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2016 год" sheetId="4" r:id="rId1"/>
    <sheet name="2015 год" sheetId="3" r:id="rId2"/>
    <sheet name="2014 год" sheetId="2" r:id="rId3"/>
    <sheet name="2013 год" sheetId="1" r:id="rId4"/>
  </sheets>
  <definedNames>
    <definedName name="_xlnm.Print_Area" localSheetId="3">'2013 год'!$A$1:$G$71</definedName>
    <definedName name="_xlnm.Print_Area" localSheetId="2">'2014 год'!$A$1:$F$56</definedName>
    <definedName name="_xlnm.Print_Area" localSheetId="1">'2015 год'!$A$1:$F$70</definedName>
    <definedName name="_xlnm.Print_Area" localSheetId="0">'2016 год'!$A$1:$F$70</definedName>
  </definedNames>
  <calcPr calcId="124519"/>
</workbook>
</file>

<file path=xl/calcChain.xml><?xml version="1.0" encoding="utf-8"?>
<calcChain xmlns="http://schemas.openxmlformats.org/spreadsheetml/2006/main">
  <c r="D50" i="4"/>
  <c r="F54" s="1"/>
  <c r="C50"/>
  <c r="B4"/>
  <c r="C25" i="3"/>
  <c r="E54"/>
  <c r="D50"/>
  <c r="F54" s="1"/>
  <c r="C50"/>
  <c r="B4"/>
  <c r="C40" i="2"/>
  <c r="F40"/>
  <c r="D29"/>
  <c r="D54" i="4" l="1"/>
  <c r="E54" s="1"/>
  <c r="C36" i="2"/>
  <c r="D36"/>
  <c r="C18"/>
  <c r="B4"/>
  <c r="H56" i="1"/>
  <c r="F55"/>
  <c r="C55"/>
  <c r="E50"/>
  <c r="D50"/>
  <c r="E16"/>
  <c r="D16"/>
  <c r="C16"/>
  <c r="B16"/>
  <c r="H16" s="1"/>
  <c r="H17" s="1"/>
</calcChain>
</file>

<file path=xl/sharedStrings.xml><?xml version="1.0" encoding="utf-8"?>
<sst xmlns="http://schemas.openxmlformats.org/spreadsheetml/2006/main" count="302" uniqueCount="169">
  <si>
    <t xml:space="preserve"> ООО "БеловоСтройГарант" </t>
  </si>
  <si>
    <t xml:space="preserve">перечень выполненных работ и предоставленныех услуг собственникам многоквартирномого дома </t>
  </si>
  <si>
    <t>по адресу: ул.Седова,д.60</t>
  </si>
  <si>
    <t>Н.сальдо</t>
  </si>
  <si>
    <t>Начисл.</t>
  </si>
  <si>
    <t>Оплата</t>
  </si>
  <si>
    <t>К.сальдо</t>
  </si>
  <si>
    <t>на период  с января 2013 г. - декабрь 2013 г.</t>
  </si>
  <si>
    <t>*За период с 01.01.13г - 31.12.13г - ООО "БеловоСтройГарант" оказаны следующие виды услуг согласно договра с собствениками МКД:</t>
  </si>
  <si>
    <t>1.</t>
  </si>
  <si>
    <r>
      <rPr>
        <b/>
        <sz val="14"/>
        <color indexed="8"/>
        <rFont val="Times New Roman"/>
        <family val="1"/>
        <charset val="204"/>
      </rPr>
      <t>Уборка подъезда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</si>
  <si>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2.</t>
  </si>
  <si>
    <r>
      <rPr>
        <b/>
        <sz val="14"/>
        <color indexed="8"/>
        <rFont val="Times New Roman"/>
        <family val="1"/>
        <charset val="204"/>
      </rPr>
      <t>Обслуживание и уборка придомовой территории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</si>
  <si>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3.</t>
  </si>
  <si>
    <r>
      <rPr>
        <b/>
        <sz val="14"/>
        <color indexed="8"/>
        <rFont val="Times New Roman"/>
        <family val="1"/>
        <charset val="204"/>
      </rPr>
      <t>Техническое обслуживание внутридомовых инженерных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</si>
  <si>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4.</t>
  </si>
  <si>
    <r>
      <rPr>
        <b/>
        <sz val="14"/>
        <color indexed="8"/>
        <rFont val="Times New Roman"/>
        <family val="1"/>
        <charset val="204"/>
      </rPr>
      <t>Аварийное обслуживание внутридомовых инженерных и электрических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</si>
  <si>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Содержание и текущий ремонт 2013 г.,руб.</t>
  </si>
  <si>
    <t>Задолженность на 01.01.13г.</t>
  </si>
  <si>
    <t>Начислено за 2013 г.</t>
  </si>
  <si>
    <t>Оплачено за 2013 г.</t>
  </si>
  <si>
    <t>Задолженность на 01.01.14г.</t>
  </si>
  <si>
    <t>Выполненные работы по ремонту  общего имущества МКД и прочие оказанные услуги</t>
  </si>
  <si>
    <t>Месяц</t>
  </si>
  <si>
    <t>Стоимость всего:</t>
  </si>
  <si>
    <t>в т.ч. финансирование со статьи КР</t>
  </si>
  <si>
    <t>2013 г.</t>
  </si>
  <si>
    <t>руб.</t>
  </si>
  <si>
    <t>Оплата ПСД</t>
  </si>
  <si>
    <t>март</t>
  </si>
  <si>
    <t>Смена остекления</t>
  </si>
  <si>
    <t>апрель</t>
  </si>
  <si>
    <t>Замки</t>
  </si>
  <si>
    <t>май</t>
  </si>
  <si>
    <t>июнь</t>
  </si>
  <si>
    <t>Ремонт водоотведения</t>
  </si>
  <si>
    <t>Установка летнего водопровода</t>
  </si>
  <si>
    <t>июль</t>
  </si>
  <si>
    <t xml:space="preserve">Монтаж, демонтаж продухов </t>
  </si>
  <si>
    <t>Завоз песка</t>
  </si>
  <si>
    <t>август</t>
  </si>
  <si>
    <t>Электромонтажные работы</t>
  </si>
  <si>
    <t>Ремонт швов</t>
  </si>
  <si>
    <t>сентябрь</t>
  </si>
  <si>
    <t xml:space="preserve">Ремонт теплоснабжения </t>
  </si>
  <si>
    <t>Замена запорной арматуры</t>
  </si>
  <si>
    <t>октябрь</t>
  </si>
  <si>
    <t>Благоустройство</t>
  </si>
  <si>
    <t>ноябрь</t>
  </si>
  <si>
    <t>Благоустройство(щебень)</t>
  </si>
  <si>
    <t>Патрон</t>
  </si>
  <si>
    <t>декабрь</t>
  </si>
  <si>
    <t>Выключатель</t>
  </si>
  <si>
    <t>Устройство козырьков</t>
  </si>
  <si>
    <t>Итог</t>
  </si>
  <si>
    <t>Капитальный ремонт 2013 г.,руб.</t>
  </si>
  <si>
    <t>Сальдо на 01.01.13г.</t>
  </si>
  <si>
    <t>Сальдо на 01.01.14г.</t>
  </si>
  <si>
    <t>**Расходы в 2013 г.</t>
  </si>
  <si>
    <t>Текущий ремонт</t>
  </si>
  <si>
    <t>Капитальный ремонт</t>
  </si>
  <si>
    <t>Остаток ден-х ср-в на 01.01.14 г.</t>
  </si>
  <si>
    <t>** 22 343,9 руб. - расходы КР за выполенные работы по ремонту кровли в октябре 2012 г., общей стоимостью 63 392,04 руб. согласно Протокла обещго собрания собственников МКД (длит.снятие).</t>
  </si>
  <si>
    <t>Директор ООО "БеловоСтройГарант"__________________А.В. Рыжов</t>
  </si>
  <si>
    <t>Исполнитель: гл.экономист Попова Е.О.</t>
  </si>
  <si>
    <t>тел.3-39-09</t>
  </si>
  <si>
    <t>*Перечень,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</si>
  <si>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>Информация о дате, объёме выполненной работы и оказанной услуге указана в Акте- приёмке выполненных работ и оказанных услуг</t>
  </si>
  <si>
    <t>( в ООО "БеловоСтройГарант",  у представителя собственников МКД)</t>
  </si>
  <si>
    <t xml:space="preserve">Отчет о выполненных работ и предоставленных услугах по содержанию и ремонту общего имущества  многоквартирномого дома </t>
  </si>
  <si>
    <t>за 2014 г.</t>
  </si>
  <si>
    <t>*За период с 01.01.14г - 31.12.14г - ООО "БеловоСтройГарант" оказаны следующие виды услуг и работ согласно договра с собствениками МКД:</t>
  </si>
  <si>
    <t>Выполненные работы санитарному содержанию общего имущества собственников МКД</t>
  </si>
  <si>
    <t>Примечание</t>
  </si>
  <si>
    <t>Состав работ</t>
  </si>
  <si>
    <t>Уборка подъезда</t>
  </si>
  <si>
    <t>Работы выполнены в полном объеме</t>
  </si>
  <si>
    <t>перечень и периодичность работ согласно договра на оказание услуг</t>
  </si>
  <si>
    <t>Обслуживание и уборка придомовой территории</t>
  </si>
  <si>
    <t>Техническое обслуживание внутридомовых инженерных сетей</t>
  </si>
  <si>
    <t>перечень и периодичность согласно договра на оказание услуг</t>
  </si>
  <si>
    <t>Аварийное обслуживание внутридомовых инженерных и электрических сетей</t>
  </si>
  <si>
    <t>в т.ч. расходы со статьи КР</t>
  </si>
  <si>
    <t>Установка ОПУ хвс</t>
  </si>
  <si>
    <t>Капитальный ремонт 2014 г.,руб.</t>
  </si>
  <si>
    <t>Долг по оплате на 01.01.14г.</t>
  </si>
  <si>
    <t>Начислено за 2014 г.</t>
  </si>
  <si>
    <t>Оплачено за 2014 г.</t>
  </si>
  <si>
    <t>Долг по оплате 01.01.15г.</t>
  </si>
  <si>
    <t>Расходы в 2014 г.</t>
  </si>
  <si>
    <t>Остаток ден-х ср-в на 01.01.15 г.</t>
  </si>
  <si>
    <t xml:space="preserve">Получил: </t>
  </si>
  <si>
    <t>Представитель собственников МКД____________________</t>
  </si>
  <si>
    <t>*Перечень и периодичность работ по содержанию общего имущества МКД согласно перечня, утвержденного в договоре;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</si>
  <si>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 xml:space="preserve">  Для получения дополнительной информации или пояснений по отчету Вам необходимо обратиться с письменным заявлением в ООО "БеловоСтройГарант"(ул.Киевская, д.39,время работы с 08.00 по 17.00, перерыв с 12.00 по 13.00).</t>
  </si>
  <si>
    <t>Ремонт двери</t>
  </si>
  <si>
    <t>Изготовление и установка щитов</t>
  </si>
  <si>
    <t>Установка табличек</t>
  </si>
  <si>
    <t>Ремонт теплоснабжения (кв.2)</t>
  </si>
  <si>
    <t>Ремонт чердачного люка</t>
  </si>
  <si>
    <t>Установка замков</t>
  </si>
  <si>
    <t>Ремонт теплоснабжения (кв.51)</t>
  </si>
  <si>
    <t>Ремонт примыканий</t>
  </si>
  <si>
    <t>Ремонт подъездов 1,2</t>
  </si>
  <si>
    <t>Ремонт водоотведения (кв.4,7)</t>
  </si>
  <si>
    <t>Ремонт системы хвс (кв.4,7)</t>
  </si>
  <si>
    <t>Ремонт водоотведения, хвс,гвс (кв.55)</t>
  </si>
  <si>
    <t>за 2015 г.</t>
  </si>
  <si>
    <t>*За период с 01.01.15г - 31.12.15г - ООО "БеловоСтройГарант" оказаны следующие виды услуг и работ согласно договра с собствениками МКД:</t>
  </si>
  <si>
    <t>Капитальный ремонт 2015 г.,руб.</t>
  </si>
  <si>
    <t>Долг по оплате на 01.01.15г.</t>
  </si>
  <si>
    <t>Начислено за 2015 г.</t>
  </si>
  <si>
    <t>Оплачено за 2015 г.</t>
  </si>
  <si>
    <t>Долг по оплате 01.01.16г.</t>
  </si>
  <si>
    <t>Расходы в 2015 г.</t>
  </si>
  <si>
    <t>Остаток ден-х ср-в на 01.01.16 г.</t>
  </si>
  <si>
    <t>Исполнитель: гл.экономист Лебедева А.В.</t>
  </si>
  <si>
    <t>Ремонт дверей тамбурных</t>
  </si>
  <si>
    <t>Замена патрона</t>
  </si>
  <si>
    <t>Ремонт системы хвс и гвс (кв.12)</t>
  </si>
  <si>
    <t>Ремонт теплоснабжения (кв.12)</t>
  </si>
  <si>
    <t xml:space="preserve">Ремонт системы гвс </t>
  </si>
  <si>
    <t>Монтаж креплений</t>
  </si>
  <si>
    <t>Замена выключателя</t>
  </si>
  <si>
    <t>Установка замка</t>
  </si>
  <si>
    <t>Ремонт водоотведения (кв.59)</t>
  </si>
  <si>
    <t>Замена ревизии</t>
  </si>
  <si>
    <t>Материалы</t>
  </si>
  <si>
    <t>Замена сжимов</t>
  </si>
  <si>
    <t>Ремонт водоотведения (кв. 47,50)</t>
  </si>
  <si>
    <t>Освещение теплового узла</t>
  </si>
  <si>
    <t>Ремонт теплоснабжения кв.57</t>
  </si>
  <si>
    <t>Ремонт теплоснабжения кв.38</t>
  </si>
  <si>
    <t>Ремонт плоской кровли кв.13</t>
  </si>
  <si>
    <t>Ремонт водоотведения (кв. 10)</t>
  </si>
  <si>
    <t>Замена запорной арматуры (подвал)</t>
  </si>
  <si>
    <t>Ремонт кровли (кв. 58)</t>
  </si>
  <si>
    <t>Доска объявлений 4 шт.</t>
  </si>
  <si>
    <t>Ремонт межпанельных швов (кв.7,13,10,28,43)</t>
  </si>
  <si>
    <t>Ремонт системы х.в.с., теплоснабжения (кв.54)</t>
  </si>
  <si>
    <t>Замена ламп ДНаТ (3 под.), выключателей-3шт.</t>
  </si>
  <si>
    <t>Ремонт системы х.в.с. (кв.8)</t>
  </si>
  <si>
    <t>Ремонт плоской кровли (кв. 45)</t>
  </si>
  <si>
    <t>Остаток ден-х ср-в на 01.01.17 г.</t>
  </si>
  <si>
    <t>Капитальный ремонт 2016 г.,руб.</t>
  </si>
  <si>
    <t>Долг по оплате на 01.01.16г.</t>
  </si>
  <si>
    <t>Начислено за 2016 г.</t>
  </si>
  <si>
    <t>Оплачено за 2016 г.</t>
  </si>
  <si>
    <t>Долг по оплате 01.01.17г.</t>
  </si>
  <si>
    <t>Расходы в 2016 г.</t>
  </si>
  <si>
    <t>за 2016 г.</t>
  </si>
  <si>
    <t>*За период с 01.01.16г - 31.12.16г - ООО "БеловоСтройГарант" оказаны следующие виды услуг и работ согласно договра с собствениками МКД:</t>
  </si>
  <si>
    <t>Ремонт системы х.в.с. (кв.47)</t>
  </si>
  <si>
    <t>Ремонт систкмы х.в.с. (подвал)</t>
  </si>
  <si>
    <t>Ремонт теплоснабжения кв.40</t>
  </si>
  <si>
    <t>Ремонт водоотведения (подвал)</t>
  </si>
  <si>
    <t>Ремонт теплоснабжения кв.37</t>
  </si>
  <si>
    <t>Покос травы</t>
  </si>
  <si>
    <t>Прокладка водопровода х и г.в</t>
  </si>
  <si>
    <t xml:space="preserve">Ремонт системы теплоснабжения кв.34 </t>
  </si>
  <si>
    <t>Ремонт системы теплоснабжения кв.39</t>
  </si>
  <si>
    <t>Ремонт системы х и г.в кв.5</t>
  </si>
  <si>
    <t xml:space="preserve">Ремонт системы теплоснабжения кв.47 </t>
  </si>
  <si>
    <t>Ремонт отмостки</t>
  </si>
  <si>
    <t>Ремонт системы х.в.с. кв.18</t>
  </si>
  <si>
    <t>Ремонт водоотведения кв.48</t>
  </si>
  <si>
    <t>Ремонт входной мет.двери 2под.</t>
  </si>
  <si>
    <t xml:space="preserve">Ремонт системы теплоснабжения кв.10 </t>
  </si>
  <si>
    <t>Ремонт бет. крышки кв.28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</si>
</sst>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indexed="9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20" fillId="0" borderId="0"/>
  </cellStyleXfs>
  <cellXfs count="144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 applyBorder="1"/>
    <xf numFmtId="4" fontId="3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0" fontId="10" fillId="0" borderId="0" xfId="0" applyFont="1" applyFill="1" applyBorder="1" applyAlignment="1"/>
    <xf numFmtId="4" fontId="3" fillId="0" borderId="0" xfId="0" applyNumberFormat="1" applyFont="1" applyAlignment="1">
      <alignment vertical="center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6" fillId="0" borderId="6" xfId="0" applyNumberFormat="1" applyFont="1" applyFill="1" applyBorder="1" applyAlignment="1" applyProtection="1">
      <alignment horizontal="center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4" fillId="0" borderId="7" xfId="0" applyNumberFormat="1" applyFont="1" applyBorder="1" applyAlignment="1">
      <alignment horizontal="right" vertical="center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1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11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left" wrapText="1"/>
    </xf>
    <xf numFmtId="4" fontId="10" fillId="3" borderId="6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11" fillId="0" borderId="0" xfId="0" applyNumberFormat="1" applyFont="1" applyFill="1" applyAlignment="1">
      <alignment horizontal="center"/>
    </xf>
    <xf numFmtId="4" fontId="10" fillId="0" borderId="6" xfId="0" applyNumberFormat="1" applyFont="1" applyFill="1" applyBorder="1" applyAlignment="1">
      <alignment horizontal="left" wrapText="1"/>
    </xf>
    <xf numFmtId="4" fontId="10" fillId="0" borderId="6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13" fillId="0" borderId="6" xfId="0" applyNumberFormat="1" applyFont="1" applyBorder="1" applyAlignment="1">
      <alignment horizontal="center"/>
    </xf>
    <xf numFmtId="4" fontId="13" fillId="0" borderId="6" xfId="0" applyNumberFormat="1" applyFont="1" applyFill="1" applyBorder="1" applyAlignment="1">
      <alignment horizontal="center"/>
    </xf>
    <xf numFmtId="4" fontId="6" fillId="0" borderId="0" xfId="0" applyNumberFormat="1" applyFont="1"/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center"/>
    </xf>
    <xf numFmtId="4" fontId="12" fillId="4" borderId="12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 wrapText="1"/>
      <protection hidden="1"/>
    </xf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14" fillId="0" borderId="0" xfId="0" applyNumberFormat="1" applyFont="1"/>
    <xf numFmtId="4" fontId="15" fillId="0" borderId="0" xfId="0" applyNumberFormat="1" applyFont="1" applyAlignment="1">
      <alignment horizontal="left"/>
    </xf>
    <xf numFmtId="4" fontId="15" fillId="0" borderId="0" xfId="0" applyNumberFormat="1" applyFont="1"/>
    <xf numFmtId="4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4" fontId="18" fillId="0" borderId="0" xfId="0" applyNumberFormat="1" applyFont="1"/>
    <xf numFmtId="4" fontId="14" fillId="0" borderId="0" xfId="0" applyNumberFormat="1" applyFont="1" applyAlignment="1">
      <alignment horizontal="left"/>
    </xf>
    <xf numFmtId="4" fontId="19" fillId="0" borderId="0" xfId="0" applyNumberFormat="1" applyFont="1"/>
    <xf numFmtId="4" fontId="0" fillId="0" borderId="0" xfId="0" applyNumberFormat="1" applyFont="1" applyAlignment="1">
      <alignment horizontal="left" wrapText="1"/>
    </xf>
    <xf numFmtId="4" fontId="10" fillId="3" borderId="13" xfId="0" applyNumberFormat="1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4" fontId="10" fillId="5" borderId="18" xfId="0" applyNumberFormat="1" applyFont="1" applyFill="1" applyBorder="1" applyAlignment="1">
      <alignment horizontal="left" vertical="center" wrapText="1"/>
    </xf>
    <xf numFmtId="4" fontId="10" fillId="5" borderId="6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11" fillId="0" borderId="0" xfId="0" applyNumberFormat="1" applyFont="1" applyFill="1" applyAlignment="1">
      <alignment horizontal="center" vertical="center"/>
    </xf>
    <xf numFmtId="4" fontId="10" fillId="0" borderId="19" xfId="0" applyNumberFormat="1" applyFont="1" applyFill="1" applyBorder="1" applyAlignment="1">
      <alignment horizontal="left" vertical="center" wrapText="1"/>
    </xf>
    <xf numFmtId="4" fontId="10" fillId="0" borderId="20" xfId="0" applyNumberFormat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4" fontId="10" fillId="5" borderId="6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4" fontId="11" fillId="0" borderId="0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center" vertical="center" wrapText="1"/>
    </xf>
    <xf numFmtId="4" fontId="10" fillId="0" borderId="22" xfId="0" applyNumberFormat="1" applyFont="1" applyFill="1" applyBorder="1" applyAlignment="1">
      <alignment horizontal="center"/>
    </xf>
    <xf numFmtId="4" fontId="10" fillId="0" borderId="9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hidden="1"/>
    </xf>
    <xf numFmtId="4" fontId="23" fillId="0" borderId="0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left"/>
    </xf>
    <xf numFmtId="4" fontId="0" fillId="0" borderId="0" xfId="0" applyNumberFormat="1" applyFont="1" applyAlignment="1">
      <alignment horizontal="center"/>
    </xf>
    <xf numFmtId="4" fontId="24" fillId="0" borderId="0" xfId="0" applyNumberFormat="1" applyFont="1" applyFill="1" applyBorder="1"/>
    <xf numFmtId="4" fontId="22" fillId="0" borderId="0" xfId="0" applyNumberFormat="1" applyFont="1" applyFill="1" applyAlignment="1">
      <alignment horizont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vertical="center"/>
    </xf>
    <xf numFmtId="4" fontId="25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Alignment="1" applyProtection="1"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25" fillId="0" borderId="0" xfId="0" applyNumberFormat="1" applyFont="1" applyAlignment="1" applyProtection="1">
      <alignment horizontal="left" wrapText="1"/>
      <protection hidden="1"/>
    </xf>
    <xf numFmtId="4" fontId="15" fillId="0" borderId="0" xfId="0" applyNumberFormat="1" applyFont="1" applyAlignment="1" applyProtection="1">
      <alignment wrapText="1"/>
      <protection hidden="1"/>
    </xf>
    <xf numFmtId="0" fontId="26" fillId="6" borderId="6" xfId="0" applyFont="1" applyFill="1" applyBorder="1" applyAlignment="1">
      <alignment horizontal="center"/>
    </xf>
    <xf numFmtId="4" fontId="26" fillId="6" borderId="6" xfId="0" applyNumberFormat="1" applyFont="1" applyFill="1" applyBorder="1" applyAlignment="1">
      <alignment horizontal="center"/>
    </xf>
    <xf numFmtId="4" fontId="25" fillId="0" borderId="0" xfId="0" applyNumberFormat="1" applyFont="1" applyAlignment="1" applyProtection="1">
      <alignment horizontal="left" wrapText="1"/>
      <protection hidden="1"/>
    </xf>
    <xf numFmtId="0" fontId="6" fillId="6" borderId="6" xfId="0" applyFont="1" applyFill="1" applyBorder="1" applyAlignment="1">
      <alignment horizontal="center"/>
    </xf>
    <xf numFmtId="4" fontId="6" fillId="6" borderId="6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24" fillId="0" borderId="0" xfId="0" applyNumberFormat="1" applyFont="1" applyAlignment="1" applyProtection="1">
      <alignment horizontal="left" wrapText="1"/>
      <protection hidden="1"/>
    </xf>
    <xf numFmtId="4" fontId="25" fillId="0" borderId="0" xfId="0" applyNumberFormat="1" applyFont="1" applyAlignment="1" applyProtection="1">
      <alignment horizontal="left" wrapText="1"/>
      <protection hidden="1"/>
    </xf>
    <xf numFmtId="4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wrapText="1"/>
      <protection hidden="1"/>
    </xf>
    <xf numFmtId="0" fontId="10" fillId="0" borderId="3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0" tint="-0.34998626667073579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indexed="64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fgColor rgb="FF000000"/>
          <bgColor rgb="FFA5A5A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ill>
        <patternFill patternType="none">
          <bgColor auto="1"/>
        </patternFill>
      </fill>
    </dxf>
    <dxf>
      <fill>
        <patternFill patternType="solid">
          <fgColor rgb="FF000000"/>
          <bgColor rgb="FFA5A5A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Таблица42145" displayName="Таблица42145" ref="B17:D50" totalsRowCount="1" headerRowDxfId="46" dataDxfId="44" totalsRowDxfId="42" headerRowBorderDxfId="45" tableBorderDxfId="43">
  <autoFilter ref="B17:D49"/>
  <tableColumns count="3">
    <tableColumn id="1" name="Выполненные работы по ремонту  общего имущества МКД и прочие оказанные услуги" totalsRowLabel="Итог" dataDxfId="41" totalsRowDxfId="2"/>
    <tableColumn id="2" name="Стоимость всего:" totalsRowFunction="sum" dataDxfId="40" totalsRowDxfId="1"/>
    <tableColumn id="3" name="в т.ч. расходы со статьи КР" totalsRowFunction="sum" dataDxfId="39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Таблица4214" displayName="Таблица4214" ref="B17:D50" totalsRowCount="1" headerRowDxfId="38" dataDxfId="36" totalsRowDxfId="34" headerRowBorderDxfId="37" tableBorderDxfId="35">
  <autoFilter ref="B17:D49"/>
  <tableColumns count="3">
    <tableColumn id="1" name="Выполненные работы по ремонту  общего имущества МКД и прочие оказанные услуги" totalsRowLabel="Итог" dataDxfId="33" totalsRowDxfId="32"/>
    <tableColumn id="2" name="Стоимость всего:" totalsRowFunction="sum" dataDxfId="31" totalsRowDxfId="30"/>
    <tableColumn id="3" name="в т.ч. расходы со статьи КР" totalsRowFunction="sum" dataDxfId="29" totalsRowDxfId="28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Таблица421" displayName="Таблица421" ref="B17:D36" totalsRowCount="1" headerRowDxfId="27" dataDxfId="25" totalsRowDxfId="23" headerRowBorderDxfId="26" tableBorderDxfId="24">
  <autoFilter ref="B17:D35"/>
  <tableColumns count="3">
    <tableColumn id="1" name="Выполненные работы по ремонту  общего имущества МКД и прочие оказанные услуги" totalsRowLabel="Итог" dataDxfId="22" totalsRowDxfId="21"/>
    <tableColumn id="2" name="Стоимость всего:" totalsRowFunction="sum" dataDxfId="20" totalsRowDxfId="19"/>
    <tableColumn id="3" name="в т.ч. расходы со статьи КР" totalsRowFunction="sum" dataDxfId="18" totalsRowDxfId="17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1" name="Таблица1478131421294665109110124125126127179180181182184185210211239240241242243298299300301302303304" displayName="Таблица1478131421294665109110124125126127179180181182184185210211239240241242243298299300301302303304" ref="B18:E50" totalsRowCount="1" headerRowDxfId="16" dataDxfId="14" totalsRowDxfId="12" headerRowBorderDxfId="15" tableBorderDxfId="13" totalsRowBorderDxfId="11">
  <autoFilter ref="B18:E49"/>
  <tableColumns count="4">
    <tableColumn id="1" name="Выполненные работы по ремонту  общего имущества МКД и прочие оказанные услуги" totalsRowLabel="Итог" dataDxfId="10" totalsRowDxfId="9"/>
    <tableColumn id="7" name="Месяц" dataDxfId="8" totalsRowDxfId="7"/>
    <tableColumn id="5" name="Стоимость всего:" totalsRowFunction="sum" dataDxfId="6" totalsRowDxfId="5"/>
    <tableColumn id="8" name="в т.ч. финансирование со статьи КР" totalsRowFunction="sum" dataDxfId="4" totalsRow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70"/>
  <sheetViews>
    <sheetView tabSelected="1" view="pageBreakPreview" topLeftCell="A16" zoomScale="70" zoomScaleSheetLayoutView="70" workbookViewId="0">
      <selection activeCell="B50" sqref="B50"/>
    </sheetView>
  </sheetViews>
  <sheetFormatPr defaultRowHeight="18.75"/>
  <cols>
    <col min="1" max="1" width="5.42578125" style="80" customWidth="1"/>
    <col min="2" max="2" width="47.28515625" style="81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5" t="s">
        <v>0</v>
      </c>
      <c r="C2" s="135"/>
      <c r="D2" s="135"/>
      <c r="E2" s="135"/>
      <c r="F2" s="135"/>
      <c r="G2" s="10"/>
    </row>
    <row r="3" spans="1:11" ht="48.75" customHeight="1">
      <c r="A3" s="11"/>
      <c r="B3" s="136" t="s">
        <v>69</v>
      </c>
      <c r="C3" s="136"/>
      <c r="D3" s="136"/>
      <c r="E3" s="136"/>
      <c r="F3" s="136"/>
      <c r="G3" s="12"/>
    </row>
    <row r="4" spans="1:11" ht="20.25" customHeight="1">
      <c r="A4" s="11"/>
      <c r="B4" s="135" t="str">
        <f>'2013 год'!B4:F4</f>
        <v>по адресу: ул.Седова,д.60</v>
      </c>
      <c r="C4" s="135"/>
      <c r="D4" s="135"/>
      <c r="E4" s="135"/>
      <c r="F4" s="135"/>
      <c r="G4" s="13"/>
    </row>
    <row r="5" spans="1:11">
      <c r="A5" s="11"/>
      <c r="B5" s="135" t="s">
        <v>150</v>
      </c>
      <c r="C5" s="135"/>
      <c r="D5" s="135"/>
      <c r="E5" s="135"/>
      <c r="F5" s="135"/>
      <c r="G5" s="13"/>
    </row>
    <row r="6" spans="1:11">
      <c r="A6" s="11"/>
      <c r="B6" s="16"/>
      <c r="C6" s="11"/>
      <c r="D6" s="17"/>
      <c r="E6" s="11"/>
      <c r="F6" s="11"/>
      <c r="G6" s="13"/>
    </row>
    <row r="7" spans="1:11">
      <c r="A7" s="11"/>
      <c r="B7" s="32"/>
      <c r="C7" s="32"/>
      <c r="D7" s="32"/>
      <c r="E7" s="32"/>
      <c r="F7" s="32"/>
      <c r="G7" s="13"/>
    </row>
    <row r="8" spans="1:11">
      <c r="A8" s="11"/>
      <c r="B8" s="137" t="s">
        <v>151</v>
      </c>
      <c r="C8" s="137"/>
      <c r="D8" s="137"/>
      <c r="E8" s="137"/>
      <c r="F8" s="137"/>
      <c r="G8" s="13"/>
    </row>
    <row r="9" spans="1:11">
      <c r="A9" s="11"/>
      <c r="B9" s="137"/>
      <c r="C9" s="137"/>
      <c r="D9" s="137"/>
      <c r="E9" s="137"/>
      <c r="F9" s="137"/>
      <c r="G9" s="13"/>
    </row>
    <row r="10" spans="1:11" s="23" customFormat="1">
      <c r="A10" s="20"/>
      <c r="B10" s="18"/>
      <c r="C10" s="20"/>
      <c r="D10" s="17"/>
      <c r="E10" s="20"/>
      <c r="F10" s="20"/>
      <c r="G10" s="21"/>
      <c r="H10" s="22"/>
    </row>
    <row r="11" spans="1:11" ht="81" customHeight="1">
      <c r="A11" s="33" t="s">
        <v>9</v>
      </c>
      <c r="B11" s="82" t="s">
        <v>72</v>
      </c>
      <c r="C11" s="83" t="s">
        <v>73</v>
      </c>
      <c r="D11" s="84" t="s">
        <v>74</v>
      </c>
      <c r="E11" s="37"/>
      <c r="F11" s="38"/>
      <c r="G11" s="7"/>
      <c r="H11" s="8"/>
      <c r="J11" s="39"/>
      <c r="K11" s="40"/>
    </row>
    <row r="12" spans="1:11" s="46" customFormat="1" ht="75">
      <c r="A12" s="41"/>
      <c r="B12" s="85" t="s">
        <v>75</v>
      </c>
      <c r="C12" s="86" t="s">
        <v>76</v>
      </c>
      <c r="D12" s="87" t="s">
        <v>77</v>
      </c>
      <c r="E12" s="88"/>
      <c r="F12" s="13"/>
      <c r="G12" s="45"/>
      <c r="J12" s="47"/>
      <c r="K12" s="48"/>
    </row>
    <row r="13" spans="1:11" s="93" customFormat="1" ht="75">
      <c r="A13" s="41"/>
      <c r="B13" s="89" t="s">
        <v>78</v>
      </c>
      <c r="C13" s="90" t="s">
        <v>76</v>
      </c>
      <c r="D13" s="91" t="s">
        <v>77</v>
      </c>
      <c r="E13" s="44"/>
      <c r="F13" s="28"/>
      <c r="G13" s="92"/>
      <c r="J13" s="94"/>
      <c r="K13" s="95"/>
    </row>
    <row r="14" spans="1:11" s="93" customFormat="1" ht="58.5" customHeight="1">
      <c r="A14" s="41"/>
      <c r="B14" s="96" t="s">
        <v>79</v>
      </c>
      <c r="C14" s="97" t="s">
        <v>76</v>
      </c>
      <c r="D14" s="98" t="s">
        <v>80</v>
      </c>
      <c r="E14" s="44"/>
      <c r="F14" s="28"/>
      <c r="G14" s="92"/>
      <c r="J14" s="94"/>
      <c r="K14" s="95"/>
    </row>
    <row r="15" spans="1:11" s="93" customFormat="1" ht="60" customHeight="1">
      <c r="A15" s="41"/>
      <c r="B15" s="99" t="s">
        <v>81</v>
      </c>
      <c r="C15" s="90" t="s">
        <v>76</v>
      </c>
      <c r="D15" s="90" t="s">
        <v>80</v>
      </c>
      <c r="E15" s="44"/>
      <c r="F15" s="28"/>
      <c r="G15" s="92"/>
      <c r="J15" s="94"/>
      <c r="K15" s="95"/>
    </row>
    <row r="16" spans="1:11" s="103" customFormat="1">
      <c r="A16" s="41"/>
      <c r="B16" s="100"/>
      <c r="C16" s="101"/>
      <c r="D16" s="101"/>
      <c r="E16" s="44"/>
      <c r="F16" s="13"/>
      <c r="G16" s="102"/>
      <c r="J16" s="104"/>
      <c r="K16" s="105"/>
    </row>
    <row r="17" spans="1:11" s="46" customFormat="1" ht="56.25">
      <c r="A17" s="41" t="s">
        <v>11</v>
      </c>
      <c r="B17" s="106" t="s">
        <v>22</v>
      </c>
      <c r="C17" s="106" t="s">
        <v>24</v>
      </c>
      <c r="D17" s="106" t="s">
        <v>82</v>
      </c>
      <c r="E17" s="44"/>
      <c r="F17" s="13"/>
      <c r="G17" s="45"/>
      <c r="J17" s="47"/>
      <c r="K17" s="48"/>
    </row>
    <row r="18" spans="1:11" s="46" customFormat="1">
      <c r="A18" s="41"/>
      <c r="B18" s="49" t="s">
        <v>28</v>
      </c>
      <c r="C18" s="107">
        <v>60293.42</v>
      </c>
      <c r="D18" s="108"/>
      <c r="E18" s="44"/>
      <c r="F18" s="13"/>
      <c r="G18" s="45"/>
      <c r="J18" s="47"/>
      <c r="K18" s="48"/>
    </row>
    <row r="19" spans="1:11" s="46" customFormat="1">
      <c r="A19" s="41"/>
      <c r="B19" s="49" t="s">
        <v>152</v>
      </c>
      <c r="C19" s="50">
        <v>7531.53</v>
      </c>
      <c r="D19" s="52">
        <v>19.329999999999998</v>
      </c>
      <c r="E19" s="44"/>
      <c r="F19" s="13"/>
      <c r="G19" s="45"/>
      <c r="J19" s="47"/>
      <c r="K19" s="48"/>
    </row>
    <row r="20" spans="1:11" s="46" customFormat="1">
      <c r="A20" s="41"/>
      <c r="B20" s="49" t="s">
        <v>127</v>
      </c>
      <c r="C20" s="50">
        <v>1144.25</v>
      </c>
      <c r="D20" s="52"/>
      <c r="E20" s="44"/>
      <c r="F20" s="13"/>
      <c r="G20" s="45"/>
      <c r="J20" s="47"/>
      <c r="K20" s="48"/>
    </row>
    <row r="21" spans="1:11" s="46" customFormat="1">
      <c r="A21" s="41"/>
      <c r="B21" s="49" t="s">
        <v>153</v>
      </c>
      <c r="C21" s="50">
        <v>114349.58</v>
      </c>
      <c r="D21" s="52"/>
      <c r="E21" s="53"/>
      <c r="F21" s="13"/>
      <c r="G21" s="45"/>
      <c r="J21" s="47"/>
      <c r="K21" s="48"/>
    </row>
    <row r="22" spans="1:11" s="46" customFormat="1">
      <c r="A22" s="41"/>
      <c r="B22" s="49" t="s">
        <v>154</v>
      </c>
      <c r="C22" s="109">
        <v>2059.19</v>
      </c>
      <c r="D22" s="52"/>
      <c r="E22" s="53"/>
      <c r="F22" s="13"/>
      <c r="G22" s="45"/>
      <c r="J22" s="47"/>
      <c r="K22" s="48"/>
    </row>
    <row r="23" spans="1:11" s="46" customFormat="1">
      <c r="A23" s="41"/>
      <c r="B23" s="49" t="s">
        <v>155</v>
      </c>
      <c r="C23" s="50">
        <v>1570</v>
      </c>
      <c r="D23" s="52"/>
      <c r="E23" s="53"/>
      <c r="F23" s="13"/>
      <c r="G23" s="45"/>
      <c r="J23" s="47"/>
      <c r="K23" s="48"/>
    </row>
    <row r="24" spans="1:11" s="46" customFormat="1">
      <c r="A24" s="41"/>
      <c r="B24" s="49" t="s">
        <v>156</v>
      </c>
      <c r="C24" s="50">
        <v>1301.3</v>
      </c>
      <c r="D24" s="52"/>
      <c r="E24" s="53"/>
      <c r="F24" s="13"/>
      <c r="G24" s="45"/>
      <c r="J24" s="47"/>
      <c r="K24" s="48"/>
    </row>
    <row r="25" spans="1:11" s="46" customFormat="1">
      <c r="A25" s="41"/>
      <c r="B25" s="49" t="s">
        <v>157</v>
      </c>
      <c r="C25" s="50">
        <v>1401.04</v>
      </c>
      <c r="D25" s="52"/>
      <c r="E25" s="53"/>
      <c r="F25" s="13"/>
      <c r="G25" s="45"/>
      <c r="J25" s="47"/>
      <c r="K25" s="48"/>
    </row>
    <row r="26" spans="1:11" s="46" customFormat="1">
      <c r="A26" s="41"/>
      <c r="B26" s="49" t="s">
        <v>158</v>
      </c>
      <c r="C26" s="50">
        <v>4649.5</v>
      </c>
      <c r="D26" s="52"/>
      <c r="E26" s="53"/>
      <c r="F26" s="13"/>
      <c r="G26" s="45"/>
      <c r="J26" s="47"/>
      <c r="K26" s="48"/>
    </row>
    <row r="27" spans="1:11" s="46" customFormat="1" ht="18.75" customHeight="1">
      <c r="A27" s="41"/>
      <c r="B27" s="49" t="s">
        <v>159</v>
      </c>
      <c r="C27" s="50">
        <v>2241.7800000000002</v>
      </c>
      <c r="D27" s="52"/>
      <c r="E27" s="53"/>
      <c r="F27" s="13"/>
      <c r="G27" s="45"/>
      <c r="J27" s="47"/>
      <c r="K27" s="48"/>
    </row>
    <row r="28" spans="1:11" s="46" customFormat="1" ht="19.5" customHeight="1">
      <c r="A28" s="41"/>
      <c r="B28" s="49" t="s">
        <v>160</v>
      </c>
      <c r="C28" s="50">
        <v>1589.02</v>
      </c>
      <c r="D28" s="52"/>
      <c r="E28" s="53"/>
      <c r="F28" s="13"/>
      <c r="G28" s="45"/>
      <c r="J28" s="47"/>
      <c r="K28" s="48"/>
    </row>
    <row r="29" spans="1:11" s="46" customFormat="1">
      <c r="A29" s="41"/>
      <c r="B29" s="49" t="s">
        <v>161</v>
      </c>
      <c r="C29" s="50">
        <v>4769.12</v>
      </c>
      <c r="D29" s="52"/>
      <c r="E29" s="53"/>
      <c r="F29" s="13"/>
      <c r="G29" s="45"/>
      <c r="J29" s="47"/>
      <c r="K29" s="48"/>
    </row>
    <row r="30" spans="1:11" s="46" customFormat="1" ht="37.5">
      <c r="A30" s="41"/>
      <c r="B30" s="49" t="s">
        <v>162</v>
      </c>
      <c r="C30" s="50">
        <v>11702.6</v>
      </c>
      <c r="D30" s="52"/>
      <c r="E30" s="53"/>
      <c r="F30" s="13"/>
      <c r="G30" s="45"/>
      <c r="J30" s="47"/>
      <c r="K30" s="48"/>
    </row>
    <row r="31" spans="1:11" s="46" customFormat="1">
      <c r="A31" s="41"/>
      <c r="B31" s="49" t="s">
        <v>163</v>
      </c>
      <c r="C31" s="50">
        <v>1339.5</v>
      </c>
      <c r="D31" s="52"/>
      <c r="E31" s="53"/>
      <c r="F31" s="13"/>
      <c r="G31" s="45"/>
      <c r="J31" s="47"/>
      <c r="K31" s="48"/>
    </row>
    <row r="32" spans="1:11" s="46" customFormat="1">
      <c r="A32" s="41"/>
      <c r="B32" s="49" t="s">
        <v>164</v>
      </c>
      <c r="C32" s="50">
        <v>3058.86</v>
      </c>
      <c r="D32" s="52">
        <v>104.15</v>
      </c>
      <c r="E32" s="53"/>
      <c r="F32" s="13"/>
      <c r="G32" s="45"/>
      <c r="J32" s="47"/>
      <c r="K32" s="48"/>
    </row>
    <row r="33" spans="1:11" s="46" customFormat="1">
      <c r="A33" s="41"/>
      <c r="B33" s="49" t="s">
        <v>165</v>
      </c>
      <c r="C33" s="50">
        <v>5779.48</v>
      </c>
      <c r="D33" s="52"/>
      <c r="E33" s="53"/>
      <c r="F33" s="13"/>
      <c r="G33" s="45"/>
      <c r="J33" s="47"/>
      <c r="K33" s="48"/>
    </row>
    <row r="34" spans="1:11" s="46" customFormat="1">
      <c r="A34" s="41"/>
      <c r="B34" s="49" t="s">
        <v>166</v>
      </c>
      <c r="C34" s="50">
        <v>1920.94</v>
      </c>
      <c r="D34" s="52"/>
      <c r="E34" s="53"/>
      <c r="F34" s="13"/>
      <c r="G34" s="45"/>
      <c r="J34" s="47"/>
      <c r="K34" s="48"/>
    </row>
    <row r="35" spans="1:11" s="46" customFormat="1" ht="37.5">
      <c r="A35" s="41"/>
      <c r="B35" s="49" t="s">
        <v>167</v>
      </c>
      <c r="C35" s="50">
        <v>497.64</v>
      </c>
      <c r="D35" s="52"/>
      <c r="E35" s="53"/>
      <c r="F35" s="13"/>
      <c r="G35" s="45"/>
      <c r="J35" s="47"/>
      <c r="K35" s="48"/>
    </row>
    <row r="36" spans="1:11" s="46" customFormat="1">
      <c r="A36" s="41"/>
      <c r="B36" s="49" t="s">
        <v>168</v>
      </c>
      <c r="C36" s="50">
        <v>383</v>
      </c>
      <c r="D36" s="52"/>
      <c r="E36" s="53"/>
      <c r="F36" s="13"/>
      <c r="G36" s="45"/>
      <c r="J36" s="47"/>
      <c r="K36" s="48"/>
    </row>
    <row r="37" spans="1:11" s="46" customFormat="1" hidden="1">
      <c r="A37" s="41"/>
      <c r="B37" s="49"/>
      <c r="C37" s="50"/>
      <c r="D37" s="52"/>
      <c r="E37" s="53"/>
      <c r="F37" s="13"/>
      <c r="G37" s="45"/>
      <c r="J37" s="47"/>
      <c r="K37" s="48"/>
    </row>
    <row r="38" spans="1:11" s="46" customFormat="1" hidden="1">
      <c r="A38" s="41"/>
      <c r="B38" s="49"/>
      <c r="C38" s="50"/>
      <c r="D38" s="52"/>
      <c r="E38" s="53"/>
      <c r="F38" s="13"/>
      <c r="G38" s="45"/>
      <c r="J38" s="47"/>
      <c r="K38" s="48"/>
    </row>
    <row r="39" spans="1:11" s="46" customFormat="1" hidden="1">
      <c r="A39" s="41"/>
      <c r="B39" s="49"/>
      <c r="C39" s="50"/>
      <c r="D39" s="52"/>
      <c r="E39" s="53"/>
      <c r="F39" s="13"/>
      <c r="G39" s="45"/>
      <c r="J39" s="47"/>
      <c r="K39" s="48"/>
    </row>
    <row r="40" spans="1:11" s="46" customFormat="1" hidden="1">
      <c r="A40" s="41"/>
      <c r="B40" s="49"/>
      <c r="C40" s="50"/>
      <c r="D40" s="52"/>
      <c r="E40" s="53"/>
      <c r="F40" s="13"/>
      <c r="G40" s="45"/>
      <c r="J40" s="47"/>
      <c r="K40" s="48"/>
    </row>
    <row r="41" spans="1:11" s="46" customFormat="1" ht="19.5" hidden="1" customHeight="1">
      <c r="A41" s="41"/>
      <c r="B41" s="49"/>
      <c r="C41" s="50"/>
      <c r="D41" s="52"/>
      <c r="E41" s="53"/>
      <c r="F41" s="13"/>
      <c r="G41" s="45"/>
      <c r="J41" s="47"/>
      <c r="K41" s="48"/>
    </row>
    <row r="42" spans="1:11" s="46" customFormat="1" hidden="1">
      <c r="A42" s="41"/>
      <c r="B42" s="49"/>
      <c r="C42" s="50"/>
      <c r="D42" s="52"/>
      <c r="E42" s="53"/>
      <c r="F42" s="13"/>
      <c r="G42" s="45"/>
      <c r="J42" s="47"/>
      <c r="K42" s="48"/>
    </row>
    <row r="43" spans="1:11" s="46" customFormat="1" hidden="1">
      <c r="A43" s="41"/>
      <c r="B43" s="49"/>
      <c r="C43" s="50"/>
      <c r="D43" s="52"/>
      <c r="E43" s="53"/>
      <c r="F43" s="13"/>
      <c r="G43" s="45"/>
      <c r="J43" s="47"/>
      <c r="K43" s="48"/>
    </row>
    <row r="44" spans="1:11" s="46" customFormat="1" hidden="1">
      <c r="A44" s="41"/>
      <c r="B44" s="49"/>
      <c r="C44" s="50"/>
      <c r="D44" s="52"/>
      <c r="E44" s="53"/>
      <c r="F44" s="13"/>
      <c r="G44" s="45"/>
      <c r="J44" s="47"/>
      <c r="K44" s="48"/>
    </row>
    <row r="45" spans="1:11" s="46" customFormat="1" hidden="1">
      <c r="A45" s="41"/>
      <c r="B45" s="49"/>
      <c r="C45" s="50"/>
      <c r="D45" s="52"/>
      <c r="E45" s="53"/>
      <c r="F45" s="13"/>
      <c r="G45" s="45"/>
      <c r="J45" s="47"/>
      <c r="K45" s="48"/>
    </row>
    <row r="46" spans="1:11" s="46" customFormat="1" hidden="1">
      <c r="A46" s="41"/>
      <c r="B46" s="49"/>
      <c r="C46" s="50"/>
      <c r="D46" s="52"/>
      <c r="E46" s="53"/>
      <c r="F46" s="13"/>
      <c r="G46" s="45"/>
      <c r="J46" s="47"/>
      <c r="K46" s="48"/>
    </row>
    <row r="47" spans="1:11" s="46" customFormat="1" hidden="1">
      <c r="A47" s="41"/>
      <c r="B47" s="49"/>
      <c r="C47" s="50"/>
      <c r="D47" s="52"/>
      <c r="E47" s="53"/>
      <c r="F47" s="13"/>
      <c r="G47" s="45"/>
      <c r="J47" s="47"/>
      <c r="K47" s="48"/>
    </row>
    <row r="48" spans="1:11" s="46" customFormat="1" ht="19.5" hidden="1" customHeight="1">
      <c r="A48" s="41"/>
      <c r="B48" s="49"/>
      <c r="C48" s="50"/>
      <c r="D48" s="52"/>
      <c r="E48" s="53"/>
      <c r="F48" s="13"/>
      <c r="G48" s="45"/>
      <c r="J48" s="47"/>
      <c r="K48" s="48"/>
    </row>
    <row r="49" spans="1:12" s="46" customFormat="1" hidden="1">
      <c r="A49" s="41"/>
      <c r="B49" s="49"/>
      <c r="C49" s="50"/>
      <c r="D49" s="52"/>
      <c r="E49" s="53"/>
      <c r="F49" s="13"/>
      <c r="G49" s="45"/>
      <c r="J49" s="47"/>
      <c r="K49" s="48"/>
    </row>
    <row r="50" spans="1:12" s="46" customFormat="1">
      <c r="A50" s="41"/>
      <c r="B50" s="130" t="s">
        <v>54</v>
      </c>
      <c r="C50" s="131">
        <f>SUBTOTAL(109,[Стоимость всего:])</f>
        <v>227581.75</v>
      </c>
      <c r="D50" s="131">
        <f>SUBTOTAL(109,[в т.ч. расходы со статьи КР])</f>
        <v>123.48</v>
      </c>
      <c r="E50" s="53"/>
      <c r="F50" s="13"/>
      <c r="G50" s="45"/>
      <c r="J50" s="47"/>
      <c r="K50" s="48"/>
    </row>
    <row r="51" spans="1:12" s="46" customFormat="1">
      <c r="A51" s="41"/>
      <c r="B51" s="61"/>
      <c r="C51" s="60"/>
      <c r="D51" s="60"/>
      <c r="E51" s="53"/>
      <c r="F51" s="13"/>
      <c r="G51" s="45"/>
      <c r="J51" s="47"/>
      <c r="K51" s="48"/>
    </row>
    <row r="52" spans="1:12" s="46" customFormat="1">
      <c r="A52" s="41"/>
      <c r="B52" s="138" t="s">
        <v>144</v>
      </c>
      <c r="C52" s="139"/>
      <c r="D52" s="139"/>
      <c r="E52" s="139"/>
      <c r="F52" s="140"/>
      <c r="G52" s="45"/>
      <c r="J52" s="47"/>
      <c r="K52" s="48"/>
    </row>
    <row r="53" spans="1:12" s="46" customFormat="1" ht="37.5">
      <c r="A53" s="41"/>
      <c r="B53" s="26" t="s">
        <v>145</v>
      </c>
      <c r="C53" s="26" t="s">
        <v>146</v>
      </c>
      <c r="D53" s="26" t="s">
        <v>147</v>
      </c>
      <c r="E53" s="26" t="s">
        <v>148</v>
      </c>
      <c r="F53" s="26" t="s">
        <v>149</v>
      </c>
      <c r="G53" s="45"/>
      <c r="I53" s="53"/>
      <c r="J53" s="13"/>
      <c r="K53" s="48"/>
    </row>
    <row r="54" spans="1:12" s="46" customFormat="1">
      <c r="A54" s="41"/>
      <c r="B54" s="31">
        <v>352.32999999999993</v>
      </c>
      <c r="C54" s="31">
        <v>0</v>
      </c>
      <c r="D54" s="31">
        <f>Таблица42145[[#Totals],[в т.ч. расходы со статьи КР]]</f>
        <v>123.48</v>
      </c>
      <c r="E54" s="31">
        <f>B54+C54-D54</f>
        <v>228.84999999999991</v>
      </c>
      <c r="F54" s="31">
        <f>Таблица42145[[#Totals],[в т.ч. расходы со статьи КР]]</f>
        <v>123.48</v>
      </c>
      <c r="G54" s="45"/>
      <c r="I54" s="110"/>
      <c r="J54" s="110"/>
      <c r="K54" s="48"/>
    </row>
    <row r="55" spans="1:12" s="46" customFormat="1" ht="15">
      <c r="A55" s="111"/>
      <c r="B55" s="112"/>
      <c r="C55" s="8"/>
      <c r="D55" s="113"/>
      <c r="E55" s="114"/>
      <c r="F55" s="103"/>
      <c r="G55" s="45"/>
      <c r="K55" s="115"/>
    </row>
    <row r="56" spans="1:12" s="46" customFormat="1">
      <c r="A56" s="41"/>
      <c r="G56" s="45"/>
      <c r="J56" s="47"/>
      <c r="K56" s="48"/>
    </row>
    <row r="57" spans="1:12" s="46" customFormat="1">
      <c r="A57" s="60"/>
      <c r="B57" s="66"/>
      <c r="C57" s="67" t="s">
        <v>59</v>
      </c>
      <c r="D57" s="67" t="s">
        <v>60</v>
      </c>
      <c r="G57" s="60"/>
      <c r="H57" s="45"/>
    </row>
    <row r="58" spans="1:12" s="46" customFormat="1" ht="30" customHeight="1">
      <c r="A58" s="60"/>
      <c r="B58" s="116" t="s">
        <v>143</v>
      </c>
      <c r="C58" s="117">
        <v>65420.818999999996</v>
      </c>
      <c r="D58" s="117">
        <v>0</v>
      </c>
      <c r="G58" s="60"/>
      <c r="H58" s="45"/>
    </row>
    <row r="59" spans="1:12" s="46" customFormat="1" hidden="1">
      <c r="A59" s="60"/>
      <c r="B59" s="30"/>
      <c r="C59" s="30"/>
      <c r="D59" s="30"/>
      <c r="G59" s="60"/>
      <c r="H59" s="45"/>
    </row>
    <row r="60" spans="1:12" s="119" customFormat="1" ht="57" customHeight="1">
      <c r="A60" s="118"/>
      <c r="B60" s="132" t="s">
        <v>63</v>
      </c>
      <c r="C60" s="132"/>
      <c r="D60" s="132"/>
      <c r="G60" s="118"/>
      <c r="H60" s="120"/>
    </row>
    <row r="61" spans="1:12">
      <c r="A61" s="56"/>
      <c r="B61" s="8"/>
      <c r="C61" s="74"/>
      <c r="G61" s="56"/>
    </row>
    <row r="62" spans="1:12" s="30" customFormat="1">
      <c r="A62" s="121"/>
      <c r="B62" s="66"/>
      <c r="C62" s="11"/>
      <c r="D62" s="66"/>
      <c r="E62" s="121"/>
      <c r="F62" s="121"/>
      <c r="G62" s="121"/>
      <c r="H62" s="29"/>
    </row>
    <row r="63" spans="1:12">
      <c r="A63" s="73" t="s">
        <v>116</v>
      </c>
      <c r="B63" s="129"/>
      <c r="C63" s="129"/>
      <c r="D63" s="123" t="s">
        <v>91</v>
      </c>
      <c r="F63" s="56"/>
      <c r="G63" s="56"/>
    </row>
    <row r="64" spans="1:12" s="66" customFormat="1">
      <c r="A64" s="18" t="s">
        <v>65</v>
      </c>
      <c r="B64" s="129"/>
      <c r="C64" s="129"/>
      <c r="D64" s="56" t="s">
        <v>92</v>
      </c>
      <c r="F64" s="56"/>
      <c r="G64" s="56"/>
      <c r="H64" s="7"/>
      <c r="I64" s="8"/>
      <c r="J64" s="8"/>
      <c r="K64" s="8"/>
      <c r="L64" s="8"/>
    </row>
    <row r="65" spans="1:12" s="66" customFormat="1">
      <c r="A65" s="56"/>
      <c r="B65" s="81"/>
      <c r="C65" s="8"/>
      <c r="E65" s="56"/>
      <c r="F65" s="56"/>
      <c r="G65" s="56"/>
      <c r="H65" s="7"/>
      <c r="I65" s="8"/>
      <c r="J65" s="8"/>
      <c r="K65" s="8"/>
      <c r="L65" s="8"/>
    </row>
    <row r="66" spans="1:12" s="66" customFormat="1" ht="18.75" customHeight="1">
      <c r="A66" s="133" t="s">
        <v>93</v>
      </c>
      <c r="B66" s="133"/>
      <c r="C66" s="133"/>
      <c r="D66" s="133"/>
      <c r="E66" s="133"/>
      <c r="F66" s="133"/>
      <c r="G66" s="124"/>
      <c r="H66" s="7"/>
      <c r="I66" s="8"/>
      <c r="J66" s="8"/>
      <c r="K66" s="8"/>
      <c r="L66" s="8"/>
    </row>
    <row r="67" spans="1:12" s="66" customFormat="1" ht="38.25" customHeight="1">
      <c r="A67" s="133"/>
      <c r="B67" s="133"/>
      <c r="C67" s="133"/>
      <c r="D67" s="133"/>
      <c r="E67" s="133"/>
      <c r="F67" s="133"/>
      <c r="G67" s="124"/>
      <c r="H67" s="7"/>
      <c r="I67" s="8"/>
      <c r="J67" s="8"/>
      <c r="K67" s="8"/>
      <c r="L67" s="8"/>
    </row>
    <row r="68" spans="1:12" ht="15" customHeight="1">
      <c r="A68" s="134" t="s">
        <v>94</v>
      </c>
      <c r="B68" s="134"/>
      <c r="C68" s="134"/>
      <c r="D68" s="134"/>
      <c r="E68" s="134"/>
      <c r="F68" s="134"/>
      <c r="G68" s="126"/>
    </row>
    <row r="69" spans="1:12" ht="42" customHeight="1">
      <c r="A69" s="134"/>
      <c r="B69" s="134"/>
      <c r="C69" s="134"/>
      <c r="D69" s="134"/>
      <c r="E69" s="134"/>
      <c r="F69" s="134"/>
      <c r="G69" s="126"/>
    </row>
    <row r="70" spans="1:12" s="80" customFormat="1" ht="42" customHeight="1">
      <c r="B70" s="81"/>
      <c r="C70" s="8"/>
      <c r="D70" s="66"/>
      <c r="E70" s="8"/>
      <c r="F70" s="8"/>
      <c r="G70" s="8"/>
      <c r="H70" s="7"/>
      <c r="I70" s="8"/>
      <c r="J70" s="8"/>
      <c r="K70" s="8"/>
      <c r="L70" s="8"/>
    </row>
  </sheetData>
  <sheetProtection password="ECC7" sheet="1" objects="1" scenarios="1" formatCells="0" formatColumns="0" formatRows="0" insertColumns="0" insertRows="0" insertHyperlinks="0" deleteColumns="0" deleteRows="0" sort="0" autoFilter="0" pivotTables="0"/>
  <mergeCells count="9">
    <mergeCell ref="B60:D60"/>
    <mergeCell ref="A66:F67"/>
    <mergeCell ref="A68:F69"/>
    <mergeCell ref="B2:F2"/>
    <mergeCell ref="B3:F3"/>
    <mergeCell ref="B4:F4"/>
    <mergeCell ref="B5:F5"/>
    <mergeCell ref="B8:F9"/>
    <mergeCell ref="B52:F52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70"/>
  <sheetViews>
    <sheetView view="pageBreakPreview" topLeftCell="A26" zoomScale="70" zoomScaleSheetLayoutView="70" workbookViewId="0">
      <selection activeCell="C54" sqref="C54"/>
    </sheetView>
  </sheetViews>
  <sheetFormatPr defaultRowHeight="18.75"/>
  <cols>
    <col min="1" max="1" width="5.42578125" style="80" customWidth="1"/>
    <col min="2" max="2" width="47.28515625" style="81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5" t="s">
        <v>0</v>
      </c>
      <c r="C2" s="135"/>
      <c r="D2" s="135"/>
      <c r="E2" s="135"/>
      <c r="F2" s="135"/>
      <c r="G2" s="10"/>
    </row>
    <row r="3" spans="1:11" ht="48.75" customHeight="1">
      <c r="A3" s="11"/>
      <c r="B3" s="136" t="s">
        <v>69</v>
      </c>
      <c r="C3" s="136"/>
      <c r="D3" s="136"/>
      <c r="E3" s="136"/>
      <c r="F3" s="136"/>
      <c r="G3" s="12"/>
    </row>
    <row r="4" spans="1:11" ht="20.25" customHeight="1">
      <c r="A4" s="11"/>
      <c r="B4" s="135" t="str">
        <f>'2013 год'!B4:F4</f>
        <v>по адресу: ул.Седова,д.60</v>
      </c>
      <c r="C4" s="135"/>
      <c r="D4" s="135"/>
      <c r="E4" s="135"/>
      <c r="F4" s="135"/>
      <c r="G4" s="13"/>
    </row>
    <row r="5" spans="1:11">
      <c r="A5" s="11"/>
      <c r="B5" s="135" t="s">
        <v>107</v>
      </c>
      <c r="C5" s="135"/>
      <c r="D5" s="135"/>
      <c r="E5" s="135"/>
      <c r="F5" s="135"/>
      <c r="G5" s="13"/>
    </row>
    <row r="6" spans="1:11">
      <c r="A6" s="11"/>
      <c r="B6" s="16"/>
      <c r="C6" s="11"/>
      <c r="D6" s="17"/>
      <c r="E6" s="11"/>
      <c r="F6" s="11"/>
      <c r="G6" s="13"/>
    </row>
    <row r="7" spans="1:11">
      <c r="A7" s="11"/>
      <c r="B7" s="32"/>
      <c r="C7" s="32"/>
      <c r="D7" s="32"/>
      <c r="E7" s="32"/>
      <c r="F7" s="32"/>
      <c r="G7" s="13"/>
    </row>
    <row r="8" spans="1:11">
      <c r="A8" s="11"/>
      <c r="B8" s="137" t="s">
        <v>108</v>
      </c>
      <c r="C8" s="137"/>
      <c r="D8" s="137"/>
      <c r="E8" s="137"/>
      <c r="F8" s="137"/>
      <c r="G8" s="13"/>
    </row>
    <row r="9" spans="1:11">
      <c r="A9" s="11"/>
      <c r="B9" s="137"/>
      <c r="C9" s="137"/>
      <c r="D9" s="137"/>
      <c r="E9" s="137"/>
      <c r="F9" s="137"/>
      <c r="G9" s="13"/>
    </row>
    <row r="10" spans="1:11" s="23" customFormat="1">
      <c r="A10" s="20"/>
      <c r="B10" s="18"/>
      <c r="C10" s="20"/>
      <c r="D10" s="17"/>
      <c r="E10" s="20"/>
      <c r="F10" s="20"/>
      <c r="G10" s="21"/>
      <c r="H10" s="22"/>
    </row>
    <row r="11" spans="1:11" ht="81" customHeight="1">
      <c r="A11" s="33" t="s">
        <v>9</v>
      </c>
      <c r="B11" s="82" t="s">
        <v>72</v>
      </c>
      <c r="C11" s="83" t="s">
        <v>73</v>
      </c>
      <c r="D11" s="84" t="s">
        <v>74</v>
      </c>
      <c r="E11" s="37"/>
      <c r="F11" s="38"/>
      <c r="G11" s="7"/>
      <c r="H11" s="8"/>
      <c r="J11" s="39"/>
      <c r="K11" s="40"/>
    </row>
    <row r="12" spans="1:11" s="46" customFormat="1" ht="75">
      <c r="A12" s="41"/>
      <c r="B12" s="85" t="s">
        <v>75</v>
      </c>
      <c r="C12" s="86" t="s">
        <v>76</v>
      </c>
      <c r="D12" s="87" t="s">
        <v>77</v>
      </c>
      <c r="E12" s="88"/>
      <c r="F12" s="13"/>
      <c r="G12" s="45"/>
      <c r="J12" s="47"/>
      <c r="K12" s="48"/>
    </row>
    <row r="13" spans="1:11" s="93" customFormat="1" ht="75">
      <c r="A13" s="41"/>
      <c r="B13" s="89" t="s">
        <v>78</v>
      </c>
      <c r="C13" s="90" t="s">
        <v>76</v>
      </c>
      <c r="D13" s="91" t="s">
        <v>77</v>
      </c>
      <c r="E13" s="44"/>
      <c r="F13" s="28"/>
      <c r="G13" s="92"/>
      <c r="J13" s="94"/>
      <c r="K13" s="95"/>
    </row>
    <row r="14" spans="1:11" s="93" customFormat="1" ht="58.5" customHeight="1">
      <c r="A14" s="41"/>
      <c r="B14" s="96" t="s">
        <v>79</v>
      </c>
      <c r="C14" s="97" t="s">
        <v>76</v>
      </c>
      <c r="D14" s="98" t="s">
        <v>80</v>
      </c>
      <c r="E14" s="44"/>
      <c r="F14" s="28"/>
      <c r="G14" s="92"/>
      <c r="J14" s="94"/>
      <c r="K14" s="95"/>
    </row>
    <row r="15" spans="1:11" s="93" customFormat="1" ht="60" customHeight="1">
      <c r="A15" s="41"/>
      <c r="B15" s="99" t="s">
        <v>81</v>
      </c>
      <c r="C15" s="90" t="s">
        <v>76</v>
      </c>
      <c r="D15" s="90" t="s">
        <v>80</v>
      </c>
      <c r="E15" s="44"/>
      <c r="F15" s="28"/>
      <c r="G15" s="92"/>
      <c r="J15" s="94"/>
      <c r="K15" s="95"/>
    </row>
    <row r="16" spans="1:11" s="103" customFormat="1">
      <c r="A16" s="41"/>
      <c r="B16" s="100"/>
      <c r="C16" s="101"/>
      <c r="D16" s="101"/>
      <c r="E16" s="44"/>
      <c r="F16" s="13"/>
      <c r="G16" s="102"/>
      <c r="J16" s="104"/>
      <c r="K16" s="105"/>
    </row>
    <row r="17" spans="1:11" s="46" customFormat="1" ht="56.25">
      <c r="A17" s="41" t="s">
        <v>11</v>
      </c>
      <c r="B17" s="106" t="s">
        <v>22</v>
      </c>
      <c r="C17" s="106" t="s">
        <v>24</v>
      </c>
      <c r="D17" s="106" t="s">
        <v>82</v>
      </c>
      <c r="E17" s="44"/>
      <c r="F17" s="13"/>
      <c r="G17" s="45"/>
      <c r="J17" s="47"/>
      <c r="K17" s="48"/>
    </row>
    <row r="18" spans="1:11" s="46" customFormat="1">
      <c r="A18" s="41"/>
      <c r="B18" s="49" t="s">
        <v>28</v>
      </c>
      <c r="C18" s="107">
        <v>55783.08</v>
      </c>
      <c r="D18" s="108"/>
      <c r="E18" s="44"/>
      <c r="F18" s="13"/>
      <c r="G18" s="45"/>
      <c r="J18" s="47"/>
      <c r="K18" s="48"/>
    </row>
    <row r="19" spans="1:11" s="46" customFormat="1">
      <c r="A19" s="41"/>
      <c r="B19" s="49" t="s">
        <v>117</v>
      </c>
      <c r="C19" s="50">
        <v>45</v>
      </c>
      <c r="D19" s="52"/>
      <c r="E19" s="44"/>
      <c r="F19" s="13"/>
      <c r="G19" s="45"/>
      <c r="J19" s="47"/>
      <c r="K19" s="48"/>
    </row>
    <row r="20" spans="1:11" s="46" customFormat="1">
      <c r="A20" s="41"/>
      <c r="B20" s="49" t="s">
        <v>118</v>
      </c>
      <c r="C20" s="50">
        <v>32.200000000000003</v>
      </c>
      <c r="D20" s="52"/>
      <c r="E20" s="44"/>
      <c r="F20" s="13"/>
      <c r="G20" s="45"/>
      <c r="J20" s="47"/>
      <c r="K20" s="48"/>
    </row>
    <row r="21" spans="1:11" s="46" customFormat="1">
      <c r="A21" s="41"/>
      <c r="B21" s="49" t="s">
        <v>119</v>
      </c>
      <c r="C21" s="50">
        <v>6108.2</v>
      </c>
      <c r="D21" s="52"/>
      <c r="E21" s="53"/>
      <c r="F21" s="13"/>
      <c r="G21" s="45"/>
      <c r="J21" s="47"/>
      <c r="K21" s="48"/>
    </row>
    <row r="22" spans="1:11" s="46" customFormat="1">
      <c r="A22" s="41"/>
      <c r="B22" s="49" t="s">
        <v>120</v>
      </c>
      <c r="C22" s="109">
        <v>2359.23</v>
      </c>
      <c r="D22" s="52"/>
      <c r="E22" s="53"/>
      <c r="F22" s="13"/>
      <c r="G22" s="45"/>
      <c r="J22" s="47"/>
      <c r="K22" s="48"/>
    </row>
    <row r="23" spans="1:11" s="46" customFormat="1">
      <c r="A23" s="41"/>
      <c r="B23" s="49" t="s">
        <v>121</v>
      </c>
      <c r="C23" s="50">
        <v>192146.75</v>
      </c>
      <c r="D23" s="52">
        <v>41967.510000000017</v>
      </c>
      <c r="E23" s="53"/>
      <c r="F23" s="13"/>
      <c r="G23" s="45"/>
      <c r="J23" s="47"/>
      <c r="K23" s="48"/>
    </row>
    <row r="24" spans="1:11" s="46" customFormat="1">
      <c r="A24" s="41"/>
      <c r="B24" s="49" t="s">
        <v>122</v>
      </c>
      <c r="C24" s="50">
        <v>3373.65</v>
      </c>
      <c r="D24" s="52">
        <v>3798.58</v>
      </c>
      <c r="E24" s="53"/>
      <c r="F24" s="13"/>
      <c r="G24" s="45"/>
      <c r="J24" s="47"/>
      <c r="K24" s="48"/>
    </row>
    <row r="25" spans="1:11" s="46" customFormat="1">
      <c r="A25" s="41"/>
      <c r="B25" s="49" t="s">
        <v>123</v>
      </c>
      <c r="C25" s="50">
        <f>210.85+463.7</f>
        <v>674.55</v>
      </c>
      <c r="D25" s="52"/>
      <c r="E25" s="53"/>
      <c r="F25" s="13"/>
      <c r="G25" s="45"/>
      <c r="J25" s="47"/>
      <c r="K25" s="48"/>
    </row>
    <row r="26" spans="1:11" s="46" customFormat="1">
      <c r="A26" s="41"/>
      <c r="B26" s="49" t="s">
        <v>124</v>
      </c>
      <c r="C26" s="50">
        <v>150</v>
      </c>
      <c r="D26" s="52"/>
      <c r="E26" s="53"/>
      <c r="F26" s="13"/>
      <c r="G26" s="45"/>
      <c r="J26" s="47"/>
      <c r="K26" s="48"/>
    </row>
    <row r="27" spans="1:11" s="46" customFormat="1">
      <c r="A27" s="41"/>
      <c r="B27" s="49" t="s">
        <v>125</v>
      </c>
      <c r="C27" s="50">
        <v>3683.74</v>
      </c>
      <c r="D27" s="52"/>
      <c r="E27" s="53"/>
      <c r="F27" s="13"/>
      <c r="G27" s="45"/>
      <c r="J27" s="47"/>
      <c r="K27" s="48"/>
    </row>
    <row r="28" spans="1:11" s="46" customFormat="1">
      <c r="A28" s="41"/>
      <c r="B28" s="49" t="s">
        <v>126</v>
      </c>
      <c r="C28" s="50">
        <v>166.75</v>
      </c>
      <c r="D28" s="52"/>
      <c r="E28" s="53"/>
      <c r="F28" s="13"/>
      <c r="G28" s="45"/>
      <c r="J28" s="47"/>
      <c r="K28" s="48"/>
    </row>
    <row r="29" spans="1:11" s="46" customFormat="1">
      <c r="A29" s="41"/>
      <c r="B29" s="49" t="s">
        <v>39</v>
      </c>
      <c r="C29" s="50">
        <v>910</v>
      </c>
      <c r="D29" s="52"/>
      <c r="E29" s="53"/>
      <c r="F29" s="13"/>
      <c r="G29" s="45"/>
      <c r="J29" s="47"/>
      <c r="K29" s="48"/>
    </row>
    <row r="30" spans="1:11" s="46" customFormat="1">
      <c r="A30" s="41"/>
      <c r="B30" s="49" t="s">
        <v>127</v>
      </c>
      <c r="C30" s="50">
        <v>684.25</v>
      </c>
      <c r="D30" s="52"/>
      <c r="E30" s="53"/>
      <c r="F30" s="13"/>
      <c r="G30" s="45"/>
      <c r="J30" s="47"/>
      <c r="K30" s="48"/>
    </row>
    <row r="31" spans="1:11" s="46" customFormat="1">
      <c r="A31" s="41"/>
      <c r="B31" s="49" t="s">
        <v>36</v>
      </c>
      <c r="C31" s="50">
        <v>1094.8499999999999</v>
      </c>
      <c r="D31" s="52"/>
      <c r="E31" s="53"/>
      <c r="F31" s="13"/>
      <c r="G31" s="45"/>
      <c r="J31" s="47"/>
      <c r="K31" s="48"/>
    </row>
    <row r="32" spans="1:11" s="46" customFormat="1">
      <c r="A32" s="41"/>
      <c r="B32" s="49" t="s">
        <v>128</v>
      </c>
      <c r="C32" s="50">
        <v>649.4</v>
      </c>
      <c r="D32" s="52"/>
      <c r="E32" s="53"/>
      <c r="F32" s="13"/>
      <c r="G32" s="45"/>
      <c r="J32" s="47"/>
      <c r="K32" s="48"/>
    </row>
    <row r="33" spans="1:11" s="46" customFormat="1">
      <c r="A33" s="41"/>
      <c r="B33" s="49" t="s">
        <v>129</v>
      </c>
      <c r="C33" s="50">
        <v>6554.33</v>
      </c>
      <c r="D33" s="52"/>
      <c r="E33" s="53"/>
      <c r="F33" s="13"/>
      <c r="G33" s="45"/>
      <c r="J33" s="47"/>
      <c r="K33" s="48"/>
    </row>
    <row r="34" spans="1:11" s="46" customFormat="1">
      <c r="A34" s="41"/>
      <c r="B34" s="49" t="s">
        <v>123</v>
      </c>
      <c r="C34" s="50">
        <v>217.75</v>
      </c>
      <c r="D34" s="52"/>
      <c r="E34" s="53"/>
      <c r="F34" s="13"/>
      <c r="G34" s="45"/>
      <c r="J34" s="47"/>
      <c r="K34" s="48"/>
    </row>
    <row r="35" spans="1:11" s="46" customFormat="1">
      <c r="A35" s="41"/>
      <c r="B35" s="49" t="s">
        <v>130</v>
      </c>
      <c r="C35" s="50">
        <v>8763.9</v>
      </c>
      <c r="D35" s="52"/>
      <c r="E35" s="53"/>
      <c r="F35" s="13"/>
      <c r="G35" s="45"/>
      <c r="J35" s="47"/>
      <c r="K35" s="48"/>
    </row>
    <row r="36" spans="1:11" s="46" customFormat="1">
      <c r="A36" s="41"/>
      <c r="B36" s="49" t="s">
        <v>131</v>
      </c>
      <c r="C36" s="50">
        <v>8537.07</v>
      </c>
      <c r="D36" s="52"/>
      <c r="E36" s="53"/>
      <c r="F36" s="13"/>
      <c r="G36" s="45"/>
      <c r="J36" s="47"/>
      <c r="K36" s="48"/>
    </row>
    <row r="37" spans="1:11" s="46" customFormat="1">
      <c r="A37" s="41"/>
      <c r="B37" s="49" t="s">
        <v>132</v>
      </c>
      <c r="C37" s="50">
        <v>831</v>
      </c>
      <c r="D37" s="52"/>
      <c r="E37" s="53"/>
      <c r="F37" s="13"/>
      <c r="G37" s="45"/>
      <c r="J37" s="47"/>
      <c r="K37" s="48"/>
    </row>
    <row r="38" spans="1:11" s="46" customFormat="1">
      <c r="A38" s="41"/>
      <c r="B38" s="49" t="s">
        <v>133</v>
      </c>
      <c r="C38" s="50">
        <v>2356.25</v>
      </c>
      <c r="D38" s="52"/>
      <c r="E38" s="53"/>
      <c r="F38" s="13"/>
      <c r="G38" s="45"/>
      <c r="J38" s="47"/>
      <c r="K38" s="48"/>
    </row>
    <row r="39" spans="1:11" s="46" customFormat="1">
      <c r="A39" s="41"/>
      <c r="B39" s="49" t="s">
        <v>127</v>
      </c>
      <c r="C39" s="50">
        <v>713</v>
      </c>
      <c r="D39" s="52"/>
      <c r="E39" s="53"/>
      <c r="F39" s="13"/>
      <c r="G39" s="45"/>
      <c r="J39" s="47"/>
      <c r="K39" s="48"/>
    </row>
    <row r="40" spans="1:11" s="46" customFormat="1">
      <c r="A40" s="41"/>
      <c r="B40" s="49" t="s">
        <v>134</v>
      </c>
      <c r="C40" s="50">
        <v>2341.4899999999998</v>
      </c>
      <c r="D40" s="52"/>
      <c r="E40" s="53"/>
      <c r="F40" s="13"/>
      <c r="G40" s="45"/>
      <c r="J40" s="47"/>
      <c r="K40" s="48"/>
    </row>
    <row r="41" spans="1:11" s="46" customFormat="1" ht="19.5" customHeight="1">
      <c r="A41" s="41"/>
      <c r="B41" s="49" t="s">
        <v>135</v>
      </c>
      <c r="C41" s="50">
        <v>472</v>
      </c>
      <c r="D41" s="52"/>
      <c r="E41" s="53"/>
      <c r="F41" s="13"/>
      <c r="G41" s="45"/>
      <c r="J41" s="47"/>
      <c r="K41" s="48"/>
    </row>
    <row r="42" spans="1:11" s="46" customFormat="1">
      <c r="A42" s="41"/>
      <c r="B42" s="49" t="s">
        <v>127</v>
      </c>
      <c r="C42" s="50">
        <v>192</v>
      </c>
      <c r="D42" s="52"/>
      <c r="E42" s="53"/>
      <c r="F42" s="13"/>
      <c r="G42" s="45"/>
      <c r="J42" s="47"/>
      <c r="K42" s="48"/>
    </row>
    <row r="43" spans="1:11" s="46" customFormat="1">
      <c r="A43" s="41"/>
      <c r="B43" s="49" t="s">
        <v>136</v>
      </c>
      <c r="C43" s="50">
        <v>376</v>
      </c>
      <c r="D43" s="52"/>
      <c r="E43" s="53"/>
      <c r="F43" s="13"/>
      <c r="G43" s="45"/>
      <c r="J43" s="47"/>
      <c r="K43" s="48"/>
    </row>
    <row r="44" spans="1:11" s="46" customFormat="1">
      <c r="A44" s="41"/>
      <c r="B44" s="49" t="s">
        <v>137</v>
      </c>
      <c r="C44" s="50">
        <v>2000</v>
      </c>
      <c r="D44" s="52"/>
      <c r="E44" s="53"/>
      <c r="F44" s="13"/>
      <c r="G44" s="45"/>
      <c r="J44" s="47"/>
      <c r="K44" s="48"/>
    </row>
    <row r="45" spans="1:11" s="46" customFormat="1" ht="37.5">
      <c r="A45" s="41"/>
      <c r="B45" s="49" t="s">
        <v>138</v>
      </c>
      <c r="C45" s="50">
        <v>12653.79</v>
      </c>
      <c r="D45" s="52"/>
      <c r="E45" s="53"/>
      <c r="F45" s="13"/>
      <c r="G45" s="45"/>
      <c r="J45" s="47"/>
      <c r="K45" s="48"/>
    </row>
    <row r="46" spans="1:11" s="46" customFormat="1" ht="37.5">
      <c r="A46" s="41"/>
      <c r="B46" s="49" t="s">
        <v>139</v>
      </c>
      <c r="C46" s="50">
        <v>1181.98</v>
      </c>
      <c r="D46" s="52"/>
      <c r="E46" s="53"/>
      <c r="F46" s="13"/>
      <c r="G46" s="45"/>
      <c r="J46" s="47"/>
      <c r="K46" s="48"/>
    </row>
    <row r="47" spans="1:11" s="46" customFormat="1" ht="37.5">
      <c r="A47" s="41"/>
      <c r="B47" s="49" t="s">
        <v>140</v>
      </c>
      <c r="C47" s="50">
        <v>1578.65</v>
      </c>
      <c r="D47" s="52"/>
      <c r="E47" s="53"/>
      <c r="F47" s="13"/>
      <c r="G47" s="45"/>
      <c r="J47" s="47"/>
      <c r="K47" s="48"/>
    </row>
    <row r="48" spans="1:11" s="46" customFormat="1" ht="19.5" customHeight="1">
      <c r="A48" s="41"/>
      <c r="B48" s="49" t="s">
        <v>141</v>
      </c>
      <c r="C48" s="50">
        <v>2798.01</v>
      </c>
      <c r="D48" s="52"/>
      <c r="E48" s="53"/>
      <c r="F48" s="13"/>
      <c r="G48" s="45"/>
      <c r="J48" s="47"/>
      <c r="K48" s="48"/>
    </row>
    <row r="49" spans="1:12" s="46" customFormat="1">
      <c r="A49" s="41"/>
      <c r="B49" s="49" t="s">
        <v>142</v>
      </c>
      <c r="C49" s="50">
        <v>228</v>
      </c>
      <c r="D49" s="52">
        <v>-2998.16</v>
      </c>
      <c r="E49" s="53"/>
      <c r="F49" s="13"/>
      <c r="G49" s="45"/>
      <c r="J49" s="47"/>
      <c r="K49" s="48"/>
    </row>
    <row r="50" spans="1:12" s="46" customFormat="1">
      <c r="A50" s="41"/>
      <c r="B50" s="127" t="s">
        <v>54</v>
      </c>
      <c r="C50" s="128">
        <f>SUBTOTAL(109,[Стоимость всего:])</f>
        <v>319656.87</v>
      </c>
      <c r="D50" s="128">
        <f>SUBTOTAL(109,[в т.ч. расходы со статьи КР])</f>
        <v>42767.930000000022</v>
      </c>
      <c r="E50" s="53"/>
      <c r="F50" s="13"/>
      <c r="G50" s="45"/>
      <c r="J50" s="47"/>
      <c r="K50" s="48"/>
    </row>
    <row r="51" spans="1:12" s="46" customFormat="1">
      <c r="A51" s="41"/>
      <c r="B51" s="61"/>
      <c r="C51" s="60"/>
      <c r="D51" s="60"/>
      <c r="E51" s="53"/>
      <c r="F51" s="13"/>
      <c r="G51" s="45"/>
      <c r="J51" s="47"/>
      <c r="K51" s="48"/>
    </row>
    <row r="52" spans="1:12" s="46" customFormat="1">
      <c r="A52" s="41"/>
      <c r="B52" s="138" t="s">
        <v>109</v>
      </c>
      <c r="C52" s="139"/>
      <c r="D52" s="139"/>
      <c r="E52" s="139"/>
      <c r="F52" s="140"/>
      <c r="G52" s="45"/>
      <c r="J52" s="47"/>
      <c r="K52" s="48"/>
    </row>
    <row r="53" spans="1:12" s="46" customFormat="1" ht="37.5">
      <c r="A53" s="41"/>
      <c r="B53" s="26" t="s">
        <v>110</v>
      </c>
      <c r="C53" s="26" t="s">
        <v>111</v>
      </c>
      <c r="D53" s="26" t="s">
        <v>112</v>
      </c>
      <c r="E53" s="26" t="s">
        <v>113</v>
      </c>
      <c r="F53" s="26" t="s">
        <v>114</v>
      </c>
      <c r="G53" s="45"/>
      <c r="I53" s="53"/>
      <c r="J53" s="13"/>
      <c r="K53" s="48"/>
    </row>
    <row r="54" spans="1:12" s="46" customFormat="1">
      <c r="A54" s="41"/>
      <c r="B54" s="31">
        <v>1148.57</v>
      </c>
      <c r="C54" s="31">
        <v>-3794.4</v>
      </c>
      <c r="D54" s="31">
        <v>-2998.16</v>
      </c>
      <c r="E54" s="31">
        <f>B54+C54-D54</f>
        <v>352.32999999999993</v>
      </c>
      <c r="F54" s="31">
        <f>Таблица4214[[#Totals],[в т.ч. расходы со статьи КР]]</f>
        <v>42767.930000000022</v>
      </c>
      <c r="G54" s="45"/>
      <c r="I54" s="110"/>
      <c r="J54" s="110"/>
      <c r="K54" s="48"/>
    </row>
    <row r="55" spans="1:12" s="46" customFormat="1" ht="15">
      <c r="A55" s="111"/>
      <c r="B55" s="112"/>
      <c r="C55" s="8"/>
      <c r="D55" s="113"/>
      <c r="E55" s="114"/>
      <c r="F55" s="103"/>
      <c r="G55" s="45"/>
      <c r="K55" s="115"/>
    </row>
    <row r="56" spans="1:12" s="46" customFormat="1">
      <c r="A56" s="41"/>
      <c r="G56" s="45"/>
      <c r="J56" s="47"/>
      <c r="K56" s="48"/>
    </row>
    <row r="57" spans="1:12" s="46" customFormat="1">
      <c r="A57" s="60"/>
      <c r="B57" s="66"/>
      <c r="C57" s="67" t="s">
        <v>59</v>
      </c>
      <c r="D57" s="67" t="s">
        <v>60</v>
      </c>
      <c r="G57" s="60"/>
      <c r="H57" s="45"/>
    </row>
    <row r="58" spans="1:12" s="46" customFormat="1" ht="30" customHeight="1">
      <c r="A58" s="60"/>
      <c r="B58" s="116" t="s">
        <v>115</v>
      </c>
      <c r="C58" s="117">
        <v>7680.4610000000166</v>
      </c>
      <c r="D58" s="117">
        <v>0</v>
      </c>
      <c r="G58" s="60"/>
      <c r="H58" s="45"/>
    </row>
    <row r="59" spans="1:12" s="46" customFormat="1" hidden="1">
      <c r="A59" s="60"/>
      <c r="B59" s="30"/>
      <c r="C59" s="30"/>
      <c r="D59" s="30"/>
      <c r="G59" s="60"/>
      <c r="H59" s="45"/>
    </row>
    <row r="60" spans="1:12" s="119" customFormat="1" ht="57" customHeight="1">
      <c r="A60" s="118"/>
      <c r="B60" s="132" t="s">
        <v>63</v>
      </c>
      <c r="C60" s="132"/>
      <c r="D60" s="132"/>
      <c r="G60" s="118"/>
      <c r="H60" s="120"/>
    </row>
    <row r="61" spans="1:12">
      <c r="A61" s="56"/>
      <c r="B61" s="8"/>
      <c r="C61" s="74"/>
      <c r="G61" s="56"/>
    </row>
    <row r="62" spans="1:12" s="30" customFormat="1">
      <c r="A62" s="121"/>
      <c r="B62" s="66"/>
      <c r="C62" s="11"/>
      <c r="D62" s="66"/>
      <c r="E62" s="121"/>
      <c r="F62" s="121"/>
      <c r="G62" s="121"/>
      <c r="H62" s="29"/>
    </row>
    <row r="63" spans="1:12">
      <c r="A63" s="73" t="s">
        <v>116</v>
      </c>
      <c r="B63" s="125"/>
      <c r="C63" s="125"/>
      <c r="D63" s="123" t="s">
        <v>91</v>
      </c>
      <c r="F63" s="56"/>
      <c r="G63" s="56"/>
    </row>
    <row r="64" spans="1:12" s="66" customFormat="1">
      <c r="A64" s="18" t="s">
        <v>65</v>
      </c>
      <c r="B64" s="125"/>
      <c r="C64" s="125"/>
      <c r="D64" s="56" t="s">
        <v>92</v>
      </c>
      <c r="F64" s="56"/>
      <c r="G64" s="56"/>
      <c r="H64" s="7"/>
      <c r="I64" s="8"/>
      <c r="J64" s="8"/>
      <c r="K64" s="8"/>
      <c r="L64" s="8"/>
    </row>
    <row r="65" spans="1:12" s="66" customFormat="1">
      <c r="A65" s="56"/>
      <c r="B65" s="81"/>
      <c r="C65" s="8"/>
      <c r="E65" s="56"/>
      <c r="F65" s="56"/>
      <c r="G65" s="56"/>
      <c r="H65" s="7"/>
      <c r="I65" s="8"/>
      <c r="J65" s="8"/>
      <c r="K65" s="8"/>
      <c r="L65" s="8"/>
    </row>
    <row r="66" spans="1:12" s="66" customFormat="1" ht="18.75" customHeight="1">
      <c r="A66" s="133" t="s">
        <v>93</v>
      </c>
      <c r="B66" s="133"/>
      <c r="C66" s="133"/>
      <c r="D66" s="133"/>
      <c r="E66" s="133"/>
      <c r="F66" s="133"/>
      <c r="G66" s="124"/>
      <c r="H66" s="7"/>
      <c r="I66" s="8"/>
      <c r="J66" s="8"/>
      <c r="K66" s="8"/>
      <c r="L66" s="8"/>
    </row>
    <row r="67" spans="1:12" s="66" customFormat="1" ht="38.25" customHeight="1">
      <c r="A67" s="133"/>
      <c r="B67" s="133"/>
      <c r="C67" s="133"/>
      <c r="D67" s="133"/>
      <c r="E67" s="133"/>
      <c r="F67" s="133"/>
      <c r="G67" s="124"/>
      <c r="H67" s="7"/>
      <c r="I67" s="8"/>
      <c r="J67" s="8"/>
      <c r="K67" s="8"/>
      <c r="L67" s="8"/>
    </row>
    <row r="68" spans="1:12" ht="15" customHeight="1">
      <c r="A68" s="134" t="s">
        <v>94</v>
      </c>
      <c r="B68" s="134"/>
      <c r="C68" s="134"/>
      <c r="D68" s="134"/>
      <c r="E68" s="134"/>
      <c r="F68" s="134"/>
      <c r="G68" s="126"/>
    </row>
    <row r="69" spans="1:12" ht="42" customHeight="1">
      <c r="A69" s="134"/>
      <c r="B69" s="134"/>
      <c r="C69" s="134"/>
      <c r="D69" s="134"/>
      <c r="E69" s="134"/>
      <c r="F69" s="134"/>
      <c r="G69" s="126"/>
    </row>
    <row r="70" spans="1:12" s="80" customFormat="1" ht="42" customHeight="1">
      <c r="B70" s="81"/>
      <c r="C70" s="8"/>
      <c r="D70" s="66"/>
      <c r="E70" s="8"/>
      <c r="F70" s="8"/>
      <c r="G70" s="8"/>
      <c r="H70" s="7"/>
      <c r="I70" s="8"/>
      <c r="J70" s="8"/>
      <c r="K70" s="8"/>
      <c r="L70" s="8"/>
    </row>
  </sheetData>
  <sheetProtection password="ECC7" sheet="1" formatCells="0" formatColumns="0" formatRows="0" insertColumns="0" insertRows="0" insertHyperlinks="0" deleteColumns="0" deleteRows="0" sort="0" autoFilter="0" pivotTables="0"/>
  <mergeCells count="9">
    <mergeCell ref="B60:D60"/>
    <mergeCell ref="A66:F67"/>
    <mergeCell ref="A68:F69"/>
    <mergeCell ref="B2:F2"/>
    <mergeCell ref="B3:F3"/>
    <mergeCell ref="B4:F4"/>
    <mergeCell ref="B5:F5"/>
    <mergeCell ref="B8:F9"/>
    <mergeCell ref="B52:F52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56"/>
  <sheetViews>
    <sheetView view="pageBreakPreview" zoomScale="70" zoomScaleSheetLayoutView="70" workbookViewId="0">
      <selection activeCell="J42" sqref="J42"/>
    </sheetView>
  </sheetViews>
  <sheetFormatPr defaultRowHeight="18.75"/>
  <cols>
    <col min="1" max="1" width="5.42578125" style="80" customWidth="1"/>
    <col min="2" max="2" width="47.28515625" style="81" customWidth="1"/>
    <col min="3" max="3" width="26" style="8" customWidth="1"/>
    <col min="4" max="4" width="33.7109375" style="66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35" t="s">
        <v>0</v>
      </c>
      <c r="C2" s="135"/>
      <c r="D2" s="135"/>
      <c r="E2" s="135"/>
      <c r="F2" s="135"/>
      <c r="G2" s="10"/>
    </row>
    <row r="3" spans="1:11" ht="48.75" customHeight="1">
      <c r="A3" s="11"/>
      <c r="B3" s="136" t="s">
        <v>69</v>
      </c>
      <c r="C3" s="136"/>
      <c r="D3" s="136"/>
      <c r="E3" s="136"/>
      <c r="F3" s="136"/>
      <c r="G3" s="12"/>
    </row>
    <row r="4" spans="1:11" ht="20.25" customHeight="1">
      <c r="A4" s="11"/>
      <c r="B4" s="135" t="str">
        <f>'2013 год'!B4:F4</f>
        <v>по адресу: ул.Седова,д.60</v>
      </c>
      <c r="C4" s="135"/>
      <c r="D4" s="135"/>
      <c r="E4" s="135"/>
      <c r="F4" s="135"/>
      <c r="G4" s="13"/>
    </row>
    <row r="5" spans="1:11">
      <c r="A5" s="11"/>
      <c r="B5" s="135" t="s">
        <v>70</v>
      </c>
      <c r="C5" s="135"/>
      <c r="D5" s="135"/>
      <c r="E5" s="135"/>
      <c r="F5" s="135"/>
      <c r="G5" s="13"/>
    </row>
    <row r="6" spans="1:11">
      <c r="A6" s="11"/>
      <c r="B6" s="16"/>
      <c r="C6" s="11"/>
      <c r="D6" s="17"/>
      <c r="E6" s="11"/>
      <c r="F6" s="11"/>
      <c r="G6" s="13"/>
    </row>
    <row r="7" spans="1:11">
      <c r="A7" s="11"/>
      <c r="B7" s="32"/>
      <c r="C7" s="32"/>
      <c r="D7" s="32"/>
      <c r="E7" s="32"/>
      <c r="F7" s="32"/>
      <c r="G7" s="13"/>
    </row>
    <row r="8" spans="1:11">
      <c r="A8" s="11"/>
      <c r="B8" s="137" t="s">
        <v>71</v>
      </c>
      <c r="C8" s="137"/>
      <c r="D8" s="137"/>
      <c r="E8" s="137"/>
      <c r="F8" s="137"/>
      <c r="G8" s="13"/>
    </row>
    <row r="9" spans="1:11">
      <c r="A9" s="11"/>
      <c r="B9" s="137"/>
      <c r="C9" s="137"/>
      <c r="D9" s="137"/>
      <c r="E9" s="137"/>
      <c r="F9" s="137"/>
      <c r="G9" s="13"/>
    </row>
    <row r="10" spans="1:11" s="23" customFormat="1">
      <c r="A10" s="20"/>
      <c r="B10" s="18"/>
      <c r="C10" s="20"/>
      <c r="D10" s="17"/>
      <c r="E10" s="20"/>
      <c r="F10" s="20"/>
      <c r="G10" s="21"/>
      <c r="H10" s="22"/>
    </row>
    <row r="11" spans="1:11" ht="81" customHeight="1">
      <c r="A11" s="33" t="s">
        <v>9</v>
      </c>
      <c r="B11" s="82" t="s">
        <v>72</v>
      </c>
      <c r="C11" s="83" t="s">
        <v>73</v>
      </c>
      <c r="D11" s="84" t="s">
        <v>74</v>
      </c>
      <c r="E11" s="37"/>
      <c r="F11" s="38"/>
      <c r="G11" s="7"/>
      <c r="H11" s="8"/>
      <c r="J11" s="39"/>
      <c r="K11" s="40"/>
    </row>
    <row r="12" spans="1:11" s="46" customFormat="1" ht="75">
      <c r="A12" s="41"/>
      <c r="B12" s="85" t="s">
        <v>75</v>
      </c>
      <c r="C12" s="86" t="s">
        <v>76</v>
      </c>
      <c r="D12" s="87" t="s">
        <v>77</v>
      </c>
      <c r="E12" s="88"/>
      <c r="F12" s="13"/>
      <c r="G12" s="45"/>
      <c r="J12" s="47"/>
      <c r="K12" s="48"/>
    </row>
    <row r="13" spans="1:11" s="93" customFormat="1" ht="75">
      <c r="A13" s="41"/>
      <c r="B13" s="89" t="s">
        <v>78</v>
      </c>
      <c r="C13" s="90" t="s">
        <v>76</v>
      </c>
      <c r="D13" s="91" t="s">
        <v>77</v>
      </c>
      <c r="E13" s="44"/>
      <c r="F13" s="28"/>
      <c r="G13" s="92"/>
      <c r="J13" s="94"/>
      <c r="K13" s="95"/>
    </row>
    <row r="14" spans="1:11" s="93" customFormat="1" ht="58.5" customHeight="1">
      <c r="A14" s="41"/>
      <c r="B14" s="96" t="s">
        <v>79</v>
      </c>
      <c r="C14" s="97" t="s">
        <v>76</v>
      </c>
      <c r="D14" s="98" t="s">
        <v>80</v>
      </c>
      <c r="E14" s="44"/>
      <c r="F14" s="28"/>
      <c r="G14" s="92"/>
      <c r="J14" s="94"/>
      <c r="K14" s="95"/>
    </row>
    <row r="15" spans="1:11" s="93" customFormat="1" ht="60" customHeight="1">
      <c r="A15" s="41"/>
      <c r="B15" s="99" t="s">
        <v>81</v>
      </c>
      <c r="C15" s="90" t="s">
        <v>76</v>
      </c>
      <c r="D15" s="90" t="s">
        <v>80</v>
      </c>
      <c r="E15" s="44"/>
      <c r="F15" s="28"/>
      <c r="G15" s="92"/>
      <c r="J15" s="94"/>
      <c r="K15" s="95"/>
    </row>
    <row r="16" spans="1:11" s="103" customFormat="1">
      <c r="A16" s="41"/>
      <c r="B16" s="100"/>
      <c r="C16" s="101"/>
      <c r="D16" s="101"/>
      <c r="E16" s="44"/>
      <c r="F16" s="13"/>
      <c r="G16" s="102"/>
      <c r="J16" s="104"/>
      <c r="K16" s="105"/>
    </row>
    <row r="17" spans="1:11" s="46" customFormat="1" ht="56.25">
      <c r="A17" s="41" t="s">
        <v>11</v>
      </c>
      <c r="B17" s="106" t="s">
        <v>22</v>
      </c>
      <c r="C17" s="106" t="s">
        <v>24</v>
      </c>
      <c r="D17" s="106" t="s">
        <v>82</v>
      </c>
      <c r="E17" s="44"/>
      <c r="F17" s="13"/>
      <c r="G17" s="45"/>
      <c r="J17" s="47"/>
      <c r="K17" s="48"/>
    </row>
    <row r="18" spans="1:11" s="46" customFormat="1">
      <c r="A18" s="41"/>
      <c r="B18" s="49" t="s">
        <v>28</v>
      </c>
      <c r="C18" s="107">
        <f>5266.08*9+6322.18*3</f>
        <v>66361.260000000009</v>
      </c>
      <c r="D18" s="108"/>
      <c r="E18" s="44"/>
      <c r="F18" s="13"/>
      <c r="G18" s="45"/>
      <c r="J18" s="47"/>
      <c r="K18" s="48"/>
    </row>
    <row r="19" spans="1:11" s="46" customFormat="1">
      <c r="A19" s="41"/>
      <c r="B19" s="49" t="s">
        <v>95</v>
      </c>
      <c r="C19" s="50">
        <v>699</v>
      </c>
      <c r="D19" s="52"/>
      <c r="E19" s="44"/>
      <c r="F19" s="13"/>
      <c r="G19" s="45"/>
      <c r="J19" s="47"/>
      <c r="K19" s="48"/>
    </row>
    <row r="20" spans="1:11" s="46" customFormat="1">
      <c r="A20" s="41"/>
      <c r="B20" s="49" t="s">
        <v>96</v>
      </c>
      <c r="C20" s="50">
        <v>22680</v>
      </c>
      <c r="D20" s="52"/>
      <c r="E20" s="44"/>
      <c r="F20" s="13"/>
      <c r="G20" s="45"/>
      <c r="J20" s="47"/>
      <c r="K20" s="48"/>
    </row>
    <row r="21" spans="1:11" s="46" customFormat="1">
      <c r="A21" s="41"/>
      <c r="B21" s="49" t="s">
        <v>98</v>
      </c>
      <c r="C21" s="50">
        <v>4964.8</v>
      </c>
      <c r="D21" s="52"/>
      <c r="E21" s="53"/>
      <c r="F21" s="13"/>
      <c r="G21" s="45"/>
      <c r="J21" s="47"/>
      <c r="K21" s="48"/>
    </row>
    <row r="22" spans="1:11" s="46" customFormat="1">
      <c r="A22" s="41"/>
      <c r="B22" s="49" t="s">
        <v>97</v>
      </c>
      <c r="C22" s="109">
        <v>606</v>
      </c>
      <c r="D22" s="52"/>
      <c r="E22" s="53"/>
      <c r="F22" s="13"/>
      <c r="G22" s="45"/>
      <c r="J22" s="47"/>
      <c r="K22" s="48"/>
    </row>
    <row r="23" spans="1:11" s="46" customFormat="1">
      <c r="A23" s="41"/>
      <c r="B23" s="49" t="s">
        <v>99</v>
      </c>
      <c r="C23" s="50">
        <v>526</v>
      </c>
      <c r="D23" s="52"/>
      <c r="E23" s="53"/>
      <c r="F23" s="13"/>
      <c r="G23" s="45"/>
      <c r="J23" s="47"/>
      <c r="K23" s="48"/>
    </row>
    <row r="24" spans="1:11" s="46" customFormat="1">
      <c r="A24" s="41"/>
      <c r="B24" s="49" t="s">
        <v>100</v>
      </c>
      <c r="C24" s="50">
        <v>170</v>
      </c>
      <c r="D24" s="52"/>
      <c r="E24" s="53"/>
      <c r="F24" s="13"/>
      <c r="G24" s="45"/>
      <c r="J24" s="47"/>
      <c r="K24" s="48"/>
    </row>
    <row r="25" spans="1:11" s="46" customFormat="1">
      <c r="A25" s="41"/>
      <c r="B25" s="49" t="s">
        <v>36</v>
      </c>
      <c r="C25" s="50">
        <v>816.15</v>
      </c>
      <c r="D25" s="52"/>
      <c r="E25" s="53"/>
      <c r="F25" s="13"/>
      <c r="G25" s="45"/>
      <c r="J25" s="47"/>
      <c r="K25" s="48"/>
    </row>
    <row r="26" spans="1:11" s="46" customFormat="1">
      <c r="A26" s="41"/>
      <c r="B26" s="49" t="s">
        <v>101</v>
      </c>
      <c r="C26" s="50">
        <v>4502.2</v>
      </c>
      <c r="D26" s="52"/>
      <c r="E26" s="53"/>
      <c r="F26" s="13"/>
      <c r="G26" s="45"/>
      <c r="J26" s="47"/>
      <c r="K26" s="48"/>
    </row>
    <row r="27" spans="1:11" s="46" customFormat="1">
      <c r="A27" s="41"/>
      <c r="B27" s="49" t="s">
        <v>102</v>
      </c>
      <c r="C27" s="50">
        <v>846</v>
      </c>
      <c r="D27" s="52"/>
      <c r="E27" s="53"/>
      <c r="F27" s="13"/>
      <c r="G27" s="45"/>
      <c r="J27" s="47"/>
      <c r="K27" s="48"/>
    </row>
    <row r="28" spans="1:11" s="46" customFormat="1">
      <c r="A28" s="41"/>
      <c r="B28" s="49" t="s">
        <v>103</v>
      </c>
      <c r="C28" s="50">
        <v>26662.52</v>
      </c>
      <c r="D28" s="52">
        <v>36827.61</v>
      </c>
      <c r="E28" s="53"/>
      <c r="F28" s="13"/>
      <c r="G28" s="45"/>
      <c r="J28" s="47"/>
      <c r="K28" s="48"/>
    </row>
    <row r="29" spans="1:11" s="46" customFormat="1">
      <c r="A29" s="41"/>
      <c r="B29" s="49" t="s">
        <v>42</v>
      </c>
      <c r="C29" s="50">
        <v>10165.09</v>
      </c>
      <c r="D29" s="52">
        <f>D28-C28</f>
        <v>10165.09</v>
      </c>
      <c r="E29" s="53"/>
      <c r="F29" s="13"/>
      <c r="G29" s="45"/>
      <c r="J29" s="47"/>
      <c r="K29" s="48"/>
    </row>
    <row r="30" spans="1:11" s="46" customFormat="1">
      <c r="A30" s="41"/>
      <c r="B30" s="49" t="s">
        <v>98</v>
      </c>
      <c r="C30" s="50">
        <v>3652</v>
      </c>
      <c r="D30" s="52"/>
      <c r="E30" s="53"/>
      <c r="F30" s="13"/>
      <c r="G30" s="45"/>
      <c r="J30" s="47"/>
      <c r="K30" s="48"/>
    </row>
    <row r="31" spans="1:11" s="46" customFormat="1">
      <c r="A31" s="41"/>
      <c r="B31" s="49" t="s">
        <v>45</v>
      </c>
      <c r="C31" s="50">
        <v>172.5</v>
      </c>
      <c r="D31" s="52"/>
      <c r="E31" s="53"/>
      <c r="F31" s="13"/>
      <c r="G31" s="45"/>
      <c r="J31" s="47"/>
      <c r="K31" s="48"/>
    </row>
    <row r="32" spans="1:11" s="46" customFormat="1">
      <c r="A32" s="41"/>
      <c r="B32" s="49" t="s">
        <v>104</v>
      </c>
      <c r="C32" s="50">
        <v>7281.28</v>
      </c>
      <c r="D32" s="52"/>
      <c r="E32" s="53"/>
      <c r="F32" s="13"/>
      <c r="G32" s="45"/>
      <c r="J32" s="47"/>
      <c r="K32" s="48"/>
    </row>
    <row r="33" spans="1:11" s="46" customFormat="1">
      <c r="A33" s="41"/>
      <c r="B33" s="49" t="s">
        <v>105</v>
      </c>
      <c r="C33" s="50">
        <v>7806.6</v>
      </c>
      <c r="D33" s="52"/>
      <c r="E33" s="53"/>
      <c r="F33" s="13"/>
      <c r="G33" s="45"/>
      <c r="J33" s="47"/>
      <c r="K33" s="48"/>
    </row>
    <row r="34" spans="1:11" s="46" customFormat="1" ht="37.5">
      <c r="A34" s="41"/>
      <c r="B34" s="49" t="s">
        <v>106</v>
      </c>
      <c r="C34" s="50">
        <v>6093.57</v>
      </c>
      <c r="D34" s="52"/>
      <c r="E34" s="53"/>
      <c r="F34" s="13"/>
      <c r="G34" s="45"/>
      <c r="J34" s="47"/>
      <c r="K34" s="48"/>
    </row>
    <row r="35" spans="1:11" s="46" customFormat="1">
      <c r="A35" s="41"/>
      <c r="B35" s="49" t="s">
        <v>83</v>
      </c>
      <c r="C35" s="50">
        <v>26802.75</v>
      </c>
      <c r="D35" s="52">
        <v>26802.75</v>
      </c>
      <c r="E35" s="53"/>
      <c r="F35" s="13"/>
      <c r="G35" s="45"/>
      <c r="J35" s="47"/>
      <c r="K35" s="48"/>
    </row>
    <row r="36" spans="1:11" s="46" customFormat="1">
      <c r="A36" s="41"/>
      <c r="B36" s="127" t="s">
        <v>54</v>
      </c>
      <c r="C36" s="128">
        <f>SUBTOTAL(109,[Стоимость всего:])</f>
        <v>190807.72000000003</v>
      </c>
      <c r="D36" s="128">
        <f>SUBTOTAL(109,[в т.ч. расходы со статьи КР])</f>
        <v>73795.45</v>
      </c>
      <c r="E36" s="53"/>
      <c r="F36" s="13"/>
      <c r="G36" s="45"/>
      <c r="J36" s="47"/>
      <c r="K36" s="48"/>
    </row>
    <row r="37" spans="1:11" s="46" customFormat="1">
      <c r="A37" s="41"/>
      <c r="B37" s="61"/>
      <c r="C37" s="60"/>
      <c r="D37" s="60"/>
      <c r="E37" s="53"/>
      <c r="F37" s="13"/>
      <c r="G37" s="45"/>
      <c r="J37" s="47"/>
      <c r="K37" s="48"/>
    </row>
    <row r="38" spans="1:11" s="46" customFormat="1">
      <c r="A38" s="41"/>
      <c r="B38" s="138" t="s">
        <v>84</v>
      </c>
      <c r="C38" s="139"/>
      <c r="D38" s="139"/>
      <c r="E38" s="139"/>
      <c r="F38" s="140"/>
      <c r="G38" s="45"/>
      <c r="J38" s="47"/>
      <c r="K38" s="48"/>
    </row>
    <row r="39" spans="1:11" s="46" customFormat="1" ht="37.5">
      <c r="A39" s="41"/>
      <c r="B39" s="26" t="s">
        <v>85</v>
      </c>
      <c r="C39" s="26" t="s">
        <v>86</v>
      </c>
      <c r="D39" s="26" t="s">
        <v>87</v>
      </c>
      <c r="E39" s="26" t="s">
        <v>88</v>
      </c>
      <c r="F39" s="26" t="s">
        <v>89</v>
      </c>
      <c r="G39" s="45"/>
      <c r="I39" s="53"/>
      <c r="J39" s="13"/>
      <c r="K39" s="48"/>
    </row>
    <row r="40" spans="1:11" s="46" customFormat="1">
      <c r="A40" s="41"/>
      <c r="B40" s="31">
        <v>3272.1699999999996</v>
      </c>
      <c r="C40" s="31">
        <f>52375.64-0.11</f>
        <v>52375.53</v>
      </c>
      <c r="D40" s="31">
        <v>54499.130000000005</v>
      </c>
      <c r="E40" s="31">
        <v>1148.57</v>
      </c>
      <c r="F40" s="31">
        <f>Таблица421[[#Totals],[в т.ч. расходы со статьи КР]]</f>
        <v>73795.45</v>
      </c>
      <c r="G40" s="45"/>
      <c r="I40" s="110"/>
      <c r="J40" s="110"/>
      <c r="K40" s="48"/>
    </row>
    <row r="41" spans="1:11" s="46" customFormat="1" ht="15">
      <c r="A41" s="111"/>
      <c r="B41" s="112"/>
      <c r="C41" s="8"/>
      <c r="D41" s="113"/>
      <c r="E41" s="114"/>
      <c r="F41" s="103"/>
      <c r="G41" s="45"/>
      <c r="K41" s="115"/>
    </row>
    <row r="42" spans="1:11" s="46" customFormat="1">
      <c r="A42" s="41"/>
      <c r="G42" s="45"/>
      <c r="J42" s="47"/>
      <c r="K42" s="48"/>
    </row>
    <row r="43" spans="1:11" s="46" customFormat="1">
      <c r="A43" s="60"/>
      <c r="B43" s="66"/>
      <c r="C43" s="67" t="s">
        <v>59</v>
      </c>
      <c r="D43" s="67" t="s">
        <v>60</v>
      </c>
      <c r="G43" s="60"/>
      <c r="H43" s="45"/>
    </row>
    <row r="44" spans="1:11" s="46" customFormat="1" ht="30" customHeight="1">
      <c r="A44" s="60"/>
      <c r="B44" s="116" t="s">
        <v>90</v>
      </c>
      <c r="C44" s="117">
        <v>62069.564000000028</v>
      </c>
      <c r="D44" s="117">
        <v>41901.970000000016</v>
      </c>
      <c r="G44" s="60"/>
      <c r="H44" s="45"/>
    </row>
    <row r="45" spans="1:11" s="46" customFormat="1" hidden="1">
      <c r="A45" s="60"/>
      <c r="B45" s="30"/>
      <c r="C45" s="30"/>
      <c r="D45" s="30"/>
      <c r="G45" s="60"/>
      <c r="H45" s="45"/>
    </row>
    <row r="46" spans="1:11" s="119" customFormat="1" ht="57" customHeight="1">
      <c r="A46" s="118"/>
      <c r="B46" s="132" t="s">
        <v>63</v>
      </c>
      <c r="C46" s="132"/>
      <c r="D46" s="132"/>
      <c r="G46" s="118"/>
      <c r="H46" s="120"/>
    </row>
    <row r="47" spans="1:11">
      <c r="A47" s="56"/>
      <c r="B47" s="8"/>
      <c r="C47" s="74"/>
      <c r="G47" s="56"/>
    </row>
    <row r="48" spans="1:11" s="30" customFormat="1">
      <c r="A48" s="121"/>
      <c r="B48" s="66"/>
      <c r="C48" s="11"/>
      <c r="D48" s="66"/>
      <c r="E48" s="121"/>
      <c r="F48" s="121"/>
      <c r="G48" s="121"/>
      <c r="H48" s="29"/>
    </row>
    <row r="49" spans="1:12">
      <c r="A49" s="73" t="s">
        <v>64</v>
      </c>
      <c r="B49" s="122"/>
      <c r="C49" s="122"/>
      <c r="D49" s="123" t="s">
        <v>91</v>
      </c>
      <c r="F49" s="56"/>
      <c r="G49" s="56"/>
    </row>
    <row r="50" spans="1:12" s="66" customFormat="1">
      <c r="A50" s="18" t="s">
        <v>65</v>
      </c>
      <c r="B50" s="122"/>
      <c r="C50" s="122"/>
      <c r="D50" s="56" t="s">
        <v>92</v>
      </c>
      <c r="F50" s="56"/>
      <c r="G50" s="56"/>
      <c r="H50" s="7"/>
      <c r="I50" s="8"/>
      <c r="J50" s="8"/>
      <c r="K50" s="8"/>
      <c r="L50" s="8"/>
    </row>
    <row r="51" spans="1:12" s="66" customFormat="1">
      <c r="A51" s="56"/>
      <c r="B51" s="81"/>
      <c r="C51" s="8"/>
      <c r="E51" s="56"/>
      <c r="F51" s="56"/>
      <c r="G51" s="56"/>
      <c r="H51" s="7"/>
      <c r="I51" s="8"/>
      <c r="J51" s="8"/>
      <c r="K51" s="8"/>
      <c r="L51" s="8"/>
    </row>
    <row r="52" spans="1:12" s="66" customFormat="1" ht="18.75" customHeight="1">
      <c r="A52" s="133" t="s">
        <v>93</v>
      </c>
      <c r="B52" s="133"/>
      <c r="C52" s="133"/>
      <c r="D52" s="133"/>
      <c r="E52" s="133"/>
      <c r="F52" s="133"/>
      <c r="G52" s="124"/>
      <c r="H52" s="7"/>
      <c r="I52" s="8"/>
      <c r="J52" s="8"/>
      <c r="K52" s="8"/>
      <c r="L52" s="8"/>
    </row>
    <row r="53" spans="1:12" s="66" customFormat="1" ht="38.25" customHeight="1">
      <c r="A53" s="133"/>
      <c r="B53" s="133"/>
      <c r="C53" s="133"/>
      <c r="D53" s="133"/>
      <c r="E53" s="133"/>
      <c r="F53" s="133"/>
      <c r="G53" s="124"/>
      <c r="H53" s="7"/>
      <c r="I53" s="8"/>
      <c r="J53" s="8"/>
      <c r="K53" s="8"/>
      <c r="L53" s="8"/>
    </row>
    <row r="54" spans="1:12" ht="15" customHeight="1">
      <c r="A54" s="134" t="s">
        <v>94</v>
      </c>
      <c r="B54" s="134"/>
      <c r="C54" s="134"/>
      <c r="D54" s="134"/>
      <c r="E54" s="134"/>
      <c r="F54" s="134"/>
      <c r="G54" s="126"/>
    </row>
    <row r="55" spans="1:12" ht="42" customHeight="1">
      <c r="A55" s="134"/>
      <c r="B55" s="134"/>
      <c r="C55" s="134"/>
      <c r="D55" s="134"/>
      <c r="E55" s="134"/>
      <c r="F55" s="134"/>
      <c r="G55" s="126"/>
    </row>
    <row r="56" spans="1:12" s="80" customFormat="1" ht="42" customHeight="1">
      <c r="B56" s="81"/>
      <c r="C56" s="8"/>
      <c r="D56" s="66"/>
      <c r="E56" s="8"/>
      <c r="F56" s="8"/>
      <c r="G56" s="8"/>
      <c r="H56" s="7"/>
      <c r="I56" s="8"/>
      <c r="J56" s="8"/>
      <c r="K56" s="8"/>
      <c r="L56" s="8"/>
    </row>
  </sheetData>
  <sheetProtection password="ECC7" sheet="1" objects="1" scenarios="1"/>
  <mergeCells count="9">
    <mergeCell ref="B46:D46"/>
    <mergeCell ref="A52:F53"/>
    <mergeCell ref="A54:F55"/>
    <mergeCell ref="B2:F2"/>
    <mergeCell ref="B3:F3"/>
    <mergeCell ref="B4:F4"/>
    <mergeCell ref="B5:F5"/>
    <mergeCell ref="B8:F9"/>
    <mergeCell ref="B38:F38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O71"/>
  <sheetViews>
    <sheetView view="pageBreakPreview" topLeftCell="A7" zoomScale="70" zoomScaleSheetLayoutView="70" workbookViewId="0">
      <selection activeCell="B26" sqref="B26"/>
    </sheetView>
  </sheetViews>
  <sheetFormatPr defaultRowHeight="18.75"/>
  <cols>
    <col min="1" max="1" width="5.42578125" style="80" customWidth="1"/>
    <col min="2" max="2" width="43.7109375" style="81" customWidth="1"/>
    <col min="3" max="3" width="26.140625" style="8" bestFit="1" customWidth="1"/>
    <col min="4" max="4" width="34" style="66" bestFit="1" customWidth="1"/>
    <col min="5" max="5" width="38.5703125" style="8" customWidth="1"/>
    <col min="6" max="6" width="26.140625" style="8" bestFit="1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customWidth="1"/>
    <col min="12" max="12" width="10.28515625" style="8" bestFit="1" customWidth="1"/>
    <col min="13" max="16384" width="9.140625" style="8"/>
  </cols>
  <sheetData>
    <row r="1" spans="1:15" ht="14.25" customHeight="1">
      <c r="A1" s="1"/>
      <c r="B1" s="2"/>
      <c r="C1" s="3"/>
      <c r="D1" s="4"/>
      <c r="E1" s="5"/>
      <c r="F1" s="5"/>
      <c r="G1" s="6"/>
    </row>
    <row r="2" spans="1:15" ht="18.75" customHeight="1">
      <c r="A2" s="9"/>
      <c r="B2" s="135" t="s">
        <v>0</v>
      </c>
      <c r="C2" s="135"/>
      <c r="D2" s="135"/>
      <c r="E2" s="135"/>
      <c r="F2" s="135"/>
      <c r="G2" s="10"/>
    </row>
    <row r="3" spans="1:15" ht="48.75" customHeight="1">
      <c r="A3" s="11"/>
      <c r="B3" s="136" t="s">
        <v>1</v>
      </c>
      <c r="C3" s="136"/>
      <c r="D3" s="136"/>
      <c r="E3" s="136"/>
      <c r="F3" s="136"/>
      <c r="G3" s="12"/>
    </row>
    <row r="4" spans="1:15" ht="20.25" customHeight="1">
      <c r="A4" s="11"/>
      <c r="B4" s="135" t="s">
        <v>2</v>
      </c>
      <c r="C4" s="135"/>
      <c r="D4" s="135"/>
      <c r="E4" s="135"/>
      <c r="F4" s="135"/>
      <c r="G4" s="13"/>
      <c r="H4" s="14" t="s">
        <v>3</v>
      </c>
      <c r="I4" s="15" t="s">
        <v>4</v>
      </c>
      <c r="J4" s="15" t="s">
        <v>5</v>
      </c>
      <c r="K4" s="15" t="s">
        <v>6</v>
      </c>
      <c r="L4" s="15" t="s">
        <v>3</v>
      </c>
      <c r="M4" s="15" t="s">
        <v>4</v>
      </c>
      <c r="N4" s="15" t="s">
        <v>5</v>
      </c>
      <c r="O4" s="15" t="s">
        <v>6</v>
      </c>
    </row>
    <row r="5" spans="1:15">
      <c r="A5" s="11"/>
      <c r="B5" s="135" t="s">
        <v>7</v>
      </c>
      <c r="C5" s="135"/>
      <c r="D5" s="135"/>
      <c r="E5" s="135"/>
      <c r="F5" s="135"/>
      <c r="G5" s="13"/>
      <c r="H5" s="7">
        <v>61648.070000000007</v>
      </c>
      <c r="I5" s="8">
        <v>533829.02</v>
      </c>
      <c r="J5" s="8">
        <v>540402.72</v>
      </c>
      <c r="K5" s="8">
        <v>55074.369999999995</v>
      </c>
      <c r="L5" s="8">
        <v>15846.119999999999</v>
      </c>
      <c r="M5" s="8">
        <v>0</v>
      </c>
      <c r="N5" s="8">
        <v>11145.58</v>
      </c>
      <c r="O5" s="8">
        <v>4700.54</v>
      </c>
    </row>
    <row r="6" spans="1:15">
      <c r="A6" s="11"/>
      <c r="B6" s="16"/>
      <c r="C6" s="11"/>
      <c r="D6" s="17"/>
      <c r="E6" s="11"/>
      <c r="F6" s="11"/>
      <c r="G6" s="13"/>
    </row>
    <row r="7" spans="1:15">
      <c r="A7" s="11"/>
      <c r="B7" s="18" t="s">
        <v>8</v>
      </c>
      <c r="C7" s="11"/>
      <c r="D7" s="17"/>
      <c r="E7" s="11"/>
      <c r="F7" s="11"/>
      <c r="G7" s="13"/>
    </row>
    <row r="8" spans="1:15">
      <c r="A8" s="11"/>
      <c r="B8" s="16"/>
      <c r="C8" s="11"/>
      <c r="D8" s="17"/>
      <c r="E8" s="11"/>
      <c r="F8" s="11"/>
      <c r="G8" s="13"/>
    </row>
    <row r="9" spans="1:15">
      <c r="A9" s="11" t="s">
        <v>9</v>
      </c>
      <c r="B9" s="19" t="s">
        <v>10</v>
      </c>
      <c r="C9" s="11"/>
      <c r="D9" s="17"/>
      <c r="E9" s="11"/>
      <c r="F9" s="11"/>
      <c r="G9" s="13"/>
    </row>
    <row r="10" spans="1:15">
      <c r="A10" s="11" t="s">
        <v>11</v>
      </c>
      <c r="B10" s="18" t="s">
        <v>12</v>
      </c>
      <c r="C10" s="11"/>
      <c r="D10" s="17"/>
      <c r="E10" s="11"/>
      <c r="F10" s="11"/>
      <c r="G10" s="13"/>
    </row>
    <row r="11" spans="1:15">
      <c r="A11" s="11" t="s">
        <v>13</v>
      </c>
      <c r="B11" s="18" t="s">
        <v>14</v>
      </c>
      <c r="C11" s="11"/>
      <c r="D11" s="17"/>
      <c r="E11" s="11"/>
      <c r="F11" s="11"/>
      <c r="G11" s="13"/>
    </row>
    <row r="12" spans="1:15" s="23" customFormat="1">
      <c r="A12" s="20" t="s">
        <v>15</v>
      </c>
      <c r="B12" s="18" t="s">
        <v>16</v>
      </c>
      <c r="C12" s="20"/>
      <c r="D12" s="17"/>
      <c r="E12" s="20"/>
      <c r="F12" s="20"/>
      <c r="G12" s="21"/>
      <c r="H12" s="22"/>
    </row>
    <row r="13" spans="1:15" s="23" customFormat="1">
      <c r="A13" s="20"/>
      <c r="B13" s="18"/>
      <c r="C13" s="20"/>
      <c r="D13" s="17"/>
      <c r="E13" s="20"/>
      <c r="F13" s="20"/>
      <c r="G13" s="21"/>
      <c r="H13" s="22"/>
    </row>
    <row r="14" spans="1:15" s="23" customFormat="1">
      <c r="A14" s="20"/>
      <c r="B14" s="141" t="s">
        <v>17</v>
      </c>
      <c r="C14" s="142"/>
      <c r="D14" s="142"/>
      <c r="E14" s="143"/>
      <c r="F14" s="24"/>
      <c r="G14" s="21"/>
      <c r="H14" s="22"/>
    </row>
    <row r="15" spans="1:15" s="30" customFormat="1">
      <c r="A15" s="25"/>
      <c r="B15" s="26" t="s">
        <v>18</v>
      </c>
      <c r="C15" s="26" t="s">
        <v>19</v>
      </c>
      <c r="D15" s="26" t="s">
        <v>20</v>
      </c>
      <c r="E15" s="26" t="s">
        <v>21</v>
      </c>
      <c r="F15" s="27"/>
      <c r="G15" s="28"/>
      <c r="H15" s="29"/>
    </row>
    <row r="16" spans="1:15" s="23" customFormat="1">
      <c r="A16" s="20"/>
      <c r="B16" s="31">
        <f>H5+L5</f>
        <v>77494.19</v>
      </c>
      <c r="C16" s="31">
        <f>I5+M5</f>
        <v>533829.02</v>
      </c>
      <c r="D16" s="31">
        <f>J5+N5</f>
        <v>551548.29999999993</v>
      </c>
      <c r="E16" s="31">
        <f>K5+O5</f>
        <v>59774.909999999996</v>
      </c>
      <c r="F16" s="32"/>
      <c r="G16" s="21"/>
      <c r="H16" s="22">
        <f>B16+C16-D16</f>
        <v>59774.910000000033</v>
      </c>
    </row>
    <row r="17" spans="1:12" s="23" customFormat="1">
      <c r="A17" s="20"/>
      <c r="B17" s="18"/>
      <c r="C17" s="20"/>
      <c r="D17" s="17"/>
      <c r="E17" s="20"/>
      <c r="F17" s="20"/>
      <c r="G17" s="21"/>
      <c r="H17" s="22">
        <f>E16-H16</f>
        <v>0</v>
      </c>
    </row>
    <row r="18" spans="1:12" ht="81" customHeight="1">
      <c r="A18" s="33"/>
      <c r="B18" s="34" t="s">
        <v>22</v>
      </c>
      <c r="C18" s="34" t="s">
        <v>23</v>
      </c>
      <c r="D18" s="35" t="s">
        <v>24</v>
      </c>
      <c r="E18" s="36" t="s">
        <v>25</v>
      </c>
      <c r="F18" s="37"/>
      <c r="G18" s="38"/>
      <c r="K18" s="39"/>
      <c r="L18" s="40"/>
    </row>
    <row r="19" spans="1:12" s="46" customFormat="1">
      <c r="A19" s="41"/>
      <c r="B19" s="42"/>
      <c r="C19" s="43" t="s">
        <v>26</v>
      </c>
      <c r="D19" s="35" t="s">
        <v>27</v>
      </c>
      <c r="E19" s="35" t="s">
        <v>27</v>
      </c>
      <c r="F19" s="44"/>
      <c r="G19" s="13"/>
      <c r="H19" s="45"/>
      <c r="K19" s="47"/>
      <c r="L19" s="48"/>
    </row>
    <row r="20" spans="1:12" s="46" customFormat="1">
      <c r="A20" s="41"/>
      <c r="B20" s="49" t="s">
        <v>28</v>
      </c>
      <c r="C20" s="50" t="s">
        <v>29</v>
      </c>
      <c r="D20" s="51">
        <v>5266.08</v>
      </c>
      <c r="E20" s="52"/>
      <c r="F20" s="53"/>
      <c r="G20" s="13"/>
      <c r="H20" s="45"/>
      <c r="K20" s="47"/>
      <c r="L20" s="48"/>
    </row>
    <row r="21" spans="1:12" s="46" customFormat="1">
      <c r="A21" s="41"/>
      <c r="B21" s="49" t="s">
        <v>30</v>
      </c>
      <c r="C21" s="50" t="s">
        <v>29</v>
      </c>
      <c r="D21" s="51">
        <v>90</v>
      </c>
      <c r="E21" s="52"/>
      <c r="F21" s="53"/>
      <c r="G21" s="13"/>
      <c r="H21" s="45"/>
      <c r="K21" s="47"/>
      <c r="L21" s="48"/>
    </row>
    <row r="22" spans="1:12" s="46" customFormat="1">
      <c r="A22" s="41"/>
      <c r="B22" s="49" t="s">
        <v>28</v>
      </c>
      <c r="C22" s="50" t="s">
        <v>31</v>
      </c>
      <c r="D22" s="51">
        <v>5266.08</v>
      </c>
      <c r="E22" s="52"/>
      <c r="F22" s="53"/>
      <c r="G22" s="13"/>
      <c r="H22" s="45"/>
      <c r="K22" s="47"/>
      <c r="L22" s="48"/>
    </row>
    <row r="23" spans="1:12" s="46" customFormat="1">
      <c r="A23" s="41"/>
      <c r="B23" s="49" t="s">
        <v>32</v>
      </c>
      <c r="C23" s="50" t="s">
        <v>31</v>
      </c>
      <c r="D23" s="54">
        <v>300</v>
      </c>
      <c r="E23" s="52"/>
      <c r="F23" s="53"/>
      <c r="G23" s="13"/>
      <c r="H23" s="45"/>
      <c r="K23" s="47"/>
      <c r="L23" s="48"/>
    </row>
    <row r="24" spans="1:12" s="46" customFormat="1">
      <c r="A24" s="41"/>
      <c r="B24" s="49" t="s">
        <v>28</v>
      </c>
      <c r="C24" s="50" t="s">
        <v>33</v>
      </c>
      <c r="D24" s="51">
        <v>5266.08</v>
      </c>
      <c r="E24" s="52"/>
      <c r="F24" s="53"/>
      <c r="G24" s="13"/>
      <c r="H24" s="45"/>
      <c r="K24" s="47"/>
      <c r="L24" s="48"/>
    </row>
    <row r="25" spans="1:12" s="46" customFormat="1" ht="18" customHeight="1">
      <c r="A25" s="41"/>
      <c r="B25" s="49" t="s">
        <v>28</v>
      </c>
      <c r="C25" s="50" t="s">
        <v>34</v>
      </c>
      <c r="D25" s="54">
        <v>5266.08</v>
      </c>
      <c r="E25" s="52"/>
      <c r="F25" s="53"/>
      <c r="G25" s="13"/>
      <c r="H25" s="45"/>
      <c r="K25" s="47"/>
      <c r="L25" s="48"/>
    </row>
    <row r="26" spans="1:12" s="46" customFormat="1">
      <c r="A26" s="41"/>
      <c r="B26" s="49" t="s">
        <v>35</v>
      </c>
      <c r="C26" s="50" t="s">
        <v>34</v>
      </c>
      <c r="D26" s="55">
        <v>3031</v>
      </c>
      <c r="E26" s="52"/>
      <c r="F26" s="53"/>
      <c r="G26" s="13"/>
      <c r="H26" s="45"/>
      <c r="K26" s="47"/>
      <c r="L26" s="48"/>
    </row>
    <row r="27" spans="1:12" s="46" customFormat="1">
      <c r="A27" s="41"/>
      <c r="B27" s="49" t="s">
        <v>36</v>
      </c>
      <c r="C27" s="50" t="s">
        <v>34</v>
      </c>
      <c r="D27" s="55">
        <v>458.75</v>
      </c>
      <c r="E27" s="52"/>
      <c r="F27" s="53"/>
      <c r="G27" s="13"/>
      <c r="H27" s="45"/>
      <c r="K27" s="47"/>
      <c r="L27" s="48"/>
    </row>
    <row r="28" spans="1:12" s="46" customFormat="1">
      <c r="A28" s="41"/>
      <c r="B28" s="49" t="s">
        <v>28</v>
      </c>
      <c r="C28" s="50" t="s">
        <v>37</v>
      </c>
      <c r="D28" s="55">
        <v>5266.08</v>
      </c>
      <c r="E28" s="52"/>
      <c r="F28" s="53"/>
      <c r="G28" s="13"/>
      <c r="H28" s="45"/>
      <c r="K28" s="47"/>
      <c r="L28" s="48"/>
    </row>
    <row r="29" spans="1:12" s="46" customFormat="1">
      <c r="A29" s="41"/>
      <c r="B29" s="49" t="s">
        <v>38</v>
      </c>
      <c r="C29" s="50" t="s">
        <v>37</v>
      </c>
      <c r="D29" s="54">
        <v>3445</v>
      </c>
      <c r="E29" s="52"/>
      <c r="F29" s="53"/>
      <c r="G29" s="13"/>
      <c r="H29" s="45"/>
      <c r="K29" s="47"/>
      <c r="L29" s="48"/>
    </row>
    <row r="30" spans="1:12" s="46" customFormat="1">
      <c r="A30" s="41"/>
      <c r="B30" s="49" t="s">
        <v>39</v>
      </c>
      <c r="C30" s="50" t="s">
        <v>37</v>
      </c>
      <c r="D30" s="54">
        <v>644</v>
      </c>
      <c r="E30" s="52"/>
      <c r="F30" s="53"/>
      <c r="G30" s="13"/>
      <c r="H30" s="45"/>
      <c r="K30" s="47"/>
      <c r="L30" s="48"/>
    </row>
    <row r="31" spans="1:12" s="46" customFormat="1">
      <c r="A31" s="41"/>
      <c r="B31" s="49" t="s">
        <v>30</v>
      </c>
      <c r="C31" s="50" t="s">
        <v>37</v>
      </c>
      <c r="D31" s="55">
        <v>306</v>
      </c>
      <c r="E31" s="52"/>
      <c r="F31" s="53"/>
      <c r="G31" s="13"/>
      <c r="H31" s="45"/>
      <c r="K31" s="47"/>
      <c r="L31" s="48"/>
    </row>
    <row r="32" spans="1:12" s="46" customFormat="1">
      <c r="A32" s="41"/>
      <c r="B32" s="49" t="s">
        <v>28</v>
      </c>
      <c r="C32" s="50" t="s">
        <v>40</v>
      </c>
      <c r="D32" s="55">
        <v>5266.08</v>
      </c>
      <c r="E32" s="52"/>
      <c r="F32" s="53"/>
      <c r="G32" s="13"/>
      <c r="H32" s="45"/>
      <c r="K32" s="47"/>
      <c r="L32" s="48"/>
    </row>
    <row r="33" spans="1:12" s="46" customFormat="1">
      <c r="A33" s="41"/>
      <c r="B33" s="49" t="s">
        <v>41</v>
      </c>
      <c r="C33" s="50" t="s">
        <v>40</v>
      </c>
      <c r="D33" s="54">
        <v>260</v>
      </c>
      <c r="E33" s="52"/>
      <c r="F33" s="53"/>
      <c r="G33" s="13"/>
      <c r="H33" s="45"/>
      <c r="K33" s="47"/>
      <c r="L33" s="48"/>
    </row>
    <row r="34" spans="1:12" s="46" customFormat="1">
      <c r="A34" s="41"/>
      <c r="B34" s="49" t="s">
        <v>42</v>
      </c>
      <c r="C34" s="50" t="s">
        <v>40</v>
      </c>
      <c r="D34" s="54">
        <v>6406</v>
      </c>
      <c r="E34" s="52"/>
      <c r="F34" s="53"/>
      <c r="G34" s="13"/>
      <c r="H34" s="45"/>
      <c r="K34" s="47"/>
      <c r="L34" s="48"/>
    </row>
    <row r="35" spans="1:12" s="46" customFormat="1">
      <c r="A35" s="41"/>
      <c r="B35" s="49" t="s">
        <v>28</v>
      </c>
      <c r="C35" s="50" t="s">
        <v>43</v>
      </c>
      <c r="D35" s="54">
        <v>5266.08</v>
      </c>
      <c r="E35" s="52"/>
      <c r="F35" s="53"/>
      <c r="G35" s="13"/>
      <c r="H35" s="45"/>
      <c r="K35" s="47"/>
      <c r="L35" s="48"/>
    </row>
    <row r="36" spans="1:12" s="46" customFormat="1">
      <c r="A36" s="41"/>
      <c r="B36" s="49" t="s">
        <v>44</v>
      </c>
      <c r="C36" s="50" t="s">
        <v>43</v>
      </c>
      <c r="D36" s="54">
        <v>2439.3200000000002</v>
      </c>
      <c r="E36" s="52"/>
      <c r="F36" s="53"/>
      <c r="G36" s="13"/>
      <c r="H36" s="45"/>
      <c r="K36" s="47"/>
      <c r="L36" s="48"/>
    </row>
    <row r="37" spans="1:12" s="46" customFormat="1">
      <c r="A37" s="41"/>
      <c r="B37" s="49" t="s">
        <v>45</v>
      </c>
      <c r="C37" s="50" t="s">
        <v>43</v>
      </c>
      <c r="D37" s="54">
        <v>1200</v>
      </c>
      <c r="E37" s="52"/>
      <c r="F37" s="53"/>
      <c r="G37" s="13"/>
      <c r="H37" s="45"/>
      <c r="K37" s="47"/>
      <c r="L37" s="48"/>
    </row>
    <row r="38" spans="1:12" s="46" customFormat="1">
      <c r="A38" s="41"/>
      <c r="B38" s="49" t="s">
        <v>28</v>
      </c>
      <c r="C38" s="50" t="s">
        <v>46</v>
      </c>
      <c r="D38" s="55">
        <v>5266.08</v>
      </c>
      <c r="E38" s="52"/>
      <c r="F38" s="53"/>
      <c r="G38" s="13"/>
      <c r="H38" s="45"/>
      <c r="K38" s="47"/>
      <c r="L38" s="48"/>
    </row>
    <row r="39" spans="1:12" s="46" customFormat="1">
      <c r="A39" s="41"/>
      <c r="B39" s="49" t="s">
        <v>41</v>
      </c>
      <c r="C39" s="50" t="s">
        <v>46</v>
      </c>
      <c r="D39" s="54">
        <v>44426.99</v>
      </c>
      <c r="E39" s="52"/>
      <c r="F39" s="53"/>
      <c r="G39" s="13"/>
      <c r="H39" s="45"/>
      <c r="K39" s="47"/>
      <c r="L39" s="48"/>
    </row>
    <row r="40" spans="1:12" s="46" customFormat="1">
      <c r="A40" s="41"/>
      <c r="B40" s="49" t="s">
        <v>44</v>
      </c>
      <c r="C40" s="50" t="s">
        <v>46</v>
      </c>
      <c r="D40" s="54">
        <v>4310.29</v>
      </c>
      <c r="E40" s="52"/>
      <c r="F40" s="53"/>
      <c r="G40" s="13"/>
      <c r="H40" s="45"/>
      <c r="K40" s="47"/>
      <c r="L40" s="48"/>
    </row>
    <row r="41" spans="1:12" s="46" customFormat="1">
      <c r="A41" s="41"/>
      <c r="B41" s="49" t="s">
        <v>45</v>
      </c>
      <c r="C41" s="50" t="s">
        <v>46</v>
      </c>
      <c r="D41" s="54">
        <v>215.5</v>
      </c>
      <c r="E41" s="52"/>
      <c r="F41" s="53"/>
      <c r="G41" s="13"/>
      <c r="H41" s="45"/>
      <c r="K41" s="47"/>
      <c r="L41" s="48"/>
    </row>
    <row r="42" spans="1:12" s="46" customFormat="1">
      <c r="A42" s="41"/>
      <c r="B42" s="49" t="s">
        <v>47</v>
      </c>
      <c r="C42" s="50" t="s">
        <v>46</v>
      </c>
      <c r="D42" s="54">
        <v>1284</v>
      </c>
      <c r="E42" s="52"/>
      <c r="F42" s="53"/>
      <c r="G42" s="13"/>
      <c r="H42" s="45"/>
      <c r="K42" s="47"/>
      <c r="L42" s="48"/>
    </row>
    <row r="43" spans="1:12" s="46" customFormat="1">
      <c r="A43" s="41"/>
      <c r="B43" s="49" t="s">
        <v>28</v>
      </c>
      <c r="C43" s="50" t="s">
        <v>48</v>
      </c>
      <c r="D43" s="55">
        <v>5266.08</v>
      </c>
      <c r="E43" s="52"/>
      <c r="F43" s="53"/>
      <c r="G43" s="13"/>
      <c r="H43" s="45"/>
      <c r="K43" s="47"/>
      <c r="L43" s="48"/>
    </row>
    <row r="44" spans="1:12" s="46" customFormat="1">
      <c r="A44" s="41"/>
      <c r="B44" s="49" t="s">
        <v>49</v>
      </c>
      <c r="C44" s="50" t="s">
        <v>48</v>
      </c>
      <c r="D44" s="54">
        <v>7000</v>
      </c>
      <c r="E44" s="52"/>
      <c r="F44" s="53"/>
      <c r="G44" s="13"/>
      <c r="H44" s="45"/>
      <c r="K44" s="47"/>
      <c r="L44" s="48"/>
    </row>
    <row r="45" spans="1:12" s="46" customFormat="1">
      <c r="A45" s="41"/>
      <c r="B45" s="49" t="s">
        <v>42</v>
      </c>
      <c r="C45" s="50" t="s">
        <v>48</v>
      </c>
      <c r="D45" s="54">
        <v>1750</v>
      </c>
      <c r="E45" s="52"/>
      <c r="F45" s="53"/>
      <c r="G45" s="13"/>
      <c r="H45" s="45"/>
      <c r="K45" s="47"/>
      <c r="L45" s="48"/>
    </row>
    <row r="46" spans="1:12" s="46" customFormat="1">
      <c r="A46" s="41"/>
      <c r="B46" s="49" t="s">
        <v>50</v>
      </c>
      <c r="C46" s="50" t="s">
        <v>48</v>
      </c>
      <c r="D46" s="54">
        <v>17</v>
      </c>
      <c r="E46" s="52"/>
      <c r="F46" s="53"/>
      <c r="G46" s="13"/>
      <c r="H46" s="45"/>
      <c r="K46" s="47"/>
      <c r="L46" s="48"/>
    </row>
    <row r="47" spans="1:12" s="46" customFormat="1">
      <c r="A47" s="41"/>
      <c r="B47" s="49" t="s">
        <v>28</v>
      </c>
      <c r="C47" s="50" t="s">
        <v>51</v>
      </c>
      <c r="D47" s="54">
        <v>5266.08</v>
      </c>
      <c r="E47" s="52"/>
      <c r="F47" s="53"/>
      <c r="G47" s="13"/>
      <c r="H47" s="45"/>
      <c r="K47" s="47"/>
      <c r="L47" s="48"/>
    </row>
    <row r="48" spans="1:12" s="46" customFormat="1">
      <c r="A48" s="41"/>
      <c r="B48" s="49" t="s">
        <v>52</v>
      </c>
      <c r="C48" s="50" t="s">
        <v>51</v>
      </c>
      <c r="D48" s="54">
        <v>48</v>
      </c>
      <c r="E48" s="52"/>
      <c r="F48" s="53"/>
      <c r="G48" s="13"/>
      <c r="H48" s="45"/>
      <c r="K48" s="47"/>
      <c r="L48" s="48"/>
    </row>
    <row r="49" spans="1:12" s="46" customFormat="1">
      <c r="A49" s="41"/>
      <c r="B49" s="49" t="s">
        <v>53</v>
      </c>
      <c r="C49" s="50" t="s">
        <v>51</v>
      </c>
      <c r="D49" s="54">
        <v>42811.54</v>
      </c>
      <c r="E49" s="52">
        <v>42811.54</v>
      </c>
      <c r="F49" s="53"/>
      <c r="G49" s="13"/>
      <c r="H49" s="45"/>
      <c r="K49" s="47"/>
      <c r="L49" s="48"/>
    </row>
    <row r="50" spans="1:12">
      <c r="A50" s="56"/>
      <c r="B50" s="57" t="s">
        <v>54</v>
      </c>
      <c r="C50" s="58"/>
      <c r="D50" s="59">
        <f>SUBTOTAL(109,D19:D49)</f>
        <v>173104.19</v>
      </c>
      <c r="E50" s="59">
        <f>SUBTOTAL(109,E19:E49)</f>
        <v>42811.54</v>
      </c>
      <c r="F50" s="38"/>
      <c r="G50" s="56"/>
    </row>
    <row r="51" spans="1:12" s="46" customFormat="1">
      <c r="A51" s="60"/>
      <c r="B51" s="61"/>
      <c r="C51" s="62"/>
      <c r="D51" s="63"/>
      <c r="E51" s="60"/>
      <c r="F51" s="60"/>
      <c r="G51" s="60"/>
      <c r="H51" s="45"/>
    </row>
    <row r="52" spans="1:12" s="46" customFormat="1" ht="21" customHeight="1">
      <c r="A52" s="60"/>
      <c r="B52" s="61"/>
      <c r="C52" s="60"/>
      <c r="D52" s="60"/>
      <c r="E52" s="60"/>
      <c r="F52" s="60"/>
      <c r="G52" s="60"/>
      <c r="H52" s="45"/>
    </row>
    <row r="53" spans="1:12" s="46" customFormat="1">
      <c r="A53" s="60"/>
      <c r="B53" s="141" t="s">
        <v>55</v>
      </c>
      <c r="C53" s="142"/>
      <c r="D53" s="142"/>
      <c r="E53" s="142"/>
      <c r="F53" s="143"/>
      <c r="G53" s="60"/>
      <c r="H53" s="45"/>
    </row>
    <row r="54" spans="1:12">
      <c r="A54" s="56"/>
      <c r="B54" s="64" t="s">
        <v>56</v>
      </c>
      <c r="C54" s="64" t="s">
        <v>19</v>
      </c>
      <c r="D54" s="64" t="s">
        <v>20</v>
      </c>
      <c r="E54" s="64" t="s">
        <v>57</v>
      </c>
      <c r="F54" s="64" t="s">
        <v>58</v>
      </c>
      <c r="G54" s="56"/>
    </row>
    <row r="55" spans="1:12">
      <c r="A55" s="56"/>
      <c r="B55" s="31">
        <v>5391.79</v>
      </c>
      <c r="C55" s="31">
        <f>57137.41-0.01</f>
        <v>57137.4</v>
      </c>
      <c r="D55" s="31">
        <v>59257.020000000004</v>
      </c>
      <c r="E55" s="31">
        <v>3272.1699999999996</v>
      </c>
      <c r="F55" s="31">
        <f>E50+22343.9</f>
        <v>65155.44</v>
      </c>
      <c r="G55" s="56"/>
    </row>
    <row r="56" spans="1:12">
      <c r="A56" s="56"/>
      <c r="B56" s="65"/>
      <c r="C56" s="56"/>
      <c r="E56" s="56"/>
      <c r="F56" s="56"/>
      <c r="G56" s="56"/>
      <c r="H56" s="7">
        <f>B55+C55-D55</f>
        <v>3272.1699999999983</v>
      </c>
    </row>
    <row r="57" spans="1:12">
      <c r="A57" s="56"/>
      <c r="B57" s="66"/>
      <c r="C57" s="67" t="s">
        <v>59</v>
      </c>
      <c r="D57" s="67" t="s">
        <v>60</v>
      </c>
      <c r="E57" s="56"/>
      <c r="F57" s="56"/>
      <c r="G57" s="56"/>
    </row>
    <row r="58" spans="1:12">
      <c r="A58" s="56"/>
      <c r="B58" s="68" t="s">
        <v>61</v>
      </c>
      <c r="C58" s="69">
        <v>13252.438999999969</v>
      </c>
      <c r="D58" s="69">
        <v>36443.769999999997</v>
      </c>
      <c r="E58" s="56"/>
      <c r="F58" s="56"/>
      <c r="G58" s="56"/>
    </row>
    <row r="59" spans="1:12">
      <c r="A59" s="56"/>
      <c r="B59" s="70"/>
      <c r="C59" s="71"/>
      <c r="D59" s="71"/>
      <c r="E59" s="56"/>
      <c r="F59" s="56"/>
      <c r="G59" s="56"/>
    </row>
    <row r="60" spans="1:12">
      <c r="A60" s="56"/>
      <c r="B60" s="70"/>
      <c r="C60" s="71"/>
      <c r="D60" s="71"/>
      <c r="E60" s="56"/>
      <c r="F60" s="56"/>
      <c r="G60" s="56"/>
    </row>
    <row r="61" spans="1:12">
      <c r="A61" s="72" t="s">
        <v>62</v>
      </c>
      <c r="B61" s="70"/>
      <c r="C61" s="71"/>
      <c r="D61" s="71"/>
      <c r="E61" s="56"/>
      <c r="F61" s="56"/>
      <c r="G61" s="56"/>
    </row>
    <row r="62" spans="1:12">
      <c r="A62" s="56"/>
      <c r="B62" s="70"/>
      <c r="C62" s="71"/>
      <c r="D62" s="71"/>
      <c r="E62" s="56"/>
      <c r="F62" s="56"/>
      <c r="G62" s="56"/>
    </row>
    <row r="63" spans="1:12" ht="60.75" customHeight="1">
      <c r="A63" s="56"/>
      <c r="B63" s="132" t="s">
        <v>63</v>
      </c>
      <c r="C63" s="132"/>
      <c r="D63" s="132"/>
      <c r="E63" s="56"/>
      <c r="F63" s="56"/>
      <c r="G63" s="56"/>
    </row>
    <row r="64" spans="1:12">
      <c r="A64" s="56"/>
      <c r="B64" s="16"/>
      <c r="C64" s="11"/>
      <c r="E64" s="56"/>
      <c r="F64" s="56"/>
      <c r="G64" s="56"/>
    </row>
    <row r="65" spans="1:12">
      <c r="A65" s="56"/>
      <c r="B65" s="73" t="s">
        <v>64</v>
      </c>
      <c r="C65" s="74"/>
      <c r="E65" s="56"/>
      <c r="F65" s="56"/>
      <c r="G65" s="56"/>
    </row>
    <row r="66" spans="1:12" s="66" customFormat="1">
      <c r="A66" s="56"/>
      <c r="B66" s="16" t="s">
        <v>65</v>
      </c>
      <c r="C66" s="11"/>
      <c r="E66" s="56"/>
      <c r="F66" s="56"/>
      <c r="G66" s="56"/>
      <c r="H66" s="7"/>
      <c r="I66" s="8"/>
      <c r="J66" s="8"/>
      <c r="K66" s="8"/>
      <c r="L66" s="8"/>
    </row>
    <row r="67" spans="1:12" s="66" customFormat="1">
      <c r="A67" s="56"/>
      <c r="B67" s="16"/>
      <c r="C67" s="11"/>
      <c r="E67" s="56"/>
      <c r="F67" s="56"/>
      <c r="G67" s="56"/>
      <c r="H67" s="7"/>
      <c r="I67" s="8"/>
      <c r="J67" s="8"/>
      <c r="K67" s="8"/>
      <c r="L67" s="8"/>
    </row>
    <row r="68" spans="1:12" s="66" customFormat="1" ht="18.75" customHeight="1">
      <c r="A68" s="75" t="s">
        <v>66</v>
      </c>
      <c r="B68" s="16"/>
      <c r="C68" s="16"/>
      <c r="D68" s="16"/>
      <c r="E68" s="16"/>
      <c r="F68" s="16"/>
      <c r="G68" s="16"/>
      <c r="H68" s="7"/>
      <c r="I68" s="8"/>
      <c r="J68" s="8"/>
      <c r="K68" s="8"/>
      <c r="L68" s="8"/>
    </row>
    <row r="69" spans="1:12" s="66" customFormat="1" ht="15.75" customHeight="1">
      <c r="A69" s="16"/>
      <c r="B69" s="16"/>
      <c r="C69" s="16"/>
      <c r="D69" s="16"/>
      <c r="E69" s="16"/>
      <c r="F69" s="16"/>
      <c r="G69" s="16"/>
      <c r="H69" s="7"/>
      <c r="I69" s="8"/>
      <c r="J69" s="8"/>
      <c r="K69" s="8"/>
      <c r="L69" s="8"/>
    </row>
    <row r="70" spans="1:12" s="78" customFormat="1" ht="15.75">
      <c r="A70" s="76" t="s">
        <v>67</v>
      </c>
      <c r="B70" s="72"/>
      <c r="C70" s="72"/>
      <c r="D70" s="77"/>
      <c r="E70" s="72"/>
      <c r="F70" s="72"/>
      <c r="G70" s="72"/>
      <c r="I70" s="72"/>
      <c r="J70" s="72"/>
      <c r="K70" s="72"/>
      <c r="L70" s="72"/>
    </row>
    <row r="71" spans="1:12" s="78" customFormat="1" ht="15.75">
      <c r="A71" s="72"/>
      <c r="B71" s="79" t="s">
        <v>68</v>
      </c>
      <c r="C71" s="72"/>
      <c r="D71" s="77"/>
      <c r="E71" s="72"/>
      <c r="F71" s="72"/>
      <c r="G71" s="72"/>
      <c r="I71" s="72"/>
      <c r="J71" s="72"/>
      <c r="K71" s="72"/>
      <c r="L71" s="72"/>
    </row>
  </sheetData>
  <mergeCells count="7">
    <mergeCell ref="B63:D63"/>
    <mergeCell ref="B2:F2"/>
    <mergeCell ref="B3:F3"/>
    <mergeCell ref="B4:F4"/>
    <mergeCell ref="B5:F5"/>
    <mergeCell ref="B14:E14"/>
    <mergeCell ref="B53:F53"/>
  </mergeCells>
  <pageMargins left="0.51181102362204722" right="0.11811023622047245" top="0.15748031496062992" bottom="0.15748031496062992" header="0.31496062992125984" footer="0.31496062992125984"/>
  <pageSetup paperSize="9" scale="65" orientation="landscape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2016 год</vt:lpstr>
      <vt:lpstr>2015 год</vt:lpstr>
      <vt:lpstr>2014 год</vt:lpstr>
      <vt:lpstr>2013 год</vt:lpstr>
      <vt:lpstr>'2013 год'!Область_печати</vt:lpstr>
      <vt:lpstr>'2014 год'!Область_печати</vt:lpstr>
      <vt:lpstr>'2015 год'!Область_печати</vt:lpstr>
      <vt:lpstr>'2016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Anya</cp:lastModifiedBy>
  <dcterms:created xsi:type="dcterms:W3CDTF">2014-09-19T05:50:06Z</dcterms:created>
  <dcterms:modified xsi:type="dcterms:W3CDTF">2017-04-12T03:22:05Z</dcterms:modified>
</cp:coreProperties>
</file>