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1925" windowHeight="12720"/>
  </bookViews>
  <sheets>
    <sheet name="2016 год" sheetId="4" r:id="rId1"/>
    <sheet name="2015 год" sheetId="3" r:id="rId2"/>
    <sheet name="2014 год" sheetId="2" r:id="rId3"/>
    <sheet name="2013 год" sheetId="1" r:id="rId4"/>
  </sheets>
  <definedNames>
    <definedName name="_xlnm.Print_Area" localSheetId="3">'2013 год'!$A$1:$G$57</definedName>
    <definedName name="_xlnm.Print_Area" localSheetId="2">'2014 год'!$A$1:$F$70</definedName>
    <definedName name="_xlnm.Print_Area" localSheetId="1">'2015 год'!$A$1:$F$70</definedName>
    <definedName name="_xlnm.Print_Area" localSheetId="0">'2016 год'!$A$1:$F$70</definedName>
  </definedNames>
  <calcPr calcId="124519"/>
</workbook>
</file>

<file path=xl/calcChain.xml><?xml version="1.0" encoding="utf-8"?>
<calcChain xmlns="http://schemas.openxmlformats.org/spreadsheetml/2006/main">
  <c r="D47" i="4"/>
  <c r="F51" s="1"/>
  <c r="C47"/>
  <c r="E51" i="3"/>
  <c r="D47"/>
  <c r="F51" s="1"/>
  <c r="C47"/>
  <c r="F51" i="2"/>
  <c r="C19"/>
  <c r="D47"/>
  <c r="C47"/>
  <c r="H46" i="1"/>
  <c r="C45"/>
  <c r="E40"/>
  <c r="F45" s="1"/>
  <c r="D40"/>
  <c r="D51" i="4" l="1"/>
  <c r="E51" s="1"/>
</calcChain>
</file>

<file path=xl/sharedStrings.xml><?xml version="1.0" encoding="utf-8"?>
<sst xmlns="http://schemas.openxmlformats.org/spreadsheetml/2006/main" count="287" uniqueCount="164">
  <si>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</si>
  <si>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</si>
  <si>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ул.Пржевальского,д.20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</si>
  <si>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</si>
  <si>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</si>
  <si>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</si>
  <si>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</si>
  <si>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</si>
  <si>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</si>
  <si>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</si>
  <si>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</si>
  <si>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</si>
  <si>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</si>
  <si>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Задолженность по статье текущий ремонт на 01.01.2014г.</t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</si>
  <si>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</si>
  <si>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</si>
  <si>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</si>
  <si>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</si>
  <si>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</si>
  <si>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</si>
  <si>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Оплата ПСД</t>
  </si>
  <si>
    <t>февраль</t>
  </si>
  <si>
    <t>апрель</t>
  </si>
  <si>
    <t>май</t>
  </si>
  <si>
    <t>июнь</t>
  </si>
  <si>
    <t>Установка летнего водопровода</t>
  </si>
  <si>
    <t>Электромонтажные работы</t>
  </si>
  <si>
    <t>Разборка вент-хшахт</t>
  </si>
  <si>
    <t>Замок</t>
  </si>
  <si>
    <t>июль</t>
  </si>
  <si>
    <t xml:space="preserve">Ремонт теплоснабжения </t>
  </si>
  <si>
    <t>август</t>
  </si>
  <si>
    <t>Дезинсекция подвала</t>
  </si>
  <si>
    <t>сентябрь</t>
  </si>
  <si>
    <t>октябрь</t>
  </si>
  <si>
    <t>Люк канализации (3 шт.)</t>
  </si>
  <si>
    <t>Установка шайб</t>
  </si>
  <si>
    <t>ноябрь</t>
  </si>
  <si>
    <t>декабрь</t>
  </si>
  <si>
    <t>Теплоизоляция труб</t>
  </si>
  <si>
    <t>Итог</t>
  </si>
  <si>
    <t>Капитальный ремонт 2013 г.,руб.</t>
  </si>
  <si>
    <t>Сальдо на 01.01.13г.</t>
  </si>
  <si>
    <t>Начислено за 2013 г.</t>
  </si>
  <si>
    <t>Оплачено за 2013 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</si>
  <si>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</si>
  <si>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</si>
  <si>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</si>
  <si>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</si>
  <si>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</si>
  <si>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</si>
  <si>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</si>
  <si>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</si>
  <si>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</si>
  <si>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</si>
  <si>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</si>
  <si>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</si>
  <si>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за 2014 г.</t>
  </si>
  <si>
    <t>*За период с 01.01.14г - 31.12.14г - ООО "БеловоСтройГарант" оказаны следующие виды услуг и работ согласно договра с собствениками МКД: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</si>
  <si>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</si>
  <si>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</si>
  <si>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</si>
  <si>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Уборка подъезда</t>
  </si>
  <si>
    <t>Работы выполнены в полном объеме</t>
  </si>
  <si>
    <t>перечень и периодичность работ согласно договора на оказание услуг</t>
  </si>
  <si>
    <t>Обслуживание и уборка придомовой территории</t>
  </si>
  <si>
    <t>Техническое обслуживание внутридомовых инженерных сетей</t>
  </si>
  <si>
    <t>Аварийное обслуживание внутридомовых инженерных и электрических сетей</t>
  </si>
  <si>
    <t>в т.ч. расходы со статьи КР</t>
  </si>
  <si>
    <t>Установка замков</t>
  </si>
  <si>
    <t>Смена остекления</t>
  </si>
  <si>
    <t>Покос травы</t>
  </si>
  <si>
    <t>Материалы</t>
  </si>
  <si>
    <t>Замена запорной арматуры</t>
  </si>
  <si>
    <t>Капитальный ремонт 2014 г.,руб.</t>
  </si>
  <si>
    <t>Долг по оплате на 01.01.14г.</t>
  </si>
  <si>
    <t>Начислено за 2014 г.</t>
  </si>
  <si>
    <t>Оплачено за 2014 г.</t>
  </si>
  <si>
    <t>Долг по оплате 01.01.15г.</t>
  </si>
  <si>
    <t>Расходы в 2014 г.</t>
  </si>
  <si>
    <t>Остаток ден-х ср-в на 01.01.15 г.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</si>
  <si>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</si>
  <si>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</si>
  <si>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</si>
  <si>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</si>
  <si>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по адресу: ул.Пржевальского, д.20</t>
  </si>
  <si>
    <t>Устройство продухов</t>
  </si>
  <si>
    <t>Ремонт крыши</t>
  </si>
  <si>
    <t>Установка табличек</t>
  </si>
  <si>
    <t>Замки</t>
  </si>
  <si>
    <t>Ремонт бетонных крылец</t>
  </si>
  <si>
    <t>Ремонт системы хвс</t>
  </si>
  <si>
    <t>Ремонт крыши (кв.14)</t>
  </si>
  <si>
    <t>Подъездное освещение</t>
  </si>
  <si>
    <t>Ремонт подъездов (3,4)</t>
  </si>
  <si>
    <t>Ремонт теплоснабжения (кв.55)</t>
  </si>
  <si>
    <t>Ремонт системы гвс (кв.52,56)</t>
  </si>
  <si>
    <t>Ремонт системы хвс (кв.52,56)</t>
  </si>
  <si>
    <t>Кстановка ОПУ хвс</t>
  </si>
  <si>
    <t>Утепление трубопровода</t>
  </si>
  <si>
    <t>Ремонт мет-х ограждений</t>
  </si>
  <si>
    <t>Изготовление и уст-ка поручней</t>
  </si>
  <si>
    <t>Ремонт системы хвс (подвал)</t>
  </si>
  <si>
    <t>за 2015 г.</t>
  </si>
  <si>
    <t>*За период с 01.01.15г - 31.12.15г - ООО "БеловоСтройГарант" оказаны следующие виды услуг и работ согласно договра с собствениками МКД:</t>
  </si>
  <si>
    <t>Капитальный ремонт 2015 г.,руб.</t>
  </si>
  <si>
    <t>Долг по оплате на 01.01.15г.</t>
  </si>
  <si>
    <t>Начислено за 2015 г.</t>
  </si>
  <si>
    <t>Оплачено за 2015 г.</t>
  </si>
  <si>
    <t>Долг по оплате 01.01.16г.</t>
  </si>
  <si>
    <t>Расходы в 2015 г.</t>
  </si>
  <si>
    <t>Остаток ден-х ср-в на 01.01.16 г.</t>
  </si>
  <si>
    <t>Исполнитель: гл.экономист Лебедева А.В.</t>
  </si>
  <si>
    <t>Ремонт водоотведения (кв.18,19)</t>
  </si>
  <si>
    <t>Ремонт системы хвс, гвс (кв.18,19)</t>
  </si>
  <si>
    <t>Покраска трубопровода</t>
  </si>
  <si>
    <t>Замена датчика движения, светильника</t>
  </si>
  <si>
    <t>Замена патрона</t>
  </si>
  <si>
    <t>Ремонт подвального спуска</t>
  </si>
  <si>
    <t>Замена светильника (4 под-д)</t>
  </si>
  <si>
    <t>Ремонт подъездов</t>
  </si>
  <si>
    <t>Ремонт лестничных ограждений</t>
  </si>
  <si>
    <t>Изготовление и установка крышек на ниши</t>
  </si>
  <si>
    <t>Ремонт летнего водопровода</t>
  </si>
  <si>
    <t>Ремонт водоотведения</t>
  </si>
  <si>
    <t>Ремонт системы х.в.с.</t>
  </si>
  <si>
    <t>Ремонт ступеней</t>
  </si>
  <si>
    <t>Освещение теплового узла</t>
  </si>
  <si>
    <t>Установка почтовых ящиков</t>
  </si>
  <si>
    <t>Очистка канализационной сети</t>
  </si>
  <si>
    <t>Ремонт водоотведения (кв. 31)</t>
  </si>
  <si>
    <t>за 2016 г.</t>
  </si>
  <si>
    <t>*За период с 01.01.16г - 31.12.16г - ООО "БеловоСтройГарант" оказаны следующие виды услуг и работ согласно договра с собствениками МКД:</t>
  </si>
  <si>
    <t>-замена датчика движения (2 под.)</t>
  </si>
  <si>
    <t>-замена патрона (2 подъезд)</t>
  </si>
  <si>
    <t>-демонтаж перегородки</t>
  </si>
  <si>
    <t>-прочистка вентиляции (кв.16)</t>
  </si>
  <si>
    <t>-подъездное освещение (1 под)</t>
  </si>
  <si>
    <t>смена остекления (1 под.)</t>
  </si>
  <si>
    <t>навеска замка установка табличек</t>
  </si>
  <si>
    <t>ремонт водоотведения (кв.37, подвал)</t>
  </si>
  <si>
    <t>кв.31 ремонт системы теплоснабжения</t>
  </si>
  <si>
    <t>прокладка водопровода х и г.в</t>
  </si>
  <si>
    <t>покос травы</t>
  </si>
  <si>
    <t>электромонтажные работы</t>
  </si>
  <si>
    <t>установка летнего водопровода</t>
  </si>
  <si>
    <t>Замена запорной арматуры (подвал)</t>
  </si>
  <si>
    <t>ремонт системы х и г.в кв.38,39</t>
  </si>
  <si>
    <t>ревизия  задвижки</t>
  </si>
  <si>
    <t>ремонт подъезда №1</t>
  </si>
  <si>
    <t xml:space="preserve">смена остекления </t>
  </si>
  <si>
    <t>материалы</t>
  </si>
  <si>
    <t>ремонт балконной плиты кв.31</t>
  </si>
  <si>
    <t>ремонт балконной плиты кв.58</t>
  </si>
  <si>
    <t>1,4под.установка дверных блоков,полотен</t>
  </si>
  <si>
    <t>кв.38,42,43  ремонт системы х. в.с,водоотведения</t>
  </si>
  <si>
    <t>установка пружин на тамбурные двери</t>
  </si>
  <si>
    <t>премия дворнику по инициативе собственников МКД</t>
  </si>
  <si>
    <t>Капитальный ремонт 2016 г.,руб.</t>
  </si>
  <si>
    <t>Долг по оплате на 01.01.16г.</t>
  </si>
  <si>
    <t>Начислено за 2016 г.</t>
  </si>
  <si>
    <t>Оплачено за 2016 г.</t>
  </si>
  <si>
    <t>Долг по оплате 01.01.17г.</t>
  </si>
  <si>
    <t>Расходы в 2016 г.</t>
  </si>
</sst>
</file>

<file path=xl/styles.xml><?xml version="1.0" encoding="utf-8"?>
<styleSheet xmlns="http://schemas.openxmlformats.org/spreadsheetml/2006/main">
  <numFmts count="1">
    <numFmt numFmtId="164" formatCode="_-* #,##0.00[$р.-419]_-;\-* #,##0.00[$р.-419]_-;_-* &quot;-&quot;??[$р.-419]_-;_-@_-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0" fillId="0" borderId="0"/>
    <xf numFmtId="0" fontId="19" fillId="0" borderId="0"/>
  </cellStyleXfs>
  <cellXfs count="136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16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 applyAlignment="1">
      <alignment horizontal="center"/>
    </xf>
    <xf numFmtId="4" fontId="9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12" fillId="0" borderId="1" xfId="0" applyNumberFormat="1" applyFont="1" applyBorder="1" applyAlignment="1">
      <alignment horizontal="center"/>
    </xf>
    <xf numFmtId="4" fontId="11" fillId="0" borderId="7" xfId="1" applyNumberFormat="1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4" fontId="6" fillId="0" borderId="0" xfId="0" applyNumberFormat="1" applyFont="1"/>
    <xf numFmtId="0" fontId="9" fillId="3" borderId="8" xfId="0" applyFont="1" applyFill="1" applyBorder="1" applyAlignment="1">
      <alignment horizontal="left" wrapText="1"/>
    </xf>
    <xf numFmtId="0" fontId="9" fillId="3" borderId="8" xfId="0" applyFont="1" applyFill="1" applyBorder="1" applyAlignment="1">
      <alignment horizontal="center"/>
    </xf>
    <xf numFmtId="4" fontId="11" fillId="3" borderId="9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/>
    <xf numFmtId="4" fontId="14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/>
    </xf>
    <xf numFmtId="4" fontId="16" fillId="0" borderId="0" xfId="0" applyNumberFormat="1" applyFont="1"/>
    <xf numFmtId="4" fontId="16" fillId="0" borderId="0" xfId="0" applyNumberFormat="1" applyFont="1" applyAlignment="1">
      <alignment horizontal="center"/>
    </xf>
    <xf numFmtId="4" fontId="17" fillId="0" borderId="0" xfId="0" applyNumberFormat="1" applyFont="1"/>
    <xf numFmtId="4" fontId="16" fillId="0" borderId="0" xfId="0" applyNumberFormat="1" applyFont="1" applyAlignment="1">
      <alignment horizontal="left"/>
    </xf>
    <xf numFmtId="4" fontId="18" fillId="0" borderId="0" xfId="0" applyNumberFormat="1" applyFont="1"/>
    <xf numFmtId="4" fontId="0" fillId="0" borderId="0" xfId="0" applyNumberFormat="1" applyFont="1" applyAlignment="1">
      <alignment horizontal="left" wrapText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9" fillId="2" borderId="12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9" fillId="4" borderId="17" xfId="0" applyNumberFormat="1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1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10" fillId="0" borderId="0" xfId="0" applyNumberFormat="1" applyFont="1" applyFill="1" applyAlignment="1">
      <alignment horizontal="center" vertical="center"/>
    </xf>
    <xf numFmtId="4" fontId="9" fillId="0" borderId="18" xfId="0" applyNumberFormat="1" applyFont="1" applyFill="1" applyBorder="1" applyAlignment="1">
      <alignment horizontal="left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10" fillId="0" borderId="0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1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21" fillId="0" borderId="0" xfId="0" applyNumberFormat="1" applyFont="1" applyAlignment="1" applyProtection="1">
      <alignment horizontal="left" wrapText="1"/>
      <protection hidden="1"/>
    </xf>
    <xf numFmtId="4" fontId="13" fillId="0" borderId="0" xfId="0" applyNumberFormat="1" applyFont="1" applyAlignment="1" applyProtection="1">
      <alignment wrapText="1"/>
      <protection hidden="1"/>
    </xf>
    <xf numFmtId="0" fontId="6" fillId="5" borderId="1" xfId="0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center"/>
    </xf>
    <xf numFmtId="4" fontId="21" fillId="0" borderId="0" xfId="0" applyNumberFormat="1" applyFont="1" applyAlignment="1" applyProtection="1">
      <alignment horizontal="left" wrapText="1"/>
      <protection hidden="1"/>
    </xf>
    <xf numFmtId="0" fontId="23" fillId="5" borderId="1" xfId="0" applyFont="1" applyFill="1" applyBorder="1" applyAlignment="1">
      <alignment horizontal="center"/>
    </xf>
    <xf numFmtId="4" fontId="23" fillId="5" borderId="1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22" fillId="0" borderId="0" xfId="0" applyNumberFormat="1" applyFont="1" applyAlignment="1" applyProtection="1">
      <alignment horizontal="left" wrapText="1"/>
      <protection hidden="1"/>
    </xf>
    <xf numFmtId="4" fontId="21" fillId="0" borderId="0" xfId="0" applyNumberFormat="1" applyFont="1" applyAlignment="1" applyProtection="1">
      <alignment horizontal="left" wrapText="1"/>
      <protection hidden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 applyProtection="1">
      <alignment horizontal="center" wrapText="1"/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4" fontId="4" fillId="0" borderId="1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34998626667073579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indexed="64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bgColor auto="1"/>
        </patternFill>
      </fill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Таблица42145" displayName="Таблица42145" ref="B17:D47" totalsRowCount="1" headerRowDxfId="46" dataDxfId="44" totalsRowDxfId="42" headerRowBorderDxfId="45" tableBorderDxfId="43">
  <autoFilter ref="B17:D46"/>
  <tableColumns count="3">
    <tableColumn id="1" name="Выполненные работы по ремонту  общего имущества МКД и прочие оказанные услуги" totalsRowLabel="Итог" dataDxfId="41" totalsRowDxfId="2"/>
    <tableColumn id="2" name="Стоимость всего:" totalsRowFunction="sum" dataDxfId="40" totalsRowDxfId="1"/>
    <tableColumn id="3" name="в т.ч. расходы со статьи КР" totalsRowFunction="sum" dataDxfId="39" totalsRowDxfId="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Таблица4214" displayName="Таблица4214" ref="B17:D47" totalsRowCount="1" headerRowDxfId="38" dataDxfId="36" totalsRowDxfId="34" headerRowBorderDxfId="37" tableBorderDxfId="35">
  <autoFilter ref="B17:D46"/>
  <tableColumns count="3">
    <tableColumn id="1" name="Выполненные работы по ремонту  общего имущества МКД и прочие оказанные услуги" totalsRowLabel="Итог" dataDxfId="33" totalsRowDxfId="32"/>
    <tableColumn id="2" name="Стоимость всего:" totalsRowFunction="sum" dataDxfId="31" totalsRowDxfId="30"/>
    <tableColumn id="3" name="в т.ч. расходы со статьи КР" totalsRowFunction="sum" dataDxfId="29" totalsRowDxfId="28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2" name="Таблица421" displayName="Таблица421" ref="B17:D47" totalsRowCount="1" headerRowDxfId="27" dataDxfId="25" totalsRowDxfId="23" headerRowBorderDxfId="26" tableBorderDxfId="24">
  <autoFilter ref="B17:D46"/>
  <tableColumns count="3">
    <tableColumn id="1" name="Выполненные работы по ремонту  общего имущества МКД и прочие оказанные услуги" totalsRowLabel="Итог" dataDxfId="22" totalsRowDxfId="21"/>
    <tableColumn id="2" name="Стоимость всего:" totalsRowFunction="sum" dataDxfId="20" totalsRowDxfId="19"/>
    <tableColumn id="3" name="в т.ч. расходы со статьи КР" totalsRowFunction="sum" dataDxfId="18" totalsRowDxfId="17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1" name="Таблица1478131421294665109110124125126127179180181182184185210211239240241242243244245246247248249252253" displayName="Таблица1478131421294665109110124125126127179180181182184185210211239240241242243244245246247248249252253" ref="B16:E40" totalsRowCount="1" headerRowDxfId="16" dataDxfId="14" totalsRowDxfId="12" headerRowBorderDxfId="15" tableBorderDxfId="13" totalsRowBorderDxfId="11">
  <autoFilter ref="B16:E39"/>
  <tableColumns count="4">
    <tableColumn id="1" name="Выполненные работы по ремонту  общего имущества МКД и прочие оказанные услуги" totalsRowLabel="Итог" dataDxfId="10" totalsRowDxfId="9"/>
    <tableColumn id="7" name="Месяц" dataDxfId="8" totalsRowDxfId="7"/>
    <tableColumn id="5" name="Стоимость всего:" totalsRowFunction="sum" dataDxfId="6" totalsRowDxfId="5"/>
    <tableColumn id="8" name="в т.ч. финансирование со статьи КР" totalsRowFunction="sum" dataDxfId="4" totalsRowDxfId="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69"/>
  <sheetViews>
    <sheetView tabSelected="1" view="pageBreakPreview" topLeftCell="A19" zoomScale="70" zoomScaleSheetLayoutView="70" workbookViewId="0">
      <selection activeCell="B57" sqref="B57:D57"/>
    </sheetView>
  </sheetViews>
  <sheetFormatPr defaultRowHeight="18.75"/>
  <cols>
    <col min="1" max="1" width="5.42578125" style="70" customWidth="1"/>
    <col min="2" max="2" width="47.28515625" style="71" customWidth="1"/>
    <col min="3" max="3" width="26" style="8" customWidth="1"/>
    <col min="4" max="4" width="33.7109375" style="58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28" t="s">
        <v>0</v>
      </c>
      <c r="C2" s="128"/>
      <c r="D2" s="128"/>
      <c r="E2" s="128"/>
      <c r="F2" s="128"/>
      <c r="G2" s="10"/>
    </row>
    <row r="3" spans="1:11" ht="48.75" customHeight="1">
      <c r="A3" s="11"/>
      <c r="B3" s="129" t="s">
        <v>56</v>
      </c>
      <c r="C3" s="129"/>
      <c r="D3" s="129"/>
      <c r="E3" s="129"/>
      <c r="F3" s="129"/>
      <c r="G3" s="12"/>
    </row>
    <row r="4" spans="1:11" ht="20.25" customHeight="1">
      <c r="A4" s="11"/>
      <c r="B4" s="128" t="s">
        <v>85</v>
      </c>
      <c r="C4" s="128"/>
      <c r="D4" s="128"/>
      <c r="E4" s="128"/>
      <c r="F4" s="128"/>
      <c r="G4" s="13"/>
    </row>
    <row r="5" spans="1:11">
      <c r="A5" s="11"/>
      <c r="B5" s="128" t="s">
        <v>131</v>
      </c>
      <c r="C5" s="128"/>
      <c r="D5" s="128"/>
      <c r="E5" s="128"/>
      <c r="F5" s="128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72"/>
      <c r="C7" s="72"/>
      <c r="D7" s="72"/>
      <c r="E7" s="72"/>
      <c r="F7" s="72"/>
      <c r="G7" s="13"/>
    </row>
    <row r="8" spans="1:11">
      <c r="A8" s="11"/>
      <c r="B8" s="130" t="s">
        <v>132</v>
      </c>
      <c r="C8" s="130"/>
      <c r="D8" s="130"/>
      <c r="E8" s="130"/>
      <c r="F8" s="130"/>
      <c r="G8" s="13"/>
    </row>
    <row r="9" spans="1:11">
      <c r="A9" s="11"/>
      <c r="B9" s="130"/>
      <c r="C9" s="130"/>
      <c r="D9" s="130"/>
      <c r="E9" s="130"/>
      <c r="F9" s="130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3" t="s">
        <v>5</v>
      </c>
      <c r="B11" s="73" t="s">
        <v>59</v>
      </c>
      <c r="C11" s="74" t="s">
        <v>60</v>
      </c>
      <c r="D11" s="75" t="s">
        <v>61</v>
      </c>
      <c r="E11" s="27"/>
      <c r="F11" s="28"/>
      <c r="G11" s="7"/>
      <c r="H11" s="8"/>
      <c r="J11" s="29"/>
      <c r="K11" s="30"/>
    </row>
    <row r="12" spans="1:11" s="36" customFormat="1" ht="75">
      <c r="A12" s="31"/>
      <c r="B12" s="76" t="s">
        <v>62</v>
      </c>
      <c r="C12" s="77" t="s">
        <v>63</v>
      </c>
      <c r="D12" s="78" t="s">
        <v>64</v>
      </c>
      <c r="E12" s="79"/>
      <c r="F12" s="13"/>
      <c r="G12" s="35"/>
      <c r="J12" s="37"/>
      <c r="K12" s="38"/>
    </row>
    <row r="13" spans="1:11" s="85" customFormat="1" ht="75">
      <c r="A13" s="31"/>
      <c r="B13" s="80" t="s">
        <v>65</v>
      </c>
      <c r="C13" s="81" t="s">
        <v>63</v>
      </c>
      <c r="D13" s="82" t="s">
        <v>64</v>
      </c>
      <c r="E13" s="34"/>
      <c r="F13" s="83"/>
      <c r="G13" s="84"/>
      <c r="J13" s="86"/>
      <c r="K13" s="87"/>
    </row>
    <row r="14" spans="1:11" s="85" customFormat="1" ht="58.5" customHeight="1">
      <c r="A14" s="31"/>
      <c r="B14" s="88" t="s">
        <v>66</v>
      </c>
      <c r="C14" s="89" t="s">
        <v>63</v>
      </c>
      <c r="D14" s="90" t="s">
        <v>64</v>
      </c>
      <c r="E14" s="34"/>
      <c r="F14" s="83"/>
      <c r="G14" s="84"/>
      <c r="J14" s="86"/>
      <c r="K14" s="87"/>
    </row>
    <row r="15" spans="1:11" s="85" customFormat="1" ht="60" customHeight="1">
      <c r="A15" s="31"/>
      <c r="B15" s="91" t="s">
        <v>67</v>
      </c>
      <c r="C15" s="81" t="s">
        <v>63</v>
      </c>
      <c r="D15" s="81" t="s">
        <v>64</v>
      </c>
      <c r="E15" s="34"/>
      <c r="F15" s="83"/>
      <c r="G15" s="84"/>
      <c r="J15" s="86"/>
      <c r="K15" s="87"/>
    </row>
    <row r="16" spans="1:11" s="95" customFormat="1">
      <c r="A16" s="31"/>
      <c r="B16" s="92"/>
      <c r="C16" s="93"/>
      <c r="D16" s="93"/>
      <c r="E16" s="34"/>
      <c r="F16" s="13"/>
      <c r="G16" s="94"/>
      <c r="J16" s="96"/>
      <c r="K16" s="97"/>
    </row>
    <row r="17" spans="1:11" s="36" customFormat="1" ht="56.25">
      <c r="A17" s="31" t="s">
        <v>7</v>
      </c>
      <c r="B17" s="98" t="s">
        <v>14</v>
      </c>
      <c r="C17" s="98" t="s">
        <v>16</v>
      </c>
      <c r="D17" s="98" t="s">
        <v>68</v>
      </c>
      <c r="E17" s="34"/>
      <c r="F17" s="13"/>
      <c r="G17" s="35"/>
      <c r="J17" s="37"/>
      <c r="K17" s="38"/>
    </row>
    <row r="18" spans="1:11" s="36" customFormat="1" ht="18" customHeight="1">
      <c r="A18" s="31"/>
      <c r="B18" s="39" t="s">
        <v>20</v>
      </c>
      <c r="C18" s="99">
        <v>22091.450000000004</v>
      </c>
      <c r="D18" s="100"/>
      <c r="E18" s="34"/>
      <c r="F18" s="13"/>
      <c r="G18" s="35"/>
      <c r="J18" s="37"/>
      <c r="K18" s="38"/>
    </row>
    <row r="19" spans="1:11" s="36" customFormat="1">
      <c r="A19" s="31"/>
      <c r="B19" s="39" t="s">
        <v>133</v>
      </c>
      <c r="C19" s="40">
        <v>601.85</v>
      </c>
      <c r="D19" s="42">
        <v>93.77</v>
      </c>
      <c r="E19" s="34"/>
      <c r="F19" s="13"/>
      <c r="G19" s="35"/>
      <c r="J19" s="37"/>
      <c r="K19" s="38"/>
    </row>
    <row r="20" spans="1:11" s="36" customFormat="1">
      <c r="A20" s="31"/>
      <c r="B20" s="39" t="s">
        <v>134</v>
      </c>
      <c r="C20" s="40">
        <v>32.200000000000003</v>
      </c>
      <c r="D20" s="42"/>
      <c r="E20" s="34"/>
      <c r="F20" s="13"/>
      <c r="G20" s="35"/>
      <c r="J20" s="37"/>
      <c r="K20" s="38"/>
    </row>
    <row r="21" spans="1:11" s="36" customFormat="1">
      <c r="A21" s="31"/>
      <c r="B21" s="39" t="s">
        <v>135</v>
      </c>
      <c r="C21" s="40">
        <v>492</v>
      </c>
      <c r="D21" s="42">
        <v>48.68</v>
      </c>
      <c r="E21" s="34"/>
      <c r="F21" s="13"/>
      <c r="G21" s="35"/>
      <c r="J21" s="37"/>
      <c r="K21" s="38"/>
    </row>
    <row r="22" spans="1:11" s="36" customFormat="1">
      <c r="A22" s="31"/>
      <c r="B22" s="39" t="s">
        <v>136</v>
      </c>
      <c r="C22" s="40">
        <v>984</v>
      </c>
      <c r="D22" s="42"/>
      <c r="E22" s="34"/>
      <c r="F22" s="13"/>
      <c r="G22" s="35"/>
      <c r="J22" s="37"/>
      <c r="K22" s="38"/>
    </row>
    <row r="23" spans="1:11" s="36" customFormat="1">
      <c r="A23" s="31"/>
      <c r="B23" s="39" t="s">
        <v>137</v>
      </c>
      <c r="C23" s="40">
        <v>14024.83</v>
      </c>
      <c r="D23" s="42"/>
      <c r="E23" s="34"/>
      <c r="F23" s="13"/>
      <c r="G23" s="35"/>
      <c r="J23" s="37"/>
      <c r="K23" s="38"/>
    </row>
    <row r="24" spans="1:11" s="36" customFormat="1">
      <c r="A24" s="31"/>
      <c r="B24" s="39" t="s">
        <v>138</v>
      </c>
      <c r="C24" s="40">
        <v>2460</v>
      </c>
      <c r="D24" s="42"/>
      <c r="E24" s="34"/>
      <c r="F24" s="13"/>
      <c r="G24" s="35"/>
      <c r="J24" s="37"/>
      <c r="K24" s="38"/>
    </row>
    <row r="25" spans="1:11" s="36" customFormat="1">
      <c r="A25" s="31"/>
      <c r="B25" s="39" t="s">
        <v>139</v>
      </c>
      <c r="C25" s="40">
        <v>576</v>
      </c>
      <c r="D25" s="42"/>
      <c r="E25" s="34"/>
      <c r="F25" s="13"/>
      <c r="G25" s="35"/>
      <c r="J25" s="37"/>
      <c r="K25" s="38"/>
    </row>
    <row r="26" spans="1:11" s="36" customFormat="1" ht="18" customHeight="1">
      <c r="A26" s="31"/>
      <c r="B26" s="39" t="s">
        <v>140</v>
      </c>
      <c r="C26" s="40">
        <v>24782.7</v>
      </c>
      <c r="D26" s="42"/>
      <c r="E26" s="43"/>
      <c r="F26" s="13"/>
      <c r="G26" s="35"/>
      <c r="J26" s="37"/>
      <c r="K26" s="38"/>
    </row>
    <row r="27" spans="1:11" s="36" customFormat="1" ht="18" customHeight="1">
      <c r="A27" s="31"/>
      <c r="B27" s="101" t="s">
        <v>141</v>
      </c>
      <c r="C27" s="123">
        <v>6081.73</v>
      </c>
      <c r="D27" s="42"/>
      <c r="E27" s="43"/>
      <c r="F27" s="13"/>
      <c r="G27" s="35"/>
      <c r="J27" s="37"/>
      <c r="K27" s="38"/>
    </row>
    <row r="28" spans="1:11" s="36" customFormat="1" ht="18" customHeight="1">
      <c r="A28" s="31"/>
      <c r="B28" s="39" t="s">
        <v>142</v>
      </c>
      <c r="C28" s="124">
        <v>2903.2</v>
      </c>
      <c r="D28" s="42"/>
      <c r="E28" s="43"/>
      <c r="F28" s="13"/>
      <c r="G28" s="35"/>
      <c r="J28" s="37"/>
      <c r="K28" s="38"/>
    </row>
    <row r="29" spans="1:11" s="36" customFormat="1" ht="18" customHeight="1">
      <c r="A29" s="31"/>
      <c r="B29" s="101" t="s">
        <v>143</v>
      </c>
      <c r="C29" s="124">
        <v>2483.58</v>
      </c>
      <c r="D29" s="42"/>
      <c r="E29" s="43"/>
      <c r="F29" s="13"/>
      <c r="G29" s="35"/>
      <c r="J29" s="37"/>
      <c r="K29" s="38"/>
    </row>
    <row r="30" spans="1:11" s="36" customFormat="1" ht="18" customHeight="1">
      <c r="A30" s="31"/>
      <c r="B30" s="101" t="s">
        <v>144</v>
      </c>
      <c r="C30" s="124">
        <v>3462.7</v>
      </c>
      <c r="D30" s="42"/>
      <c r="E30" s="43"/>
      <c r="F30" s="13"/>
      <c r="G30" s="35"/>
      <c r="J30" s="37"/>
      <c r="K30" s="38"/>
    </row>
    <row r="31" spans="1:11" s="36" customFormat="1" ht="18" customHeight="1">
      <c r="A31" s="31"/>
      <c r="B31" s="101" t="s">
        <v>145</v>
      </c>
      <c r="C31" s="124">
        <v>1086.51</v>
      </c>
      <c r="D31" s="42"/>
      <c r="E31" s="43"/>
      <c r="F31" s="13"/>
      <c r="G31" s="35"/>
      <c r="J31" s="37"/>
      <c r="K31" s="38"/>
    </row>
    <row r="32" spans="1:11" s="36" customFormat="1" ht="18" customHeight="1">
      <c r="A32" s="31"/>
      <c r="B32" s="101" t="s">
        <v>146</v>
      </c>
      <c r="C32" s="124">
        <v>191.92</v>
      </c>
      <c r="D32" s="42"/>
      <c r="E32" s="43"/>
      <c r="F32" s="13"/>
      <c r="G32" s="35"/>
      <c r="J32" s="37"/>
      <c r="K32" s="38"/>
    </row>
    <row r="33" spans="1:11" s="36" customFormat="1" ht="18" customHeight="1">
      <c r="A33" s="31"/>
      <c r="B33" s="101" t="s">
        <v>147</v>
      </c>
      <c r="C33" s="124">
        <v>4745.6400000000003</v>
      </c>
      <c r="D33" s="42"/>
      <c r="E33" s="43"/>
      <c r="F33" s="13"/>
      <c r="G33" s="35"/>
      <c r="J33" s="37"/>
      <c r="K33" s="38"/>
    </row>
    <row r="34" spans="1:11" s="36" customFormat="1" ht="18" customHeight="1">
      <c r="A34" s="31"/>
      <c r="B34" s="101" t="s">
        <v>148</v>
      </c>
      <c r="C34" s="124">
        <v>894</v>
      </c>
      <c r="D34" s="42"/>
      <c r="E34" s="43"/>
      <c r="F34" s="13"/>
      <c r="G34" s="35"/>
      <c r="J34" s="37"/>
      <c r="K34" s="38"/>
    </row>
    <row r="35" spans="1:11" s="36" customFormat="1" ht="18" customHeight="1">
      <c r="A35" s="31"/>
      <c r="B35" s="101" t="s">
        <v>149</v>
      </c>
      <c r="C35" s="124">
        <v>60795.62</v>
      </c>
      <c r="D35" s="93"/>
      <c r="E35" s="43"/>
      <c r="F35" s="13"/>
      <c r="G35" s="35"/>
      <c r="J35" s="37"/>
      <c r="K35" s="38"/>
    </row>
    <row r="36" spans="1:11" s="36" customFormat="1" ht="18" customHeight="1">
      <c r="A36" s="31"/>
      <c r="B36" s="39" t="s">
        <v>150</v>
      </c>
      <c r="C36" s="124">
        <v>541.54999999999995</v>
      </c>
      <c r="D36" s="42"/>
      <c r="E36" s="43"/>
      <c r="F36" s="13"/>
      <c r="G36" s="35"/>
      <c r="J36" s="37"/>
      <c r="K36" s="38"/>
    </row>
    <row r="37" spans="1:11" s="36" customFormat="1" ht="18" customHeight="1">
      <c r="A37" s="31"/>
      <c r="B37" s="101" t="s">
        <v>151</v>
      </c>
      <c r="C37" s="124">
        <v>1078.7</v>
      </c>
      <c r="D37" s="42"/>
      <c r="E37" s="43"/>
      <c r="F37" s="13"/>
      <c r="G37" s="35"/>
      <c r="J37" s="37"/>
      <c r="K37" s="38"/>
    </row>
    <row r="38" spans="1:11" s="36" customFormat="1" ht="18" customHeight="1">
      <c r="A38" s="31"/>
      <c r="B38" s="101" t="s">
        <v>152</v>
      </c>
      <c r="C38" s="124">
        <v>21141</v>
      </c>
      <c r="D38" s="42"/>
      <c r="E38" s="43"/>
      <c r="F38" s="13"/>
      <c r="G38" s="35"/>
      <c r="J38" s="37"/>
      <c r="K38" s="38"/>
    </row>
    <row r="39" spans="1:11" s="36" customFormat="1" ht="18" customHeight="1">
      <c r="A39" s="31"/>
      <c r="B39" s="101" t="s">
        <v>153</v>
      </c>
      <c r="C39" s="124">
        <v>21141</v>
      </c>
      <c r="D39" s="42"/>
      <c r="E39" s="43"/>
      <c r="F39" s="13"/>
      <c r="G39" s="35"/>
      <c r="J39" s="37"/>
      <c r="K39" s="38"/>
    </row>
    <row r="40" spans="1:11" s="36" customFormat="1" ht="18" customHeight="1">
      <c r="A40" s="31"/>
      <c r="B40" s="101" t="s">
        <v>154</v>
      </c>
      <c r="C40" s="124">
        <v>23851.34</v>
      </c>
      <c r="D40" s="42">
        <v>1215.81</v>
      </c>
      <c r="E40" s="43"/>
      <c r="F40" s="13"/>
      <c r="G40" s="35"/>
      <c r="J40" s="37"/>
      <c r="K40" s="38"/>
    </row>
    <row r="41" spans="1:11" s="36" customFormat="1" ht="18" customHeight="1">
      <c r="A41" s="31"/>
      <c r="B41" s="101" t="s">
        <v>155</v>
      </c>
      <c r="C41" s="124">
        <v>19801.16</v>
      </c>
      <c r="D41" s="42"/>
      <c r="E41" s="43"/>
      <c r="F41" s="13"/>
      <c r="G41" s="35"/>
      <c r="J41" s="37"/>
      <c r="K41" s="38"/>
    </row>
    <row r="42" spans="1:11" s="36" customFormat="1" ht="18" customHeight="1">
      <c r="A42" s="31"/>
      <c r="B42" s="101" t="s">
        <v>156</v>
      </c>
      <c r="C42" s="124">
        <v>253</v>
      </c>
      <c r="D42" s="42"/>
      <c r="E42" s="43"/>
      <c r="F42" s="13"/>
      <c r="G42" s="35"/>
      <c r="J42" s="37"/>
      <c r="K42" s="38"/>
    </row>
    <row r="43" spans="1:11" s="36" customFormat="1" ht="18" customHeight="1">
      <c r="A43" s="31"/>
      <c r="B43" s="101" t="s">
        <v>157</v>
      </c>
      <c r="C43" s="124">
        <v>2766.28</v>
      </c>
      <c r="D43" s="42"/>
      <c r="E43" s="43"/>
      <c r="F43" s="13"/>
      <c r="G43" s="35"/>
      <c r="J43" s="37"/>
      <c r="K43" s="38"/>
    </row>
    <row r="44" spans="1:11" s="36" customFormat="1" ht="18" hidden="1" customHeight="1">
      <c r="A44" s="31"/>
      <c r="B44" s="39"/>
      <c r="C44" s="124"/>
      <c r="D44" s="42"/>
      <c r="E44" s="43"/>
      <c r="F44" s="13"/>
      <c r="G44" s="35"/>
      <c r="J44" s="37"/>
      <c r="K44" s="38"/>
    </row>
    <row r="45" spans="1:11" s="36" customFormat="1" ht="18" hidden="1" customHeight="1">
      <c r="A45" s="31"/>
      <c r="B45" s="39"/>
      <c r="C45" s="124"/>
      <c r="D45" s="42"/>
      <c r="E45" s="43"/>
      <c r="F45" s="13"/>
      <c r="G45" s="35"/>
      <c r="J45" s="37"/>
      <c r="K45" s="38"/>
    </row>
    <row r="46" spans="1:11" s="36" customFormat="1" ht="18" hidden="1" customHeight="1">
      <c r="A46" s="31"/>
      <c r="B46" s="101"/>
      <c r="C46" s="100"/>
      <c r="D46" s="42"/>
      <c r="E46" s="43"/>
      <c r="F46" s="13"/>
      <c r="G46" s="35"/>
      <c r="J46" s="37"/>
      <c r="K46" s="38"/>
    </row>
    <row r="47" spans="1:11" s="36" customFormat="1">
      <c r="A47" s="31"/>
      <c r="B47" s="118" t="s">
        <v>40</v>
      </c>
      <c r="C47" s="119">
        <f>SUBTOTAL(109,[Стоимость всего:])</f>
        <v>239263.96</v>
      </c>
      <c r="D47" s="119">
        <f>SUBTOTAL(109,[в т.ч. расходы со статьи КР])</f>
        <v>1358.26</v>
      </c>
      <c r="E47" s="43"/>
      <c r="F47" s="13"/>
      <c r="G47" s="35"/>
      <c r="J47" s="37"/>
      <c r="K47" s="38"/>
    </row>
    <row r="48" spans="1:11" s="36" customFormat="1">
      <c r="A48" s="31"/>
      <c r="B48" s="52"/>
      <c r="C48" s="51"/>
      <c r="D48" s="51"/>
      <c r="E48" s="43"/>
      <c r="F48" s="13"/>
      <c r="G48" s="35"/>
      <c r="J48" s="37"/>
      <c r="K48" s="38"/>
    </row>
    <row r="49" spans="1:12" s="36" customFormat="1">
      <c r="A49" s="31"/>
      <c r="B49" s="131" t="s">
        <v>158</v>
      </c>
      <c r="C49" s="131"/>
      <c r="D49" s="131"/>
      <c r="E49" s="131"/>
      <c r="F49" s="131"/>
      <c r="G49" s="35"/>
      <c r="J49" s="37"/>
      <c r="K49" s="38"/>
    </row>
    <row r="50" spans="1:12" s="36" customFormat="1" ht="37.5">
      <c r="A50" s="31"/>
      <c r="B50" s="102" t="s">
        <v>159</v>
      </c>
      <c r="C50" s="102" t="s">
        <v>160</v>
      </c>
      <c r="D50" s="102" t="s">
        <v>161</v>
      </c>
      <c r="E50" s="102" t="s">
        <v>162</v>
      </c>
      <c r="F50" s="102" t="s">
        <v>163</v>
      </c>
      <c r="G50" s="35"/>
      <c r="I50" s="43"/>
      <c r="J50" s="13"/>
      <c r="K50" s="38"/>
    </row>
    <row r="51" spans="1:12" s="36" customFormat="1">
      <c r="A51" s="31"/>
      <c r="B51" s="56">
        <v>10514.159999999998</v>
      </c>
      <c r="C51" s="56">
        <v>0</v>
      </c>
      <c r="D51" s="56">
        <f>Таблица42145[[#Totals],[в т.ч. расходы со статьи КР]]</f>
        <v>1358.26</v>
      </c>
      <c r="E51" s="56">
        <f>B51+C51-D51</f>
        <v>9155.8999999999978</v>
      </c>
      <c r="F51" s="56">
        <f>Таблица42145[[#Totals],[в т.ч. расходы со статьи КР]]</f>
        <v>1358.26</v>
      </c>
      <c r="G51" s="35"/>
      <c r="I51" s="103"/>
      <c r="J51" s="103"/>
      <c r="K51" s="38"/>
    </row>
    <row r="52" spans="1:12" s="36" customFormat="1">
      <c r="A52" s="31"/>
      <c r="B52" s="104"/>
      <c r="C52" s="47"/>
      <c r="D52" s="58"/>
      <c r="E52" s="43"/>
      <c r="F52" s="13"/>
      <c r="G52" s="35"/>
      <c r="J52" s="37"/>
      <c r="K52" s="38"/>
    </row>
    <row r="53" spans="1:12" s="36" customFormat="1">
      <c r="A53" s="31"/>
      <c r="G53" s="35"/>
      <c r="J53" s="37"/>
      <c r="K53" s="38"/>
    </row>
    <row r="54" spans="1:12" s="36" customFormat="1">
      <c r="A54" s="51"/>
      <c r="B54" s="58"/>
      <c r="C54" s="59" t="s">
        <v>47</v>
      </c>
      <c r="D54" s="59" t="s">
        <v>48</v>
      </c>
      <c r="G54" s="51"/>
      <c r="H54" s="35"/>
    </row>
    <row r="55" spans="1:12" s="36" customFormat="1" ht="30" customHeight="1">
      <c r="A55" s="51"/>
      <c r="B55" s="105" t="s">
        <v>111</v>
      </c>
      <c r="C55" s="106">
        <v>-85452.122803808714</v>
      </c>
      <c r="D55" s="106">
        <v>0</v>
      </c>
      <c r="G55" s="51"/>
      <c r="H55" s="35"/>
    </row>
    <row r="56" spans="1:12" s="36" customFormat="1" hidden="1">
      <c r="A56" s="51"/>
      <c r="B56" s="107"/>
      <c r="C56" s="107"/>
      <c r="D56" s="107"/>
      <c r="G56" s="51"/>
      <c r="H56" s="35"/>
    </row>
    <row r="57" spans="1:12" s="109" customFormat="1" ht="57" customHeight="1">
      <c r="A57" s="108"/>
      <c r="B57" s="125" t="s">
        <v>50</v>
      </c>
      <c r="C57" s="125"/>
      <c r="D57" s="125"/>
      <c r="G57" s="108"/>
      <c r="H57" s="110"/>
    </row>
    <row r="58" spans="1:12">
      <c r="A58" s="47"/>
      <c r="B58" s="8"/>
      <c r="C58" s="63"/>
      <c r="G58" s="47"/>
    </row>
    <row r="59" spans="1:12" s="107" customFormat="1">
      <c r="A59" s="111"/>
      <c r="B59" s="58"/>
      <c r="C59" s="11"/>
      <c r="D59" s="58"/>
      <c r="E59" s="111"/>
      <c r="F59" s="111"/>
      <c r="G59" s="111"/>
      <c r="H59" s="112"/>
    </row>
    <row r="60" spans="1:12">
      <c r="A60" s="62" t="s">
        <v>112</v>
      </c>
      <c r="B60" s="120"/>
      <c r="C60" s="120"/>
      <c r="D60" s="114" t="s">
        <v>81</v>
      </c>
      <c r="F60" s="47"/>
      <c r="G60" s="47"/>
    </row>
    <row r="61" spans="1:12" s="58" customFormat="1">
      <c r="A61" s="16" t="s">
        <v>52</v>
      </c>
      <c r="B61" s="120"/>
      <c r="C61" s="120"/>
      <c r="D61" s="47" t="s">
        <v>82</v>
      </c>
      <c r="F61" s="47"/>
      <c r="G61" s="47"/>
      <c r="H61" s="7"/>
      <c r="I61" s="8"/>
      <c r="J61" s="8"/>
      <c r="K61" s="8"/>
      <c r="L61" s="8"/>
    </row>
    <row r="62" spans="1:12" s="58" customFormat="1" ht="18" customHeight="1">
      <c r="A62" s="47"/>
      <c r="B62" s="71"/>
      <c r="C62" s="8"/>
      <c r="E62" s="47"/>
      <c r="F62" s="47"/>
      <c r="G62" s="47"/>
      <c r="H62" s="7"/>
      <c r="I62" s="8"/>
      <c r="J62" s="8"/>
      <c r="K62" s="8"/>
      <c r="L62" s="8"/>
    </row>
    <row r="63" spans="1:12" s="58" customFormat="1" ht="18.75" hidden="1" customHeight="1">
      <c r="A63" s="126" t="s">
        <v>83</v>
      </c>
      <c r="B63" s="126"/>
      <c r="C63" s="126"/>
      <c r="D63" s="126"/>
      <c r="E63" s="126"/>
      <c r="F63" s="126"/>
      <c r="G63" s="115"/>
      <c r="H63" s="7"/>
      <c r="I63" s="8"/>
      <c r="J63" s="8"/>
      <c r="K63" s="8"/>
      <c r="L63" s="8"/>
    </row>
    <row r="64" spans="1:12" s="58" customFormat="1" ht="38.25" customHeight="1">
      <c r="A64" s="126"/>
      <c r="B64" s="126"/>
      <c r="C64" s="126"/>
      <c r="D64" s="126"/>
      <c r="E64" s="126"/>
      <c r="F64" s="126"/>
      <c r="G64" s="115"/>
      <c r="H64" s="7"/>
      <c r="I64" s="8"/>
      <c r="J64" s="8"/>
      <c r="K64" s="8"/>
      <c r="L64" s="8"/>
    </row>
    <row r="65" spans="1:12" ht="15" customHeight="1">
      <c r="A65" s="127" t="s">
        <v>84</v>
      </c>
      <c r="B65" s="127"/>
      <c r="C65" s="127"/>
      <c r="D65" s="127"/>
      <c r="E65" s="127"/>
      <c r="F65" s="127"/>
      <c r="G65" s="117"/>
    </row>
    <row r="66" spans="1:12" ht="42" customHeight="1">
      <c r="A66" s="127"/>
      <c r="B66" s="127"/>
      <c r="C66" s="127"/>
      <c r="D66" s="127"/>
      <c r="E66" s="127"/>
      <c r="F66" s="127"/>
      <c r="G66" s="117"/>
    </row>
    <row r="67" spans="1:12" s="70" customFormat="1" ht="15.75" customHeight="1">
      <c r="B67" s="71"/>
      <c r="C67" s="8"/>
      <c r="D67" s="58"/>
      <c r="E67" s="8"/>
      <c r="F67" s="8"/>
      <c r="G67" s="8"/>
      <c r="H67" s="7"/>
      <c r="I67" s="8"/>
      <c r="J67" s="8"/>
      <c r="K67" s="8"/>
      <c r="L67" s="8"/>
    </row>
    <row r="68" spans="1:12" ht="15" customHeight="1"/>
    <row r="69" spans="1:12" hidden="1"/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9">
    <mergeCell ref="B57:D57"/>
    <mergeCell ref="A63:F64"/>
    <mergeCell ref="A65:F66"/>
    <mergeCell ref="B2:F2"/>
    <mergeCell ref="B3:F3"/>
    <mergeCell ref="B4:F4"/>
    <mergeCell ref="B5:F5"/>
    <mergeCell ref="B8:F9"/>
    <mergeCell ref="B49:F49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69"/>
  <sheetViews>
    <sheetView view="pageBreakPreview" topLeftCell="A22" zoomScale="70" zoomScaleSheetLayoutView="70" workbookViewId="0">
      <selection activeCell="B47" sqref="B47"/>
    </sheetView>
  </sheetViews>
  <sheetFormatPr defaultRowHeight="18.75"/>
  <cols>
    <col min="1" max="1" width="5.42578125" style="70" customWidth="1"/>
    <col min="2" max="2" width="47.28515625" style="71" customWidth="1"/>
    <col min="3" max="3" width="26" style="8" customWidth="1"/>
    <col min="4" max="4" width="33.7109375" style="58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28" t="s">
        <v>0</v>
      </c>
      <c r="C2" s="128"/>
      <c r="D2" s="128"/>
      <c r="E2" s="128"/>
      <c r="F2" s="128"/>
      <c r="G2" s="10"/>
    </row>
    <row r="3" spans="1:11" ht="48.75" customHeight="1">
      <c r="A3" s="11"/>
      <c r="B3" s="129" t="s">
        <v>56</v>
      </c>
      <c r="C3" s="129"/>
      <c r="D3" s="129"/>
      <c r="E3" s="129"/>
      <c r="F3" s="129"/>
      <c r="G3" s="12"/>
    </row>
    <row r="4" spans="1:11" ht="20.25" customHeight="1">
      <c r="A4" s="11"/>
      <c r="B4" s="128" t="s">
        <v>85</v>
      </c>
      <c r="C4" s="128"/>
      <c r="D4" s="128"/>
      <c r="E4" s="128"/>
      <c r="F4" s="128"/>
      <c r="G4" s="13"/>
    </row>
    <row r="5" spans="1:11">
      <c r="A5" s="11"/>
      <c r="B5" s="128" t="s">
        <v>103</v>
      </c>
      <c r="C5" s="128"/>
      <c r="D5" s="128"/>
      <c r="E5" s="128"/>
      <c r="F5" s="128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72"/>
      <c r="C7" s="72"/>
      <c r="D7" s="72"/>
      <c r="E7" s="72"/>
      <c r="F7" s="72"/>
      <c r="G7" s="13"/>
    </row>
    <row r="8" spans="1:11">
      <c r="A8" s="11"/>
      <c r="B8" s="130" t="s">
        <v>104</v>
      </c>
      <c r="C8" s="130"/>
      <c r="D8" s="130"/>
      <c r="E8" s="130"/>
      <c r="F8" s="130"/>
      <c r="G8" s="13"/>
    </row>
    <row r="9" spans="1:11">
      <c r="A9" s="11"/>
      <c r="B9" s="130"/>
      <c r="C9" s="130"/>
      <c r="D9" s="130"/>
      <c r="E9" s="130"/>
      <c r="F9" s="130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3" t="s">
        <v>5</v>
      </c>
      <c r="B11" s="73" t="s">
        <v>59</v>
      </c>
      <c r="C11" s="74" t="s">
        <v>60</v>
      </c>
      <c r="D11" s="75" t="s">
        <v>61</v>
      </c>
      <c r="E11" s="27"/>
      <c r="F11" s="28"/>
      <c r="G11" s="7"/>
      <c r="H11" s="8"/>
      <c r="J11" s="29"/>
      <c r="K11" s="30"/>
    </row>
    <row r="12" spans="1:11" s="36" customFormat="1" ht="75">
      <c r="A12" s="31"/>
      <c r="B12" s="76" t="s">
        <v>62</v>
      </c>
      <c r="C12" s="77" t="s">
        <v>63</v>
      </c>
      <c r="D12" s="78" t="s">
        <v>64</v>
      </c>
      <c r="E12" s="79"/>
      <c r="F12" s="13"/>
      <c r="G12" s="35"/>
      <c r="J12" s="37"/>
      <c r="K12" s="38"/>
    </row>
    <row r="13" spans="1:11" s="85" customFormat="1" ht="75">
      <c r="A13" s="31"/>
      <c r="B13" s="80" t="s">
        <v>65</v>
      </c>
      <c r="C13" s="81" t="s">
        <v>63</v>
      </c>
      <c r="D13" s="82" t="s">
        <v>64</v>
      </c>
      <c r="E13" s="34"/>
      <c r="F13" s="83"/>
      <c r="G13" s="84"/>
      <c r="J13" s="86"/>
      <c r="K13" s="87"/>
    </row>
    <row r="14" spans="1:11" s="85" customFormat="1" ht="58.5" customHeight="1">
      <c r="A14" s="31"/>
      <c r="B14" s="88" t="s">
        <v>66</v>
      </c>
      <c r="C14" s="89" t="s">
        <v>63</v>
      </c>
      <c r="D14" s="90" t="s">
        <v>64</v>
      </c>
      <c r="E14" s="34"/>
      <c r="F14" s="83"/>
      <c r="G14" s="84"/>
      <c r="J14" s="86"/>
      <c r="K14" s="87"/>
    </row>
    <row r="15" spans="1:11" s="85" customFormat="1" ht="60" customHeight="1">
      <c r="A15" s="31"/>
      <c r="B15" s="91" t="s">
        <v>67</v>
      </c>
      <c r="C15" s="81" t="s">
        <v>63</v>
      </c>
      <c r="D15" s="81" t="s">
        <v>64</v>
      </c>
      <c r="E15" s="34"/>
      <c r="F15" s="83"/>
      <c r="G15" s="84"/>
      <c r="J15" s="86"/>
      <c r="K15" s="87"/>
    </row>
    <row r="16" spans="1:11" s="95" customFormat="1">
      <c r="A16" s="31"/>
      <c r="B16" s="92"/>
      <c r="C16" s="93"/>
      <c r="D16" s="93"/>
      <c r="E16" s="34"/>
      <c r="F16" s="13"/>
      <c r="G16" s="94"/>
      <c r="J16" s="96"/>
      <c r="K16" s="97"/>
    </row>
    <row r="17" spans="1:11" s="36" customFormat="1" ht="56.25">
      <c r="A17" s="31" t="s">
        <v>7</v>
      </c>
      <c r="B17" s="98" t="s">
        <v>14</v>
      </c>
      <c r="C17" s="98" t="s">
        <v>16</v>
      </c>
      <c r="D17" s="98" t="s">
        <v>68</v>
      </c>
      <c r="E17" s="34"/>
      <c r="F17" s="13"/>
      <c r="G17" s="35"/>
      <c r="J17" s="37"/>
      <c r="K17" s="38"/>
    </row>
    <row r="18" spans="1:11" s="36" customFormat="1" ht="18" customHeight="1">
      <c r="A18" s="31"/>
      <c r="B18" s="39" t="s">
        <v>20</v>
      </c>
      <c r="C18" s="99">
        <v>32504.090000000004</v>
      </c>
      <c r="D18" s="100"/>
      <c r="E18" s="34"/>
      <c r="F18" s="13"/>
      <c r="G18" s="35"/>
      <c r="J18" s="37"/>
      <c r="K18" s="38"/>
    </row>
    <row r="19" spans="1:11" s="36" customFormat="1">
      <c r="A19" s="31"/>
      <c r="B19" s="39" t="s">
        <v>113</v>
      </c>
      <c r="C19" s="40">
        <v>7652.51</v>
      </c>
      <c r="D19" s="42"/>
      <c r="E19" s="34"/>
      <c r="F19" s="13"/>
      <c r="G19" s="35"/>
      <c r="J19" s="37"/>
      <c r="K19" s="38"/>
    </row>
    <row r="20" spans="1:11" s="36" customFormat="1">
      <c r="A20" s="31"/>
      <c r="B20" s="39" t="s">
        <v>114</v>
      </c>
      <c r="C20" s="40">
        <v>9474.17</v>
      </c>
      <c r="D20" s="42">
        <v>3594.14</v>
      </c>
      <c r="E20" s="34"/>
      <c r="F20" s="13"/>
      <c r="G20" s="35"/>
      <c r="J20" s="37"/>
      <c r="K20" s="38"/>
    </row>
    <row r="21" spans="1:11" s="36" customFormat="1">
      <c r="A21" s="31"/>
      <c r="B21" s="39" t="s">
        <v>115</v>
      </c>
      <c r="C21" s="40">
        <v>150</v>
      </c>
      <c r="D21" s="42"/>
      <c r="E21" s="34"/>
      <c r="F21" s="13"/>
      <c r="G21" s="35"/>
      <c r="J21" s="37"/>
      <c r="K21" s="38"/>
    </row>
    <row r="22" spans="1:11" s="36" customFormat="1" ht="37.5">
      <c r="A22" s="31"/>
      <c r="B22" s="39" t="s">
        <v>116</v>
      </c>
      <c r="C22" s="40">
        <v>1547.55</v>
      </c>
      <c r="D22" s="42"/>
      <c r="E22" s="34"/>
      <c r="F22" s="13"/>
      <c r="G22" s="35"/>
      <c r="J22" s="37"/>
      <c r="K22" s="38"/>
    </row>
    <row r="23" spans="1:11" s="36" customFormat="1">
      <c r="A23" s="31"/>
      <c r="B23" s="39" t="s">
        <v>117</v>
      </c>
      <c r="C23" s="40">
        <v>32.200000000000003</v>
      </c>
      <c r="D23" s="42"/>
      <c r="E23" s="34"/>
      <c r="F23" s="13"/>
      <c r="G23" s="35"/>
      <c r="J23" s="37"/>
      <c r="K23" s="38"/>
    </row>
    <row r="24" spans="1:11" s="36" customFormat="1">
      <c r="A24" s="31"/>
      <c r="B24" s="39" t="s">
        <v>93</v>
      </c>
      <c r="C24" s="40">
        <v>25878.57</v>
      </c>
      <c r="D24" s="42"/>
      <c r="E24" s="34"/>
      <c r="F24" s="13"/>
      <c r="G24" s="35"/>
      <c r="J24" s="37"/>
      <c r="K24" s="38"/>
    </row>
    <row r="25" spans="1:11" s="36" customFormat="1">
      <c r="A25" s="31"/>
      <c r="B25" s="39" t="s">
        <v>118</v>
      </c>
      <c r="C25" s="40">
        <v>14214</v>
      </c>
      <c r="D25" s="42"/>
      <c r="E25" s="34"/>
      <c r="F25" s="13"/>
      <c r="G25" s="35"/>
      <c r="J25" s="37"/>
      <c r="K25" s="38"/>
    </row>
    <row r="26" spans="1:11" s="36" customFormat="1" ht="18" customHeight="1">
      <c r="A26" s="31"/>
      <c r="B26" s="39" t="s">
        <v>102</v>
      </c>
      <c r="C26" s="40">
        <v>2363.1999999999998</v>
      </c>
      <c r="D26" s="42"/>
      <c r="E26" s="43"/>
      <c r="F26" s="13"/>
      <c r="G26" s="35"/>
      <c r="J26" s="37"/>
      <c r="K26" s="38"/>
    </row>
    <row r="27" spans="1:11" s="36" customFormat="1" ht="18" customHeight="1">
      <c r="A27" s="31"/>
      <c r="B27" s="101" t="s">
        <v>119</v>
      </c>
      <c r="C27" s="123">
        <v>80</v>
      </c>
      <c r="D27" s="42"/>
      <c r="E27" s="43"/>
      <c r="F27" s="13"/>
      <c r="G27" s="35"/>
      <c r="J27" s="37"/>
      <c r="K27" s="38"/>
    </row>
    <row r="28" spans="1:11" s="36" customFormat="1" ht="18" customHeight="1">
      <c r="A28" s="31"/>
      <c r="B28" s="39" t="s">
        <v>120</v>
      </c>
      <c r="C28" s="124">
        <v>90404.22</v>
      </c>
      <c r="D28" s="42"/>
      <c r="E28" s="43"/>
      <c r="F28" s="13"/>
      <c r="G28" s="35"/>
      <c r="J28" s="37"/>
      <c r="K28" s="38"/>
    </row>
    <row r="29" spans="1:11" s="36" customFormat="1" ht="18" customHeight="1">
      <c r="A29" s="31"/>
      <c r="B29" s="101" t="s">
        <v>121</v>
      </c>
      <c r="C29" s="124">
        <v>2746</v>
      </c>
      <c r="D29" s="42"/>
      <c r="E29" s="43"/>
      <c r="F29" s="13"/>
      <c r="G29" s="35"/>
      <c r="J29" s="37"/>
      <c r="K29" s="38"/>
    </row>
    <row r="30" spans="1:11" s="36" customFormat="1" ht="18" customHeight="1">
      <c r="A30" s="31"/>
      <c r="B30" s="101" t="s">
        <v>122</v>
      </c>
      <c r="C30" s="124">
        <v>2558</v>
      </c>
      <c r="D30" s="42"/>
      <c r="E30" s="43"/>
      <c r="F30" s="13"/>
      <c r="G30" s="35"/>
      <c r="J30" s="37"/>
      <c r="K30" s="38"/>
    </row>
    <row r="31" spans="1:11" s="36" customFormat="1" ht="18" customHeight="1">
      <c r="A31" s="31"/>
      <c r="B31" s="101" t="s">
        <v>71</v>
      </c>
      <c r="C31" s="124">
        <v>1081</v>
      </c>
      <c r="D31" s="42"/>
      <c r="E31" s="43"/>
      <c r="F31" s="13"/>
      <c r="G31" s="35"/>
      <c r="J31" s="37"/>
      <c r="K31" s="38"/>
    </row>
    <row r="32" spans="1:11" s="36" customFormat="1" ht="18" customHeight="1">
      <c r="A32" s="31"/>
      <c r="B32" s="101" t="s">
        <v>73</v>
      </c>
      <c r="C32" s="124">
        <v>310.14</v>
      </c>
      <c r="D32" s="42"/>
      <c r="E32" s="43"/>
      <c r="F32" s="13"/>
      <c r="G32" s="35"/>
      <c r="J32" s="37"/>
      <c r="K32" s="38"/>
    </row>
    <row r="33" spans="1:11" s="36" customFormat="1" ht="18" customHeight="1">
      <c r="A33" s="31"/>
      <c r="B33" s="101" t="s">
        <v>123</v>
      </c>
      <c r="C33" s="124">
        <v>570.4</v>
      </c>
      <c r="D33" s="42"/>
      <c r="E33" s="43"/>
      <c r="F33" s="13"/>
      <c r="G33" s="35"/>
      <c r="J33" s="37"/>
      <c r="K33" s="38"/>
    </row>
    <row r="34" spans="1:11" s="36" customFormat="1" ht="18" customHeight="1">
      <c r="A34" s="31"/>
      <c r="B34" s="101" t="s">
        <v>124</v>
      </c>
      <c r="C34" s="124">
        <v>3309.52</v>
      </c>
      <c r="D34" s="42"/>
      <c r="E34" s="43"/>
      <c r="F34" s="13"/>
      <c r="G34" s="35"/>
      <c r="J34" s="37"/>
      <c r="K34" s="38"/>
    </row>
    <row r="35" spans="1:11" s="36" customFormat="1" ht="18" customHeight="1">
      <c r="A35" s="31"/>
      <c r="B35" s="101" t="s">
        <v>125</v>
      </c>
      <c r="C35" s="124">
        <v>1512.5</v>
      </c>
      <c r="D35" s="93"/>
      <c r="E35" s="43"/>
      <c r="F35" s="13"/>
      <c r="G35" s="35"/>
      <c r="J35" s="37"/>
      <c r="K35" s="38"/>
    </row>
    <row r="36" spans="1:11" s="36" customFormat="1" ht="18" customHeight="1">
      <c r="A36" s="31"/>
      <c r="B36" s="39" t="s">
        <v>126</v>
      </c>
      <c r="C36" s="124">
        <v>507</v>
      </c>
      <c r="D36" s="42"/>
      <c r="E36" s="43"/>
      <c r="F36" s="13"/>
      <c r="G36" s="35"/>
      <c r="J36" s="37"/>
      <c r="K36" s="38"/>
    </row>
    <row r="37" spans="1:11" s="36" customFormat="1" ht="18" customHeight="1">
      <c r="A37" s="31"/>
      <c r="B37" s="101" t="s">
        <v>73</v>
      </c>
      <c r="C37" s="124">
        <v>124.2</v>
      </c>
      <c r="D37" s="42"/>
      <c r="E37" s="43"/>
      <c r="F37" s="13"/>
      <c r="G37" s="35"/>
      <c r="J37" s="37"/>
      <c r="K37" s="38"/>
    </row>
    <row r="38" spans="1:11" s="36" customFormat="1" ht="18" customHeight="1">
      <c r="A38" s="31"/>
      <c r="B38" s="101" t="s">
        <v>127</v>
      </c>
      <c r="C38" s="124">
        <v>4751.1499999999996</v>
      </c>
      <c r="D38" s="42"/>
      <c r="E38" s="43"/>
      <c r="F38" s="13"/>
      <c r="G38" s="35"/>
      <c r="J38" s="37"/>
      <c r="K38" s="38"/>
    </row>
    <row r="39" spans="1:11" s="36" customFormat="1" ht="18" customHeight="1">
      <c r="A39" s="31"/>
      <c r="B39" s="101" t="s">
        <v>128</v>
      </c>
      <c r="C39" s="124">
        <v>1252</v>
      </c>
      <c r="D39" s="42"/>
      <c r="E39" s="43"/>
      <c r="F39" s="13"/>
      <c r="G39" s="35"/>
      <c r="J39" s="37"/>
      <c r="K39" s="38"/>
    </row>
    <row r="40" spans="1:11" s="36" customFormat="1" ht="18" customHeight="1">
      <c r="A40" s="31"/>
      <c r="B40" s="101" t="s">
        <v>129</v>
      </c>
      <c r="C40" s="124">
        <v>8967.9500000000007</v>
      </c>
      <c r="D40" s="42"/>
      <c r="E40" s="43"/>
      <c r="F40" s="13"/>
      <c r="G40" s="35"/>
      <c r="J40" s="37"/>
      <c r="K40" s="38"/>
    </row>
    <row r="41" spans="1:11" s="36" customFormat="1" ht="18" customHeight="1">
      <c r="A41" s="31"/>
      <c r="B41" s="101" t="s">
        <v>130</v>
      </c>
      <c r="C41" s="124">
        <v>2648.7</v>
      </c>
      <c r="D41" s="42"/>
      <c r="E41" s="43"/>
      <c r="F41" s="13"/>
      <c r="G41" s="35"/>
      <c r="J41" s="37"/>
      <c r="K41" s="38"/>
    </row>
    <row r="42" spans="1:11" s="36" customFormat="1" ht="18" customHeight="1">
      <c r="A42" s="31"/>
      <c r="B42" s="101" t="s">
        <v>117</v>
      </c>
      <c r="C42" s="124">
        <v>32.200000000000003</v>
      </c>
      <c r="D42" s="42">
        <v>2199.42</v>
      </c>
      <c r="E42" s="43"/>
      <c r="F42" s="13"/>
      <c r="G42" s="35"/>
      <c r="J42" s="37"/>
      <c r="K42" s="38"/>
    </row>
    <row r="43" spans="1:11" s="36" customFormat="1" ht="18" hidden="1" customHeight="1">
      <c r="A43" s="31"/>
      <c r="B43" s="101"/>
      <c r="C43" s="124"/>
      <c r="D43" s="42"/>
      <c r="E43" s="43"/>
      <c r="F43" s="13"/>
      <c r="G43" s="35"/>
      <c r="J43" s="37"/>
      <c r="K43" s="38"/>
    </row>
    <row r="44" spans="1:11" s="36" customFormat="1" ht="18" hidden="1" customHeight="1">
      <c r="A44" s="31"/>
      <c r="B44" s="39"/>
      <c r="C44" s="124"/>
      <c r="D44" s="42"/>
      <c r="E44" s="43"/>
      <c r="F44" s="13"/>
      <c r="G44" s="35"/>
      <c r="J44" s="37"/>
      <c r="K44" s="38"/>
    </row>
    <row r="45" spans="1:11" s="36" customFormat="1" ht="18" hidden="1" customHeight="1">
      <c r="A45" s="31"/>
      <c r="B45" s="39"/>
      <c r="C45" s="124"/>
      <c r="D45" s="42"/>
      <c r="E45" s="43"/>
      <c r="F45" s="13"/>
      <c r="G45" s="35"/>
      <c r="J45" s="37"/>
      <c r="K45" s="38"/>
    </row>
    <row r="46" spans="1:11" s="36" customFormat="1" ht="18" hidden="1" customHeight="1">
      <c r="A46" s="31"/>
      <c r="B46" s="101"/>
      <c r="C46" s="100"/>
      <c r="D46" s="42"/>
      <c r="E46" s="43"/>
      <c r="F46" s="13"/>
      <c r="G46" s="35"/>
      <c r="J46" s="37"/>
      <c r="K46" s="38"/>
    </row>
    <row r="47" spans="1:11" s="36" customFormat="1">
      <c r="A47" s="31"/>
      <c r="B47" s="121" t="s">
        <v>40</v>
      </c>
      <c r="C47" s="122">
        <f>SUBTOTAL(109,[Стоимость всего:])</f>
        <v>214671.27000000005</v>
      </c>
      <c r="D47" s="122">
        <f>SUBTOTAL(109,[в т.ч. расходы со статьи КР])</f>
        <v>5793.5599999999995</v>
      </c>
      <c r="E47" s="43"/>
      <c r="F47" s="13"/>
      <c r="G47" s="35"/>
      <c r="J47" s="37"/>
      <c r="K47" s="38"/>
    </row>
    <row r="48" spans="1:11" s="36" customFormat="1">
      <c r="A48" s="31"/>
      <c r="B48" s="52"/>
      <c r="C48" s="51"/>
      <c r="D48" s="51"/>
      <c r="E48" s="43"/>
      <c r="F48" s="13"/>
      <c r="G48" s="35"/>
      <c r="J48" s="37"/>
      <c r="K48" s="38"/>
    </row>
    <row r="49" spans="1:12" s="36" customFormat="1">
      <c r="A49" s="31"/>
      <c r="B49" s="131" t="s">
        <v>105</v>
      </c>
      <c r="C49" s="131"/>
      <c r="D49" s="131"/>
      <c r="E49" s="131"/>
      <c r="F49" s="131"/>
      <c r="G49" s="35"/>
      <c r="J49" s="37"/>
      <c r="K49" s="38"/>
    </row>
    <row r="50" spans="1:12" s="36" customFormat="1" ht="37.5">
      <c r="A50" s="31"/>
      <c r="B50" s="102" t="s">
        <v>106</v>
      </c>
      <c r="C50" s="102" t="s">
        <v>107</v>
      </c>
      <c r="D50" s="102" t="s">
        <v>108</v>
      </c>
      <c r="E50" s="102" t="s">
        <v>109</v>
      </c>
      <c r="F50" s="102" t="s">
        <v>110</v>
      </c>
      <c r="G50" s="35"/>
      <c r="I50" s="43"/>
      <c r="J50" s="13"/>
      <c r="K50" s="38"/>
    </row>
    <row r="51" spans="1:12" s="36" customFormat="1">
      <c r="A51" s="31"/>
      <c r="B51" s="56">
        <v>12713.579999999998</v>
      </c>
      <c r="C51" s="56">
        <v>0</v>
      </c>
      <c r="D51" s="56">
        <v>2199.42</v>
      </c>
      <c r="E51" s="56">
        <f>B51+C51-D51</f>
        <v>10514.159999999998</v>
      </c>
      <c r="F51" s="56">
        <f>Таблица4214[[#Totals],[в т.ч. расходы со статьи КР]]</f>
        <v>5793.5599999999995</v>
      </c>
      <c r="G51" s="35"/>
      <c r="I51" s="103"/>
      <c r="J51" s="103"/>
      <c r="K51" s="38"/>
    </row>
    <row r="52" spans="1:12" s="36" customFormat="1">
      <c r="A52" s="31"/>
      <c r="B52" s="104"/>
      <c r="C52" s="47"/>
      <c r="D52" s="58"/>
      <c r="E52" s="43"/>
      <c r="F52" s="13"/>
      <c r="G52" s="35"/>
      <c r="J52" s="37"/>
      <c r="K52" s="38"/>
    </row>
    <row r="53" spans="1:12" s="36" customFormat="1">
      <c r="A53" s="31"/>
      <c r="G53" s="35"/>
      <c r="J53" s="37"/>
      <c r="K53" s="38"/>
    </row>
    <row r="54" spans="1:12" s="36" customFormat="1">
      <c r="A54" s="51"/>
      <c r="B54" s="58"/>
      <c r="C54" s="59" t="s">
        <v>47</v>
      </c>
      <c r="D54" s="59" t="s">
        <v>48</v>
      </c>
      <c r="G54" s="51"/>
      <c r="H54" s="35"/>
    </row>
    <row r="55" spans="1:12" s="36" customFormat="1" ht="30" customHeight="1">
      <c r="A55" s="51"/>
      <c r="B55" s="105" t="s">
        <v>111</v>
      </c>
      <c r="C55" s="106">
        <v>-25860.075186873219</v>
      </c>
      <c r="D55" s="106">
        <v>0</v>
      </c>
      <c r="G55" s="51"/>
      <c r="H55" s="35"/>
    </row>
    <row r="56" spans="1:12" s="36" customFormat="1" hidden="1">
      <c r="A56" s="51"/>
      <c r="B56" s="107"/>
      <c r="C56" s="107"/>
      <c r="D56" s="107"/>
      <c r="G56" s="51"/>
      <c r="H56" s="35"/>
    </row>
    <row r="57" spans="1:12" s="109" customFormat="1" ht="57" customHeight="1">
      <c r="A57" s="108"/>
      <c r="B57" s="125" t="s">
        <v>50</v>
      </c>
      <c r="C57" s="125"/>
      <c r="D57" s="125"/>
      <c r="G57" s="108"/>
      <c r="H57" s="110"/>
    </row>
    <row r="58" spans="1:12">
      <c r="A58" s="47"/>
      <c r="B58" s="8"/>
      <c r="C58" s="63"/>
      <c r="G58" s="47"/>
    </row>
    <row r="59" spans="1:12" s="107" customFormat="1">
      <c r="A59" s="111"/>
      <c r="B59" s="58"/>
      <c r="C59" s="11"/>
      <c r="D59" s="58"/>
      <c r="E59" s="111"/>
      <c r="F59" s="111"/>
      <c r="G59" s="111"/>
      <c r="H59" s="112"/>
    </row>
    <row r="60" spans="1:12">
      <c r="A60" s="62" t="s">
        <v>112</v>
      </c>
      <c r="B60" s="116"/>
      <c r="C60" s="116"/>
      <c r="D60" s="114" t="s">
        <v>81</v>
      </c>
      <c r="F60" s="47"/>
      <c r="G60" s="47"/>
    </row>
    <row r="61" spans="1:12" s="58" customFormat="1">
      <c r="A61" s="16" t="s">
        <v>52</v>
      </c>
      <c r="B61" s="116"/>
      <c r="C61" s="116"/>
      <c r="D61" s="47" t="s">
        <v>82</v>
      </c>
      <c r="F61" s="47"/>
      <c r="G61" s="47"/>
      <c r="H61" s="7"/>
      <c r="I61" s="8"/>
      <c r="J61" s="8"/>
      <c r="K61" s="8"/>
      <c r="L61" s="8"/>
    </row>
    <row r="62" spans="1:12" s="58" customFormat="1" ht="18" customHeight="1">
      <c r="A62" s="47"/>
      <c r="B62" s="71"/>
      <c r="C62" s="8"/>
      <c r="E62" s="47"/>
      <c r="F62" s="47"/>
      <c r="G62" s="47"/>
      <c r="H62" s="7"/>
      <c r="I62" s="8"/>
      <c r="J62" s="8"/>
      <c r="K62" s="8"/>
      <c r="L62" s="8"/>
    </row>
    <row r="63" spans="1:12" s="58" customFormat="1" ht="18.75" hidden="1" customHeight="1">
      <c r="A63" s="126" t="s">
        <v>83</v>
      </c>
      <c r="B63" s="126"/>
      <c r="C63" s="126"/>
      <c r="D63" s="126"/>
      <c r="E63" s="126"/>
      <c r="F63" s="126"/>
      <c r="G63" s="115"/>
      <c r="H63" s="7"/>
      <c r="I63" s="8"/>
      <c r="J63" s="8"/>
      <c r="K63" s="8"/>
      <c r="L63" s="8"/>
    </row>
    <row r="64" spans="1:12" s="58" customFormat="1" ht="38.25" customHeight="1">
      <c r="A64" s="126"/>
      <c r="B64" s="126"/>
      <c r="C64" s="126"/>
      <c r="D64" s="126"/>
      <c r="E64" s="126"/>
      <c r="F64" s="126"/>
      <c r="G64" s="115"/>
      <c r="H64" s="7"/>
      <c r="I64" s="8"/>
      <c r="J64" s="8"/>
      <c r="K64" s="8"/>
      <c r="L64" s="8"/>
    </row>
    <row r="65" spans="1:12" ht="15" customHeight="1">
      <c r="A65" s="127" t="s">
        <v>84</v>
      </c>
      <c r="B65" s="127"/>
      <c r="C65" s="127"/>
      <c r="D65" s="127"/>
      <c r="E65" s="127"/>
      <c r="F65" s="127"/>
      <c r="G65" s="117"/>
    </row>
    <row r="66" spans="1:12" ht="42" customHeight="1">
      <c r="A66" s="127"/>
      <c r="B66" s="127"/>
      <c r="C66" s="127"/>
      <c r="D66" s="127"/>
      <c r="E66" s="127"/>
      <c r="F66" s="127"/>
      <c r="G66" s="117"/>
    </row>
    <row r="67" spans="1:12" s="70" customFormat="1" ht="15.75" customHeight="1">
      <c r="B67" s="71"/>
      <c r="C67" s="8"/>
      <c r="D67" s="58"/>
      <c r="E67" s="8"/>
      <c r="F67" s="8"/>
      <c r="G67" s="8"/>
      <c r="H67" s="7"/>
      <c r="I67" s="8"/>
      <c r="J67" s="8"/>
      <c r="K67" s="8"/>
      <c r="L67" s="8"/>
    </row>
    <row r="68" spans="1:12" ht="15" customHeight="1"/>
    <row r="69" spans="1:12" hidden="1"/>
  </sheetData>
  <sheetProtection password="ECC7" sheet="1" formatCells="0" formatColumns="0" formatRows="0" insertColumns="0" insertRows="0" insertHyperlinks="0" deleteColumns="0" deleteRows="0" sort="0" autoFilter="0" pivotTables="0"/>
  <mergeCells count="9">
    <mergeCell ref="B57:D57"/>
    <mergeCell ref="A63:F64"/>
    <mergeCell ref="A65:F66"/>
    <mergeCell ref="B2:F2"/>
    <mergeCell ref="B3:F3"/>
    <mergeCell ref="B4:F4"/>
    <mergeCell ref="B5:F5"/>
    <mergeCell ref="B8:F9"/>
    <mergeCell ref="B49:F49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69"/>
  <sheetViews>
    <sheetView view="pageBreakPreview" topLeftCell="A19" zoomScale="70" zoomScaleSheetLayoutView="70" workbookViewId="0">
      <selection activeCell="F52" sqref="F52"/>
    </sheetView>
  </sheetViews>
  <sheetFormatPr defaultRowHeight="18.75"/>
  <cols>
    <col min="1" max="1" width="5.42578125" style="70" customWidth="1"/>
    <col min="2" max="2" width="47.28515625" style="71" customWidth="1"/>
    <col min="3" max="3" width="26" style="8" customWidth="1"/>
    <col min="4" max="4" width="33.7109375" style="58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28" t="s">
        <v>0</v>
      </c>
      <c r="C2" s="128"/>
      <c r="D2" s="128"/>
      <c r="E2" s="128"/>
      <c r="F2" s="128"/>
      <c r="G2" s="10"/>
    </row>
    <row r="3" spans="1:11" ht="48.75" customHeight="1">
      <c r="A3" s="11"/>
      <c r="B3" s="129" t="s">
        <v>56</v>
      </c>
      <c r="C3" s="129"/>
      <c r="D3" s="129"/>
      <c r="E3" s="129"/>
      <c r="F3" s="129"/>
      <c r="G3" s="12"/>
    </row>
    <row r="4" spans="1:11" ht="20.25" customHeight="1">
      <c r="A4" s="11"/>
      <c r="B4" s="128" t="s">
        <v>85</v>
      </c>
      <c r="C4" s="128"/>
      <c r="D4" s="128"/>
      <c r="E4" s="128"/>
      <c r="F4" s="128"/>
      <c r="G4" s="13"/>
    </row>
    <row r="5" spans="1:11">
      <c r="A5" s="11"/>
      <c r="B5" s="128" t="s">
        <v>57</v>
      </c>
      <c r="C5" s="128"/>
      <c r="D5" s="128"/>
      <c r="E5" s="128"/>
      <c r="F5" s="128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72"/>
      <c r="C7" s="72"/>
      <c r="D7" s="72"/>
      <c r="E7" s="72"/>
      <c r="F7" s="72"/>
      <c r="G7" s="13"/>
    </row>
    <row r="8" spans="1:11">
      <c r="A8" s="11"/>
      <c r="B8" s="130" t="s">
        <v>58</v>
      </c>
      <c r="C8" s="130"/>
      <c r="D8" s="130"/>
      <c r="E8" s="130"/>
      <c r="F8" s="130"/>
      <c r="G8" s="13"/>
    </row>
    <row r="9" spans="1:11">
      <c r="A9" s="11"/>
      <c r="B9" s="130"/>
      <c r="C9" s="130"/>
      <c r="D9" s="130"/>
      <c r="E9" s="130"/>
      <c r="F9" s="130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3" t="s">
        <v>5</v>
      </c>
      <c r="B11" s="73" t="s">
        <v>59</v>
      </c>
      <c r="C11" s="74" t="s">
        <v>60</v>
      </c>
      <c r="D11" s="75" t="s">
        <v>61</v>
      </c>
      <c r="E11" s="27"/>
      <c r="F11" s="28"/>
      <c r="G11" s="7"/>
      <c r="H11" s="8"/>
      <c r="J11" s="29"/>
      <c r="K11" s="30"/>
    </row>
    <row r="12" spans="1:11" s="36" customFormat="1" ht="75">
      <c r="A12" s="31"/>
      <c r="B12" s="76" t="s">
        <v>62</v>
      </c>
      <c r="C12" s="77" t="s">
        <v>63</v>
      </c>
      <c r="D12" s="78" t="s">
        <v>64</v>
      </c>
      <c r="E12" s="79"/>
      <c r="F12" s="13"/>
      <c r="G12" s="35"/>
      <c r="J12" s="37"/>
      <c r="K12" s="38"/>
    </row>
    <row r="13" spans="1:11" s="85" customFormat="1" ht="75">
      <c r="A13" s="31"/>
      <c r="B13" s="80" t="s">
        <v>65</v>
      </c>
      <c r="C13" s="81" t="s">
        <v>63</v>
      </c>
      <c r="D13" s="82" t="s">
        <v>64</v>
      </c>
      <c r="E13" s="34"/>
      <c r="F13" s="83"/>
      <c r="G13" s="84"/>
      <c r="J13" s="86"/>
      <c r="K13" s="87"/>
    </row>
    <row r="14" spans="1:11" s="85" customFormat="1" ht="58.5" customHeight="1">
      <c r="A14" s="31"/>
      <c r="B14" s="88" t="s">
        <v>66</v>
      </c>
      <c r="C14" s="89" t="s">
        <v>63</v>
      </c>
      <c r="D14" s="90" t="s">
        <v>64</v>
      </c>
      <c r="E14" s="34"/>
      <c r="F14" s="83"/>
      <c r="G14" s="84"/>
      <c r="J14" s="86"/>
      <c r="K14" s="87"/>
    </row>
    <row r="15" spans="1:11" s="85" customFormat="1" ht="60" customHeight="1">
      <c r="A15" s="31"/>
      <c r="B15" s="91" t="s">
        <v>67</v>
      </c>
      <c r="C15" s="81" t="s">
        <v>63</v>
      </c>
      <c r="D15" s="81" t="s">
        <v>64</v>
      </c>
      <c r="E15" s="34"/>
      <c r="F15" s="83"/>
      <c r="G15" s="84"/>
      <c r="J15" s="86"/>
      <c r="K15" s="87"/>
    </row>
    <row r="16" spans="1:11" s="95" customFormat="1">
      <c r="A16" s="31"/>
      <c r="B16" s="92"/>
      <c r="C16" s="93"/>
      <c r="D16" s="93"/>
      <c r="E16" s="34"/>
      <c r="F16" s="13"/>
      <c r="G16" s="94"/>
      <c r="J16" s="96"/>
      <c r="K16" s="97"/>
    </row>
    <row r="17" spans="1:11" s="36" customFormat="1" ht="56.25">
      <c r="A17" s="31" t="s">
        <v>7</v>
      </c>
      <c r="B17" s="98" t="s">
        <v>14</v>
      </c>
      <c r="C17" s="98" t="s">
        <v>16</v>
      </c>
      <c r="D17" s="98" t="s">
        <v>68</v>
      </c>
      <c r="E17" s="34"/>
      <c r="F17" s="13"/>
      <c r="G17" s="35"/>
      <c r="J17" s="37"/>
      <c r="K17" s="38"/>
    </row>
    <row r="18" spans="1:11" s="36" customFormat="1" ht="24.75" customHeight="1">
      <c r="A18" s="31"/>
      <c r="B18" s="39" t="s">
        <v>72</v>
      </c>
      <c r="C18" s="99">
        <v>17.5</v>
      </c>
      <c r="D18" s="100"/>
      <c r="E18" s="34"/>
      <c r="F18" s="13"/>
      <c r="G18" s="35"/>
      <c r="J18" s="37"/>
      <c r="K18" s="38"/>
    </row>
    <row r="19" spans="1:11" s="36" customFormat="1">
      <c r="A19" s="31"/>
      <c r="B19" s="39" t="s">
        <v>20</v>
      </c>
      <c r="C19" s="40">
        <f>2993.27*12</f>
        <v>35919.24</v>
      </c>
      <c r="D19" s="42"/>
      <c r="E19" s="34"/>
      <c r="F19" s="13"/>
      <c r="G19" s="35"/>
      <c r="J19" s="37"/>
      <c r="K19" s="38"/>
    </row>
    <row r="20" spans="1:11" s="36" customFormat="1">
      <c r="A20" s="31"/>
      <c r="B20" s="39" t="s">
        <v>86</v>
      </c>
      <c r="C20" s="40">
        <v>8616.36</v>
      </c>
      <c r="D20" s="42"/>
      <c r="E20" s="34"/>
      <c r="F20" s="13"/>
      <c r="G20" s="35"/>
      <c r="J20" s="37"/>
      <c r="K20" s="38"/>
    </row>
    <row r="21" spans="1:11" s="36" customFormat="1">
      <c r="A21" s="31"/>
      <c r="B21" s="39" t="s">
        <v>87</v>
      </c>
      <c r="C21" s="40">
        <v>3379</v>
      </c>
      <c r="D21" s="42"/>
      <c r="E21" s="34"/>
      <c r="F21" s="13"/>
      <c r="G21" s="35"/>
      <c r="J21" s="37"/>
      <c r="K21" s="38"/>
    </row>
    <row r="22" spans="1:11" s="36" customFormat="1">
      <c r="A22" s="31"/>
      <c r="B22" s="39" t="s">
        <v>70</v>
      </c>
      <c r="C22" s="40">
        <v>600</v>
      </c>
      <c r="D22" s="42"/>
      <c r="E22" s="34"/>
      <c r="F22" s="13"/>
      <c r="G22" s="35"/>
      <c r="J22" s="37"/>
      <c r="K22" s="38"/>
    </row>
    <row r="23" spans="1:11" s="36" customFormat="1">
      <c r="A23" s="31"/>
      <c r="B23" s="39" t="s">
        <v>73</v>
      </c>
      <c r="C23" s="40">
        <v>161.25</v>
      </c>
      <c r="D23" s="42"/>
      <c r="E23" s="34"/>
      <c r="F23" s="13"/>
      <c r="G23" s="35"/>
      <c r="J23" s="37"/>
      <c r="K23" s="38"/>
    </row>
    <row r="24" spans="1:11" s="36" customFormat="1">
      <c r="A24" s="31"/>
      <c r="B24" s="39" t="s">
        <v>73</v>
      </c>
      <c r="C24" s="40">
        <v>927.28</v>
      </c>
      <c r="D24" s="42"/>
      <c r="E24" s="34"/>
      <c r="F24" s="13"/>
      <c r="G24" s="35"/>
      <c r="J24" s="37"/>
      <c r="K24" s="38"/>
    </row>
    <row r="25" spans="1:11" s="36" customFormat="1">
      <c r="A25" s="31"/>
      <c r="B25" s="39" t="s">
        <v>73</v>
      </c>
      <c r="C25" s="40">
        <v>226</v>
      </c>
      <c r="D25" s="42"/>
      <c r="E25" s="34"/>
      <c r="F25" s="13"/>
      <c r="G25" s="35"/>
      <c r="J25" s="37"/>
      <c r="K25" s="38"/>
    </row>
    <row r="26" spans="1:11" s="36" customFormat="1" ht="18" customHeight="1">
      <c r="A26" s="31"/>
      <c r="B26" s="39" t="s">
        <v>69</v>
      </c>
      <c r="C26" s="40">
        <v>650</v>
      </c>
      <c r="D26" s="42"/>
      <c r="E26" s="43"/>
      <c r="F26" s="13"/>
      <c r="G26" s="35"/>
      <c r="J26" s="37"/>
      <c r="K26" s="38"/>
    </row>
    <row r="27" spans="1:11" s="36" customFormat="1" ht="18" customHeight="1">
      <c r="A27" s="31"/>
      <c r="B27" s="101" t="s">
        <v>88</v>
      </c>
      <c r="C27" s="93">
        <v>303</v>
      </c>
      <c r="D27" s="42"/>
      <c r="E27" s="43"/>
      <c r="F27" s="13"/>
      <c r="G27" s="35"/>
      <c r="J27" s="37"/>
      <c r="K27" s="38"/>
    </row>
    <row r="28" spans="1:11" s="36" customFormat="1" ht="18" customHeight="1">
      <c r="A28" s="31"/>
      <c r="B28" s="39" t="s">
        <v>70</v>
      </c>
      <c r="C28" s="93">
        <v>492</v>
      </c>
      <c r="D28" s="42"/>
      <c r="E28" s="43"/>
      <c r="F28" s="13"/>
      <c r="G28" s="35"/>
      <c r="J28" s="37"/>
      <c r="K28" s="38"/>
    </row>
    <row r="29" spans="1:11" s="36" customFormat="1" ht="18" customHeight="1">
      <c r="A29" s="31"/>
      <c r="B29" s="101" t="s">
        <v>89</v>
      </c>
      <c r="C29" s="93">
        <v>260</v>
      </c>
      <c r="D29" s="42"/>
      <c r="E29" s="43"/>
      <c r="F29" s="13"/>
      <c r="G29" s="35"/>
      <c r="J29" s="37"/>
      <c r="K29" s="38"/>
    </row>
    <row r="30" spans="1:11" s="36" customFormat="1" ht="18" customHeight="1">
      <c r="A30" s="31"/>
      <c r="B30" s="101" t="s">
        <v>90</v>
      </c>
      <c r="C30" s="93">
        <v>13714.9</v>
      </c>
      <c r="D30" s="42"/>
      <c r="E30" s="43"/>
      <c r="F30" s="13"/>
      <c r="G30" s="35"/>
      <c r="J30" s="37"/>
      <c r="K30" s="38"/>
    </row>
    <row r="31" spans="1:11" s="36" customFormat="1" ht="18" customHeight="1">
      <c r="A31" s="31"/>
      <c r="B31" s="101" t="s">
        <v>91</v>
      </c>
      <c r="C31" s="93">
        <v>1927.8</v>
      </c>
      <c r="D31" s="42"/>
      <c r="E31" s="43"/>
      <c r="F31" s="13"/>
      <c r="G31" s="35"/>
      <c r="J31" s="37"/>
      <c r="K31" s="38"/>
    </row>
    <row r="32" spans="1:11" s="36" customFormat="1" ht="18" customHeight="1">
      <c r="A32" s="31"/>
      <c r="B32" s="101" t="s">
        <v>71</v>
      </c>
      <c r="C32" s="93">
        <v>1865</v>
      </c>
      <c r="D32" s="42"/>
      <c r="E32" s="43"/>
      <c r="F32" s="13"/>
      <c r="G32" s="35"/>
      <c r="J32" s="37"/>
      <c r="K32" s="38"/>
    </row>
    <row r="33" spans="1:11" s="36" customFormat="1" ht="18" customHeight="1">
      <c r="A33" s="31"/>
      <c r="B33" s="101" t="s">
        <v>92</v>
      </c>
      <c r="C33" s="93">
        <v>642</v>
      </c>
      <c r="D33" s="42"/>
      <c r="E33" s="43"/>
      <c r="F33" s="13"/>
      <c r="G33" s="35"/>
      <c r="J33" s="37"/>
      <c r="K33" s="38"/>
    </row>
    <row r="34" spans="1:11" s="36" customFormat="1" ht="18" customHeight="1">
      <c r="A34" s="31"/>
      <c r="B34" s="101" t="s">
        <v>93</v>
      </c>
      <c r="C34" s="93">
        <v>37525.449999999997</v>
      </c>
      <c r="D34" s="42"/>
      <c r="E34" s="43"/>
      <c r="F34" s="13"/>
      <c r="G34" s="35"/>
      <c r="J34" s="37"/>
      <c r="K34" s="38"/>
    </row>
    <row r="35" spans="1:11" s="36" customFormat="1" ht="18" customHeight="1">
      <c r="A35" s="31"/>
      <c r="B35" s="101" t="s">
        <v>94</v>
      </c>
      <c r="C35" s="93">
        <v>62415.56</v>
      </c>
      <c r="D35" s="93">
        <v>53518.33</v>
      </c>
      <c r="E35" s="43"/>
      <c r="F35" s="13"/>
      <c r="G35" s="35"/>
      <c r="J35" s="37"/>
      <c r="K35" s="38"/>
    </row>
    <row r="36" spans="1:11" s="36" customFormat="1" ht="18" customHeight="1">
      <c r="A36" s="31"/>
      <c r="B36" s="39" t="s">
        <v>70</v>
      </c>
      <c r="C36" s="93">
        <v>169</v>
      </c>
      <c r="D36" s="42"/>
      <c r="E36" s="43"/>
      <c r="F36" s="13"/>
      <c r="G36" s="35"/>
      <c r="J36" s="37"/>
      <c r="K36" s="38"/>
    </row>
    <row r="37" spans="1:11" s="36" customFormat="1" ht="18" customHeight="1">
      <c r="A37" s="31"/>
      <c r="B37" s="101" t="s">
        <v>95</v>
      </c>
      <c r="C37" s="93">
        <v>1474.5</v>
      </c>
      <c r="D37" s="42"/>
      <c r="E37" s="43"/>
      <c r="F37" s="13"/>
      <c r="G37" s="35"/>
      <c r="J37" s="37"/>
      <c r="K37" s="38"/>
    </row>
    <row r="38" spans="1:11" s="36" customFormat="1" ht="18" customHeight="1">
      <c r="A38" s="31"/>
      <c r="B38" s="101" t="s">
        <v>96</v>
      </c>
      <c r="C38" s="93">
        <v>8713.11</v>
      </c>
      <c r="D38" s="42"/>
      <c r="E38" s="43"/>
      <c r="F38" s="13"/>
      <c r="G38" s="35"/>
      <c r="J38" s="37"/>
      <c r="K38" s="38"/>
    </row>
    <row r="39" spans="1:11" s="36" customFormat="1" ht="18" customHeight="1">
      <c r="A39" s="31"/>
      <c r="B39" s="101" t="s">
        <v>97</v>
      </c>
      <c r="C39" s="93">
        <v>10643.01</v>
      </c>
      <c r="D39" s="42"/>
      <c r="E39" s="43"/>
      <c r="F39" s="13"/>
      <c r="G39" s="35"/>
      <c r="J39" s="37"/>
      <c r="K39" s="38"/>
    </row>
    <row r="40" spans="1:11" s="36" customFormat="1" ht="18" customHeight="1">
      <c r="A40" s="31"/>
      <c r="B40" s="101" t="s">
        <v>98</v>
      </c>
      <c r="C40" s="93">
        <v>25317.33</v>
      </c>
      <c r="D40" s="42"/>
      <c r="E40" s="43"/>
      <c r="F40" s="13"/>
      <c r="G40" s="35"/>
      <c r="J40" s="37"/>
      <c r="K40" s="38"/>
    </row>
    <row r="41" spans="1:11" s="36" customFormat="1" ht="18" customHeight="1">
      <c r="A41" s="31"/>
      <c r="B41" s="101" t="s">
        <v>99</v>
      </c>
      <c r="C41" s="93">
        <v>1720</v>
      </c>
      <c r="D41" s="42"/>
      <c r="E41" s="43"/>
      <c r="F41" s="13"/>
      <c r="G41" s="35"/>
      <c r="J41" s="37"/>
      <c r="K41" s="38"/>
    </row>
    <row r="42" spans="1:11" s="36" customFormat="1" ht="18" customHeight="1">
      <c r="A42" s="31"/>
      <c r="B42" s="101" t="s">
        <v>100</v>
      </c>
      <c r="C42" s="93">
        <v>990</v>
      </c>
      <c r="D42" s="42"/>
      <c r="E42" s="43"/>
      <c r="F42" s="13"/>
      <c r="G42" s="35"/>
      <c r="J42" s="37"/>
      <c r="K42" s="38"/>
    </row>
    <row r="43" spans="1:11" s="36" customFormat="1" ht="18" customHeight="1">
      <c r="A43" s="31"/>
      <c r="B43" s="101" t="s">
        <v>101</v>
      </c>
      <c r="C43" s="93">
        <v>10664</v>
      </c>
      <c r="D43" s="42"/>
      <c r="E43" s="43"/>
      <c r="F43" s="13"/>
      <c r="G43" s="35"/>
      <c r="J43" s="37"/>
      <c r="K43" s="38"/>
    </row>
    <row r="44" spans="1:11" s="36" customFormat="1" ht="18" customHeight="1">
      <c r="A44" s="31"/>
      <c r="B44" s="39" t="s">
        <v>70</v>
      </c>
      <c r="C44" s="93">
        <v>17464.439999999999</v>
      </c>
      <c r="D44" s="42"/>
      <c r="E44" s="43"/>
      <c r="F44" s="13"/>
      <c r="G44" s="35"/>
      <c r="J44" s="37"/>
      <c r="K44" s="38"/>
    </row>
    <row r="45" spans="1:11" s="36" customFormat="1" ht="18" customHeight="1">
      <c r="A45" s="31"/>
      <c r="B45" s="39" t="s">
        <v>70</v>
      </c>
      <c r="C45" s="93">
        <v>789</v>
      </c>
      <c r="D45" s="42"/>
      <c r="E45" s="43"/>
      <c r="F45" s="13"/>
      <c r="G45" s="35"/>
      <c r="J45" s="37"/>
      <c r="K45" s="38"/>
    </row>
    <row r="46" spans="1:11" s="36" customFormat="1" ht="18" customHeight="1">
      <c r="A46" s="31"/>
      <c r="B46" s="101" t="s">
        <v>102</v>
      </c>
      <c r="C46" s="93">
        <v>1320</v>
      </c>
      <c r="D46" s="42"/>
      <c r="E46" s="43"/>
      <c r="F46" s="13"/>
      <c r="G46" s="35"/>
      <c r="J46" s="37"/>
      <c r="K46" s="38"/>
    </row>
    <row r="47" spans="1:11" s="36" customFormat="1">
      <c r="A47" s="31"/>
      <c r="B47" s="118" t="s">
        <v>40</v>
      </c>
      <c r="C47" s="119">
        <f>SUBTOTAL(109,[Стоимость всего:])</f>
        <v>248906.73000000004</v>
      </c>
      <c r="D47" s="119">
        <f>SUBTOTAL(109,[в т.ч. расходы со статьи КР])</f>
        <v>53518.33</v>
      </c>
      <c r="E47" s="43"/>
      <c r="F47" s="13"/>
      <c r="G47" s="35"/>
      <c r="J47" s="37"/>
      <c r="K47" s="38"/>
    </row>
    <row r="48" spans="1:11" s="36" customFormat="1">
      <c r="A48" s="31"/>
      <c r="B48" s="52"/>
      <c r="C48" s="51"/>
      <c r="D48" s="51"/>
      <c r="E48" s="43"/>
      <c r="F48" s="13"/>
      <c r="G48" s="35"/>
      <c r="J48" s="37"/>
      <c r="K48" s="38"/>
    </row>
    <row r="49" spans="1:12" s="36" customFormat="1">
      <c r="A49" s="31"/>
      <c r="B49" s="131" t="s">
        <v>74</v>
      </c>
      <c r="C49" s="131"/>
      <c r="D49" s="131"/>
      <c r="E49" s="131"/>
      <c r="F49" s="131"/>
      <c r="G49" s="35"/>
      <c r="J49" s="37"/>
      <c r="K49" s="38"/>
    </row>
    <row r="50" spans="1:12" s="36" customFormat="1" ht="37.5">
      <c r="A50" s="31"/>
      <c r="B50" s="102" t="s">
        <v>75</v>
      </c>
      <c r="C50" s="102" t="s">
        <v>76</v>
      </c>
      <c r="D50" s="102" t="s">
        <v>77</v>
      </c>
      <c r="E50" s="102" t="s">
        <v>78</v>
      </c>
      <c r="F50" s="102" t="s">
        <v>79</v>
      </c>
      <c r="G50" s="35"/>
      <c r="I50" s="43"/>
      <c r="J50" s="13"/>
      <c r="K50" s="38"/>
    </row>
    <row r="51" spans="1:12" s="36" customFormat="1">
      <c r="A51" s="31"/>
      <c r="B51" s="56">
        <v>15650.419999999996</v>
      </c>
      <c r="C51" s="56">
        <v>39530.710000000006</v>
      </c>
      <c r="D51" s="56">
        <v>42467.549999999996</v>
      </c>
      <c r="E51" s="56">
        <v>12713.579999999998</v>
      </c>
      <c r="F51" s="56">
        <f>Таблица421[[#Totals],[в т.ч. расходы со статьи КР]]</f>
        <v>53518.33</v>
      </c>
      <c r="G51" s="35"/>
      <c r="I51" s="103"/>
      <c r="J51" s="103"/>
      <c r="K51" s="38"/>
    </row>
    <row r="52" spans="1:12" s="36" customFormat="1">
      <c r="A52" s="31"/>
      <c r="B52" s="104"/>
      <c r="C52" s="47"/>
      <c r="D52" s="58"/>
      <c r="E52" s="43"/>
      <c r="F52" s="13"/>
      <c r="G52" s="35"/>
      <c r="J52" s="37"/>
      <c r="K52" s="38"/>
    </row>
    <row r="53" spans="1:12" s="36" customFormat="1">
      <c r="A53" s="31"/>
      <c r="G53" s="35"/>
      <c r="J53" s="37"/>
      <c r="K53" s="38"/>
    </row>
    <row r="54" spans="1:12" s="36" customFormat="1">
      <c r="A54" s="51"/>
      <c r="B54" s="58"/>
      <c r="C54" s="59" t="s">
        <v>47</v>
      </c>
      <c r="D54" s="59" t="s">
        <v>48</v>
      </c>
      <c r="G54" s="51"/>
      <c r="H54" s="35"/>
    </row>
    <row r="55" spans="1:12" s="36" customFormat="1" ht="30" customHeight="1">
      <c r="A55" s="51"/>
      <c r="B55" s="105" t="s">
        <v>80</v>
      </c>
      <c r="C55" s="106">
        <v>20933.309549266021</v>
      </c>
      <c r="D55" s="106">
        <v>0</v>
      </c>
      <c r="G55" s="51"/>
      <c r="H55" s="35"/>
    </row>
    <row r="56" spans="1:12" s="36" customFormat="1" hidden="1">
      <c r="A56" s="51"/>
      <c r="B56" s="107"/>
      <c r="C56" s="107"/>
      <c r="D56" s="107"/>
      <c r="G56" s="51"/>
      <c r="H56" s="35"/>
    </row>
    <row r="57" spans="1:12" s="109" customFormat="1" ht="57" customHeight="1">
      <c r="A57" s="108"/>
      <c r="B57" s="125" t="s">
        <v>50</v>
      </c>
      <c r="C57" s="125"/>
      <c r="D57" s="125"/>
      <c r="G57" s="108"/>
      <c r="H57" s="110"/>
    </row>
    <row r="58" spans="1:12">
      <c r="A58" s="47"/>
      <c r="B58" s="8"/>
      <c r="C58" s="63"/>
      <c r="G58" s="47"/>
    </row>
    <row r="59" spans="1:12" s="107" customFormat="1">
      <c r="A59" s="111"/>
      <c r="B59" s="58"/>
      <c r="C59" s="11"/>
      <c r="D59" s="58"/>
      <c r="E59" s="111"/>
      <c r="F59" s="111"/>
      <c r="G59" s="111"/>
      <c r="H59" s="112"/>
    </row>
    <row r="60" spans="1:12">
      <c r="A60" s="62" t="s">
        <v>51</v>
      </c>
      <c r="B60" s="113"/>
      <c r="C60" s="113"/>
      <c r="D60" s="114" t="s">
        <v>81</v>
      </c>
      <c r="F60" s="47"/>
      <c r="G60" s="47"/>
    </row>
    <row r="61" spans="1:12" s="58" customFormat="1">
      <c r="A61" s="16" t="s">
        <v>52</v>
      </c>
      <c r="B61" s="113"/>
      <c r="C61" s="113"/>
      <c r="D61" s="47" t="s">
        <v>82</v>
      </c>
      <c r="F61" s="47"/>
      <c r="G61" s="47"/>
      <c r="H61" s="7"/>
      <c r="I61" s="8"/>
      <c r="J61" s="8"/>
      <c r="K61" s="8"/>
      <c r="L61" s="8"/>
    </row>
    <row r="62" spans="1:12" s="58" customFormat="1" ht="18" customHeight="1">
      <c r="A62" s="47"/>
      <c r="B62" s="71"/>
      <c r="C62" s="8"/>
      <c r="E62" s="47"/>
      <c r="F62" s="47"/>
      <c r="G62" s="47"/>
      <c r="H62" s="7"/>
      <c r="I62" s="8"/>
      <c r="J62" s="8"/>
      <c r="K62" s="8"/>
      <c r="L62" s="8"/>
    </row>
    <row r="63" spans="1:12" s="58" customFormat="1" ht="18.75" hidden="1" customHeight="1">
      <c r="A63" s="126" t="s">
        <v>83</v>
      </c>
      <c r="B63" s="126"/>
      <c r="C63" s="126"/>
      <c r="D63" s="126"/>
      <c r="E63" s="126"/>
      <c r="F63" s="126"/>
      <c r="G63" s="115"/>
      <c r="H63" s="7"/>
      <c r="I63" s="8"/>
      <c r="J63" s="8"/>
      <c r="K63" s="8"/>
      <c r="L63" s="8"/>
    </row>
    <row r="64" spans="1:12" s="58" customFormat="1" ht="38.25" customHeight="1">
      <c r="A64" s="126"/>
      <c r="B64" s="126"/>
      <c r="C64" s="126"/>
      <c r="D64" s="126"/>
      <c r="E64" s="126"/>
      <c r="F64" s="126"/>
      <c r="G64" s="115"/>
      <c r="H64" s="7"/>
      <c r="I64" s="8"/>
      <c r="J64" s="8"/>
      <c r="K64" s="8"/>
      <c r="L64" s="8"/>
    </row>
    <row r="65" spans="1:12" ht="15" customHeight="1">
      <c r="A65" s="127" t="s">
        <v>84</v>
      </c>
      <c r="B65" s="127"/>
      <c r="C65" s="127"/>
      <c r="D65" s="127"/>
      <c r="E65" s="127"/>
      <c r="F65" s="127"/>
      <c r="G65" s="117"/>
    </row>
    <row r="66" spans="1:12" ht="42" customHeight="1">
      <c r="A66" s="127"/>
      <c r="B66" s="127"/>
      <c r="C66" s="127"/>
      <c r="D66" s="127"/>
      <c r="E66" s="127"/>
      <c r="F66" s="127"/>
      <c r="G66" s="117"/>
    </row>
    <row r="67" spans="1:12" s="70" customFormat="1" ht="15.75" customHeight="1">
      <c r="B67" s="71"/>
      <c r="C67" s="8"/>
      <c r="D67" s="58"/>
      <c r="E67" s="8"/>
      <c r="F67" s="8"/>
      <c r="G67" s="8"/>
      <c r="H67" s="7"/>
      <c r="I67" s="8"/>
      <c r="J67" s="8"/>
      <c r="K67" s="8"/>
      <c r="L67" s="8"/>
    </row>
    <row r="68" spans="1:12" ht="15" customHeight="1"/>
    <row r="69" spans="1:12" hidden="1"/>
  </sheetData>
  <sheetProtection password="ECC7" sheet="1" objects="1" scenarios="1"/>
  <mergeCells count="9">
    <mergeCell ref="B57:D57"/>
    <mergeCell ref="A63:F64"/>
    <mergeCell ref="A65:F66"/>
    <mergeCell ref="B2:F2"/>
    <mergeCell ref="B3:F3"/>
    <mergeCell ref="B4:F4"/>
    <mergeCell ref="B5:F5"/>
    <mergeCell ref="B8:F9"/>
    <mergeCell ref="B49:F49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57"/>
  <sheetViews>
    <sheetView view="pageBreakPreview" topLeftCell="A13" zoomScale="70" zoomScaleSheetLayoutView="70" workbookViewId="0">
      <selection activeCell="G34" sqref="G34:H35"/>
    </sheetView>
  </sheetViews>
  <sheetFormatPr defaultRowHeight="18.75"/>
  <cols>
    <col min="1" max="1" width="5.42578125" style="70" customWidth="1"/>
    <col min="2" max="2" width="43.7109375" style="71" customWidth="1"/>
    <col min="3" max="3" width="26.140625" style="8" bestFit="1" customWidth="1"/>
    <col min="4" max="4" width="34" style="58" bestFit="1" customWidth="1"/>
    <col min="5" max="5" width="27.285156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16384" width="9.140625" style="8"/>
  </cols>
  <sheetData>
    <row r="1" spans="1:12" ht="14.25" customHeight="1">
      <c r="A1" s="1"/>
      <c r="B1" s="2"/>
      <c r="C1" s="3"/>
      <c r="D1" s="4"/>
      <c r="E1" s="5"/>
      <c r="F1" s="5"/>
      <c r="G1" s="6"/>
    </row>
    <row r="2" spans="1:12" ht="18.75" customHeight="1">
      <c r="A2" s="9"/>
      <c r="B2" s="128" t="s">
        <v>0</v>
      </c>
      <c r="C2" s="128"/>
      <c r="D2" s="128"/>
      <c r="E2" s="128"/>
      <c r="F2" s="128"/>
      <c r="G2" s="10"/>
    </row>
    <row r="3" spans="1:12" ht="48.75" customHeight="1">
      <c r="A3" s="11"/>
      <c r="B3" s="129" t="s">
        <v>1</v>
      </c>
      <c r="C3" s="129"/>
      <c r="D3" s="129"/>
      <c r="E3" s="129"/>
      <c r="F3" s="129"/>
      <c r="G3" s="12"/>
    </row>
    <row r="4" spans="1:12" ht="20.25" customHeight="1">
      <c r="A4" s="11"/>
      <c r="B4" s="128" t="s">
        <v>2</v>
      </c>
      <c r="C4" s="128"/>
      <c r="D4" s="128"/>
      <c r="E4" s="128"/>
      <c r="F4" s="128"/>
      <c r="G4" s="13"/>
    </row>
    <row r="5" spans="1:12">
      <c r="A5" s="11"/>
      <c r="B5" s="128" t="s">
        <v>3</v>
      </c>
      <c r="C5" s="128"/>
      <c r="D5" s="128"/>
      <c r="E5" s="128"/>
      <c r="F5" s="128"/>
      <c r="G5" s="13"/>
    </row>
    <row r="6" spans="1:12">
      <c r="A6" s="11"/>
      <c r="B6" s="14"/>
      <c r="C6" s="11"/>
      <c r="D6" s="15"/>
      <c r="E6" s="11"/>
      <c r="F6" s="11"/>
      <c r="G6" s="13"/>
    </row>
    <row r="7" spans="1:12">
      <c r="A7" s="11"/>
      <c r="B7" s="16" t="s">
        <v>4</v>
      </c>
      <c r="C7" s="11"/>
      <c r="D7" s="15"/>
      <c r="E7" s="11"/>
      <c r="F7" s="11"/>
      <c r="G7" s="13"/>
    </row>
    <row r="8" spans="1:12">
      <c r="A8" s="11"/>
      <c r="B8" s="14"/>
      <c r="C8" s="11"/>
      <c r="D8" s="15"/>
      <c r="E8" s="11"/>
      <c r="F8" s="11"/>
      <c r="G8" s="13"/>
    </row>
    <row r="9" spans="1:12">
      <c r="A9" s="11" t="s">
        <v>5</v>
      </c>
      <c r="B9" s="17" t="s">
        <v>6</v>
      </c>
      <c r="C9" s="11"/>
      <c r="D9" s="15"/>
      <c r="E9" s="11"/>
      <c r="F9" s="11"/>
      <c r="G9" s="13"/>
    </row>
    <row r="10" spans="1:12">
      <c r="A10" s="11" t="s">
        <v>7</v>
      </c>
      <c r="B10" s="16" t="s">
        <v>8</v>
      </c>
      <c r="C10" s="11"/>
      <c r="D10" s="15"/>
      <c r="E10" s="11"/>
      <c r="F10" s="11"/>
      <c r="G10" s="13"/>
    </row>
    <row r="11" spans="1:12">
      <c r="A11" s="11" t="s">
        <v>9</v>
      </c>
      <c r="B11" s="16" t="s">
        <v>10</v>
      </c>
      <c r="C11" s="11"/>
      <c r="D11" s="15"/>
      <c r="E11" s="11"/>
      <c r="F11" s="11"/>
      <c r="G11" s="13"/>
    </row>
    <row r="12" spans="1:12" s="21" customFormat="1">
      <c r="A12" s="18" t="s">
        <v>11</v>
      </c>
      <c r="B12" s="16" t="s">
        <v>12</v>
      </c>
      <c r="C12" s="18"/>
      <c r="D12" s="15"/>
      <c r="E12" s="18"/>
      <c r="F12" s="18"/>
      <c r="G12" s="19"/>
      <c r="H12" s="20"/>
    </row>
    <row r="13" spans="1:12" s="21" customFormat="1">
      <c r="A13" s="18"/>
      <c r="B13" s="16"/>
      <c r="C13" s="18"/>
      <c r="D13" s="15"/>
      <c r="E13" s="18"/>
      <c r="F13" s="18"/>
      <c r="G13" s="19"/>
      <c r="H13" s="20"/>
    </row>
    <row r="14" spans="1:12" s="21" customFormat="1">
      <c r="A14" s="18"/>
      <c r="B14" s="132" t="s">
        <v>13</v>
      </c>
      <c r="C14" s="132"/>
      <c r="D14" s="22">
        <v>170976.17</v>
      </c>
      <c r="E14" s="18"/>
      <c r="F14" s="18"/>
      <c r="G14" s="19"/>
      <c r="H14" s="20"/>
    </row>
    <row r="15" spans="1:12" s="21" customFormat="1">
      <c r="A15" s="18"/>
      <c r="B15" s="16"/>
      <c r="C15" s="18"/>
      <c r="D15" s="15"/>
      <c r="E15" s="18"/>
      <c r="F15" s="18"/>
      <c r="G15" s="19"/>
      <c r="H15" s="20"/>
    </row>
    <row r="16" spans="1:12" ht="81" customHeight="1">
      <c r="A16" s="23"/>
      <c r="B16" s="24" t="s">
        <v>14</v>
      </c>
      <c r="C16" s="24" t="s">
        <v>15</v>
      </c>
      <c r="D16" s="25" t="s">
        <v>16</v>
      </c>
      <c r="E16" s="26" t="s">
        <v>17</v>
      </c>
      <c r="F16" s="27"/>
      <c r="G16" s="28"/>
      <c r="K16" s="29"/>
      <c r="L16" s="30"/>
    </row>
    <row r="17" spans="1:12" s="36" customFormat="1">
      <c r="A17" s="31"/>
      <c r="B17" s="32"/>
      <c r="C17" s="33" t="s">
        <v>18</v>
      </c>
      <c r="D17" s="25" t="s">
        <v>19</v>
      </c>
      <c r="E17" s="25" t="s">
        <v>19</v>
      </c>
      <c r="F17" s="34"/>
      <c r="G17" s="13"/>
      <c r="H17" s="35"/>
      <c r="K17" s="37"/>
      <c r="L17" s="38"/>
    </row>
    <row r="18" spans="1:12" s="36" customFormat="1">
      <c r="A18" s="31"/>
      <c r="B18" s="39" t="s">
        <v>20</v>
      </c>
      <c r="C18" s="40" t="s">
        <v>21</v>
      </c>
      <c r="D18" s="41">
        <v>6000</v>
      </c>
      <c r="E18" s="42"/>
      <c r="F18" s="43"/>
      <c r="G18" s="13"/>
      <c r="H18" s="35"/>
      <c r="K18" s="37"/>
      <c r="L18" s="38"/>
    </row>
    <row r="19" spans="1:12" s="36" customFormat="1">
      <c r="A19" s="31"/>
      <c r="B19" s="39" t="s">
        <v>20</v>
      </c>
      <c r="C19" s="40" t="s">
        <v>22</v>
      </c>
      <c r="D19" s="41">
        <v>2993.27</v>
      </c>
      <c r="E19" s="42"/>
      <c r="F19" s="43"/>
      <c r="G19" s="13"/>
      <c r="H19" s="35"/>
      <c r="K19" s="37"/>
      <c r="L19" s="38"/>
    </row>
    <row r="20" spans="1:12" s="36" customFormat="1">
      <c r="A20" s="31"/>
      <c r="B20" s="39" t="s">
        <v>20</v>
      </c>
      <c r="C20" s="40" t="s">
        <v>23</v>
      </c>
      <c r="D20" s="41">
        <v>2993.27</v>
      </c>
      <c r="E20" s="42"/>
      <c r="F20" s="43"/>
      <c r="G20" s="13"/>
      <c r="H20" s="35"/>
      <c r="K20" s="37"/>
      <c r="L20" s="38"/>
    </row>
    <row r="21" spans="1:12" s="36" customFormat="1">
      <c r="A21" s="31"/>
      <c r="B21" s="39" t="s">
        <v>20</v>
      </c>
      <c r="C21" s="40" t="s">
        <v>24</v>
      </c>
      <c r="D21" s="41">
        <v>2993.27</v>
      </c>
      <c r="E21" s="42"/>
      <c r="F21" s="43"/>
      <c r="G21" s="13"/>
      <c r="H21" s="35"/>
      <c r="K21" s="37"/>
      <c r="L21" s="38"/>
    </row>
    <row r="22" spans="1:12" s="36" customFormat="1">
      <c r="A22" s="31"/>
      <c r="B22" s="39" t="s">
        <v>25</v>
      </c>
      <c r="C22" s="40" t="s">
        <v>24</v>
      </c>
      <c r="D22" s="41">
        <v>458.75</v>
      </c>
      <c r="E22" s="42"/>
      <c r="F22" s="43"/>
      <c r="G22" s="13"/>
      <c r="H22" s="35"/>
      <c r="K22" s="37"/>
      <c r="L22" s="38"/>
    </row>
    <row r="23" spans="1:12" s="36" customFormat="1">
      <c r="A23" s="31"/>
      <c r="B23" s="39" t="s">
        <v>26</v>
      </c>
      <c r="C23" s="40" t="s">
        <v>24</v>
      </c>
      <c r="D23" s="41">
        <v>715</v>
      </c>
      <c r="E23" s="42"/>
      <c r="F23" s="43"/>
      <c r="G23" s="13"/>
      <c r="H23" s="35"/>
      <c r="K23" s="37"/>
      <c r="L23" s="38"/>
    </row>
    <row r="24" spans="1:12" s="36" customFormat="1">
      <c r="A24" s="31"/>
      <c r="B24" s="39" t="s">
        <v>27</v>
      </c>
      <c r="C24" s="40" t="s">
        <v>24</v>
      </c>
      <c r="D24" s="44">
        <v>6825</v>
      </c>
      <c r="E24" s="42"/>
      <c r="F24" s="43"/>
      <c r="G24" s="13"/>
      <c r="H24" s="35"/>
      <c r="K24" s="37"/>
      <c r="L24" s="38"/>
    </row>
    <row r="25" spans="1:12" s="36" customFormat="1">
      <c r="A25" s="31"/>
      <c r="B25" s="39" t="s">
        <v>28</v>
      </c>
      <c r="C25" s="40" t="s">
        <v>24</v>
      </c>
      <c r="D25" s="44">
        <v>150</v>
      </c>
      <c r="E25" s="42"/>
      <c r="F25" s="43"/>
      <c r="G25" s="13"/>
      <c r="H25" s="35"/>
      <c r="K25" s="37"/>
      <c r="L25" s="38"/>
    </row>
    <row r="26" spans="1:12" s="36" customFormat="1">
      <c r="A26" s="31"/>
      <c r="B26" s="39" t="s">
        <v>20</v>
      </c>
      <c r="C26" s="40" t="s">
        <v>29</v>
      </c>
      <c r="D26" s="44">
        <v>2993.27</v>
      </c>
      <c r="E26" s="42"/>
      <c r="F26" s="43"/>
      <c r="G26" s="13"/>
      <c r="H26" s="35"/>
      <c r="K26" s="37"/>
      <c r="L26" s="38"/>
    </row>
    <row r="27" spans="1:12" s="36" customFormat="1">
      <c r="A27" s="31"/>
      <c r="B27" s="39" t="s">
        <v>26</v>
      </c>
      <c r="C27" s="40" t="s">
        <v>29</v>
      </c>
      <c r="D27" s="44">
        <v>3024.32</v>
      </c>
      <c r="E27" s="42"/>
      <c r="F27" s="43"/>
      <c r="G27" s="13"/>
      <c r="H27" s="35"/>
      <c r="K27" s="37"/>
      <c r="L27" s="38"/>
    </row>
    <row r="28" spans="1:12" s="36" customFormat="1">
      <c r="A28" s="31"/>
      <c r="B28" s="39" t="s">
        <v>30</v>
      </c>
      <c r="C28" s="40" t="s">
        <v>29</v>
      </c>
      <c r="D28" s="44">
        <v>222718.8</v>
      </c>
      <c r="E28" s="42"/>
      <c r="F28" s="43"/>
      <c r="G28" s="13"/>
      <c r="H28" s="35"/>
      <c r="K28" s="37"/>
      <c r="L28" s="38"/>
    </row>
    <row r="29" spans="1:12" s="36" customFormat="1">
      <c r="A29" s="31"/>
      <c r="B29" s="39" t="s">
        <v>20</v>
      </c>
      <c r="C29" s="40" t="s">
        <v>31</v>
      </c>
      <c r="D29" s="44">
        <v>2993.27</v>
      </c>
      <c r="E29" s="42"/>
      <c r="F29" s="43"/>
      <c r="G29" s="13"/>
      <c r="H29" s="35"/>
      <c r="K29" s="37"/>
      <c r="L29" s="38"/>
    </row>
    <row r="30" spans="1:12" s="36" customFormat="1">
      <c r="A30" s="31"/>
      <c r="B30" s="39" t="s">
        <v>30</v>
      </c>
      <c r="C30" s="40" t="s">
        <v>31</v>
      </c>
      <c r="D30" s="44">
        <v>1995.28</v>
      </c>
      <c r="E30" s="42"/>
      <c r="F30" s="43"/>
      <c r="G30" s="13"/>
      <c r="H30" s="35"/>
      <c r="K30" s="37"/>
      <c r="L30" s="38"/>
    </row>
    <row r="31" spans="1:12" s="36" customFormat="1">
      <c r="A31" s="31"/>
      <c r="B31" s="39" t="s">
        <v>32</v>
      </c>
      <c r="C31" s="40" t="s">
        <v>31</v>
      </c>
      <c r="D31" s="44">
        <v>7034.05</v>
      </c>
      <c r="E31" s="42"/>
      <c r="F31" s="43"/>
      <c r="G31" s="13"/>
      <c r="H31" s="35"/>
      <c r="K31" s="37"/>
      <c r="L31" s="38"/>
    </row>
    <row r="32" spans="1:12" s="36" customFormat="1">
      <c r="A32" s="31"/>
      <c r="B32" s="39" t="s">
        <v>20</v>
      </c>
      <c r="C32" s="40" t="s">
        <v>33</v>
      </c>
      <c r="D32" s="44">
        <v>2993.27</v>
      </c>
      <c r="E32" s="42"/>
      <c r="F32" s="43"/>
      <c r="G32" s="13"/>
      <c r="H32" s="35"/>
      <c r="K32" s="37"/>
      <c r="L32" s="38"/>
    </row>
    <row r="33" spans="1:12" s="36" customFormat="1">
      <c r="A33" s="31"/>
      <c r="B33" s="39" t="s">
        <v>30</v>
      </c>
      <c r="C33" s="40" t="s">
        <v>33</v>
      </c>
      <c r="D33" s="44">
        <v>27774.03</v>
      </c>
      <c r="E33" s="42"/>
      <c r="F33" s="43"/>
      <c r="G33" s="13"/>
      <c r="H33" s="35"/>
      <c r="K33" s="37"/>
      <c r="L33" s="38"/>
    </row>
    <row r="34" spans="1:12" s="36" customFormat="1">
      <c r="A34" s="31"/>
      <c r="B34" s="39" t="s">
        <v>20</v>
      </c>
      <c r="C34" s="40" t="s">
        <v>34</v>
      </c>
      <c r="D34" s="44">
        <v>2993.27</v>
      </c>
      <c r="E34" s="42"/>
      <c r="F34" s="43"/>
      <c r="G34" s="13"/>
      <c r="H34" s="35"/>
      <c r="K34" s="37"/>
      <c r="L34" s="38"/>
    </row>
    <row r="35" spans="1:12" s="36" customFormat="1">
      <c r="A35" s="31"/>
      <c r="B35" s="39" t="s">
        <v>35</v>
      </c>
      <c r="C35" s="40" t="s">
        <v>34</v>
      </c>
      <c r="D35" s="44">
        <v>6000</v>
      </c>
      <c r="E35" s="42"/>
      <c r="F35" s="43"/>
      <c r="G35" s="13"/>
      <c r="H35" s="35"/>
      <c r="K35" s="37"/>
      <c r="L35" s="38"/>
    </row>
    <row r="36" spans="1:12" s="36" customFormat="1">
      <c r="A36" s="31"/>
      <c r="B36" s="39" t="s">
        <v>36</v>
      </c>
      <c r="C36" s="40" t="s">
        <v>34</v>
      </c>
      <c r="D36" s="44">
        <v>350.25</v>
      </c>
      <c r="E36" s="42"/>
      <c r="F36" s="43"/>
      <c r="G36" s="13"/>
      <c r="H36" s="35"/>
      <c r="K36" s="37"/>
      <c r="L36" s="38"/>
    </row>
    <row r="37" spans="1:12" s="36" customFormat="1">
      <c r="A37" s="31"/>
      <c r="B37" s="39" t="s">
        <v>20</v>
      </c>
      <c r="C37" s="40" t="s">
        <v>37</v>
      </c>
      <c r="D37" s="44">
        <v>2993.27</v>
      </c>
      <c r="E37" s="42"/>
      <c r="F37" s="43"/>
      <c r="G37" s="13"/>
      <c r="H37" s="35"/>
      <c r="K37" s="37"/>
      <c r="L37" s="38"/>
    </row>
    <row r="38" spans="1:12" s="36" customFormat="1">
      <c r="A38" s="31"/>
      <c r="B38" s="39" t="s">
        <v>20</v>
      </c>
      <c r="C38" s="40" t="s">
        <v>38</v>
      </c>
      <c r="D38" s="45">
        <v>2993.27</v>
      </c>
      <c r="E38" s="42"/>
      <c r="F38" s="43"/>
      <c r="G38" s="13"/>
      <c r="H38" s="35"/>
      <c r="K38" s="37"/>
      <c r="L38" s="38"/>
    </row>
    <row r="39" spans="1:12" s="36" customFormat="1">
      <c r="A39" s="31"/>
      <c r="B39" s="39" t="s">
        <v>39</v>
      </c>
      <c r="C39" s="40" t="s">
        <v>38</v>
      </c>
      <c r="D39" s="46">
        <v>13940.33</v>
      </c>
      <c r="E39" s="42"/>
      <c r="F39" s="43"/>
      <c r="G39" s="13"/>
      <c r="H39" s="35"/>
      <c r="K39" s="37"/>
      <c r="L39" s="38"/>
    </row>
    <row r="40" spans="1:12">
      <c r="A40" s="47"/>
      <c r="B40" s="48" t="s">
        <v>40</v>
      </c>
      <c r="C40" s="49"/>
      <c r="D40" s="50">
        <f>SUBTOTAL(109,D17:D39)</f>
        <v>323925.24000000005</v>
      </c>
      <c r="E40" s="50">
        <f>SUBTOTAL(109,E17:E39)</f>
        <v>0</v>
      </c>
      <c r="F40" s="28"/>
      <c r="G40" s="47"/>
    </row>
    <row r="41" spans="1:12" s="36" customFormat="1">
      <c r="A41" s="51"/>
      <c r="B41" s="52"/>
      <c r="C41" s="53"/>
      <c r="D41" s="54"/>
      <c r="E41" s="51"/>
      <c r="F41" s="51"/>
      <c r="G41" s="51"/>
      <c r="H41" s="35"/>
    </row>
    <row r="42" spans="1:12" s="36" customFormat="1" ht="21" customHeight="1">
      <c r="A42" s="51"/>
      <c r="B42" s="52"/>
      <c r="C42" s="51"/>
      <c r="D42" s="51"/>
      <c r="E42" s="51"/>
      <c r="F42" s="51"/>
      <c r="G42" s="51"/>
      <c r="H42" s="35"/>
    </row>
    <row r="43" spans="1:12" s="36" customFormat="1">
      <c r="A43" s="51"/>
      <c r="B43" s="133" t="s">
        <v>41</v>
      </c>
      <c r="C43" s="134"/>
      <c r="D43" s="134"/>
      <c r="E43" s="134"/>
      <c r="F43" s="135"/>
      <c r="G43" s="51"/>
      <c r="H43" s="35"/>
    </row>
    <row r="44" spans="1:12">
      <c r="A44" s="47"/>
      <c r="B44" s="55" t="s">
        <v>42</v>
      </c>
      <c r="C44" s="55" t="s">
        <v>43</v>
      </c>
      <c r="D44" s="55" t="s">
        <v>44</v>
      </c>
      <c r="E44" s="55" t="s">
        <v>45</v>
      </c>
      <c r="F44" s="55" t="s">
        <v>46</v>
      </c>
      <c r="G44" s="47"/>
    </row>
    <row r="45" spans="1:12">
      <c r="A45" s="47"/>
      <c r="B45" s="56">
        <v>10252.34</v>
      </c>
      <c r="C45" s="56">
        <f>42928.08+3.3</f>
        <v>42931.380000000005</v>
      </c>
      <c r="D45" s="56">
        <v>37533.299999999996</v>
      </c>
      <c r="E45" s="56">
        <v>15650.419999999996</v>
      </c>
      <c r="F45" s="56">
        <f>E40</f>
        <v>0</v>
      </c>
      <c r="G45" s="47"/>
    </row>
    <row r="46" spans="1:12">
      <c r="A46" s="47"/>
      <c r="B46" s="57"/>
      <c r="C46" s="47"/>
      <c r="E46" s="47"/>
      <c r="F46" s="47"/>
      <c r="G46" s="47"/>
      <c r="H46" s="7">
        <f>B45+C45-D45</f>
        <v>15650.420000000006</v>
      </c>
    </row>
    <row r="47" spans="1:12">
      <c r="A47" s="47"/>
      <c r="B47" s="58"/>
      <c r="C47" s="59" t="s">
        <v>47</v>
      </c>
      <c r="D47" s="59" t="s">
        <v>48</v>
      </c>
      <c r="E47" s="47"/>
      <c r="F47" s="47"/>
      <c r="G47" s="47"/>
    </row>
    <row r="48" spans="1:12">
      <c r="A48" s="47"/>
      <c r="B48" s="60" t="s">
        <v>49</v>
      </c>
      <c r="C48" s="61">
        <v>46004.262885475531</v>
      </c>
      <c r="D48" s="61">
        <v>5110.6173139259263</v>
      </c>
      <c r="E48" s="47"/>
      <c r="F48" s="47"/>
      <c r="G48" s="47"/>
    </row>
    <row r="49" spans="1:12" ht="60.75" customHeight="1">
      <c r="A49" s="47"/>
      <c r="B49" s="125" t="s">
        <v>50</v>
      </c>
      <c r="C49" s="125"/>
      <c r="D49" s="125"/>
      <c r="E49" s="47"/>
      <c r="F49" s="47"/>
      <c r="G49" s="47"/>
    </row>
    <row r="50" spans="1:12">
      <c r="A50" s="47"/>
      <c r="B50" s="14"/>
      <c r="C50" s="11"/>
      <c r="E50" s="47"/>
      <c r="F50" s="47"/>
      <c r="G50" s="47"/>
    </row>
    <row r="51" spans="1:12">
      <c r="A51" s="47"/>
      <c r="B51" s="62" t="s">
        <v>51</v>
      </c>
      <c r="C51" s="63"/>
      <c r="E51" s="47"/>
      <c r="F51" s="47"/>
      <c r="G51" s="47"/>
    </row>
    <row r="52" spans="1:12" s="58" customFormat="1">
      <c r="A52" s="47"/>
      <c r="B52" s="14" t="s">
        <v>52</v>
      </c>
      <c r="C52" s="11"/>
      <c r="E52" s="47"/>
      <c r="F52" s="47"/>
      <c r="G52" s="47"/>
      <c r="H52" s="7"/>
      <c r="I52" s="8"/>
      <c r="J52" s="8"/>
      <c r="K52" s="8"/>
      <c r="L52" s="8"/>
    </row>
    <row r="53" spans="1:12" s="58" customFormat="1">
      <c r="A53" s="47"/>
      <c r="B53" s="14"/>
      <c r="C53" s="11"/>
      <c r="E53" s="47"/>
      <c r="F53" s="47"/>
      <c r="G53" s="47"/>
      <c r="H53" s="7"/>
      <c r="I53" s="8"/>
      <c r="J53" s="8"/>
      <c r="K53" s="8"/>
      <c r="L53" s="8"/>
    </row>
    <row r="54" spans="1:12" s="58" customFormat="1" ht="18.75" customHeight="1">
      <c r="A54" s="64" t="s">
        <v>53</v>
      </c>
      <c r="B54" s="14"/>
      <c r="C54" s="14"/>
      <c r="D54" s="14"/>
      <c r="E54" s="14"/>
      <c r="F54" s="14"/>
      <c r="G54" s="14"/>
      <c r="H54" s="7"/>
      <c r="I54" s="8"/>
      <c r="J54" s="8"/>
      <c r="K54" s="8"/>
      <c r="L54" s="8"/>
    </row>
    <row r="55" spans="1:12" s="58" customFormat="1" ht="15.75" customHeight="1">
      <c r="A55" s="14"/>
      <c r="B55" s="14"/>
      <c r="C55" s="14"/>
      <c r="D55" s="14"/>
      <c r="E55" s="14"/>
      <c r="F55" s="14"/>
      <c r="G55" s="14"/>
      <c r="H55" s="7"/>
      <c r="I55" s="8"/>
      <c r="J55" s="8"/>
      <c r="K55" s="8"/>
      <c r="L55" s="8"/>
    </row>
    <row r="56" spans="1:12" s="68" customFormat="1" ht="15.75">
      <c r="A56" s="65" t="s">
        <v>54</v>
      </c>
      <c r="B56" s="66"/>
      <c r="C56" s="66"/>
      <c r="D56" s="67"/>
      <c r="E56" s="66"/>
      <c r="F56" s="66"/>
      <c r="G56" s="66"/>
      <c r="I56" s="66"/>
      <c r="J56" s="66"/>
      <c r="K56" s="66"/>
      <c r="L56" s="66"/>
    </row>
    <row r="57" spans="1:12" s="68" customFormat="1" ht="15.75">
      <c r="A57" s="66"/>
      <c r="B57" s="69" t="s">
        <v>55</v>
      </c>
      <c r="C57" s="66"/>
      <c r="D57" s="67"/>
      <c r="E57" s="66"/>
      <c r="F57" s="66"/>
      <c r="G57" s="66"/>
      <c r="I57" s="66"/>
      <c r="J57" s="66"/>
      <c r="K57" s="66"/>
      <c r="L57" s="66"/>
    </row>
  </sheetData>
  <mergeCells count="7">
    <mergeCell ref="B49:D49"/>
    <mergeCell ref="B2:F2"/>
    <mergeCell ref="B3:F3"/>
    <mergeCell ref="B4:F4"/>
    <mergeCell ref="B5:F5"/>
    <mergeCell ref="B14:C14"/>
    <mergeCell ref="B43:F43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2016 год</vt:lpstr>
      <vt:lpstr>2015 год</vt:lpstr>
      <vt:lpstr>2014 год</vt:lpstr>
      <vt:lpstr>2013 год</vt:lpstr>
      <vt:lpstr>'2013 год'!Область_печати</vt:lpstr>
      <vt:lpstr>'2014 год'!Область_печати</vt:lpstr>
      <vt:lpstr>'2015 год'!Область_печати</vt:lpstr>
      <vt:lpstr>'2016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Anya</cp:lastModifiedBy>
  <dcterms:created xsi:type="dcterms:W3CDTF">2014-09-19T05:41:52Z</dcterms:created>
  <dcterms:modified xsi:type="dcterms:W3CDTF">2017-04-04T03:10:29Z</dcterms:modified>
</cp:coreProperties>
</file>