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" activeTab="13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3 год" sheetId="13" r:id="rId13"/>
    <sheet name="2014 год" sheetId="14" r:id="rId14"/>
    <sheet name="Лист3" sheetId="15" r:id="rId15"/>
  </sheet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2">'2013 год'!$A$1:$G$36</definedName>
    <definedName name="_xlnm.Print_Area" localSheetId="13">'2014 год'!$A$1:$F$41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<sst xmlns="http://schemas.openxmlformats.org/spreadsheetml/2006/main" count="1430" uniqueCount="261">
  <si>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</si>
  <si>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</si>
  <si>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</si>
  <si>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</si>
  <si>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</si>
  <si>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</si>
  <si>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</si>
  <si>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</si>
  <si>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</si>
  <si>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</si>
  <si>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</si>
  <si>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</si>
  <si>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</si>
  <si>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</si>
  <si>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</si>
  <si>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</si>
  <si>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</si>
  <si>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</si>
  <si>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</si>
  <si>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</si>
  <si>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</si>
  <si>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</si>
  <si>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</si>
  <si>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</si>
  <si>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</si>
  <si>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</si>
  <si>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</si>
  <si>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</si>
  <si>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</si>
  <si>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</si>
  <si>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</si>
  <si>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</si>
  <si>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</si>
  <si>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</si>
  <si>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</si>
  <si>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</si>
  <si>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</si>
  <si>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</si>
  <si>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</si>
  <si>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</si>
  <si>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</si>
  <si>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</si>
  <si>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</si>
  <si>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</si>
  <si>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</si>
  <si>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</si>
  <si>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</si>
  <si>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</si>
  <si>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</si>
  <si>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</si>
  <si>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</si>
  <si>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</si>
  <si>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</si>
  <si>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</si>
  <si>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</si>
  <si>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</si>
  <si>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</si>
  <si>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</si>
  <si>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</si>
  <si>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</si>
  <si>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</si>
  <si>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</si>
  <si>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</si>
  <si>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</si>
  <si>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</si>
  <si>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</si>
  <si>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</si>
  <si>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</si>
  <si>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</si>
  <si>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</si>
  <si>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</si>
  <si>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</si>
  <si>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</si>
  <si>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</si>
  <si>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</si>
  <si>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</si>
  <si>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</si>
  <si>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</si>
  <si>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</si>
  <si>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</si>
  <si>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</si>
  <si>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</si>
  <si>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</si>
  <si>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</si>
  <si>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</si>
  <si>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</si>
  <si>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</si>
  <si>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</si>
  <si>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</si>
  <si>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</si>
  <si>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</si>
  <si>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</si>
  <si>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</si>
  <si>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</si>
  <si>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</si>
  <si>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</si>
  <si>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</si>
  <si>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</si>
  <si>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</si>
  <si>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</si>
  <si>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</si>
  <si>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</si>
  <si>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</si>
  <si>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</si>
  <si>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</si>
  <si>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</si>
  <si>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</si>
  <si>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</si>
  <si>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</si>
  <si>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</si>
  <si>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</si>
  <si>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</si>
  <si>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</si>
  <si>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</si>
  <si>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</si>
  <si>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</si>
  <si>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</si>
  <si>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</si>
  <si>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</si>
  <si>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</si>
  <si>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</si>
  <si>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</si>
  <si>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</si>
  <si>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</si>
  <si>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</si>
  <si>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</si>
  <si>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</si>
  <si>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</si>
  <si>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</si>
  <si>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</si>
  <si>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</si>
  <si>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</si>
  <si>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</si>
  <si>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</si>
  <si>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</si>
  <si>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</si>
  <si>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</si>
  <si>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</si>
  <si>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</si>
  <si>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</si>
  <si>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</si>
  <si>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</si>
  <si>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</si>
  <si>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</si>
  <si>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</si>
  <si>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</si>
  <si>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</si>
  <si>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</si>
  <si>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</si>
  <si>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</si>
  <si>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</si>
  <si>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</si>
  <si>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</si>
  <si>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</si>
  <si>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</si>
  <si>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</si>
  <si>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</si>
  <si>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</si>
  <si>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</si>
  <si>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</si>
  <si>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</si>
  <si>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</si>
  <si>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</si>
  <si>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</si>
  <si>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</si>
  <si>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</si>
  <si>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</si>
  <si>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</si>
  <si>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</si>
  <si>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</si>
  <si>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</si>
  <si>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</si>
  <si>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</si>
  <si>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</si>
  <si>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</si>
  <si>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</si>
  <si>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</si>
  <si>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</si>
  <si>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</si>
  <si>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</si>
  <si>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</si>
  <si>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</si>
  <si>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</si>
  <si>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</si>
  <si>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</si>
  <si>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</si>
  <si>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</si>
  <si>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</si>
  <si>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</si>
  <si>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</si>
  <si>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</si>
  <si>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</si>
  <si>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</si>
  <si>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</si>
  <si>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</si>
  <si>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</si>
  <si>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</si>
  <si>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</si>
  <si>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</si>
  <si>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</si>
  <si>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</si>
  <si>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</si>
  <si>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Электромонтажные работы</t>
  </si>
  <si>
    <t>Выполненные работы по ремонту  общего имущества МКД и прочие оказанные услуги</t>
  </si>
  <si>
    <t>Исполнитель: гл.экономист Попова Е.О.</t>
  </si>
  <si>
    <t>2.</t>
  </si>
  <si>
    <t>тел.3-39-09</t>
  </si>
  <si>
    <t>Ремонт крыши</t>
  </si>
  <si>
    <t>Итог</t>
  </si>
  <si>
    <t xml:space="preserve"> ООО "БеловоСтройГарант" </t>
  </si>
  <si>
    <t>Директор ООО "БеловоСтройГарант"__________________А.В. Рыжов</t>
  </si>
  <si>
    <t xml:space="preserve">перечень выполненных работ и предоставленныех услуг собственникам многоквартирномого дома </t>
  </si>
  <si>
    <t>Месяц</t>
  </si>
  <si>
    <t>2013 г.</t>
  </si>
  <si>
    <t>на период  с января 2013 г. - декабрь 2013 г.</t>
  </si>
  <si>
    <t>Начислено за 2013 г.</t>
  </si>
  <si>
    <t>Оплачено за 2013 г.</t>
  </si>
  <si>
    <t>Сальдо на 01.01.14г.</t>
  </si>
  <si>
    <t>Расходы в 2013 г.</t>
  </si>
  <si>
    <t>Сальдо на 01.01.13г.</t>
  </si>
  <si>
    <t>в т.ч. финансирование со статьи КР</t>
  </si>
  <si>
    <t>Стоимость всего:</t>
  </si>
  <si>
    <t>Капитальный ремонт 2013 г.,руб.</t>
  </si>
  <si>
    <t>Установка замков (2 шт.)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</si>
  <si>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</si>
  <si>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Остаток ден-х ср-в на 01.01.14 г.</t>
  </si>
  <si>
    <t>( в ООО "БеловоСтройГарант",  у представителя собственников МКД)</t>
  </si>
  <si>
    <t>3.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</si>
  <si>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</si>
  <si>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r>
      <rPr>
        <b/>
        <sz val="14"/>
        <color indexed="8"/>
        <rFont val="Times New Roman"/>
        <family val="1"/>
      </rPr>
      <t>Обслуживание и уборка придомовой территории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</si>
  <si>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</si>
  <si>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</si>
  <si>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t>Благоустройство(щебень)</t>
  </si>
  <si>
    <t>*За период с 01.01.13г - 31.12.13г - ООО "БеловоСтройГарант" оказаны следующие виды услуг согласно договра с собствениками МКД:</t>
  </si>
  <si>
    <t>по адресу: ул.Глинки,д.3</t>
  </si>
  <si>
    <t>Аварийное обслуживание внутридомовых инженерных и электрических сетей</t>
  </si>
  <si>
    <t>Капитальный ремонт 2014 г.,руб.</t>
  </si>
  <si>
    <t>Начислено за 2014 г.</t>
  </si>
  <si>
    <t>Оплачено за 2014 г.</t>
  </si>
  <si>
    <t>Расходы в 2014 г.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</si>
  <si>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</si>
  <si>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</si>
  <si>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Выполненные работы санитарному содержанию общего имущества собственников МКД</t>
  </si>
  <si>
    <t>Примечание</t>
  </si>
  <si>
    <t>Работы выполнены в полном объеме</t>
  </si>
  <si>
    <t>Состав работ</t>
  </si>
  <si>
    <t xml:space="preserve">Получил: </t>
  </si>
  <si>
    <t>Представитель собственников МКД____________________</t>
  </si>
  <si>
    <t>в т.ч. расходы со статьи КР</t>
  </si>
  <si>
    <t>Ремонт водоотведения (кв.34)</t>
  </si>
  <si>
    <t>Установка замков</t>
  </si>
  <si>
    <t>Ремонт кровли (кв.7)</t>
  </si>
  <si>
    <t>Ремонт шиферной кровли</t>
  </si>
  <si>
    <t>Замена ввода х.в.с.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</si>
  <si>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</si>
  <si>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Долг по оплате на 01.01.14г.</t>
  </si>
  <si>
    <t>Долг по оплате 01.01.15г.</t>
  </si>
  <si>
    <t>за 2014 г.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</si>
  <si>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</si>
  <si>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Остаток ден-х ср-в на 01.01.15 г.</t>
  </si>
  <si>
    <t>перечень и периодичность работ согласно договора на оказание услуг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</si>
</sst>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32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2" fillId="0" borderId="0" xfId="56" applyNumberFormat="1" applyFont="1" applyAlignment="1">
      <alignment vertical="center"/>
      <protection/>
    </xf>
    <xf numFmtId="0" fontId="32" fillId="0" borderId="10" xfId="56" applyFont="1" applyBorder="1" applyAlignment="1">
      <alignment vertical="center"/>
      <protection/>
    </xf>
    <xf numFmtId="0" fontId="32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2" fillId="33" borderId="10" xfId="57" applyNumberFormat="1" applyFont="1" applyFill="1" applyBorder="1" applyAlignment="1">
      <alignment horizontal="right" vertical="center"/>
      <protection/>
    </xf>
    <xf numFmtId="2" fontId="32" fillId="0" borderId="10" xfId="57" applyNumberFormat="1" applyFont="1" applyFill="1" applyBorder="1" applyAlignment="1">
      <alignment horizontal="right" vertical="center"/>
      <protection/>
    </xf>
    <xf numFmtId="2" fontId="32" fillId="33" borderId="10" xfId="56" applyNumberFormat="1" applyFont="1" applyFill="1" applyBorder="1" applyAlignment="1">
      <alignment vertical="center"/>
      <protection/>
    </xf>
    <xf numFmtId="2" fontId="32" fillId="0" borderId="10" xfId="56" applyNumberFormat="1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33" fillId="0" borderId="10" xfId="56" applyFont="1" applyBorder="1" applyAlignment="1">
      <alignment vertical="center" wrapText="1"/>
      <protection/>
    </xf>
    <xf numFmtId="0" fontId="33" fillId="0" borderId="0" xfId="56" applyFont="1" applyBorder="1" applyAlignment="1">
      <alignment vertical="center" wrapText="1"/>
      <protection/>
    </xf>
    <xf numFmtId="16" fontId="32" fillId="0" borderId="0" xfId="56" applyNumberFormat="1" applyFont="1" applyBorder="1" applyAlignment="1">
      <alignment vertical="center"/>
      <protection/>
    </xf>
    <xf numFmtId="16" fontId="32" fillId="0" borderId="10" xfId="0" applyNumberFormat="1" applyFont="1" applyBorder="1" applyAlignment="1">
      <alignment vertical="center"/>
    </xf>
    <xf numFmtId="9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17" fontId="32" fillId="0" borderId="10" xfId="56" applyNumberFormat="1" applyFont="1" applyBorder="1" applyAlignment="1">
      <alignment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2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4" fillId="33" borderId="10" xfId="56" applyFont="1" applyFill="1" applyBorder="1" applyAlignment="1">
      <alignment vertical="center"/>
      <protection/>
    </xf>
    <xf numFmtId="0" fontId="34" fillId="0" borderId="10" xfId="56" applyFont="1" applyBorder="1" applyAlignment="1">
      <alignment vertical="center"/>
      <protection/>
    </xf>
    <xf numFmtId="2" fontId="34" fillId="33" borderId="10" xfId="56" applyNumberFormat="1" applyFont="1" applyFill="1" applyBorder="1" applyAlignment="1">
      <alignment vertical="center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37" fillId="33" borderId="0" xfId="56" applyFont="1" applyFill="1" applyBorder="1" applyAlignment="1">
      <alignment vertical="center"/>
      <protection/>
    </xf>
    <xf numFmtId="0" fontId="38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/>
    </xf>
    <xf numFmtId="17" fontId="32" fillId="34" borderId="10" xfId="56" applyNumberFormat="1" applyFont="1" applyFill="1" applyBorder="1" applyAlignment="1">
      <alignment vertical="center"/>
      <protection/>
    </xf>
    <xf numFmtId="0" fontId="6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vertical="center"/>
    </xf>
    <xf numFmtId="0" fontId="64" fillId="37" borderId="10" xfId="0" applyFont="1" applyFill="1" applyBorder="1" applyAlignment="1">
      <alignment vertical="center"/>
    </xf>
    <xf numFmtId="0" fontId="65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164" fontId="34" fillId="34" borderId="10" xfId="59" applyNumberFormat="1" applyFont="1" applyFill="1" applyBorder="1" applyAlignment="1">
      <alignment horizontal="right"/>
      <protection/>
    </xf>
    <xf numFmtId="164" fontId="32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5" fillId="37" borderId="10" xfId="0" applyFont="1" applyFill="1" applyBorder="1" applyAlignment="1">
      <alignment vertical="center"/>
    </xf>
    <xf numFmtId="2" fontId="55" fillId="37" borderId="10" xfId="0" applyNumberFormat="1" applyFont="1" applyFill="1" applyBorder="1" applyAlignment="1">
      <alignment vertical="center"/>
    </xf>
    <xf numFmtId="0" fontId="37" fillId="33" borderId="13" xfId="57" applyFont="1" applyFill="1" applyBorder="1">
      <alignment/>
      <protection/>
    </xf>
    <xf numFmtId="0" fontId="32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vertical="center"/>
    </xf>
    <xf numFmtId="2" fontId="67" fillId="33" borderId="1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5" fillId="37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32" fillId="0" borderId="12" xfId="56" applyFont="1" applyBorder="1" applyAlignment="1">
      <alignment vertical="center"/>
      <protection/>
    </xf>
    <xf numFmtId="0" fontId="33" fillId="0" borderId="18" xfId="56" applyFont="1" applyBorder="1" applyAlignment="1">
      <alignment vertical="center" wrapText="1"/>
      <protection/>
    </xf>
    <xf numFmtId="0" fontId="33" fillId="0" borderId="19" xfId="56" applyFont="1" applyBorder="1" applyAlignment="1">
      <alignment vertical="center" wrapText="1"/>
      <protection/>
    </xf>
    <xf numFmtId="0" fontId="66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4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5" fillId="0" borderId="0" xfId="53" applyFont="1">
      <alignment/>
      <protection/>
    </xf>
    <xf numFmtId="0" fontId="0" fillId="0" borderId="10" xfId="53" applyFont="1" applyBorder="1">
      <alignment/>
      <protection/>
    </xf>
    <xf numFmtId="0" fontId="55" fillId="0" borderId="10" xfId="53" applyFont="1" applyBorder="1">
      <alignment/>
      <protection/>
    </xf>
    <xf numFmtId="0" fontId="55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5" fillId="0" borderId="21" xfId="53" applyFont="1" applyBorder="1">
      <alignment/>
      <protection/>
    </xf>
    <xf numFmtId="0" fontId="55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2" fillId="33" borderId="22" xfId="53" applyFont="1" applyFill="1" applyBorder="1">
      <alignment/>
      <protection/>
    </xf>
    <xf numFmtId="0" fontId="32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68" fillId="0" borderId="0" xfId="53" applyFont="1">
      <alignment/>
      <protection/>
    </xf>
    <xf numFmtId="2" fontId="55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5" fillId="0" borderId="0" xfId="53" applyFont="1">
      <alignment/>
      <protection/>
    </xf>
    <xf numFmtId="4" fontId="68" fillId="0" borderId="0" xfId="53" applyNumberFormat="1" applyFont="1">
      <alignment/>
      <protection/>
    </xf>
    <xf numFmtId="4" fontId="55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4" fillId="0" borderId="0" xfId="53" applyNumberFormat="1" applyFont="1">
      <alignment/>
      <protection/>
    </xf>
    <xf numFmtId="4" fontId="65" fillId="0" borderId="0" xfId="53" applyNumberFormat="1" applyFont="1">
      <alignment/>
      <protection/>
    </xf>
    <xf numFmtId="4" fontId="65" fillId="0" borderId="0" xfId="53" applyNumberFormat="1" applyFont="1" applyAlignment="1">
      <alignment horizontal="center"/>
      <protection/>
    </xf>
    <xf numFmtId="4" fontId="69" fillId="0" borderId="21" xfId="53" applyNumberFormat="1" applyFont="1" applyBorder="1" applyAlignment="1">
      <alignment horizontal="center"/>
      <protection/>
    </xf>
    <xf numFmtId="4" fontId="64" fillId="0" borderId="10" xfId="53" applyNumberFormat="1" applyFont="1" applyBorder="1">
      <alignment/>
      <protection/>
    </xf>
    <xf numFmtId="4" fontId="55" fillId="0" borderId="10" xfId="53" applyNumberFormat="1" applyFont="1" applyBorder="1">
      <alignment/>
      <protection/>
    </xf>
    <xf numFmtId="4" fontId="64" fillId="0" borderId="0" xfId="53" applyNumberFormat="1" applyFont="1" applyFill="1" applyBorder="1" applyAlignment="1">
      <alignment/>
      <protection/>
    </xf>
    <xf numFmtId="4" fontId="65" fillId="0" borderId="0" xfId="53" applyNumberFormat="1" applyFont="1" applyFill="1" applyBorder="1" applyAlignment="1">
      <alignment/>
      <protection/>
    </xf>
    <xf numFmtId="4" fontId="65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4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4" fillId="0" borderId="11" xfId="53" applyNumberFormat="1" applyFont="1" applyBorder="1" applyAlignment="1">
      <alignment horizontal="left" wrapText="1"/>
      <protection/>
    </xf>
    <xf numFmtId="4" fontId="65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68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4" fillId="0" borderId="10" xfId="53" applyNumberFormat="1" applyFont="1" applyFill="1" applyBorder="1" applyAlignment="1">
      <alignment/>
      <protection/>
    </xf>
    <xf numFmtId="4" fontId="55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5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5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2" fillId="0" borderId="0" xfId="56" applyNumberFormat="1" applyFont="1" applyAlignment="1">
      <alignment vertical="center"/>
      <protection/>
    </xf>
    <xf numFmtId="4" fontId="55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4" fontId="65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1" fillId="0" borderId="10" xfId="53" applyNumberFormat="1" applyFont="1" applyFill="1" applyBorder="1" applyAlignment="1">
      <alignment horizontal="center"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165" fontId="65" fillId="0" borderId="0" xfId="53" applyNumberFormat="1" applyFont="1" applyFill="1">
      <alignment/>
      <protection/>
    </xf>
    <xf numFmtId="4" fontId="66" fillId="0" borderId="0" xfId="53" applyNumberFormat="1" applyFont="1">
      <alignment/>
      <protection/>
    </xf>
    <xf numFmtId="4" fontId="71" fillId="0" borderId="0" xfId="53" applyNumberFormat="1" applyFont="1" applyAlignment="1">
      <alignment horizontal="center"/>
      <protection/>
    </xf>
    <xf numFmtId="4" fontId="71" fillId="0" borderId="0" xfId="53" applyNumberFormat="1" applyFont="1">
      <alignment/>
      <protection/>
    </xf>
    <xf numFmtId="4" fontId="71" fillId="0" borderId="21" xfId="53" applyNumberFormat="1" applyFont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 vertical="center"/>
      <protection/>
    </xf>
    <xf numFmtId="4" fontId="71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1" fillId="0" borderId="21" xfId="53" applyNumberFormat="1" applyFont="1" applyBorder="1" applyAlignment="1">
      <alignment horizontal="center"/>
      <protection/>
    </xf>
    <xf numFmtId="4" fontId="66" fillId="39" borderId="10" xfId="53" applyNumberFormat="1" applyFont="1" applyFill="1" applyBorder="1" applyAlignment="1">
      <alignment horizontal="center"/>
      <protection/>
    </xf>
    <xf numFmtId="4" fontId="66" fillId="39" borderId="10" xfId="53" applyNumberFormat="1" applyFont="1" applyFill="1" applyBorder="1">
      <alignment/>
      <protection/>
    </xf>
    <xf numFmtId="4" fontId="71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6" fillId="0" borderId="10" xfId="53" applyNumberFormat="1" applyFont="1" applyBorder="1" applyAlignment="1">
      <alignment horizontal="center"/>
      <protection/>
    </xf>
    <xf numFmtId="4" fontId="71" fillId="0" borderId="10" xfId="53" applyNumberFormat="1" applyFont="1" applyBorder="1">
      <alignment/>
      <protection/>
    </xf>
    <xf numFmtId="0" fontId="71" fillId="0" borderId="10" xfId="53" applyFont="1" applyBorder="1">
      <alignment/>
      <protection/>
    </xf>
    <xf numFmtId="0" fontId="71" fillId="39" borderId="10" xfId="53" applyFont="1" applyFill="1" applyBorder="1">
      <alignment/>
      <protection/>
    </xf>
    <xf numFmtId="4" fontId="65" fillId="0" borderId="0" xfId="53" applyNumberFormat="1" applyFont="1" applyBorder="1" applyAlignment="1">
      <alignment horizontal="left"/>
      <protection/>
    </xf>
    <xf numFmtId="4" fontId="68" fillId="0" borderId="0" xfId="53" applyNumberFormat="1" applyFont="1" applyBorder="1" applyAlignment="1">
      <alignment horizontal="left"/>
      <protection/>
    </xf>
    <xf numFmtId="4" fontId="65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2" fillId="0" borderId="10" xfId="53" applyNumberFormat="1" applyFont="1" applyFill="1" applyBorder="1" applyAlignment="1">
      <alignment horizontal="right"/>
      <protection/>
    </xf>
    <xf numFmtId="4" fontId="72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6" fillId="0" borderId="10" xfId="53" applyNumberFormat="1" applyFont="1" applyBorder="1" applyAlignment="1">
      <alignment horizontal="right"/>
      <protection/>
    </xf>
    <xf numFmtId="4" fontId="66" fillId="0" borderId="10" xfId="53" applyNumberFormat="1" applyFont="1" applyBorder="1">
      <alignment/>
      <protection/>
    </xf>
    <xf numFmtId="165" fontId="66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6" fillId="39" borderId="10" xfId="53" applyFont="1" applyFill="1" applyBorder="1">
      <alignment/>
      <protection/>
    </xf>
    <xf numFmtId="0" fontId="62" fillId="0" borderId="0" xfId="53" applyFont="1">
      <alignment/>
      <protection/>
    </xf>
    <xf numFmtId="0" fontId="62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1" fillId="0" borderId="10" xfId="53" applyNumberFormat="1" applyFont="1" applyBorder="1" applyAlignment="1">
      <alignment horizontal="center" vertical="center" wrapText="1"/>
      <protection/>
    </xf>
    <xf numFmtId="4" fontId="66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3" fillId="0" borderId="0" xfId="53" applyFont="1" applyAlignment="1">
      <alignment horizontal="center" vertical="center"/>
      <protection/>
    </xf>
    <xf numFmtId="2" fontId="74" fillId="40" borderId="0" xfId="54" applyNumberFormat="1" applyFont="1" applyFill="1" applyAlignment="1">
      <alignment horizontal="center" vertical="center"/>
      <protection/>
    </xf>
    <xf numFmtId="2" fontId="75" fillId="40" borderId="0" xfId="55" applyNumberFormat="1" applyFont="1" applyFill="1" applyBorder="1" applyAlignment="1">
      <alignment horizontal="center" vertical="center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4" fillId="0" borderId="11" xfId="53" applyNumberFormat="1" applyFont="1" applyBorder="1">
      <alignment/>
      <protection/>
    </xf>
    <xf numFmtId="4" fontId="65" fillId="0" borderId="25" xfId="53" applyNumberFormat="1" applyFont="1" applyBorder="1" applyAlignment="1">
      <alignment horizontal="center"/>
      <protection/>
    </xf>
    <xf numFmtId="4" fontId="65" fillId="0" borderId="25" xfId="53" applyNumberFormat="1" applyFont="1" applyBorder="1">
      <alignment/>
      <protection/>
    </xf>
    <xf numFmtId="4" fontId="71" fillId="0" borderId="14" xfId="53" applyNumberFormat="1" applyFont="1" applyBorder="1" applyAlignment="1">
      <alignment horizontal="right"/>
      <protection/>
    </xf>
    <xf numFmtId="4" fontId="65" fillId="0" borderId="0" xfId="53" applyNumberFormat="1" applyFont="1" applyBorder="1">
      <alignment/>
      <protection/>
    </xf>
    <xf numFmtId="4" fontId="71" fillId="0" borderId="0" xfId="53" applyNumberFormat="1" applyFont="1" applyBorder="1" applyAlignment="1">
      <alignment horizontal="right"/>
      <protection/>
    </xf>
    <xf numFmtId="4" fontId="65" fillId="0" borderId="11" xfId="53" applyNumberFormat="1" applyFont="1" applyBorder="1">
      <alignment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6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65" fillId="0" borderId="0" xfId="0" applyNumberFormat="1" applyFont="1" applyFill="1" applyAlignment="1">
      <alignment/>
    </xf>
    <xf numFmtId="4" fontId="65" fillId="0" borderId="0" xfId="0" applyNumberFormat="1" applyFont="1" applyAlignment="1">
      <alignment horizontal="center"/>
    </xf>
    <xf numFmtId="4" fontId="65" fillId="0" borderId="0" xfId="0" applyNumberFormat="1" applyFont="1" applyFill="1" applyBorder="1" applyAlignment="1">
      <alignment/>
    </xf>
    <xf numFmtId="4" fontId="64" fillId="0" borderId="10" xfId="0" applyNumberFormat="1" applyFont="1" applyBorder="1" applyAlignment="1">
      <alignment horizontal="center"/>
    </xf>
    <xf numFmtId="4" fontId="76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5" fillId="0" borderId="10" xfId="0" applyNumberFormat="1" applyFont="1" applyBorder="1" applyAlignment="1">
      <alignment horizontal="center"/>
    </xf>
    <xf numFmtId="4" fontId="65" fillId="0" borderId="0" xfId="0" applyNumberFormat="1" applyFont="1" applyBorder="1" applyAlignment="1">
      <alignment/>
    </xf>
    <xf numFmtId="4" fontId="64" fillId="0" borderId="0" xfId="0" applyNumberFormat="1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6" fillId="0" borderId="0" xfId="0" applyNumberFormat="1" applyFont="1" applyFill="1" applyAlignment="1">
      <alignment horizontal="center"/>
    </xf>
    <xf numFmtId="4" fontId="6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7" fillId="0" borderId="0" xfId="0" applyNumberFormat="1" applyFont="1" applyBorder="1" applyAlignment="1">
      <alignment horizontal="center" wrapText="1"/>
    </xf>
    <xf numFmtId="4" fontId="78" fillId="0" borderId="0" xfId="0" applyNumberFormat="1" applyFont="1" applyAlignment="1">
      <alignment/>
    </xf>
    <xf numFmtId="4" fontId="77" fillId="0" borderId="0" xfId="0" applyNumberFormat="1" applyFont="1" applyAlignment="1">
      <alignment horizont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7" fillId="0" borderId="0" xfId="0" applyNumberFormat="1" applyFont="1" applyBorder="1" applyAlignment="1">
      <alignment/>
    </xf>
    <xf numFmtId="4" fontId="77" fillId="0" borderId="0" xfId="0" applyNumberFormat="1" applyFont="1" applyFill="1" applyBorder="1" applyAlignment="1">
      <alignment wrapText="1"/>
    </xf>
    <xf numFmtId="4" fontId="77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/>
    </xf>
    <xf numFmtId="4" fontId="78" fillId="0" borderId="26" xfId="0" applyNumberFormat="1" applyFont="1" applyBorder="1" applyAlignment="1">
      <alignment horizontal="right" vertical="center"/>
    </xf>
    <xf numFmtId="4" fontId="65" fillId="0" borderId="10" xfId="0" applyNumberFormat="1" applyFont="1" applyFill="1" applyBorder="1" applyAlignment="1" applyProtection="1">
      <alignment horizontal="center"/>
      <protection hidden="1"/>
    </xf>
    <xf numFmtId="4" fontId="77" fillId="0" borderId="0" xfId="0" applyNumberFormat="1" applyFont="1" applyFill="1" applyBorder="1" applyAlignment="1">
      <alignment horizontal="left" wrapText="1"/>
    </xf>
    <xf numFmtId="4" fontId="77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wrapText="1"/>
    </xf>
    <xf numFmtId="4" fontId="77" fillId="0" borderId="0" xfId="0" applyNumberFormat="1" applyFont="1" applyBorder="1" applyAlignment="1">
      <alignment vertical="center"/>
    </xf>
    <xf numFmtId="4" fontId="77" fillId="0" borderId="0" xfId="0" applyNumberFormat="1" applyFont="1" applyFill="1" applyBorder="1" applyAlignment="1">
      <alignment horizontal="center" vertical="center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" fontId="38" fillId="42" borderId="29" xfId="0" applyNumberFormat="1" applyFont="1" applyFill="1" applyBorder="1" applyAlignment="1">
      <alignment horizontal="center"/>
    </xf>
    <xf numFmtId="0" fontId="65" fillId="0" borderId="10" xfId="0" applyFont="1" applyFill="1" applyBorder="1" applyAlignment="1" applyProtection="1">
      <alignment horizontal="center" wrapText="1"/>
      <protection hidden="1"/>
    </xf>
    <xf numFmtId="4" fontId="65" fillId="0" borderId="11" xfId="0" applyNumberFormat="1" applyFont="1" applyBorder="1" applyAlignment="1">
      <alignment horizontal="center" wrapText="1"/>
    </xf>
    <xf numFmtId="4" fontId="77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7" fillId="0" borderId="0" xfId="0" applyNumberFormat="1" applyFont="1" applyAlignment="1">
      <alignment horizontal="left" wrapText="1"/>
    </xf>
    <xf numFmtId="4" fontId="14" fillId="39" borderId="24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left" wrapText="1"/>
    </xf>
    <xf numFmtId="4" fontId="14" fillId="42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42" borderId="30" xfId="0" applyFont="1" applyFill="1" applyBorder="1" applyAlignment="1">
      <alignment horizontal="left" wrapText="1"/>
    </xf>
    <xf numFmtId="0" fontId="14" fillId="42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4" fontId="65" fillId="0" borderId="0" xfId="0" applyNumberFormat="1" applyFont="1" applyAlignment="1">
      <alignment horizontal="left" wrapText="1"/>
    </xf>
    <xf numFmtId="4" fontId="65" fillId="0" borderId="0" xfId="0" applyNumberFormat="1" applyFont="1" applyAlignment="1">
      <alignment horizontal="left"/>
    </xf>
    <xf numFmtId="4" fontId="77" fillId="0" borderId="0" xfId="0" applyNumberFormat="1" applyFont="1" applyAlignment="1">
      <alignment horizontal="left" wrapText="1"/>
    </xf>
    <xf numFmtId="4" fontId="77" fillId="0" borderId="0" xfId="0" applyNumberFormat="1" applyFont="1" applyAlignment="1" applyProtection="1">
      <alignment horizontal="left" wrapText="1"/>
      <protection hidden="1"/>
    </xf>
    <xf numFmtId="4" fontId="77" fillId="0" borderId="0" xfId="0" applyNumberFormat="1" applyFont="1" applyAlignment="1" applyProtection="1">
      <alignment/>
      <protection hidden="1"/>
    </xf>
    <xf numFmtId="4" fontId="14" fillId="0" borderId="2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vertical="center"/>
    </xf>
    <xf numFmtId="4" fontId="6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76" fillId="0" borderId="0" xfId="0" applyNumberFormat="1" applyFont="1" applyFill="1" applyAlignment="1">
      <alignment horizontal="center" vertical="center"/>
    </xf>
    <xf numFmtId="4" fontId="65" fillId="0" borderId="0" xfId="0" applyNumberFormat="1" applyFont="1" applyAlignment="1">
      <alignment wrapText="1"/>
    </xf>
    <xf numFmtId="4" fontId="62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13" fillId="0" borderId="0" xfId="0" applyNumberFormat="1" applyFont="1" applyAlignment="1" applyProtection="1">
      <alignment wrapText="1"/>
      <protection hidden="1"/>
    </xf>
    <xf numFmtId="4" fontId="77" fillId="0" borderId="0" xfId="0" applyNumberFormat="1" applyFont="1" applyAlignment="1" applyProtection="1">
      <alignment wrapText="1"/>
      <protection hidden="1"/>
    </xf>
    <xf numFmtId="4" fontId="6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76" fillId="0" borderId="0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39" borderId="31" xfId="0" applyNumberFormat="1" applyFont="1" applyFill="1" applyBorder="1" applyAlignment="1">
      <alignment horizontal="center" vertical="center" wrapText="1"/>
    </xf>
    <xf numFmtId="4" fontId="14" fillId="39" borderId="32" xfId="0" applyNumberFormat="1" applyFont="1" applyFill="1" applyBorder="1" applyAlignment="1">
      <alignment horizontal="center" vertical="center" wrapText="1"/>
    </xf>
    <xf numFmtId="4" fontId="14" fillId="39" borderId="33" xfId="0" applyNumberFormat="1" applyFont="1" applyFill="1" applyBorder="1" applyAlignment="1">
      <alignment horizontal="center" vertical="center" wrapText="1"/>
    </xf>
    <xf numFmtId="4" fontId="14" fillId="43" borderId="34" xfId="0" applyNumberFormat="1" applyFont="1" applyFill="1" applyBorder="1" applyAlignment="1">
      <alignment horizontal="left" vertical="center" wrapText="1"/>
    </xf>
    <xf numFmtId="4" fontId="14" fillId="43" borderId="10" xfId="0" applyNumberFormat="1" applyFont="1" applyFill="1" applyBorder="1" applyAlignment="1">
      <alignment horizontal="center" vertical="center" wrapText="1"/>
    </xf>
    <xf numFmtId="4" fontId="14" fillId="43" borderId="35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left" vertical="center" wrapText="1"/>
    </xf>
    <xf numFmtId="4" fontId="14" fillId="43" borderId="10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left" wrapText="1"/>
    </xf>
    <xf numFmtId="4" fontId="14" fillId="43" borderId="14" xfId="0" applyNumberFormat="1" applyFont="1" applyFill="1" applyBorder="1" applyAlignment="1">
      <alignment horizontal="left" wrapText="1"/>
    </xf>
    <xf numFmtId="4" fontId="14" fillId="0" borderId="14" xfId="0" applyNumberFormat="1" applyFont="1" applyFill="1" applyBorder="1" applyAlignment="1">
      <alignment horizontal="left" wrapText="1"/>
    </xf>
    <xf numFmtId="4" fontId="14" fillId="0" borderId="28" xfId="0" applyNumberFormat="1" applyFont="1" applyFill="1" applyBorder="1" applyAlignment="1">
      <alignment horizontal="center"/>
    </xf>
    <xf numFmtId="4" fontId="14" fillId="43" borderId="11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43" borderId="11" xfId="0" applyNumberFormat="1" applyFont="1" applyFill="1" applyBorder="1" applyAlignment="1">
      <alignment horizontal="center"/>
    </xf>
    <xf numFmtId="4" fontId="14" fillId="43" borderId="10" xfId="0" applyNumberFormat="1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center"/>
    </xf>
    <xf numFmtId="4" fontId="65" fillId="41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 applyProtection="1">
      <alignment horizontal="center" vertical="center" wrapText="1"/>
      <protection hidden="1"/>
    </xf>
    <xf numFmtId="4" fontId="65" fillId="0" borderId="0" xfId="0" applyNumberFormat="1" applyFont="1" applyAlignment="1">
      <alignment vertical="center"/>
    </xf>
    <xf numFmtId="4" fontId="62" fillId="0" borderId="0" xfId="0" applyNumberFormat="1" applyFont="1" applyAlignment="1">
      <alignment vertical="center"/>
    </xf>
    <xf numFmtId="4" fontId="65" fillId="0" borderId="11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4" fontId="65" fillId="0" borderId="0" xfId="0" applyNumberFormat="1" applyFont="1" applyFill="1" applyBorder="1" applyAlignment="1" applyProtection="1">
      <alignment horizontal="center"/>
      <protection hidden="1"/>
    </xf>
    <xf numFmtId="0" fontId="32" fillId="0" borderId="0" xfId="56" applyFont="1" applyBorder="1" applyAlignment="1">
      <alignment horizontal="center" vertical="center"/>
      <protection/>
    </xf>
    <xf numFmtId="0" fontId="34" fillId="37" borderId="11" xfId="56" applyFont="1" applyFill="1" applyBorder="1" applyAlignment="1">
      <alignment horizontal="center" vertical="center"/>
      <protection/>
    </xf>
    <xf numFmtId="0" fontId="34" fillId="37" borderId="14" xfId="56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44" fontId="32" fillId="0" borderId="21" xfId="44" applyFont="1" applyBorder="1" applyAlignment="1">
      <alignment horizontal="center" vertical="center"/>
    </xf>
    <xf numFmtId="44" fontId="32" fillId="0" borderId="12" xfId="44" applyFont="1" applyBorder="1" applyAlignment="1">
      <alignment horizontal="center" vertical="center"/>
    </xf>
    <xf numFmtId="0" fontId="32" fillId="0" borderId="37" xfId="56" applyFont="1" applyBorder="1" applyAlignment="1">
      <alignment horizontal="center" vertical="center"/>
      <protection/>
    </xf>
    <xf numFmtId="0" fontId="32" fillId="0" borderId="23" xfId="56" applyFont="1" applyBorder="1" applyAlignment="1">
      <alignment horizontal="center" vertical="center"/>
      <protection/>
    </xf>
    <xf numFmtId="0" fontId="32" fillId="0" borderId="28" xfId="56" applyFont="1" applyBorder="1" applyAlignment="1">
      <alignment horizontal="center" vertical="center"/>
      <protection/>
    </xf>
    <xf numFmtId="0" fontId="32" fillId="0" borderId="24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25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44" fontId="32" fillId="0" borderId="38" xfId="44" applyFont="1" applyBorder="1" applyAlignment="1">
      <alignment horizontal="center" vertical="center"/>
    </xf>
    <xf numFmtId="44" fontId="32" fillId="0" borderId="39" xfId="44" applyFont="1" applyBorder="1" applyAlignment="1">
      <alignment horizontal="center" vertical="center"/>
    </xf>
    <xf numFmtId="0" fontId="32" fillId="0" borderId="40" xfId="56" applyFont="1" applyBorder="1" applyAlignment="1">
      <alignment horizontal="center" vertical="center"/>
      <protection/>
    </xf>
    <xf numFmtId="0" fontId="32" fillId="0" borderId="41" xfId="56" applyFont="1" applyBorder="1" applyAlignment="1">
      <alignment horizontal="center" vertical="center"/>
      <protection/>
    </xf>
    <xf numFmtId="0" fontId="32" fillId="0" borderId="42" xfId="56" applyFont="1" applyBorder="1" applyAlignment="1">
      <alignment horizontal="center" vertical="center"/>
      <protection/>
    </xf>
    <xf numFmtId="0" fontId="32" fillId="0" borderId="43" xfId="56" applyFont="1" applyBorder="1" applyAlignment="1">
      <alignment horizontal="center" vertical="center"/>
      <protection/>
    </xf>
    <xf numFmtId="0" fontId="32" fillId="0" borderId="44" xfId="56" applyFont="1" applyBorder="1" applyAlignment="1">
      <alignment horizontal="center" vertical="center"/>
      <protection/>
    </xf>
    <xf numFmtId="0" fontId="32" fillId="0" borderId="45" xfId="56" applyFont="1" applyBorder="1" applyAlignment="1">
      <alignment horizontal="center" vertical="center"/>
      <protection/>
    </xf>
    <xf numFmtId="0" fontId="32" fillId="0" borderId="46" xfId="56" applyFont="1" applyBorder="1" applyAlignment="1">
      <alignment horizontal="center" vertical="center"/>
      <protection/>
    </xf>
    <xf numFmtId="0" fontId="34" fillId="37" borderId="28" xfId="56" applyFont="1" applyFill="1" applyBorder="1" applyAlignment="1">
      <alignment horizontal="center" vertical="center"/>
      <protection/>
    </xf>
    <xf numFmtId="0" fontId="34" fillId="37" borderId="24" xfId="56" applyFont="1" applyFill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right" wrapText="1"/>
      <protection/>
    </xf>
    <xf numFmtId="4" fontId="66" fillId="39" borderId="10" xfId="53" applyNumberFormat="1" applyFont="1" applyFill="1" applyBorder="1" applyAlignment="1">
      <alignment horizontal="left" wrapText="1"/>
      <protection/>
    </xf>
    <xf numFmtId="0" fontId="34" fillId="0" borderId="47" xfId="58" applyFont="1" applyBorder="1" applyAlignment="1">
      <alignment horizontal="center"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48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71" fillId="0" borderId="11" xfId="53" applyNumberFormat="1" applyFont="1" applyBorder="1" applyAlignment="1">
      <alignment horizontal="center" wrapText="1"/>
      <protection/>
    </xf>
    <xf numFmtId="4" fontId="71" fillId="0" borderId="25" xfId="53" applyNumberFormat="1" applyFont="1" applyBorder="1" applyAlignment="1">
      <alignment horizontal="center" wrapText="1"/>
      <protection/>
    </xf>
    <xf numFmtId="4" fontId="71" fillId="0" borderId="14" xfId="53" applyNumberFormat="1" applyFont="1" applyBorder="1" applyAlignment="1">
      <alignment horizontal="center" wrapText="1"/>
      <protection/>
    </xf>
    <xf numFmtId="4" fontId="66" fillId="39" borderId="11" xfId="53" applyNumberFormat="1" applyFont="1" applyFill="1" applyBorder="1" applyAlignment="1">
      <alignment horizontal="right" wrapText="1"/>
      <protection/>
    </xf>
    <xf numFmtId="4" fontId="66" fillId="39" borderId="25" xfId="53" applyNumberFormat="1" applyFont="1" applyFill="1" applyBorder="1" applyAlignment="1">
      <alignment horizontal="right" wrapText="1"/>
      <protection/>
    </xf>
    <xf numFmtId="4" fontId="66" fillId="39" borderId="14" xfId="53" applyNumberFormat="1" applyFont="1" applyFill="1" applyBorder="1" applyAlignment="1">
      <alignment horizontal="right" wrapText="1"/>
      <protection/>
    </xf>
    <xf numFmtId="4" fontId="64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4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5" fillId="0" borderId="10" xfId="53" applyNumberFormat="1" applyFont="1" applyFill="1" applyBorder="1" applyAlignment="1">
      <alignment horizontal="left" wrapText="1"/>
      <protection/>
    </xf>
    <xf numFmtId="4" fontId="55" fillId="0" borderId="10" xfId="53" applyNumberFormat="1" applyFont="1" applyBorder="1" applyAlignment="1">
      <alignment wrapText="1"/>
      <protection/>
    </xf>
    <xf numFmtId="4" fontId="64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5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4" fillId="0" borderId="10" xfId="53" applyNumberFormat="1" applyFont="1" applyFill="1" applyBorder="1" applyAlignment="1">
      <alignment wrapText="1"/>
      <protection/>
    </xf>
    <xf numFmtId="4" fontId="64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64" fillId="0" borderId="10" xfId="53" applyNumberFormat="1" applyFont="1" applyFill="1" applyBorder="1" applyAlignment="1">
      <alignment horizontal="left" wrapText="1"/>
      <protection/>
    </xf>
    <xf numFmtId="4" fontId="64" fillId="0" borderId="11" xfId="53" applyNumberFormat="1" applyFont="1" applyBorder="1" applyAlignment="1">
      <alignment wrapText="1"/>
      <protection/>
    </xf>
    <xf numFmtId="4" fontId="64" fillId="0" borderId="10" xfId="53" applyNumberFormat="1" applyFont="1" applyFill="1" applyBorder="1" applyAlignment="1">
      <alignment horizontal="center" wrapText="1"/>
      <protection/>
    </xf>
    <xf numFmtId="0" fontId="64" fillId="0" borderId="10" xfId="0" applyFont="1" applyBorder="1" applyAlignment="1">
      <alignment horizontal="center" wrapText="1"/>
    </xf>
    <xf numFmtId="4" fontId="64" fillId="0" borderId="10" xfId="53" applyNumberFormat="1" applyFont="1" applyBorder="1" applyAlignment="1">
      <alignment horizontal="center" wrapText="1"/>
      <protection/>
    </xf>
    <xf numFmtId="4" fontId="69" fillId="0" borderId="11" xfId="53" applyNumberFormat="1" applyFont="1" applyFill="1" applyBorder="1" applyAlignment="1">
      <alignment horizontal="center" wrapText="1"/>
      <protection/>
    </xf>
    <xf numFmtId="0" fontId="69" fillId="0" borderId="14" xfId="0" applyFont="1" applyBorder="1" applyAlignment="1">
      <alignment horizontal="center" wrapText="1"/>
    </xf>
    <xf numFmtId="4" fontId="65" fillId="0" borderId="10" xfId="53" applyNumberFormat="1" applyFont="1" applyFill="1" applyBorder="1" applyAlignment="1">
      <alignment horizontal="center" wrapText="1"/>
      <protection/>
    </xf>
    <xf numFmtId="0" fontId="65" fillId="0" borderId="10" xfId="0" applyFont="1" applyBorder="1" applyAlignment="1">
      <alignment horizontal="center" wrapText="1"/>
    </xf>
    <xf numFmtId="4" fontId="65" fillId="0" borderId="10" xfId="53" applyNumberFormat="1" applyFont="1" applyBorder="1" applyAlignment="1">
      <alignment horizontal="center" wrapText="1"/>
      <protection/>
    </xf>
    <xf numFmtId="0" fontId="64" fillId="0" borderId="0" xfId="53" applyFont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/>
      <protection/>
    </xf>
    <xf numFmtId="4" fontId="77" fillId="0" borderId="0" xfId="0" applyNumberFormat="1" applyFont="1" applyAlignment="1">
      <alignment horizontal="left" wrapText="1"/>
    </xf>
    <xf numFmtId="4" fontId="78" fillId="0" borderId="0" xfId="0" applyNumberFormat="1" applyFont="1" applyFill="1" applyBorder="1" applyAlignment="1">
      <alignment horizontal="center" wrapText="1"/>
    </xf>
    <xf numFmtId="4" fontId="78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4" fontId="77" fillId="0" borderId="0" xfId="0" applyNumberFormat="1" applyFont="1" applyAlignment="1">
      <alignment horizontal="center" wrapText="1"/>
    </xf>
    <xf numFmtId="4" fontId="77" fillId="0" borderId="0" xfId="0" applyNumberFormat="1" applyFont="1" applyAlignment="1" applyProtection="1">
      <alignment horizontal="center" wrapText="1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4" fontId="77" fillId="0" borderId="0" xfId="0" applyNumberFormat="1" applyFont="1" applyAlignment="1" applyProtection="1">
      <alignment horizontal="left" wrapText="1"/>
      <protection hidden="1"/>
    </xf>
    <xf numFmtId="4" fontId="13" fillId="0" borderId="0" xfId="0" applyNumberFormat="1" applyFont="1" applyAlignment="1" applyProtection="1">
      <alignment horizontal="left" wrapText="1"/>
      <protection hidden="1"/>
    </xf>
    <xf numFmtId="4" fontId="14" fillId="0" borderId="3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4" name="Таблица1478131421294665109110124125" displayName="Таблица1478131421294665109110124125" ref="B13:E19" totalsRowCount="1">
  <autoFilter ref="B13:E19"/>
  <tableColumns count="4">
    <tableColumn id="1" name="Выполненные работы по ремонту  общего имущества МКД и прочие оказанные услуги"/>
    <tableColumn id="7" name="Месяц"/>
    <tableColumn id="5" name="Стоимость всего:" totalsRowFunction="sum"/>
    <tableColumn id="8" name="в т.ч. финансирование со статьи КР" totalsRowFunction="sum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21" name="Таблица421" displayName="Таблица421" ref="B16:D22" totalsRowCount="1">
  <autoFilter ref="B16:D22"/>
  <tableColumns count="3">
    <tableColumn id="1" name="Выполненные работы по ремонту  общего имущества МКД и прочие оказанные услуги"/>
    <tableColumn id="2" name="Стоимость всего:" totalsRowFunction="sum"/>
    <tableColumn id="3" name="в т.ч. расходы со статьи КР" totalsRowFunction="sum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9" t="s">
        <v>15</v>
      </c>
      <c r="B12" s="361" t="s">
        <v>16</v>
      </c>
      <c r="C12" s="362"/>
      <c r="D12" s="365" t="s">
        <v>17</v>
      </c>
      <c r="E12" s="366"/>
      <c r="F12" s="366"/>
      <c r="G12" s="367"/>
      <c r="H12" s="355"/>
      <c r="I12" s="355"/>
      <c r="J12" s="355"/>
      <c r="K12" s="355"/>
      <c r="L12" s="355"/>
    </row>
    <row r="13" spans="1:12" ht="25.5">
      <c r="A13" s="360"/>
      <c r="B13" s="363"/>
      <c r="C13" s="364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56" t="s">
        <v>22</v>
      </c>
      <c r="C14" s="357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58" t="s">
        <v>75</v>
      </c>
      <c r="C15" s="358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58" t="s">
        <v>75</v>
      </c>
      <c r="F54" s="358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81" t="s">
        <v>16</v>
      </c>
      <c r="D14" s="382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83"/>
      <c r="D15" s="384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80" t="s">
        <v>115</v>
      </c>
      <c r="C47" s="380"/>
      <c r="D47" s="380"/>
      <c r="E47" s="380"/>
      <c r="F47" s="380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85" t="s">
        <v>116</v>
      </c>
      <c r="C48" s="386"/>
      <c r="D48" s="386"/>
      <c r="E48" s="386"/>
      <c r="F48" s="387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79" t="s">
        <v>13</v>
      </c>
      <c r="C49" s="379"/>
      <c r="D49" s="379"/>
      <c r="E49" s="379"/>
      <c r="F49" s="379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79" t="s">
        <v>52</v>
      </c>
      <c r="C50" s="379"/>
      <c r="D50" s="379"/>
      <c r="E50" s="379"/>
      <c r="F50" s="379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79"/>
      <c r="C51" s="379"/>
      <c r="D51" s="379"/>
      <c r="E51" s="379"/>
      <c r="F51" s="379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80" t="s">
        <v>117</v>
      </c>
      <c r="C53" s="380"/>
      <c r="D53" s="380"/>
      <c r="E53" s="380"/>
      <c r="F53" s="380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91" t="s">
        <v>186</v>
      </c>
      <c r="C59" s="392"/>
      <c r="D59" s="392"/>
      <c r="E59" s="392"/>
      <c r="F59" s="392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393" t="s">
        <v>122</v>
      </c>
      <c r="C60" s="394"/>
      <c r="D60" s="394"/>
      <c r="E60" s="394"/>
      <c r="F60" s="395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396" t="s">
        <v>161</v>
      </c>
      <c r="C61" s="397"/>
      <c r="D61" s="397"/>
      <c r="E61" s="397"/>
      <c r="F61" s="398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399" t="s">
        <v>124</v>
      </c>
      <c r="C62" s="400"/>
      <c r="D62" s="400"/>
      <c r="E62" s="400"/>
      <c r="F62" s="400"/>
      <c r="G62" s="223">
        <v>2.22</v>
      </c>
      <c r="H62" s="224">
        <f>ROUND(G62*C42,2)</f>
        <v>4347.25</v>
      </c>
      <c r="I62" s="207"/>
      <c r="K62" s="132"/>
    </row>
    <row r="63" spans="1:9" ht="15">
      <c r="A63" s="401" t="s">
        <v>127</v>
      </c>
      <c r="B63" s="402" t="s">
        <v>126</v>
      </c>
      <c r="C63" s="403"/>
      <c r="D63" s="403"/>
      <c r="E63" s="403"/>
      <c r="F63" s="403"/>
      <c r="G63" s="404">
        <v>0.69</v>
      </c>
      <c r="H63" s="405">
        <f>ROUND(G63*C42,2)</f>
        <v>1351.17</v>
      </c>
      <c r="I63" s="207"/>
    </row>
    <row r="64" spans="1:9" ht="18.75" customHeight="1">
      <c r="A64" s="401"/>
      <c r="B64" s="403"/>
      <c r="C64" s="403"/>
      <c r="D64" s="403"/>
      <c r="E64" s="403"/>
      <c r="F64" s="403"/>
      <c r="G64" s="404"/>
      <c r="H64" s="405"/>
      <c r="I64" s="207"/>
    </row>
    <row r="65" spans="1:9" ht="15">
      <c r="A65" s="401" t="s">
        <v>129</v>
      </c>
      <c r="B65" s="402" t="s">
        <v>128</v>
      </c>
      <c r="C65" s="403"/>
      <c r="D65" s="403"/>
      <c r="E65" s="403"/>
      <c r="F65" s="403"/>
      <c r="G65" s="404">
        <v>0.57</v>
      </c>
      <c r="H65" s="405">
        <f>ROUND(G65*C42,2)</f>
        <v>1116.19</v>
      </c>
      <c r="I65" s="207"/>
    </row>
    <row r="66" spans="1:9" ht="18.75" customHeight="1">
      <c r="A66" s="401"/>
      <c r="B66" s="403"/>
      <c r="C66" s="403"/>
      <c r="D66" s="403"/>
      <c r="E66" s="403"/>
      <c r="F66" s="403"/>
      <c r="G66" s="404"/>
      <c r="H66" s="405"/>
      <c r="I66" s="207"/>
    </row>
    <row r="67" spans="1:9" ht="21" customHeight="1">
      <c r="A67" s="401" t="s">
        <v>131</v>
      </c>
      <c r="B67" s="402" t="s">
        <v>130</v>
      </c>
      <c r="C67" s="403"/>
      <c r="D67" s="403"/>
      <c r="E67" s="403"/>
      <c r="F67" s="403"/>
      <c r="G67" s="404">
        <v>2</v>
      </c>
      <c r="H67" s="405">
        <f>G67*C42</f>
        <v>3916.44</v>
      </c>
      <c r="I67" s="207"/>
    </row>
    <row r="68" spans="1:9" ht="15">
      <c r="A68" s="401"/>
      <c r="B68" s="403"/>
      <c r="C68" s="403"/>
      <c r="D68" s="403"/>
      <c r="E68" s="403"/>
      <c r="F68" s="403"/>
      <c r="G68" s="404"/>
      <c r="H68" s="405"/>
      <c r="I68" s="207"/>
    </row>
    <row r="69" spans="1:15" ht="15">
      <c r="A69" s="222" t="s">
        <v>162</v>
      </c>
      <c r="B69" s="403" t="s">
        <v>132</v>
      </c>
      <c r="C69" s="403"/>
      <c r="D69" s="403"/>
      <c r="E69" s="403"/>
      <c r="F69" s="403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419" t="s">
        <v>185</v>
      </c>
      <c r="C70" s="414"/>
      <c r="D70" s="414"/>
      <c r="E70" s="414"/>
      <c r="F70" s="414"/>
      <c r="G70" s="123"/>
      <c r="H70" s="123">
        <f>H71+H72+H73+H74+H75+H76</f>
        <v>48455.377</v>
      </c>
      <c r="I70" s="207"/>
    </row>
    <row r="71" spans="1:9" ht="15">
      <c r="A71" s="142"/>
      <c r="B71" s="415" t="s">
        <v>163</v>
      </c>
      <c r="C71" s="400"/>
      <c r="D71" s="400"/>
      <c r="E71" s="400"/>
      <c r="F71" s="400"/>
      <c r="G71" s="134"/>
      <c r="H71" s="134"/>
      <c r="I71" s="207"/>
    </row>
    <row r="72" spans="1:12" ht="15">
      <c r="A72" s="142"/>
      <c r="B72" s="415" t="s">
        <v>135</v>
      </c>
      <c r="C72" s="400"/>
      <c r="D72" s="400"/>
      <c r="E72" s="400"/>
      <c r="F72" s="400"/>
      <c r="G72" s="135"/>
      <c r="H72" s="135"/>
      <c r="I72" s="207"/>
      <c r="L72" s="207">
        <f>L69+21.9</f>
        <v>-46528.787</v>
      </c>
    </row>
    <row r="73" spans="1:9" ht="15">
      <c r="A73" s="133"/>
      <c r="B73" s="416" t="s">
        <v>189</v>
      </c>
      <c r="C73" s="417"/>
      <c r="D73" s="417"/>
      <c r="E73" s="417"/>
      <c r="F73" s="418"/>
      <c r="G73" s="135"/>
      <c r="H73" s="135">
        <v>5696</v>
      </c>
      <c r="I73" s="207"/>
    </row>
    <row r="74" spans="1:9" ht="15">
      <c r="A74" s="133"/>
      <c r="B74" s="416" t="s">
        <v>190</v>
      </c>
      <c r="C74" s="417"/>
      <c r="D74" s="417"/>
      <c r="E74" s="417"/>
      <c r="F74" s="418"/>
      <c r="G74" s="135"/>
      <c r="H74" s="135">
        <v>428</v>
      </c>
      <c r="I74" s="207"/>
    </row>
    <row r="75" spans="1:9" ht="15">
      <c r="A75" s="133"/>
      <c r="B75" s="416" t="s">
        <v>191</v>
      </c>
      <c r="C75" s="417"/>
      <c r="D75" s="417"/>
      <c r="E75" s="417"/>
      <c r="F75" s="418"/>
      <c r="G75" s="135"/>
      <c r="H75" s="135">
        <f>38483.07*1.1</f>
        <v>42331.377</v>
      </c>
      <c r="I75" s="207"/>
    </row>
    <row r="76" spans="1:11" ht="15">
      <c r="A76" s="133"/>
      <c r="B76" s="416" t="s">
        <v>192</v>
      </c>
      <c r="C76" s="417"/>
      <c r="D76" s="417"/>
      <c r="E76" s="417"/>
      <c r="F76" s="418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21" t="s">
        <v>52</v>
      </c>
      <c r="H79" s="422"/>
      <c r="I79" s="423" t="s">
        <v>117</v>
      </c>
      <c r="J79" s="422"/>
    </row>
    <row r="80" spans="1:12" ht="27.75" customHeight="1">
      <c r="A80" s="133"/>
      <c r="B80" s="136"/>
      <c r="C80" s="137"/>
      <c r="D80" s="137"/>
      <c r="E80" s="137"/>
      <c r="F80" s="137"/>
      <c r="G80" s="424" t="s">
        <v>37</v>
      </c>
      <c r="H80" s="425"/>
      <c r="I80" s="424" t="s">
        <v>37</v>
      </c>
      <c r="J80" s="425"/>
      <c r="L80" s="207"/>
    </row>
    <row r="81" spans="1:12" s="103" customFormat="1" ht="18.75">
      <c r="A81" s="133"/>
      <c r="B81" s="413" t="s">
        <v>183</v>
      </c>
      <c r="C81" s="414"/>
      <c r="D81" s="414"/>
      <c r="E81" s="414"/>
      <c r="F81" s="420"/>
      <c r="G81" s="426">
        <f>'июль2013г (3)'!G77:H77</f>
        <v>-58483.27000000003</v>
      </c>
      <c r="H81" s="427"/>
      <c r="I81" s="426">
        <f>'июль2013г (3)'!I77:J77</f>
        <v>12065.959999999977</v>
      </c>
      <c r="J81" s="427"/>
      <c r="L81" s="142"/>
    </row>
    <row r="82" spans="1:10" ht="18.75">
      <c r="A82" s="118"/>
      <c r="B82" s="413" t="s">
        <v>184</v>
      </c>
      <c r="C82" s="414"/>
      <c r="D82" s="414"/>
      <c r="E82" s="414"/>
      <c r="F82" s="420"/>
      <c r="G82" s="426">
        <f>G81+I47-H59+G55</f>
        <v>-72879.64700000003</v>
      </c>
      <c r="H82" s="427"/>
      <c r="I82" s="428">
        <f>I81+I53-J53</f>
        <v>14814.789999999977</v>
      </c>
      <c r="J82" s="427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410" t="s">
        <v>117</v>
      </c>
      <c r="L83" s="411"/>
      <c r="M83" s="411"/>
      <c r="N83" s="411"/>
      <c r="O83" s="412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K83:O83"/>
    <mergeCell ref="B81:F81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81" t="s">
        <v>16</v>
      </c>
      <c r="D14" s="382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83"/>
      <c r="D15" s="384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80" t="s">
        <v>115</v>
      </c>
      <c r="C47" s="380"/>
      <c r="D47" s="380"/>
      <c r="E47" s="380"/>
      <c r="F47" s="380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85" t="s">
        <v>116</v>
      </c>
      <c r="C48" s="386"/>
      <c r="D48" s="386"/>
      <c r="E48" s="386"/>
      <c r="F48" s="387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79" t="s">
        <v>13</v>
      </c>
      <c r="C49" s="379"/>
      <c r="D49" s="379"/>
      <c r="E49" s="379"/>
      <c r="F49" s="379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79" t="s">
        <v>52</v>
      </c>
      <c r="C50" s="379"/>
      <c r="D50" s="379"/>
      <c r="E50" s="379"/>
      <c r="F50" s="379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79"/>
      <c r="C51" s="379"/>
      <c r="D51" s="379"/>
      <c r="E51" s="379"/>
      <c r="F51" s="379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80" t="s">
        <v>117</v>
      </c>
      <c r="C53" s="380"/>
      <c r="D53" s="380"/>
      <c r="E53" s="380"/>
      <c r="F53" s="380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91" t="s">
        <v>186</v>
      </c>
      <c r="C59" s="392"/>
      <c r="D59" s="392"/>
      <c r="E59" s="392"/>
      <c r="F59" s="392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393" t="s">
        <v>122</v>
      </c>
      <c r="C60" s="394"/>
      <c r="D60" s="394"/>
      <c r="E60" s="394"/>
      <c r="F60" s="395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396" t="s">
        <v>161</v>
      </c>
      <c r="C61" s="397"/>
      <c r="D61" s="397"/>
      <c r="E61" s="397"/>
      <c r="F61" s="398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399" t="s">
        <v>124</v>
      </c>
      <c r="C62" s="400"/>
      <c r="D62" s="400"/>
      <c r="E62" s="400"/>
      <c r="F62" s="400"/>
      <c r="G62" s="231">
        <v>2.22</v>
      </c>
      <c r="H62" s="232">
        <f>ROUND(G62*C42,2)</f>
        <v>4347.25</v>
      </c>
      <c r="I62" s="207"/>
      <c r="K62" s="132"/>
    </row>
    <row r="63" spans="1:9" ht="15">
      <c r="A63" s="401" t="s">
        <v>127</v>
      </c>
      <c r="B63" s="402" t="s">
        <v>126</v>
      </c>
      <c r="C63" s="403"/>
      <c r="D63" s="403"/>
      <c r="E63" s="403"/>
      <c r="F63" s="403"/>
      <c r="G63" s="404">
        <v>0.69</v>
      </c>
      <c r="H63" s="405">
        <f>ROUND(G63*C42,2)</f>
        <v>1351.17</v>
      </c>
      <c r="I63" s="207"/>
    </row>
    <row r="64" spans="1:9" ht="18.75" customHeight="1">
      <c r="A64" s="401"/>
      <c r="B64" s="403"/>
      <c r="C64" s="403"/>
      <c r="D64" s="403"/>
      <c r="E64" s="403"/>
      <c r="F64" s="403"/>
      <c r="G64" s="404"/>
      <c r="H64" s="405"/>
      <c r="I64" s="207"/>
    </row>
    <row r="65" spans="1:9" ht="15">
      <c r="A65" s="401" t="s">
        <v>129</v>
      </c>
      <c r="B65" s="402" t="s">
        <v>128</v>
      </c>
      <c r="C65" s="403"/>
      <c r="D65" s="403"/>
      <c r="E65" s="403"/>
      <c r="F65" s="403"/>
      <c r="G65" s="404">
        <v>0.57</v>
      </c>
      <c r="H65" s="405">
        <f>ROUND(G65*C42,2)</f>
        <v>1116.19</v>
      </c>
      <c r="I65" s="207"/>
    </row>
    <row r="66" spans="1:9" ht="18.75" customHeight="1">
      <c r="A66" s="401"/>
      <c r="B66" s="403"/>
      <c r="C66" s="403"/>
      <c r="D66" s="403"/>
      <c r="E66" s="403"/>
      <c r="F66" s="403"/>
      <c r="G66" s="404"/>
      <c r="H66" s="405"/>
      <c r="I66" s="207"/>
    </row>
    <row r="67" spans="1:9" ht="21" customHeight="1">
      <c r="A67" s="401" t="s">
        <v>131</v>
      </c>
      <c r="B67" s="402" t="s">
        <v>130</v>
      </c>
      <c r="C67" s="403"/>
      <c r="D67" s="403"/>
      <c r="E67" s="403"/>
      <c r="F67" s="403"/>
      <c r="G67" s="404">
        <v>2</v>
      </c>
      <c r="H67" s="405">
        <f>G67*C42</f>
        <v>3916.44</v>
      </c>
      <c r="I67" s="207"/>
    </row>
    <row r="68" spans="1:9" ht="15">
      <c r="A68" s="401"/>
      <c r="B68" s="403"/>
      <c r="C68" s="403"/>
      <c r="D68" s="403"/>
      <c r="E68" s="403"/>
      <c r="F68" s="403"/>
      <c r="G68" s="404"/>
      <c r="H68" s="405"/>
      <c r="I68" s="207"/>
    </row>
    <row r="69" spans="1:15" ht="15">
      <c r="A69" s="230" t="s">
        <v>162</v>
      </c>
      <c r="B69" s="403" t="s">
        <v>132</v>
      </c>
      <c r="C69" s="403"/>
      <c r="D69" s="403"/>
      <c r="E69" s="403"/>
      <c r="F69" s="403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419" t="s">
        <v>185</v>
      </c>
      <c r="C70" s="414"/>
      <c r="D70" s="414"/>
      <c r="E70" s="414"/>
      <c r="F70" s="414"/>
      <c r="G70" s="123"/>
      <c r="H70" s="123">
        <f>H71+H72+H73+H74+H75+H76</f>
        <v>0</v>
      </c>
      <c r="I70" s="207"/>
    </row>
    <row r="71" spans="1:9" ht="15">
      <c r="A71" s="142"/>
      <c r="B71" s="415" t="s">
        <v>163</v>
      </c>
      <c r="C71" s="400"/>
      <c r="D71" s="400"/>
      <c r="E71" s="400"/>
      <c r="F71" s="400"/>
      <c r="G71" s="134"/>
      <c r="H71" s="134"/>
      <c r="I71" s="207"/>
    </row>
    <row r="72" spans="1:12" ht="15">
      <c r="A72" s="142"/>
      <c r="B72" s="415" t="s">
        <v>135</v>
      </c>
      <c r="C72" s="400"/>
      <c r="D72" s="400"/>
      <c r="E72" s="400"/>
      <c r="F72" s="400"/>
      <c r="G72" s="135"/>
      <c r="H72" s="135"/>
      <c r="I72" s="207"/>
      <c r="L72" s="207">
        <f>L69+21.9</f>
        <v>-26916.98</v>
      </c>
    </row>
    <row r="73" spans="1:9" ht="15">
      <c r="A73" s="133"/>
      <c r="B73" s="416" t="s">
        <v>194</v>
      </c>
      <c r="C73" s="417"/>
      <c r="D73" s="417"/>
      <c r="E73" s="417"/>
      <c r="F73" s="418"/>
      <c r="G73" s="135"/>
      <c r="H73" s="135">
        <v>0</v>
      </c>
      <c r="I73" s="207"/>
    </row>
    <row r="74" spans="1:9" ht="15" customHeight="1">
      <c r="A74" s="133"/>
      <c r="B74" s="416" t="s">
        <v>194</v>
      </c>
      <c r="C74" s="417"/>
      <c r="D74" s="417"/>
      <c r="E74" s="417"/>
      <c r="F74" s="418"/>
      <c r="G74" s="135"/>
      <c r="H74" s="135">
        <v>0</v>
      </c>
      <c r="I74" s="207"/>
    </row>
    <row r="75" spans="1:9" ht="15" customHeight="1">
      <c r="A75" s="133"/>
      <c r="B75" s="416" t="s">
        <v>194</v>
      </c>
      <c r="C75" s="417"/>
      <c r="D75" s="417"/>
      <c r="E75" s="417"/>
      <c r="F75" s="418"/>
      <c r="G75" s="135"/>
      <c r="H75" s="135">
        <v>0</v>
      </c>
      <c r="I75" s="207"/>
    </row>
    <row r="76" spans="1:11" ht="15" customHeight="1">
      <c r="A76" s="133"/>
      <c r="B76" s="416" t="s">
        <v>194</v>
      </c>
      <c r="C76" s="417"/>
      <c r="D76" s="417"/>
      <c r="E76" s="417"/>
      <c r="F76" s="418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21" t="s">
        <v>52</v>
      </c>
      <c r="H79" s="422"/>
      <c r="I79" s="423" t="s">
        <v>117</v>
      </c>
      <c r="J79" s="422"/>
    </row>
    <row r="80" spans="1:12" ht="27.75" customHeight="1">
      <c r="A80" s="133"/>
      <c r="B80" s="136"/>
      <c r="C80" s="137"/>
      <c r="D80" s="137"/>
      <c r="E80" s="137"/>
      <c r="F80" s="137"/>
      <c r="G80" s="424" t="s">
        <v>37</v>
      </c>
      <c r="H80" s="425"/>
      <c r="I80" s="424" t="s">
        <v>37</v>
      </c>
      <c r="J80" s="425"/>
      <c r="L80" s="207"/>
    </row>
    <row r="81" spans="1:12" s="103" customFormat="1" ht="18.75">
      <c r="A81" s="133"/>
      <c r="B81" s="413" t="s">
        <v>183</v>
      </c>
      <c r="C81" s="414"/>
      <c r="D81" s="414"/>
      <c r="E81" s="414"/>
      <c r="F81" s="420"/>
      <c r="G81" s="426">
        <f>'08 13'!G82:H82</f>
        <v>-72879.64700000003</v>
      </c>
      <c r="H81" s="427"/>
      <c r="I81" s="426">
        <f>'08 13'!I82:J82</f>
        <v>14814.789999999977</v>
      </c>
      <c r="J81" s="427"/>
      <c r="L81" s="142"/>
    </row>
    <row r="82" spans="1:10" ht="18.75">
      <c r="A82" s="118"/>
      <c r="B82" s="413" t="s">
        <v>184</v>
      </c>
      <c r="C82" s="414"/>
      <c r="D82" s="414"/>
      <c r="E82" s="414"/>
      <c r="F82" s="420"/>
      <c r="G82" s="426">
        <f>G81+I47-H59+G55</f>
        <v>-67664.21700000003</v>
      </c>
      <c r="H82" s="427"/>
      <c r="I82" s="428">
        <f>I81+I53-J53</f>
        <v>14814.789999999977</v>
      </c>
      <c r="J82" s="427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410" t="s">
        <v>117</v>
      </c>
      <c r="L83" s="411"/>
      <c r="M83" s="411"/>
      <c r="N83" s="411"/>
      <c r="O83" s="412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I81:J81"/>
    <mergeCell ref="B71:F71"/>
    <mergeCell ref="B72:F72"/>
    <mergeCell ref="B73:F73"/>
    <mergeCell ref="B74:F74"/>
    <mergeCell ref="B75:F75"/>
    <mergeCell ref="B76:F76"/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81" t="s">
        <v>16</v>
      </c>
      <c r="D14" s="382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83"/>
      <c r="D15" s="384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429" t="s">
        <v>106</v>
      </c>
      <c r="B35" s="429"/>
      <c r="C35" s="429"/>
      <c r="D35" s="429"/>
      <c r="E35" s="429"/>
      <c r="F35" s="429"/>
      <c r="G35" s="429"/>
      <c r="H35" s="429"/>
      <c r="I35" s="429"/>
      <c r="J35" s="429"/>
    </row>
    <row r="36" spans="1:10" ht="15">
      <c r="A36" s="429"/>
      <c r="B36" s="429"/>
      <c r="C36" s="429"/>
      <c r="D36" s="429"/>
      <c r="E36" s="429"/>
      <c r="F36" s="429"/>
      <c r="G36" s="429"/>
      <c r="H36" s="429"/>
      <c r="I36" s="429"/>
      <c r="J36" s="429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80" t="s">
        <v>115</v>
      </c>
      <c r="C47" s="380"/>
      <c r="D47" s="380"/>
      <c r="E47" s="380"/>
      <c r="F47" s="380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85" t="s">
        <v>116</v>
      </c>
      <c r="C48" s="386"/>
      <c r="D48" s="386"/>
      <c r="E48" s="386"/>
      <c r="F48" s="387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79" t="s">
        <v>13</v>
      </c>
      <c r="C49" s="379"/>
      <c r="D49" s="379"/>
      <c r="E49" s="379"/>
      <c r="F49" s="379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79" t="s">
        <v>52</v>
      </c>
      <c r="C50" s="379"/>
      <c r="D50" s="379"/>
      <c r="E50" s="379"/>
      <c r="F50" s="379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79"/>
      <c r="C51" s="379"/>
      <c r="D51" s="379"/>
      <c r="E51" s="379"/>
      <c r="F51" s="379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80" t="s">
        <v>117</v>
      </c>
      <c r="C53" s="380"/>
      <c r="D53" s="380"/>
      <c r="E53" s="380"/>
      <c r="F53" s="380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430" t="s">
        <v>200</v>
      </c>
      <c r="E55" s="430"/>
      <c r="F55" s="430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430" t="s">
        <v>182</v>
      </c>
      <c r="E56" s="430"/>
      <c r="F56" s="430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391" t="s">
        <v>186</v>
      </c>
      <c r="C60" s="392"/>
      <c r="D60" s="392"/>
      <c r="E60" s="392"/>
      <c r="F60" s="392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393" t="s">
        <v>122</v>
      </c>
      <c r="C61" s="394"/>
      <c r="D61" s="394"/>
      <c r="E61" s="394"/>
      <c r="F61" s="395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396" t="s">
        <v>161</v>
      </c>
      <c r="C62" s="397"/>
      <c r="D62" s="397"/>
      <c r="E62" s="397"/>
      <c r="F62" s="398"/>
      <c r="G62" s="190">
        <v>1.87</v>
      </c>
      <c r="H62" s="244">
        <f>ROUND(G62*C42,2)</f>
        <v>3661.87</v>
      </c>
      <c r="I62" s="207"/>
      <c r="K62" s="132"/>
      <c r="V62" s="410" t="s">
        <v>117</v>
      </c>
      <c r="W62" s="411"/>
      <c r="X62" s="411"/>
      <c r="Y62" s="411"/>
      <c r="Z62" s="412"/>
    </row>
    <row r="63" spans="1:26" ht="15">
      <c r="A63" s="242" t="s">
        <v>125</v>
      </c>
      <c r="B63" s="399" t="s">
        <v>124</v>
      </c>
      <c r="C63" s="400"/>
      <c r="D63" s="400"/>
      <c r="E63" s="400"/>
      <c r="F63" s="400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401" t="s">
        <v>127</v>
      </c>
      <c r="B64" s="402" t="s">
        <v>196</v>
      </c>
      <c r="C64" s="403"/>
      <c r="D64" s="403"/>
      <c r="E64" s="403"/>
      <c r="F64" s="403"/>
      <c r="G64" s="404">
        <v>1.58</v>
      </c>
      <c r="H64" s="405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401"/>
      <c r="B65" s="403"/>
      <c r="C65" s="403"/>
      <c r="D65" s="403"/>
      <c r="E65" s="403"/>
      <c r="F65" s="403"/>
      <c r="G65" s="404"/>
      <c r="H65" s="405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401" t="s">
        <v>129</v>
      </c>
      <c r="B66" s="402" t="s">
        <v>130</v>
      </c>
      <c r="C66" s="403"/>
      <c r="D66" s="403"/>
      <c r="E66" s="403"/>
      <c r="F66" s="403"/>
      <c r="G66" s="404">
        <v>1.28</v>
      </c>
      <c r="H66" s="405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401"/>
      <c r="B67" s="403"/>
      <c r="C67" s="403"/>
      <c r="D67" s="403"/>
      <c r="E67" s="403"/>
      <c r="F67" s="403"/>
      <c r="G67" s="404"/>
      <c r="H67" s="405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403" t="s">
        <v>197</v>
      </c>
      <c r="C68" s="403"/>
      <c r="D68" s="403"/>
      <c r="E68" s="403"/>
      <c r="F68" s="403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419" t="s">
        <v>185</v>
      </c>
      <c r="C69" s="414"/>
      <c r="D69" s="414"/>
      <c r="E69" s="414"/>
      <c r="F69" s="414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415" t="s">
        <v>163</v>
      </c>
      <c r="C70" s="400"/>
      <c r="D70" s="400"/>
      <c r="E70" s="400"/>
      <c r="F70" s="400"/>
      <c r="G70" s="134"/>
      <c r="H70" s="134"/>
      <c r="I70" s="207"/>
    </row>
    <row r="71" spans="1:12" ht="15">
      <c r="A71" s="142"/>
      <c r="B71" s="415" t="s">
        <v>135</v>
      </c>
      <c r="C71" s="400"/>
      <c r="D71" s="400"/>
      <c r="E71" s="400"/>
      <c r="F71" s="400"/>
      <c r="G71" s="135"/>
      <c r="H71" s="135"/>
      <c r="I71" s="207"/>
      <c r="L71" s="207">
        <f>L68+21.9</f>
        <v>650.1984000000015</v>
      </c>
    </row>
    <row r="72" spans="1:9" ht="15">
      <c r="A72" s="133"/>
      <c r="B72" s="416" t="s">
        <v>194</v>
      </c>
      <c r="C72" s="417"/>
      <c r="D72" s="417"/>
      <c r="E72" s="417"/>
      <c r="F72" s="418"/>
      <c r="G72" s="135"/>
      <c r="H72" s="135">
        <v>0</v>
      </c>
      <c r="I72" s="207"/>
    </row>
    <row r="73" spans="1:9" ht="15" customHeight="1">
      <c r="A73" s="133"/>
      <c r="B73" s="416" t="s">
        <v>194</v>
      </c>
      <c r="C73" s="417"/>
      <c r="D73" s="417"/>
      <c r="E73" s="417"/>
      <c r="F73" s="418"/>
      <c r="G73" s="135"/>
      <c r="H73" s="135">
        <v>0</v>
      </c>
      <c r="I73" s="207"/>
    </row>
    <row r="74" spans="1:9" ht="15" customHeight="1">
      <c r="A74" s="133"/>
      <c r="B74" s="416" t="s">
        <v>194</v>
      </c>
      <c r="C74" s="417"/>
      <c r="D74" s="417"/>
      <c r="E74" s="417"/>
      <c r="F74" s="418"/>
      <c r="G74" s="135"/>
      <c r="H74" s="135">
        <v>0</v>
      </c>
      <c r="I74" s="207"/>
    </row>
    <row r="75" spans="1:11" ht="15" customHeight="1">
      <c r="A75" s="133"/>
      <c r="B75" s="416" t="s">
        <v>194</v>
      </c>
      <c r="C75" s="417"/>
      <c r="D75" s="417"/>
      <c r="E75" s="417"/>
      <c r="F75" s="418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421" t="s">
        <v>52</v>
      </c>
      <c r="G80" s="422"/>
      <c r="H80" s="423" t="s">
        <v>117</v>
      </c>
      <c r="I80" s="422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424" t="s">
        <v>37</v>
      </c>
      <c r="G81" s="425"/>
      <c r="H81" s="424" t="s">
        <v>37</v>
      </c>
      <c r="I81" s="425"/>
    </row>
    <row r="82" spans="1:12" ht="18.75">
      <c r="A82" s="413" t="s">
        <v>183</v>
      </c>
      <c r="B82" s="414"/>
      <c r="C82" s="414"/>
      <c r="D82" s="414"/>
      <c r="E82" s="420"/>
      <c r="F82" s="426">
        <v>-44350.02</v>
      </c>
      <c r="G82" s="427"/>
      <c r="H82" s="426">
        <v>16990.04</v>
      </c>
      <c r="I82" s="427"/>
      <c r="K82" s="255" t="s">
        <v>199</v>
      </c>
      <c r="L82" s="255" t="s">
        <v>201</v>
      </c>
    </row>
    <row r="83" spans="1:12" ht="18.75">
      <c r="A83" s="413" t="s">
        <v>184</v>
      </c>
      <c r="B83" s="414"/>
      <c r="C83" s="414"/>
      <c r="D83" s="414"/>
      <c r="E83" s="420"/>
      <c r="F83" s="426">
        <f>F82+I47-H60+G55+G56</f>
        <v>4710.388400000022</v>
      </c>
      <c r="G83" s="427"/>
      <c r="H83" s="428">
        <f>H82+I53-J53</f>
        <v>19672.18</v>
      </c>
      <c r="I83" s="427"/>
      <c r="K83" s="256">
        <f>F83</f>
        <v>4710.388400000022</v>
      </c>
      <c r="L83" s="256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  <mergeCell ref="H82:I82"/>
    <mergeCell ref="B70:F70"/>
    <mergeCell ref="B71:F71"/>
    <mergeCell ref="B72:F72"/>
    <mergeCell ref="B73:F73"/>
    <mergeCell ref="B74:F74"/>
    <mergeCell ref="B75:F75"/>
    <mergeCell ref="A66:A67"/>
    <mergeCell ref="B66:F67"/>
    <mergeCell ref="G66:G67"/>
    <mergeCell ref="H66:H67"/>
    <mergeCell ref="B68:F68"/>
    <mergeCell ref="B69:F69"/>
    <mergeCell ref="H64:H65"/>
    <mergeCell ref="B53:F53"/>
    <mergeCell ref="B60:F60"/>
    <mergeCell ref="B61:F61"/>
    <mergeCell ref="B62:F62"/>
    <mergeCell ref="B63:F63"/>
    <mergeCell ref="D55:F55"/>
    <mergeCell ref="D56:F56"/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view="pageBreakPreview" zoomScale="70" zoomScaleSheetLayoutView="70" zoomScalePageLayoutView="0" workbookViewId="0" topLeftCell="A1">
      <selection activeCell="B4" sqref="B4:F4"/>
    </sheetView>
  </sheetViews>
  <sheetFormatPr defaultColWidth="9.140625" defaultRowHeight="15"/>
  <cols>
    <col min="1" max="1" width="5.421875" style="246" customWidth="1"/>
    <col min="2" max="2" width="43.7109375" style="283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432" t="s">
        <v>209</v>
      </c>
      <c r="C2" s="432"/>
      <c r="D2" s="432"/>
      <c r="E2" s="432"/>
      <c r="F2" s="432"/>
      <c r="G2" s="263"/>
    </row>
    <row r="3" spans="1:7" ht="48.75" customHeight="1">
      <c r="A3" s="271"/>
      <c r="B3" s="433" t="s">
        <v>211</v>
      </c>
      <c r="C3" s="433"/>
      <c r="D3" s="433"/>
      <c r="E3" s="433"/>
      <c r="F3" s="433"/>
      <c r="G3" s="261"/>
    </row>
    <row r="4" spans="1:7" ht="20.25" customHeight="1">
      <c r="A4" s="271"/>
      <c r="B4" s="432" t="s">
        <v>234</v>
      </c>
      <c r="C4" s="432"/>
      <c r="D4" s="432"/>
      <c r="E4" s="432"/>
      <c r="F4" s="432"/>
      <c r="G4" s="262"/>
    </row>
    <row r="5" spans="1:7" ht="18.75">
      <c r="A5" s="271"/>
      <c r="B5" s="432" t="s">
        <v>214</v>
      </c>
      <c r="C5" s="432"/>
      <c r="D5" s="432"/>
      <c r="E5" s="432"/>
      <c r="F5" s="432"/>
      <c r="G5" s="262"/>
    </row>
    <row r="6" spans="1:7" ht="18.75">
      <c r="A6" s="271"/>
      <c r="B6" s="296"/>
      <c r="C6" s="271"/>
      <c r="D6" s="270"/>
      <c r="E6" s="271"/>
      <c r="F6" s="271"/>
      <c r="G6" s="262"/>
    </row>
    <row r="7" spans="1:7" ht="18.75">
      <c r="A7" s="271"/>
      <c r="B7" s="281" t="s">
        <v>233</v>
      </c>
      <c r="C7" s="271"/>
      <c r="D7" s="270"/>
      <c r="E7" s="271"/>
      <c r="F7" s="271"/>
      <c r="G7" s="262"/>
    </row>
    <row r="8" spans="1:7" ht="18.75">
      <c r="A8" s="271"/>
      <c r="B8" s="296"/>
      <c r="C8" s="271"/>
      <c r="D8" s="270"/>
      <c r="E8" s="271"/>
      <c r="F8" s="271"/>
      <c r="G8" s="262"/>
    </row>
    <row r="9" spans="1:7" ht="18.75">
      <c r="A9" s="271" t="s">
        <v>119</v>
      </c>
      <c r="B9" s="281" t="s">
        <v>229</v>
      </c>
      <c r="C9" s="271"/>
      <c r="D9" s="270"/>
      <c r="E9" s="271"/>
      <c r="F9" s="271"/>
      <c r="G9" s="262"/>
    </row>
    <row r="10" spans="1:7" ht="18.75">
      <c r="A10" s="271" t="s">
        <v>205</v>
      </c>
      <c r="B10" s="281" t="s">
        <v>230</v>
      </c>
      <c r="C10" s="271"/>
      <c r="D10" s="270"/>
      <c r="E10" s="271"/>
      <c r="F10" s="271"/>
      <c r="G10" s="262"/>
    </row>
    <row r="11" spans="1:8" s="295" customFormat="1" ht="18.75">
      <c r="A11" s="293" t="s">
        <v>227</v>
      </c>
      <c r="B11" s="281" t="s">
        <v>231</v>
      </c>
      <c r="C11" s="293"/>
      <c r="D11" s="270"/>
      <c r="E11" s="293"/>
      <c r="F11" s="293"/>
      <c r="G11" s="251"/>
      <c r="H11" s="294"/>
    </row>
    <row r="12" spans="1:8" s="295" customFormat="1" ht="18.75">
      <c r="A12" s="293"/>
      <c r="B12" s="281"/>
      <c r="C12" s="293"/>
      <c r="D12" s="270"/>
      <c r="E12" s="293"/>
      <c r="F12" s="293"/>
      <c r="G12" s="251"/>
      <c r="H12" s="294"/>
    </row>
    <row r="13" spans="1:12" ht="81" customHeight="1">
      <c r="A13" s="278"/>
      <c r="B13" s="297" t="s">
        <v>203</v>
      </c>
      <c r="C13" s="297" t="s">
        <v>212</v>
      </c>
      <c r="D13" s="287" t="s">
        <v>221</v>
      </c>
      <c r="E13" s="286" t="s">
        <v>220</v>
      </c>
      <c r="F13" s="284"/>
      <c r="G13" s="260"/>
      <c r="K13" s="258"/>
      <c r="L13" s="253"/>
    </row>
    <row r="14" spans="1:12" s="264" customFormat="1" ht="18.75">
      <c r="A14" s="272"/>
      <c r="B14" s="298"/>
      <c r="C14" s="299" t="s">
        <v>213</v>
      </c>
      <c r="D14" s="287" t="s">
        <v>37</v>
      </c>
      <c r="E14" s="287" t="s">
        <v>37</v>
      </c>
      <c r="F14" s="285"/>
      <c r="G14" s="262"/>
      <c r="H14" s="266"/>
      <c r="K14" s="267"/>
      <c r="L14" s="265"/>
    </row>
    <row r="15" spans="1:12" s="264" customFormat="1" ht="18.75">
      <c r="A15" s="272"/>
      <c r="B15" s="300" t="s">
        <v>223</v>
      </c>
      <c r="C15" s="301" t="s">
        <v>146</v>
      </c>
      <c r="D15" s="288">
        <v>300</v>
      </c>
      <c r="E15" s="288"/>
      <c r="F15" s="277"/>
      <c r="G15" s="262"/>
      <c r="H15" s="266"/>
      <c r="K15" s="267"/>
      <c r="L15" s="265"/>
    </row>
    <row r="16" spans="1:12" s="264" customFormat="1" ht="18.75">
      <c r="A16" s="272"/>
      <c r="B16" s="300" t="s">
        <v>202</v>
      </c>
      <c r="C16" s="301" t="s">
        <v>187</v>
      </c>
      <c r="D16" s="288">
        <v>11965.12</v>
      </c>
      <c r="E16" s="288"/>
      <c r="F16" s="277"/>
      <c r="G16" s="262"/>
      <c r="H16" s="266"/>
      <c r="K16" s="267"/>
      <c r="L16" s="265"/>
    </row>
    <row r="17" spans="1:12" s="264" customFormat="1" ht="18.75">
      <c r="A17" s="272"/>
      <c r="B17" s="300" t="s">
        <v>207</v>
      </c>
      <c r="C17" s="301" t="s">
        <v>187</v>
      </c>
      <c r="D17" s="289">
        <v>4356</v>
      </c>
      <c r="E17" s="289"/>
      <c r="F17" s="277"/>
      <c r="G17" s="262"/>
      <c r="H17" s="266"/>
      <c r="K17" s="267"/>
      <c r="L17" s="265"/>
    </row>
    <row r="18" spans="1:12" s="264" customFormat="1" ht="18.75">
      <c r="A18" s="272"/>
      <c r="B18" s="300" t="s">
        <v>232</v>
      </c>
      <c r="C18" s="301" t="s">
        <v>195</v>
      </c>
      <c r="D18" s="288">
        <v>6628</v>
      </c>
      <c r="E18" s="288"/>
      <c r="F18" s="277"/>
      <c r="G18" s="262"/>
      <c r="H18" s="266"/>
      <c r="K18" s="267"/>
      <c r="L18" s="265"/>
    </row>
    <row r="19" spans="1:7" ht="18.75">
      <c r="A19" s="248"/>
      <c r="B19" s="302" t="s">
        <v>208</v>
      </c>
      <c r="C19" s="303"/>
      <c r="D19" s="290">
        <f>SUBTOTAL(109,D14:D18)</f>
        <v>23249.120000000003</v>
      </c>
      <c r="E19" s="290">
        <f>SUBTOTAL(109,E14:E18)</f>
        <v>0</v>
      </c>
      <c r="F19" s="260"/>
      <c r="G19" s="248"/>
    </row>
    <row r="20" spans="1:8" s="264" customFormat="1" ht="18.75">
      <c r="A20" s="249"/>
      <c r="B20" s="304"/>
      <c r="C20" s="305"/>
      <c r="D20" s="306"/>
      <c r="E20" s="249"/>
      <c r="F20" s="249"/>
      <c r="G20" s="249"/>
      <c r="H20" s="266"/>
    </row>
    <row r="21" spans="1:8" s="264" customFormat="1" ht="21" customHeight="1">
      <c r="A21" s="249"/>
      <c r="B21" s="304"/>
      <c r="C21" s="249"/>
      <c r="D21" s="249"/>
      <c r="E21" s="249"/>
      <c r="F21" s="249"/>
      <c r="G21" s="249"/>
      <c r="H21" s="266"/>
    </row>
    <row r="22" spans="1:8" s="264" customFormat="1" ht="18.75">
      <c r="A22" s="249"/>
      <c r="B22" s="434" t="s">
        <v>222</v>
      </c>
      <c r="C22" s="434"/>
      <c r="D22" s="434"/>
      <c r="E22" s="434"/>
      <c r="F22" s="434"/>
      <c r="G22" s="249"/>
      <c r="H22" s="266"/>
    </row>
    <row r="23" spans="1:7" ht="18.75">
      <c r="A23" s="248"/>
      <c r="B23" s="291" t="s">
        <v>219</v>
      </c>
      <c r="C23" s="291" t="s">
        <v>215</v>
      </c>
      <c r="D23" s="291" t="s">
        <v>216</v>
      </c>
      <c r="E23" s="291" t="s">
        <v>217</v>
      </c>
      <c r="F23" s="291" t="s">
        <v>218</v>
      </c>
      <c r="G23" s="248"/>
    </row>
    <row r="24" spans="1:7" ht="18.75">
      <c r="A24" s="248"/>
      <c r="B24" s="279">
        <v>79.28</v>
      </c>
      <c r="C24" s="279">
        <f>4906.8+1</f>
        <v>4907.8</v>
      </c>
      <c r="D24" s="279">
        <v>4832.96</v>
      </c>
      <c r="E24" s="279">
        <v>154.12000000000012</v>
      </c>
      <c r="F24" s="279">
        <v>0</v>
      </c>
      <c r="G24" s="248"/>
    </row>
    <row r="25" spans="1:8" ht="18.75">
      <c r="A25" s="248"/>
      <c r="B25" s="307"/>
      <c r="C25" s="248"/>
      <c r="E25" s="248"/>
      <c r="F25" s="248"/>
      <c r="G25" s="248"/>
      <c r="H25" s="257">
        <f>B24+C24-D24</f>
        <v>154.1199999999999</v>
      </c>
    </row>
    <row r="26" spans="1:7" ht="18.75">
      <c r="A26" s="248"/>
      <c r="B26" s="250"/>
      <c r="C26" s="252" t="s">
        <v>52</v>
      </c>
      <c r="D26" s="252" t="s">
        <v>117</v>
      </c>
      <c r="E26" s="248"/>
      <c r="F26" s="248"/>
      <c r="G26" s="248"/>
    </row>
    <row r="27" spans="1:7" ht="18.75">
      <c r="A27" s="248"/>
      <c r="B27" s="292" t="s">
        <v>225</v>
      </c>
      <c r="C27" s="259">
        <v>8220.130000000001</v>
      </c>
      <c r="D27" s="259">
        <v>13346.36</v>
      </c>
      <c r="E27" s="248"/>
      <c r="F27" s="248"/>
      <c r="G27" s="248"/>
    </row>
    <row r="28" spans="1:7" ht="60.75" customHeight="1">
      <c r="A28" s="248"/>
      <c r="B28" s="435" t="s">
        <v>210</v>
      </c>
      <c r="C28" s="435"/>
      <c r="D28" s="435"/>
      <c r="E28" s="248"/>
      <c r="F28" s="248"/>
      <c r="G28" s="248"/>
    </row>
    <row r="29" spans="1:7" ht="18.75">
      <c r="A29" s="248"/>
      <c r="B29" s="296"/>
      <c r="C29" s="271"/>
      <c r="E29" s="248"/>
      <c r="F29" s="248"/>
      <c r="G29" s="248"/>
    </row>
    <row r="30" spans="1:7" ht="18.75">
      <c r="A30" s="248"/>
      <c r="B30" s="282" t="s">
        <v>204</v>
      </c>
      <c r="C30" s="273"/>
      <c r="E30" s="248"/>
      <c r="F30" s="248"/>
      <c r="G30" s="248"/>
    </row>
    <row r="31" spans="1:12" s="250" customFormat="1" ht="18.75">
      <c r="A31" s="248"/>
      <c r="B31" s="296" t="s">
        <v>206</v>
      </c>
      <c r="C31" s="271"/>
      <c r="E31" s="248"/>
      <c r="F31" s="248"/>
      <c r="G31" s="248"/>
      <c r="H31" s="257"/>
      <c r="I31" s="247"/>
      <c r="J31" s="247"/>
      <c r="K31" s="247"/>
      <c r="L31" s="247"/>
    </row>
    <row r="32" spans="1:12" s="250" customFormat="1" ht="18.75">
      <c r="A32" s="248"/>
      <c r="B32" s="296"/>
      <c r="C32" s="271"/>
      <c r="E32" s="248"/>
      <c r="F32" s="248"/>
      <c r="G32" s="248"/>
      <c r="H32" s="257"/>
      <c r="I32" s="247"/>
      <c r="J32" s="247"/>
      <c r="K32" s="247"/>
      <c r="L32" s="247"/>
    </row>
    <row r="33" spans="1:12" s="250" customFormat="1" ht="18.75">
      <c r="A33" s="431" t="s">
        <v>228</v>
      </c>
      <c r="B33" s="431"/>
      <c r="C33" s="431"/>
      <c r="D33" s="431"/>
      <c r="E33" s="431"/>
      <c r="F33" s="431"/>
      <c r="G33" s="431"/>
      <c r="H33" s="257"/>
      <c r="I33" s="247"/>
      <c r="J33" s="247"/>
      <c r="K33" s="247"/>
      <c r="L33" s="247"/>
    </row>
    <row r="34" spans="1:12" s="250" customFormat="1" ht="18.75">
      <c r="A34" s="431"/>
      <c r="B34" s="431"/>
      <c r="C34" s="431"/>
      <c r="D34" s="431"/>
      <c r="E34" s="431"/>
      <c r="F34" s="431"/>
      <c r="G34" s="431"/>
      <c r="H34" s="257"/>
      <c r="I34" s="247"/>
      <c r="J34" s="247"/>
      <c r="K34" s="247"/>
      <c r="L34" s="247"/>
    </row>
    <row r="35" spans="1:7" ht="18.75">
      <c r="A35" s="282" t="s">
        <v>224</v>
      </c>
      <c r="B35" s="248"/>
      <c r="C35" s="248"/>
      <c r="E35" s="248"/>
      <c r="F35" s="248"/>
      <c r="G35" s="248"/>
    </row>
    <row r="36" spans="1:7" ht="18.75">
      <c r="A36" s="248"/>
      <c r="B36" s="308" t="s">
        <v>226</v>
      </c>
      <c r="C36" s="248"/>
      <c r="E36" s="248"/>
      <c r="F36" s="248"/>
      <c r="G36" s="248"/>
    </row>
  </sheetData>
  <sheetProtection password="ECC7" sheet="1" formatCells="0" formatColumns="0" formatRows="0" insertColumns="0" insertRows="0" insertHyperlinks="0" deleteColumns="0" deleteRows="0" sort="0" autoFilter="0" pivotTables="0"/>
  <mergeCells count="7">
    <mergeCell ref="A33:G34"/>
    <mergeCell ref="B2:F2"/>
    <mergeCell ref="B3:F3"/>
    <mergeCell ref="B4:F4"/>
    <mergeCell ref="B5:F5"/>
    <mergeCell ref="B22:F22"/>
    <mergeCell ref="B28:D28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1"/>
  <sheetViews>
    <sheetView tabSelected="1" view="pageBreakPreview" zoomScale="70" zoomScaleSheetLayoutView="70" zoomScalePageLayoutView="0" workbookViewId="0" topLeftCell="A7">
      <selection activeCell="E14" sqref="E14"/>
    </sheetView>
  </sheetViews>
  <sheetFormatPr defaultColWidth="9.140625" defaultRowHeight="15"/>
  <cols>
    <col min="1" max="1" width="5.421875" style="246" customWidth="1"/>
    <col min="2" max="2" width="38.57421875" style="283" customWidth="1"/>
    <col min="3" max="3" width="26.57421875" style="247" customWidth="1"/>
    <col min="4" max="4" width="40.140625" style="250" customWidth="1"/>
    <col min="5" max="5" width="20.8515625" style="247" customWidth="1"/>
    <col min="6" max="6" width="18.8515625" style="247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432" t="s">
        <v>209</v>
      </c>
      <c r="C2" s="432"/>
      <c r="D2" s="432"/>
      <c r="E2" s="432"/>
      <c r="F2" s="432"/>
      <c r="G2" s="263"/>
    </row>
    <row r="3" spans="1:7" ht="48.75" customHeight="1">
      <c r="A3" s="271"/>
      <c r="B3" s="433" t="s">
        <v>258</v>
      </c>
      <c r="C3" s="433"/>
      <c r="D3" s="433"/>
      <c r="E3" s="433"/>
      <c r="F3" s="433"/>
      <c r="G3" s="261"/>
    </row>
    <row r="4" spans="1:7" ht="20.25" customHeight="1">
      <c r="A4" s="271"/>
      <c r="B4" s="432" t="s">
        <v>234</v>
      </c>
      <c r="C4" s="432"/>
      <c r="D4" s="432"/>
      <c r="E4" s="432"/>
      <c r="F4" s="432"/>
      <c r="G4" s="262"/>
    </row>
    <row r="5" spans="1:7" ht="18.75">
      <c r="A5" s="271"/>
      <c r="B5" s="432" t="s">
        <v>257</v>
      </c>
      <c r="C5" s="432"/>
      <c r="D5" s="432"/>
      <c r="E5" s="432"/>
      <c r="F5" s="432"/>
      <c r="G5" s="262"/>
    </row>
    <row r="6" spans="1:7" ht="18.75">
      <c r="A6" s="271"/>
      <c r="B6" s="309"/>
      <c r="C6" s="271"/>
      <c r="D6" s="270"/>
      <c r="E6" s="271"/>
      <c r="F6" s="271"/>
      <c r="G6" s="262"/>
    </row>
    <row r="7" spans="1:7" ht="18.75">
      <c r="A7" s="271"/>
      <c r="B7" s="354"/>
      <c r="C7" s="354"/>
      <c r="D7" s="354"/>
      <c r="E7" s="354"/>
      <c r="F7" s="354"/>
      <c r="G7" s="262"/>
    </row>
    <row r="8" spans="1:7" ht="18.75">
      <c r="A8" s="271"/>
      <c r="B8" s="436" t="s">
        <v>254</v>
      </c>
      <c r="C8" s="436"/>
      <c r="D8" s="436"/>
      <c r="E8" s="436"/>
      <c r="F8" s="436"/>
      <c r="G8" s="262"/>
    </row>
    <row r="9" spans="1:7" ht="18.75">
      <c r="A9" s="271"/>
      <c r="B9" s="436"/>
      <c r="C9" s="436"/>
      <c r="D9" s="436"/>
      <c r="E9" s="436"/>
      <c r="F9" s="436"/>
      <c r="G9" s="262"/>
    </row>
    <row r="10" spans="1:8" s="295" customFormat="1" ht="18.75">
      <c r="A10" s="293"/>
      <c r="B10" s="281"/>
      <c r="C10" s="293"/>
      <c r="D10" s="270"/>
      <c r="E10" s="293"/>
      <c r="F10" s="293"/>
      <c r="G10" s="251"/>
      <c r="H10" s="294"/>
    </row>
    <row r="11" spans="1:11" ht="81" customHeight="1">
      <c r="A11" s="278" t="s">
        <v>119</v>
      </c>
      <c r="B11" s="331" t="s">
        <v>242</v>
      </c>
      <c r="C11" s="332" t="s">
        <v>243</v>
      </c>
      <c r="D11" s="333" t="s">
        <v>245</v>
      </c>
      <c r="E11" s="284"/>
      <c r="F11" s="260"/>
      <c r="G11" s="257"/>
      <c r="H11" s="247"/>
      <c r="J11" s="258"/>
      <c r="K11" s="253"/>
    </row>
    <row r="12" spans="1:11" s="318" customFormat="1" ht="56.25">
      <c r="A12" s="272"/>
      <c r="B12" s="334" t="s">
        <v>124</v>
      </c>
      <c r="C12" s="335" t="s">
        <v>244</v>
      </c>
      <c r="D12" s="336" t="s">
        <v>260</v>
      </c>
      <c r="E12" s="285"/>
      <c r="F12" s="316"/>
      <c r="G12" s="317"/>
      <c r="J12" s="319"/>
      <c r="K12" s="320"/>
    </row>
    <row r="13" spans="1:11" s="318" customFormat="1" ht="58.5" customHeight="1">
      <c r="A13" s="272"/>
      <c r="B13" s="337" t="s">
        <v>126</v>
      </c>
      <c r="C13" s="312" t="s">
        <v>244</v>
      </c>
      <c r="D13" s="440" t="s">
        <v>260</v>
      </c>
      <c r="E13" s="285"/>
      <c r="F13" s="316"/>
      <c r="G13" s="317"/>
      <c r="J13" s="319"/>
      <c r="K13" s="320"/>
    </row>
    <row r="14" spans="1:11" s="318" customFormat="1" ht="60" customHeight="1">
      <c r="A14" s="272"/>
      <c r="B14" s="346" t="s">
        <v>235</v>
      </c>
      <c r="C14" s="335" t="s">
        <v>244</v>
      </c>
      <c r="D14" s="336" t="s">
        <v>260</v>
      </c>
      <c r="E14" s="285"/>
      <c r="F14" s="316"/>
      <c r="G14" s="317"/>
      <c r="J14" s="319"/>
      <c r="K14" s="320"/>
    </row>
    <row r="15" spans="1:11" s="327" customFormat="1" ht="18.75">
      <c r="A15" s="272"/>
      <c r="B15" s="313"/>
      <c r="C15" s="314"/>
      <c r="D15" s="314"/>
      <c r="E15" s="285"/>
      <c r="F15" s="262"/>
      <c r="G15" s="326"/>
      <c r="J15" s="328"/>
      <c r="K15" s="329"/>
    </row>
    <row r="16" spans="1:11" s="264" customFormat="1" ht="75">
      <c r="A16" s="272" t="s">
        <v>205</v>
      </c>
      <c r="B16" s="315" t="s">
        <v>203</v>
      </c>
      <c r="C16" s="315" t="s">
        <v>221</v>
      </c>
      <c r="D16" s="315" t="s">
        <v>248</v>
      </c>
      <c r="E16" s="285"/>
      <c r="F16" s="262"/>
      <c r="G16" s="266"/>
      <c r="J16" s="267"/>
      <c r="K16" s="265"/>
    </row>
    <row r="17" spans="1:11" s="264" customFormat="1" ht="37.5">
      <c r="A17" s="272"/>
      <c r="B17" s="339" t="s">
        <v>249</v>
      </c>
      <c r="C17" s="330">
        <v>11238.25</v>
      </c>
      <c r="D17" s="342"/>
      <c r="E17" s="285"/>
      <c r="F17" s="262"/>
      <c r="G17" s="266"/>
      <c r="J17" s="267"/>
      <c r="K17" s="265"/>
    </row>
    <row r="18" spans="1:11" s="264" customFormat="1" ht="18.75">
      <c r="A18" s="272"/>
      <c r="B18" s="340" t="s">
        <v>250</v>
      </c>
      <c r="C18" s="338">
        <v>312</v>
      </c>
      <c r="D18" s="343"/>
      <c r="E18" s="285"/>
      <c r="F18" s="262"/>
      <c r="G18" s="266"/>
      <c r="J18" s="267"/>
      <c r="K18" s="265"/>
    </row>
    <row r="19" spans="1:11" s="264" customFormat="1" ht="18.75">
      <c r="A19" s="272"/>
      <c r="B19" s="341" t="s">
        <v>251</v>
      </c>
      <c r="C19" s="301">
        <v>3249</v>
      </c>
      <c r="D19" s="344"/>
      <c r="E19" s="285"/>
      <c r="F19" s="262"/>
      <c r="G19" s="266"/>
      <c r="J19" s="267"/>
      <c r="K19" s="265"/>
    </row>
    <row r="20" spans="1:11" s="264" customFormat="1" ht="18.75">
      <c r="A20" s="272"/>
      <c r="B20" s="340" t="s">
        <v>252</v>
      </c>
      <c r="C20" s="338">
        <f>32626.03+17211.53</f>
        <v>49837.56</v>
      </c>
      <c r="D20" s="345">
        <v>18319.29</v>
      </c>
      <c r="E20" s="277"/>
      <c r="F20" s="262"/>
      <c r="G20" s="266"/>
      <c r="J20" s="267"/>
      <c r="K20" s="265"/>
    </row>
    <row r="21" spans="1:11" s="264" customFormat="1" ht="18.75">
      <c r="A21" s="272"/>
      <c r="B21" s="300" t="s">
        <v>253</v>
      </c>
      <c r="C21" s="301">
        <v>7553.6</v>
      </c>
      <c r="D21" s="301"/>
      <c r="E21" s="277"/>
      <c r="F21" s="262"/>
      <c r="G21" s="266"/>
      <c r="J21" s="267"/>
      <c r="K21" s="265"/>
    </row>
    <row r="22" spans="1:11" s="264" customFormat="1" ht="18.75">
      <c r="A22" s="272"/>
      <c r="B22" s="347" t="s">
        <v>208</v>
      </c>
      <c r="C22" s="348">
        <f>SUBTOTAL(109,C17:C21)</f>
        <v>72190.41</v>
      </c>
      <c r="D22" s="348">
        <f>SUBTOTAL(109,D17:D21)</f>
        <v>18319.29</v>
      </c>
      <c r="E22" s="277"/>
      <c r="F22" s="262"/>
      <c r="G22" s="266"/>
      <c r="J22" s="267"/>
      <c r="K22" s="265"/>
    </row>
    <row r="23" spans="1:11" s="264" customFormat="1" ht="18.75">
      <c r="A23" s="272"/>
      <c r="B23" s="304"/>
      <c r="C23" s="249"/>
      <c r="D23" s="249"/>
      <c r="E23" s="277"/>
      <c r="F23" s="262"/>
      <c r="G23" s="266"/>
      <c r="J23" s="267"/>
      <c r="K23" s="265"/>
    </row>
    <row r="24" spans="1:8" s="264" customFormat="1" ht="18.75">
      <c r="A24" s="249"/>
      <c r="B24" s="437" t="s">
        <v>236</v>
      </c>
      <c r="C24" s="437"/>
      <c r="D24" s="437"/>
      <c r="E24" s="437"/>
      <c r="F24" s="437"/>
      <c r="G24" s="249"/>
      <c r="H24" s="266"/>
    </row>
    <row r="25" spans="1:8" s="264" customFormat="1" ht="38.25" customHeight="1">
      <c r="A25" s="249"/>
      <c r="B25" s="349" t="s">
        <v>255</v>
      </c>
      <c r="C25" s="349" t="s">
        <v>237</v>
      </c>
      <c r="D25" s="349" t="s">
        <v>238</v>
      </c>
      <c r="E25" s="349" t="s">
        <v>256</v>
      </c>
      <c r="F25" s="349" t="s">
        <v>239</v>
      </c>
      <c r="G25" s="249"/>
      <c r="H25" s="266"/>
    </row>
    <row r="26" spans="1:8" s="264" customFormat="1" ht="18.75">
      <c r="A26" s="249"/>
      <c r="B26" s="279">
        <v>154.11999999999998</v>
      </c>
      <c r="C26" s="279">
        <v>4726.06</v>
      </c>
      <c r="D26" s="279">
        <v>4573.950000000001</v>
      </c>
      <c r="E26" s="279">
        <v>377.37</v>
      </c>
      <c r="F26" s="279">
        <f>D20</f>
        <v>18319.29</v>
      </c>
      <c r="G26" s="249"/>
      <c r="H26" s="266"/>
    </row>
    <row r="27" spans="1:8" s="323" customFormat="1" ht="48.75" customHeight="1">
      <c r="A27" s="321"/>
      <c r="B27" s="307"/>
      <c r="C27" s="248"/>
      <c r="D27" s="250"/>
      <c r="G27" s="321"/>
      <c r="H27" s="322"/>
    </row>
    <row r="28" spans="1:7" ht="18.75">
      <c r="A28" s="248"/>
      <c r="B28" s="250"/>
      <c r="C28" s="252" t="s">
        <v>52</v>
      </c>
      <c r="D28" s="252" t="s">
        <v>117</v>
      </c>
      <c r="G28" s="248"/>
    </row>
    <row r="29" spans="1:8" s="158" customFormat="1" ht="37.5">
      <c r="A29" s="350"/>
      <c r="B29" s="352" t="s">
        <v>259</v>
      </c>
      <c r="C29" s="353">
        <v>-25301.800000000003</v>
      </c>
      <c r="D29" s="353">
        <v>0</v>
      </c>
      <c r="E29" s="350"/>
      <c r="F29" s="350"/>
      <c r="G29" s="350"/>
      <c r="H29" s="351">
        <f>B26+C26-D26</f>
        <v>306.22999999999956</v>
      </c>
    </row>
    <row r="30" spans="1:7" ht="18.75">
      <c r="A30" s="248"/>
      <c r="B30" s="247"/>
      <c r="D30" s="247"/>
      <c r="E30" s="248"/>
      <c r="F30" s="248"/>
      <c r="G30" s="248"/>
    </row>
    <row r="31" spans="1:8" s="158" customFormat="1" ht="18.75">
      <c r="A31" s="350"/>
      <c r="E31" s="350"/>
      <c r="F31" s="350"/>
      <c r="G31" s="350"/>
      <c r="H31" s="351"/>
    </row>
    <row r="32" spans="1:7" ht="18.75">
      <c r="A32" s="248"/>
      <c r="B32" s="435" t="s">
        <v>210</v>
      </c>
      <c r="C32" s="435"/>
      <c r="D32" s="435"/>
      <c r="E32" s="248"/>
      <c r="F32" s="248"/>
      <c r="G32" s="248"/>
    </row>
    <row r="33" spans="1:7" ht="60.75" customHeight="1">
      <c r="A33" s="248"/>
      <c r="B33" s="247"/>
      <c r="C33" s="273"/>
      <c r="D33" s="311" t="s">
        <v>246</v>
      </c>
      <c r="E33" s="248"/>
      <c r="F33" s="248"/>
      <c r="G33" s="248"/>
    </row>
    <row r="34" spans="1:7" ht="18.75">
      <c r="A34" s="248"/>
      <c r="B34" s="250"/>
      <c r="C34" s="271"/>
      <c r="D34" s="248" t="s">
        <v>247</v>
      </c>
      <c r="E34" s="248"/>
      <c r="F34" s="248"/>
      <c r="G34" s="248"/>
    </row>
    <row r="35" spans="1:7" ht="18.75">
      <c r="A35" s="282" t="s">
        <v>204</v>
      </c>
      <c r="B35" s="309"/>
      <c r="C35" s="271"/>
      <c r="F35" s="248"/>
      <c r="G35" s="248"/>
    </row>
    <row r="36" spans="1:12" s="250" customFormat="1" ht="18.75">
      <c r="A36" s="281" t="s">
        <v>206</v>
      </c>
      <c r="B36" s="310"/>
      <c r="C36" s="310"/>
      <c r="D36" s="310"/>
      <c r="F36" s="248"/>
      <c r="G36" s="248"/>
      <c r="H36" s="257"/>
      <c r="I36" s="247"/>
      <c r="J36" s="247"/>
      <c r="K36" s="247"/>
      <c r="L36" s="247"/>
    </row>
    <row r="37" spans="1:12" s="250" customFormat="1" ht="18.75">
      <c r="A37" s="248"/>
      <c r="B37" s="310"/>
      <c r="C37" s="310"/>
      <c r="D37" s="310"/>
      <c r="E37" s="248"/>
      <c r="F37" s="248"/>
      <c r="G37" s="248"/>
      <c r="H37" s="257"/>
      <c r="I37" s="247"/>
      <c r="J37" s="247"/>
      <c r="K37" s="247"/>
      <c r="L37" s="247"/>
    </row>
    <row r="38" spans="1:12" s="250" customFormat="1" ht="18.75" customHeight="1">
      <c r="A38" s="438" t="s">
        <v>240</v>
      </c>
      <c r="B38" s="438"/>
      <c r="C38" s="438"/>
      <c r="D38" s="438"/>
      <c r="E38" s="438"/>
      <c r="F38" s="438"/>
      <c r="G38" s="325"/>
      <c r="H38" s="257"/>
      <c r="I38" s="247"/>
      <c r="J38" s="247"/>
      <c r="K38" s="247"/>
      <c r="L38" s="247"/>
    </row>
    <row r="39" spans="1:12" s="250" customFormat="1" ht="38.25" customHeight="1">
      <c r="A39" s="438"/>
      <c r="B39" s="438"/>
      <c r="C39" s="438"/>
      <c r="D39" s="438"/>
      <c r="E39" s="438"/>
      <c r="F39" s="438"/>
      <c r="G39" s="325"/>
      <c r="H39" s="257"/>
      <c r="I39" s="247"/>
      <c r="J39" s="247"/>
      <c r="K39" s="247"/>
      <c r="L39" s="247"/>
    </row>
    <row r="40" spans="1:7" ht="15" customHeight="1">
      <c r="A40" s="439" t="s">
        <v>241</v>
      </c>
      <c r="B40" s="439"/>
      <c r="C40" s="439"/>
      <c r="D40" s="439"/>
      <c r="E40" s="439"/>
      <c r="F40" s="439"/>
      <c r="G40" s="324"/>
    </row>
    <row r="41" spans="1:7" ht="42" customHeight="1">
      <c r="A41" s="439"/>
      <c r="B41" s="439"/>
      <c r="C41" s="439"/>
      <c r="D41" s="439"/>
      <c r="E41" s="439"/>
      <c r="F41" s="439"/>
      <c r="G41" s="324"/>
    </row>
    <row r="42" ht="42" customHeight="1"/>
  </sheetData>
  <sheetProtection password="ECC7" sheet="1"/>
  <mergeCells count="9">
    <mergeCell ref="B8:F9"/>
    <mergeCell ref="B24:F24"/>
    <mergeCell ref="A38:F39"/>
    <mergeCell ref="A40:F41"/>
    <mergeCell ref="B2:F2"/>
    <mergeCell ref="B3:F3"/>
    <mergeCell ref="B4:F4"/>
    <mergeCell ref="B5:F5"/>
    <mergeCell ref="B32:D32"/>
  </mergeCells>
  <printOptions/>
  <pageMargins left="0.3937007874015748" right="0.11811023622047245" top="0.15748031496062992" bottom="0.15748031496062992" header="0.31496062992125984" footer="0.31496062992125984"/>
  <pageSetup orientation="portrait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9" t="s">
        <v>15</v>
      </c>
      <c r="B12" s="361" t="s">
        <v>16</v>
      </c>
      <c r="C12" s="362"/>
      <c r="D12" s="365" t="s">
        <v>17</v>
      </c>
      <c r="E12" s="366"/>
      <c r="F12" s="366"/>
      <c r="G12" s="367"/>
      <c r="H12" s="355"/>
      <c r="I12" s="355"/>
      <c r="J12" s="355"/>
      <c r="K12" s="355"/>
      <c r="L12" s="355"/>
    </row>
    <row r="13" spans="1:12" ht="25.5">
      <c r="A13" s="360"/>
      <c r="B13" s="363"/>
      <c r="C13" s="364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56" t="s">
        <v>22</v>
      </c>
      <c r="C14" s="357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58" t="s">
        <v>81</v>
      </c>
      <c r="C15" s="358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58" t="s">
        <v>81</v>
      </c>
      <c r="F54" s="358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68" t="s">
        <v>15</v>
      </c>
      <c r="B12" s="370" t="s">
        <v>16</v>
      </c>
      <c r="C12" s="371"/>
      <c r="D12" s="374" t="s">
        <v>17</v>
      </c>
      <c r="E12" s="375"/>
      <c r="F12" s="375"/>
      <c r="G12" s="376"/>
      <c r="H12" s="355"/>
      <c r="I12" s="355"/>
      <c r="J12" s="355"/>
      <c r="K12" s="355"/>
      <c r="L12" s="355"/>
    </row>
    <row r="13" spans="1:12" ht="26.25" thickBot="1">
      <c r="A13" s="369"/>
      <c r="B13" s="372"/>
      <c r="C13" s="373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77" t="s">
        <v>22</v>
      </c>
      <c r="C14" s="378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58"/>
      <c r="C15" s="358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58"/>
      <c r="F54" s="358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68" t="s">
        <v>15</v>
      </c>
      <c r="B12" s="370" t="s">
        <v>16</v>
      </c>
      <c r="C12" s="371"/>
      <c r="D12" s="374" t="s">
        <v>17</v>
      </c>
      <c r="E12" s="375"/>
      <c r="F12" s="375"/>
      <c r="G12" s="376"/>
      <c r="H12" s="355"/>
      <c r="I12" s="355"/>
      <c r="J12" s="355"/>
      <c r="K12" s="355"/>
      <c r="L12" s="355"/>
    </row>
    <row r="13" spans="1:12" ht="26.25" thickBot="1">
      <c r="A13" s="369"/>
      <c r="B13" s="372"/>
      <c r="C13" s="373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77" t="s">
        <v>22</v>
      </c>
      <c r="C14" s="378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58"/>
      <c r="C15" s="358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58"/>
      <c r="F54" s="358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68" t="s">
        <v>15</v>
      </c>
      <c r="B12" s="370" t="s">
        <v>16</v>
      </c>
      <c r="C12" s="371"/>
      <c r="D12" s="374" t="s">
        <v>17</v>
      </c>
      <c r="E12" s="375"/>
      <c r="F12" s="375"/>
      <c r="G12" s="376"/>
      <c r="H12" s="355"/>
      <c r="I12" s="355"/>
      <c r="J12" s="355"/>
      <c r="K12" s="355"/>
      <c r="L12" s="355"/>
    </row>
    <row r="13" spans="1:12" ht="26.25" thickBot="1">
      <c r="A13" s="369"/>
      <c r="B13" s="372"/>
      <c r="C13" s="373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77" t="s">
        <v>22</v>
      </c>
      <c r="C14" s="378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58"/>
      <c r="C15" s="358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58"/>
      <c r="F54" s="358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81" t="s">
        <v>16</v>
      </c>
      <c r="D14" s="382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83"/>
      <c r="D15" s="384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80" t="s">
        <v>115</v>
      </c>
      <c r="C47" s="380"/>
      <c r="D47" s="380"/>
      <c r="E47" s="380"/>
      <c r="F47" s="380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85" t="s">
        <v>116</v>
      </c>
      <c r="C48" s="386"/>
      <c r="D48" s="386"/>
      <c r="E48" s="386"/>
      <c r="F48" s="387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79" t="s">
        <v>13</v>
      </c>
      <c r="C49" s="379"/>
      <c r="D49" s="379"/>
      <c r="E49" s="379"/>
      <c r="F49" s="379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79" t="s">
        <v>52</v>
      </c>
      <c r="C50" s="379"/>
      <c r="D50" s="379"/>
      <c r="E50" s="379"/>
      <c r="F50" s="379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80" t="s">
        <v>117</v>
      </c>
      <c r="C51" s="380"/>
      <c r="D51" s="380"/>
      <c r="E51" s="380"/>
      <c r="F51" s="380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80" t="s">
        <v>115</v>
      </c>
      <c r="C55" s="380"/>
      <c r="D55" s="380"/>
      <c r="E55" s="380"/>
      <c r="F55" s="380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80" t="s">
        <v>115</v>
      </c>
      <c r="Q55" s="380"/>
      <c r="R55" s="380"/>
      <c r="S55" s="380"/>
      <c r="T55" s="380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85" t="s">
        <v>116</v>
      </c>
      <c r="C56" s="386"/>
      <c r="D56" s="386"/>
      <c r="E56" s="386"/>
      <c r="F56" s="387"/>
      <c r="G56" s="183"/>
      <c r="H56" s="184"/>
      <c r="I56" s="184"/>
      <c r="J56" s="185"/>
      <c r="K56" s="185"/>
      <c r="P56" s="385" t="s">
        <v>116</v>
      </c>
      <c r="Q56" s="386"/>
      <c r="R56" s="386"/>
      <c r="S56" s="386"/>
      <c r="T56" s="387"/>
      <c r="U56" s="183"/>
      <c r="V56" s="184"/>
      <c r="W56" s="184"/>
      <c r="X56" s="185"/>
      <c r="Y56" s="185"/>
    </row>
    <row r="57" spans="2:25" ht="15.75">
      <c r="B57" s="379" t="s">
        <v>13</v>
      </c>
      <c r="C57" s="379"/>
      <c r="D57" s="379"/>
      <c r="E57" s="379"/>
      <c r="F57" s="379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79" t="s">
        <v>13</v>
      </c>
      <c r="Q57" s="379"/>
      <c r="R57" s="379"/>
      <c r="S57" s="379"/>
      <c r="T57" s="379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79" t="s">
        <v>52</v>
      </c>
      <c r="C58" s="379"/>
      <c r="D58" s="379"/>
      <c r="E58" s="379"/>
      <c r="F58" s="379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79" t="s">
        <v>52</v>
      </c>
      <c r="Q58" s="379"/>
      <c r="R58" s="379"/>
      <c r="S58" s="379"/>
      <c r="T58" s="379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80" t="s">
        <v>117</v>
      </c>
      <c r="C59" s="380"/>
      <c r="D59" s="380"/>
      <c r="E59" s="380"/>
      <c r="F59" s="380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80" t="s">
        <v>117</v>
      </c>
      <c r="Q59" s="380"/>
      <c r="R59" s="380"/>
      <c r="S59" s="380"/>
      <c r="T59" s="380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80" t="s">
        <v>115</v>
      </c>
      <c r="C63" s="380"/>
      <c r="D63" s="380"/>
      <c r="E63" s="380"/>
      <c r="F63" s="380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85" t="s">
        <v>116</v>
      </c>
      <c r="C64" s="386"/>
      <c r="D64" s="386"/>
      <c r="E64" s="386"/>
      <c r="F64" s="387"/>
      <c r="G64" s="183"/>
      <c r="H64" s="184"/>
      <c r="I64" s="184"/>
      <c r="J64" s="185"/>
      <c r="K64" s="185"/>
    </row>
    <row r="65" spans="2:11" ht="15.75">
      <c r="B65" s="379" t="s">
        <v>13</v>
      </c>
      <c r="C65" s="379"/>
      <c r="D65" s="379"/>
      <c r="E65" s="379"/>
      <c r="F65" s="379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79" t="s">
        <v>52</v>
      </c>
      <c r="C66" s="379"/>
      <c r="D66" s="379"/>
      <c r="E66" s="379"/>
      <c r="F66" s="379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80" t="s">
        <v>117</v>
      </c>
      <c r="C67" s="380"/>
      <c r="D67" s="380"/>
      <c r="E67" s="380"/>
      <c r="F67" s="380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80" t="s">
        <v>115</v>
      </c>
      <c r="C71" s="380"/>
      <c r="D71" s="380"/>
      <c r="E71" s="380"/>
      <c r="F71" s="380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85" t="s">
        <v>116</v>
      </c>
      <c r="C72" s="386"/>
      <c r="D72" s="386"/>
      <c r="E72" s="386"/>
      <c r="F72" s="387"/>
      <c r="G72" s="183"/>
      <c r="H72" s="184"/>
      <c r="I72" s="184"/>
      <c r="J72" s="185"/>
      <c r="K72" s="185"/>
    </row>
    <row r="73" spans="2:12" ht="15.75">
      <c r="B73" s="379" t="s">
        <v>13</v>
      </c>
      <c r="C73" s="379"/>
      <c r="D73" s="379"/>
      <c r="E73" s="379"/>
      <c r="F73" s="379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79" t="s">
        <v>52</v>
      </c>
      <c r="C74" s="379"/>
      <c r="D74" s="379"/>
      <c r="E74" s="379"/>
      <c r="F74" s="379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80" t="s">
        <v>117</v>
      </c>
      <c r="C75" s="380"/>
      <c r="D75" s="380"/>
      <c r="E75" s="380"/>
      <c r="F75" s="380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80" t="s">
        <v>115</v>
      </c>
      <c r="C79" s="380"/>
      <c r="D79" s="380"/>
      <c r="E79" s="380"/>
      <c r="F79" s="380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85" t="s">
        <v>116</v>
      </c>
      <c r="C80" s="386"/>
      <c r="D80" s="386"/>
      <c r="E80" s="386"/>
      <c r="F80" s="387"/>
      <c r="G80" s="183"/>
      <c r="H80" s="184"/>
      <c r="I80" s="184"/>
      <c r="J80" s="185"/>
      <c r="K80" s="185"/>
    </row>
    <row r="81" spans="2:12" ht="15.75">
      <c r="B81" s="379" t="s">
        <v>13</v>
      </c>
      <c r="C81" s="379"/>
      <c r="D81" s="379"/>
      <c r="E81" s="379"/>
      <c r="F81" s="379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79" t="s">
        <v>52</v>
      </c>
      <c r="C82" s="379"/>
      <c r="D82" s="379"/>
      <c r="E82" s="379"/>
      <c r="F82" s="379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80" t="s">
        <v>117</v>
      </c>
      <c r="C83" s="380"/>
      <c r="D83" s="380"/>
      <c r="E83" s="380"/>
      <c r="F83" s="380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80" t="s">
        <v>175</v>
      </c>
      <c r="C84" s="380"/>
      <c r="D84" s="380"/>
      <c r="E84" s="380"/>
      <c r="F84" s="380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388" t="s">
        <v>176</v>
      </c>
      <c r="C85" s="389"/>
      <c r="D85" s="389"/>
      <c r="E85" s="389"/>
      <c r="F85" s="390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80" t="s">
        <v>115</v>
      </c>
      <c r="C89" s="380"/>
      <c r="D89" s="380"/>
      <c r="E89" s="380"/>
      <c r="F89" s="380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85" t="s">
        <v>116</v>
      </c>
      <c r="C90" s="386"/>
      <c r="D90" s="386"/>
      <c r="E90" s="386"/>
      <c r="F90" s="387"/>
      <c r="G90" s="183"/>
      <c r="H90" s="184"/>
      <c r="I90" s="184"/>
      <c r="J90" s="185"/>
      <c r="K90" s="185"/>
    </row>
    <row r="91" spans="2:12" ht="15.75">
      <c r="B91" s="379" t="s">
        <v>13</v>
      </c>
      <c r="C91" s="379"/>
      <c r="D91" s="379"/>
      <c r="E91" s="379"/>
      <c r="F91" s="379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79" t="s">
        <v>52</v>
      </c>
      <c r="C92" s="379"/>
      <c r="D92" s="379"/>
      <c r="E92" s="379"/>
      <c r="F92" s="379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80" t="s">
        <v>117</v>
      </c>
      <c r="C93" s="380"/>
      <c r="D93" s="380"/>
      <c r="E93" s="380"/>
      <c r="F93" s="380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80" t="s">
        <v>115</v>
      </c>
      <c r="C98" s="380"/>
      <c r="D98" s="380"/>
      <c r="E98" s="380"/>
      <c r="F98" s="380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85" t="s">
        <v>116</v>
      </c>
      <c r="C99" s="386"/>
      <c r="D99" s="386"/>
      <c r="E99" s="386"/>
      <c r="F99" s="387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79" t="s">
        <v>13</v>
      </c>
      <c r="C100" s="379"/>
      <c r="D100" s="379"/>
      <c r="E100" s="379"/>
      <c r="F100" s="379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79" t="s">
        <v>52</v>
      </c>
      <c r="C101" s="379"/>
      <c r="D101" s="379"/>
      <c r="E101" s="379"/>
      <c r="F101" s="379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80" t="s">
        <v>117</v>
      </c>
      <c r="C102" s="380"/>
      <c r="D102" s="380"/>
      <c r="E102" s="380"/>
      <c r="F102" s="380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  <mergeCell ref="B66:F66"/>
    <mergeCell ref="B67:F67"/>
    <mergeCell ref="B71:F71"/>
    <mergeCell ref="B72:F72"/>
    <mergeCell ref="B73:F73"/>
    <mergeCell ref="B74:F74"/>
    <mergeCell ref="B93:F93"/>
    <mergeCell ref="B75:F75"/>
    <mergeCell ref="B79:F79"/>
    <mergeCell ref="B80:F80"/>
    <mergeCell ref="B81:F81"/>
    <mergeCell ref="B82:F82"/>
    <mergeCell ref="B83:F83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81" t="s">
        <v>16</v>
      </c>
      <c r="D14" s="382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83"/>
      <c r="D15" s="384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80" t="s">
        <v>115</v>
      </c>
      <c r="C47" s="380"/>
      <c r="D47" s="380"/>
      <c r="E47" s="380"/>
      <c r="F47" s="380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85" t="s">
        <v>116</v>
      </c>
      <c r="C48" s="386"/>
      <c r="D48" s="386"/>
      <c r="E48" s="386"/>
      <c r="F48" s="387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79" t="s">
        <v>13</v>
      </c>
      <c r="C49" s="379"/>
      <c r="D49" s="379"/>
      <c r="E49" s="379"/>
      <c r="F49" s="379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79" t="s">
        <v>52</v>
      </c>
      <c r="C50" s="379"/>
      <c r="D50" s="379"/>
      <c r="E50" s="379"/>
      <c r="F50" s="379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80" t="s">
        <v>117</v>
      </c>
      <c r="C53" s="380"/>
      <c r="D53" s="380"/>
      <c r="E53" s="380"/>
      <c r="F53" s="380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391" t="s">
        <v>120</v>
      </c>
      <c r="C57" s="392"/>
      <c r="D57" s="392"/>
      <c r="E57" s="392"/>
      <c r="F57" s="392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393" t="s">
        <v>122</v>
      </c>
      <c r="C58" s="394"/>
      <c r="D58" s="394"/>
      <c r="E58" s="394"/>
      <c r="F58" s="395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396" t="s">
        <v>161</v>
      </c>
      <c r="C59" s="397"/>
      <c r="D59" s="397"/>
      <c r="E59" s="397"/>
      <c r="F59" s="398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399" t="s">
        <v>124</v>
      </c>
      <c r="C60" s="400"/>
      <c r="D60" s="400"/>
      <c r="E60" s="400"/>
      <c r="F60" s="400"/>
      <c r="G60" s="192">
        <v>2.22</v>
      </c>
      <c r="H60" s="191">
        <f>ROUND(G60*C42,2)</f>
        <v>4347.25</v>
      </c>
      <c r="I60" s="117"/>
      <c r="K60" s="132"/>
    </row>
    <row r="61" spans="1:9" ht="15">
      <c r="A61" s="401" t="s">
        <v>127</v>
      </c>
      <c r="B61" s="402" t="s">
        <v>126</v>
      </c>
      <c r="C61" s="403"/>
      <c r="D61" s="403"/>
      <c r="E61" s="403"/>
      <c r="F61" s="403"/>
      <c r="G61" s="404">
        <v>0.69</v>
      </c>
      <c r="H61" s="405">
        <f>ROUND(G61*C42,2)</f>
        <v>1351.17</v>
      </c>
      <c r="I61" s="117"/>
    </row>
    <row r="62" spans="1:9" ht="18.75" customHeight="1">
      <c r="A62" s="401"/>
      <c r="B62" s="403"/>
      <c r="C62" s="403"/>
      <c r="D62" s="403"/>
      <c r="E62" s="403"/>
      <c r="F62" s="403"/>
      <c r="G62" s="404"/>
      <c r="H62" s="405"/>
      <c r="I62" s="117"/>
    </row>
    <row r="63" spans="1:9" ht="15">
      <c r="A63" s="401" t="s">
        <v>129</v>
      </c>
      <c r="B63" s="402" t="s">
        <v>128</v>
      </c>
      <c r="C63" s="403"/>
      <c r="D63" s="403"/>
      <c r="E63" s="403"/>
      <c r="F63" s="403"/>
      <c r="G63" s="404">
        <v>0.57</v>
      </c>
      <c r="H63" s="405">
        <f>ROUND(G63*C42,2)</f>
        <v>1116.19</v>
      </c>
      <c r="I63" s="117"/>
    </row>
    <row r="64" spans="1:9" ht="18.75" customHeight="1">
      <c r="A64" s="401"/>
      <c r="B64" s="403"/>
      <c r="C64" s="403"/>
      <c r="D64" s="403"/>
      <c r="E64" s="403"/>
      <c r="F64" s="403"/>
      <c r="G64" s="404"/>
      <c r="H64" s="405"/>
      <c r="I64" s="117"/>
    </row>
    <row r="65" spans="1:9" ht="21" customHeight="1">
      <c r="A65" s="401" t="s">
        <v>131</v>
      </c>
      <c r="B65" s="402" t="s">
        <v>130</v>
      </c>
      <c r="C65" s="403"/>
      <c r="D65" s="403"/>
      <c r="E65" s="403"/>
      <c r="F65" s="403"/>
      <c r="G65" s="404">
        <v>2</v>
      </c>
      <c r="H65" s="405">
        <f>G65*C42</f>
        <v>3916.44</v>
      </c>
      <c r="I65" s="117"/>
    </row>
    <row r="66" spans="1:9" ht="15">
      <c r="A66" s="401"/>
      <c r="B66" s="403"/>
      <c r="C66" s="403"/>
      <c r="D66" s="403"/>
      <c r="E66" s="403"/>
      <c r="F66" s="403"/>
      <c r="G66" s="404"/>
      <c r="H66" s="405"/>
      <c r="I66" s="117"/>
    </row>
    <row r="67" spans="1:9" ht="15">
      <c r="A67" s="165" t="s">
        <v>162</v>
      </c>
      <c r="B67" s="403" t="s">
        <v>132</v>
      </c>
      <c r="C67" s="403"/>
      <c r="D67" s="403"/>
      <c r="E67" s="403"/>
      <c r="F67" s="403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406" t="s">
        <v>134</v>
      </c>
      <c r="C68" s="407"/>
      <c r="D68" s="407"/>
      <c r="E68" s="407"/>
      <c r="F68" s="407"/>
      <c r="G68" s="123"/>
      <c r="H68" s="123">
        <f>H69+H70+H71</f>
        <v>179055.80000000002</v>
      </c>
      <c r="I68" s="117"/>
    </row>
    <row r="69" spans="1:9" ht="15">
      <c r="A69" s="142"/>
      <c r="B69" s="415" t="s">
        <v>163</v>
      </c>
      <c r="C69" s="400"/>
      <c r="D69" s="400"/>
      <c r="E69" s="400"/>
      <c r="F69" s="400"/>
      <c r="G69" s="134"/>
      <c r="H69" s="134"/>
      <c r="I69" s="117"/>
    </row>
    <row r="70" spans="1:9" ht="15">
      <c r="A70" s="142"/>
      <c r="B70" s="415" t="s">
        <v>135</v>
      </c>
      <c r="C70" s="400"/>
      <c r="D70" s="400"/>
      <c r="E70" s="400"/>
      <c r="F70" s="400"/>
      <c r="G70" s="135"/>
      <c r="H70" s="135"/>
      <c r="I70" s="117"/>
    </row>
    <row r="71" spans="1:9" ht="15">
      <c r="A71" s="133"/>
      <c r="B71" s="416" t="s">
        <v>177</v>
      </c>
      <c r="C71" s="417"/>
      <c r="D71" s="417"/>
      <c r="E71" s="417"/>
      <c r="F71" s="418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413" t="s">
        <v>173</v>
      </c>
      <c r="C74" s="414"/>
      <c r="D74" s="414"/>
      <c r="E74" s="414"/>
      <c r="F74" s="414"/>
      <c r="G74" s="194">
        <f>свод!K100</f>
        <v>-21781.46</v>
      </c>
      <c r="H74" s="117"/>
      <c r="I74" s="117"/>
    </row>
    <row r="75" spans="1:12" ht="27.75" customHeight="1">
      <c r="A75" s="133"/>
      <c r="B75" s="413" t="s">
        <v>164</v>
      </c>
      <c r="C75" s="414"/>
      <c r="D75" s="414"/>
      <c r="E75" s="414"/>
      <c r="F75" s="414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413" t="s">
        <v>178</v>
      </c>
      <c r="C76" s="414"/>
      <c r="D76" s="414"/>
      <c r="E76" s="414"/>
      <c r="F76" s="414"/>
      <c r="G76" s="140">
        <f>K53</f>
        <v>12065.960000000006</v>
      </c>
      <c r="H76" s="141"/>
      <c r="I76" s="142"/>
      <c r="L76" s="142"/>
    </row>
    <row r="77" spans="1:9" ht="18.75">
      <c r="A77" s="118"/>
      <c r="B77" s="408"/>
      <c r="C77" s="409"/>
      <c r="D77" s="409"/>
      <c r="E77" s="409"/>
      <c r="F77" s="409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410" t="s">
        <v>117</v>
      </c>
      <c r="C79" s="411"/>
      <c r="D79" s="411"/>
      <c r="E79" s="411"/>
      <c r="F79" s="412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B77:F77"/>
    <mergeCell ref="B79:F79"/>
    <mergeCell ref="B74:F74"/>
    <mergeCell ref="B69:F69"/>
    <mergeCell ref="B70:F70"/>
    <mergeCell ref="B71:F71"/>
    <mergeCell ref="B75:F75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C14:D15"/>
    <mergeCell ref="B47:F47"/>
    <mergeCell ref="B48:F48"/>
    <mergeCell ref="B49:F49"/>
    <mergeCell ref="B50:F50"/>
    <mergeCell ref="B53:F53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81" t="s">
        <v>16</v>
      </c>
      <c r="D14" s="382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83"/>
      <c r="D15" s="384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80" t="s">
        <v>115</v>
      </c>
      <c r="C47" s="380"/>
      <c r="D47" s="380"/>
      <c r="E47" s="380"/>
      <c r="F47" s="380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85" t="s">
        <v>116</v>
      </c>
      <c r="C48" s="386"/>
      <c r="D48" s="386"/>
      <c r="E48" s="386"/>
      <c r="F48" s="387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79" t="s">
        <v>13</v>
      </c>
      <c r="C49" s="379"/>
      <c r="D49" s="379"/>
      <c r="E49" s="379"/>
      <c r="F49" s="379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79" t="s">
        <v>52</v>
      </c>
      <c r="C50" s="379"/>
      <c r="D50" s="379"/>
      <c r="E50" s="379"/>
      <c r="F50" s="379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79" t="s">
        <v>182</v>
      </c>
      <c r="C51" s="379"/>
      <c r="D51" s="379"/>
      <c r="E51" s="379"/>
      <c r="F51" s="379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80" t="s">
        <v>117</v>
      </c>
      <c r="C53" s="380"/>
      <c r="D53" s="380"/>
      <c r="E53" s="380"/>
      <c r="F53" s="380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91" t="s">
        <v>120</v>
      </c>
      <c r="C57" s="392"/>
      <c r="D57" s="392"/>
      <c r="E57" s="392"/>
      <c r="F57" s="392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93" t="s">
        <v>122</v>
      </c>
      <c r="C58" s="394"/>
      <c r="D58" s="394"/>
      <c r="E58" s="394"/>
      <c r="F58" s="395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396" t="s">
        <v>161</v>
      </c>
      <c r="C59" s="397"/>
      <c r="D59" s="397"/>
      <c r="E59" s="397"/>
      <c r="F59" s="398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399" t="s">
        <v>124</v>
      </c>
      <c r="C60" s="400"/>
      <c r="D60" s="400"/>
      <c r="E60" s="400"/>
      <c r="F60" s="400"/>
      <c r="G60" s="213">
        <v>2.22</v>
      </c>
      <c r="H60" s="214">
        <f>ROUND(G60*C42,2)</f>
        <v>4347.25</v>
      </c>
      <c r="I60" s="207"/>
      <c r="K60" s="132"/>
    </row>
    <row r="61" spans="1:9" ht="15">
      <c r="A61" s="401" t="s">
        <v>127</v>
      </c>
      <c r="B61" s="402" t="s">
        <v>126</v>
      </c>
      <c r="C61" s="403"/>
      <c r="D61" s="403"/>
      <c r="E61" s="403"/>
      <c r="F61" s="403"/>
      <c r="G61" s="404">
        <v>0.69</v>
      </c>
      <c r="H61" s="405">
        <f>ROUND(G61*C42,2)</f>
        <v>1351.17</v>
      </c>
      <c r="I61" s="207"/>
    </row>
    <row r="62" spans="1:9" ht="18.75" customHeight="1">
      <c r="A62" s="401"/>
      <c r="B62" s="403"/>
      <c r="C62" s="403"/>
      <c r="D62" s="403"/>
      <c r="E62" s="403"/>
      <c r="F62" s="403"/>
      <c r="G62" s="404"/>
      <c r="H62" s="405"/>
      <c r="I62" s="207"/>
    </row>
    <row r="63" spans="1:9" ht="15">
      <c r="A63" s="401" t="s">
        <v>129</v>
      </c>
      <c r="B63" s="402" t="s">
        <v>128</v>
      </c>
      <c r="C63" s="403"/>
      <c r="D63" s="403"/>
      <c r="E63" s="403"/>
      <c r="F63" s="403"/>
      <c r="G63" s="404">
        <v>0.57</v>
      </c>
      <c r="H63" s="405">
        <f>ROUND(G63*C42,2)</f>
        <v>1116.19</v>
      </c>
      <c r="I63" s="207"/>
    </row>
    <row r="64" spans="1:9" ht="18.75" customHeight="1">
      <c r="A64" s="401"/>
      <c r="B64" s="403"/>
      <c r="C64" s="403"/>
      <c r="D64" s="403"/>
      <c r="E64" s="403"/>
      <c r="F64" s="403"/>
      <c r="G64" s="404"/>
      <c r="H64" s="405"/>
      <c r="I64" s="207"/>
    </row>
    <row r="65" spans="1:9" ht="21" customHeight="1">
      <c r="A65" s="401" t="s">
        <v>131</v>
      </c>
      <c r="B65" s="402" t="s">
        <v>130</v>
      </c>
      <c r="C65" s="403"/>
      <c r="D65" s="403"/>
      <c r="E65" s="403"/>
      <c r="F65" s="403"/>
      <c r="G65" s="404">
        <v>2</v>
      </c>
      <c r="H65" s="405">
        <f>G65*C42</f>
        <v>3916.44</v>
      </c>
      <c r="I65" s="207"/>
    </row>
    <row r="66" spans="1:9" ht="15">
      <c r="A66" s="401"/>
      <c r="B66" s="403"/>
      <c r="C66" s="403"/>
      <c r="D66" s="403"/>
      <c r="E66" s="403"/>
      <c r="F66" s="403"/>
      <c r="G66" s="404"/>
      <c r="H66" s="405"/>
      <c r="I66" s="207"/>
    </row>
    <row r="67" spans="1:15" ht="15">
      <c r="A67" s="212" t="s">
        <v>162</v>
      </c>
      <c r="B67" s="403" t="s">
        <v>132</v>
      </c>
      <c r="C67" s="403"/>
      <c r="D67" s="403"/>
      <c r="E67" s="403"/>
      <c r="F67" s="403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406" t="s">
        <v>134</v>
      </c>
      <c r="C68" s="407"/>
      <c r="D68" s="407"/>
      <c r="E68" s="407"/>
      <c r="F68" s="407"/>
      <c r="G68" s="123"/>
      <c r="H68" s="123">
        <f>H69+H70+H71</f>
        <v>179055.80000000002</v>
      </c>
      <c r="I68" s="207"/>
    </row>
    <row r="69" spans="1:9" ht="15">
      <c r="A69" s="142"/>
      <c r="B69" s="415" t="s">
        <v>163</v>
      </c>
      <c r="C69" s="400"/>
      <c r="D69" s="400"/>
      <c r="E69" s="400"/>
      <c r="F69" s="400"/>
      <c r="G69" s="134"/>
      <c r="H69" s="134"/>
      <c r="I69" s="207"/>
    </row>
    <row r="70" spans="1:12" ht="15">
      <c r="A70" s="142"/>
      <c r="B70" s="415" t="s">
        <v>135</v>
      </c>
      <c r="C70" s="400"/>
      <c r="D70" s="400"/>
      <c r="E70" s="400"/>
      <c r="F70" s="400"/>
      <c r="G70" s="135"/>
      <c r="H70" s="135"/>
      <c r="I70" s="207"/>
      <c r="L70" s="207">
        <f>L67+21.9</f>
        <v>-58483.270000000026</v>
      </c>
    </row>
    <row r="71" spans="1:9" ht="15">
      <c r="A71" s="133"/>
      <c r="B71" s="416" t="s">
        <v>177</v>
      </c>
      <c r="C71" s="417"/>
      <c r="D71" s="417"/>
      <c r="E71" s="417"/>
      <c r="F71" s="418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413" t="s">
        <v>181</v>
      </c>
      <c r="C74" s="414"/>
      <c r="D74" s="414"/>
      <c r="E74" s="414"/>
      <c r="F74" s="414"/>
      <c r="G74" s="194">
        <f>'июнь 2013г'!I65</f>
        <v>-12154.31</v>
      </c>
      <c r="H74" s="207"/>
      <c r="I74" s="207"/>
    </row>
    <row r="75" spans="1:12" ht="27.75" customHeight="1">
      <c r="A75" s="133"/>
      <c r="B75" s="413" t="s">
        <v>164</v>
      </c>
      <c r="C75" s="414"/>
      <c r="D75" s="414"/>
      <c r="E75" s="414"/>
      <c r="F75" s="414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413" t="s">
        <v>178</v>
      </c>
      <c r="C76" s="414"/>
      <c r="D76" s="414"/>
      <c r="E76" s="414"/>
      <c r="F76" s="414"/>
      <c r="G76" s="140">
        <f>K53</f>
        <v>12065.960000000006</v>
      </c>
      <c r="H76" s="141"/>
      <c r="I76" s="142"/>
      <c r="L76" s="142"/>
    </row>
    <row r="77" spans="1:9" ht="18.75">
      <c r="A77" s="118"/>
      <c r="B77" s="408"/>
      <c r="C77" s="409"/>
      <c r="D77" s="409"/>
      <c r="E77" s="409"/>
      <c r="F77" s="409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410" t="s">
        <v>117</v>
      </c>
      <c r="C79" s="411"/>
      <c r="D79" s="411"/>
      <c r="E79" s="411"/>
      <c r="F79" s="412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B51:F51"/>
    <mergeCell ref="B69:F69"/>
    <mergeCell ref="B70:F70"/>
    <mergeCell ref="B71:F71"/>
    <mergeCell ref="B74:F74"/>
    <mergeCell ref="B75:F75"/>
    <mergeCell ref="B61:F62"/>
    <mergeCell ref="B76:F76"/>
    <mergeCell ref="B57:F57"/>
    <mergeCell ref="B67:F67"/>
    <mergeCell ref="B68:F68"/>
    <mergeCell ref="B77:F77"/>
    <mergeCell ref="B79:F7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81" t="s">
        <v>16</v>
      </c>
      <c r="D14" s="382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83"/>
      <c r="D15" s="384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80" t="s">
        <v>115</v>
      </c>
      <c r="C47" s="380"/>
      <c r="D47" s="380"/>
      <c r="E47" s="380"/>
      <c r="F47" s="380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85" t="s">
        <v>116</v>
      </c>
      <c r="C48" s="386"/>
      <c r="D48" s="386"/>
      <c r="E48" s="386"/>
      <c r="F48" s="387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79" t="s">
        <v>13</v>
      </c>
      <c r="C49" s="379"/>
      <c r="D49" s="379"/>
      <c r="E49" s="379"/>
      <c r="F49" s="379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79" t="s">
        <v>52</v>
      </c>
      <c r="C50" s="379"/>
      <c r="D50" s="379"/>
      <c r="E50" s="379"/>
      <c r="F50" s="379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79" t="s">
        <v>182</v>
      </c>
      <c r="C51" s="379"/>
      <c r="D51" s="379"/>
      <c r="E51" s="379"/>
      <c r="F51" s="379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80" t="s">
        <v>117</v>
      </c>
      <c r="C53" s="380"/>
      <c r="D53" s="380"/>
      <c r="E53" s="380"/>
      <c r="F53" s="380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91" t="s">
        <v>186</v>
      </c>
      <c r="C57" s="392"/>
      <c r="D57" s="392"/>
      <c r="E57" s="392"/>
      <c r="F57" s="392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93" t="s">
        <v>122</v>
      </c>
      <c r="C58" s="394"/>
      <c r="D58" s="394"/>
      <c r="E58" s="394"/>
      <c r="F58" s="395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396" t="s">
        <v>161</v>
      </c>
      <c r="C59" s="397"/>
      <c r="D59" s="397"/>
      <c r="E59" s="397"/>
      <c r="F59" s="398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399" t="s">
        <v>124</v>
      </c>
      <c r="C60" s="400"/>
      <c r="D60" s="400"/>
      <c r="E60" s="400"/>
      <c r="F60" s="400"/>
      <c r="G60" s="218">
        <v>2.22</v>
      </c>
      <c r="H60" s="219">
        <f>ROUND(G60*C42,2)</f>
        <v>4347.25</v>
      </c>
      <c r="I60" s="207"/>
      <c r="K60" s="132"/>
    </row>
    <row r="61" spans="1:9" ht="15">
      <c r="A61" s="401" t="s">
        <v>127</v>
      </c>
      <c r="B61" s="402" t="s">
        <v>126</v>
      </c>
      <c r="C61" s="403"/>
      <c r="D61" s="403"/>
      <c r="E61" s="403"/>
      <c r="F61" s="403"/>
      <c r="G61" s="404">
        <v>0.69</v>
      </c>
      <c r="H61" s="405">
        <f>ROUND(G61*C42,2)</f>
        <v>1351.17</v>
      </c>
      <c r="I61" s="207"/>
    </row>
    <row r="62" spans="1:9" ht="18.75" customHeight="1">
      <c r="A62" s="401"/>
      <c r="B62" s="403"/>
      <c r="C62" s="403"/>
      <c r="D62" s="403"/>
      <c r="E62" s="403"/>
      <c r="F62" s="403"/>
      <c r="G62" s="404"/>
      <c r="H62" s="405"/>
      <c r="I62" s="207"/>
    </row>
    <row r="63" spans="1:9" ht="15">
      <c r="A63" s="401" t="s">
        <v>129</v>
      </c>
      <c r="B63" s="402" t="s">
        <v>128</v>
      </c>
      <c r="C63" s="403"/>
      <c r="D63" s="403"/>
      <c r="E63" s="403"/>
      <c r="F63" s="403"/>
      <c r="G63" s="404">
        <v>0.57</v>
      </c>
      <c r="H63" s="405">
        <f>ROUND(G63*C42,2)</f>
        <v>1116.19</v>
      </c>
      <c r="I63" s="207"/>
    </row>
    <row r="64" spans="1:9" ht="18.75" customHeight="1">
      <c r="A64" s="401"/>
      <c r="B64" s="403"/>
      <c r="C64" s="403"/>
      <c r="D64" s="403"/>
      <c r="E64" s="403"/>
      <c r="F64" s="403"/>
      <c r="G64" s="404"/>
      <c r="H64" s="405"/>
      <c r="I64" s="207"/>
    </row>
    <row r="65" spans="1:9" ht="21" customHeight="1">
      <c r="A65" s="401" t="s">
        <v>131</v>
      </c>
      <c r="B65" s="402" t="s">
        <v>130</v>
      </c>
      <c r="C65" s="403"/>
      <c r="D65" s="403"/>
      <c r="E65" s="403"/>
      <c r="F65" s="403"/>
      <c r="G65" s="404">
        <v>2</v>
      </c>
      <c r="H65" s="405">
        <f>G65*C42</f>
        <v>3916.44</v>
      </c>
      <c r="I65" s="207"/>
    </row>
    <row r="66" spans="1:9" ht="15">
      <c r="A66" s="401"/>
      <c r="B66" s="403"/>
      <c r="C66" s="403"/>
      <c r="D66" s="403"/>
      <c r="E66" s="403"/>
      <c r="F66" s="403"/>
      <c r="G66" s="404"/>
      <c r="H66" s="405"/>
      <c r="I66" s="207"/>
    </row>
    <row r="67" spans="1:15" ht="15">
      <c r="A67" s="217" t="s">
        <v>162</v>
      </c>
      <c r="B67" s="403" t="s">
        <v>132</v>
      </c>
      <c r="C67" s="403"/>
      <c r="D67" s="403"/>
      <c r="E67" s="403"/>
      <c r="F67" s="403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419" t="s">
        <v>185</v>
      </c>
      <c r="C68" s="414"/>
      <c r="D68" s="414"/>
      <c r="E68" s="414"/>
      <c r="F68" s="414"/>
      <c r="G68" s="123"/>
      <c r="H68" s="123">
        <f>H69+H70+H71</f>
        <v>179055.80000000002</v>
      </c>
      <c r="I68" s="207"/>
    </row>
    <row r="69" spans="1:9" ht="15">
      <c r="A69" s="142"/>
      <c r="B69" s="415" t="s">
        <v>163</v>
      </c>
      <c r="C69" s="400"/>
      <c r="D69" s="400"/>
      <c r="E69" s="400"/>
      <c r="F69" s="400"/>
      <c r="G69" s="134"/>
      <c r="H69" s="134"/>
      <c r="I69" s="207"/>
    </row>
    <row r="70" spans="1:12" ht="15">
      <c r="A70" s="142"/>
      <c r="B70" s="415" t="s">
        <v>135</v>
      </c>
      <c r="C70" s="400"/>
      <c r="D70" s="400"/>
      <c r="E70" s="400"/>
      <c r="F70" s="400"/>
      <c r="G70" s="135"/>
      <c r="H70" s="135"/>
      <c r="I70" s="207"/>
      <c r="L70" s="207">
        <f>L67+21.9</f>
        <v>-58483.270000000026</v>
      </c>
    </row>
    <row r="71" spans="1:11" ht="15">
      <c r="A71" s="133"/>
      <c r="B71" s="416" t="s">
        <v>177</v>
      </c>
      <c r="C71" s="417"/>
      <c r="D71" s="417"/>
      <c r="E71" s="417"/>
      <c r="F71" s="418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421" t="s">
        <v>52</v>
      </c>
      <c r="H74" s="422"/>
      <c r="I74" s="423" t="s">
        <v>117</v>
      </c>
      <c r="J74" s="422"/>
    </row>
    <row r="75" spans="1:12" ht="27.75" customHeight="1">
      <c r="A75" s="133"/>
      <c r="B75" s="136"/>
      <c r="C75" s="137"/>
      <c r="D75" s="137"/>
      <c r="E75" s="137"/>
      <c r="F75" s="137"/>
      <c r="G75" s="424" t="s">
        <v>37</v>
      </c>
      <c r="H75" s="425"/>
      <c r="I75" s="424" t="s">
        <v>37</v>
      </c>
      <c r="J75" s="425"/>
      <c r="L75" s="207"/>
    </row>
    <row r="76" spans="1:12" s="103" customFormat="1" ht="18.75">
      <c r="A76" s="133"/>
      <c r="B76" s="413" t="s">
        <v>183</v>
      </c>
      <c r="C76" s="414"/>
      <c r="D76" s="414"/>
      <c r="E76" s="414"/>
      <c r="F76" s="420"/>
      <c r="G76" s="426">
        <f>'июнь 2013г'!I65</f>
        <v>-12154.31</v>
      </c>
      <c r="H76" s="427"/>
      <c r="I76" s="428">
        <f>'июнь 2013г'!I60+'июнь 2013г'!I58</f>
        <v>132876.31999999998</v>
      </c>
      <c r="J76" s="427"/>
      <c r="L76" s="142"/>
    </row>
    <row r="77" spans="1:10" ht="18.75">
      <c r="A77" s="118"/>
      <c r="B77" s="413" t="s">
        <v>184</v>
      </c>
      <c r="C77" s="414"/>
      <c r="D77" s="414"/>
      <c r="E77" s="414"/>
      <c r="F77" s="420"/>
      <c r="G77" s="426">
        <f>G76+I47-H57+J53</f>
        <v>-58483.27000000003</v>
      </c>
      <c r="H77" s="427"/>
      <c r="I77" s="428">
        <f>I76+I53-J53</f>
        <v>12065.959999999977</v>
      </c>
      <c r="J77" s="427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410" t="s">
        <v>117</v>
      </c>
      <c r="L78" s="411"/>
      <c r="M78" s="411"/>
      <c r="N78" s="411"/>
      <c r="O78" s="412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  <mergeCell ref="B69:F69"/>
    <mergeCell ref="B70:F70"/>
    <mergeCell ref="B71:F71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B61:F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2015-03-17T03:17:07Z</dcterms:modified>
  <cp:category/>
  <cp:version/>
  <cp:contentType/>
  <cp:contentStatus/>
</cp:coreProperties>
</file>