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6 год" sheetId="13" r:id="rId13"/>
    <sheet name="2015 год" sheetId="14" r:id="rId14"/>
    <sheet name="2014 год" sheetId="15" r:id="rId15"/>
    <sheet name="2013 год" sheetId="16" r:id="rId16"/>
    <sheet name="Лист3" sheetId="17" r:id="rId17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5">'2013 год'!$A$1:$G$38</definedName>
    <definedName name="_xlnm.Print_Area" localSheetId="14">'2014 год'!$A$1:$G$34</definedName>
    <definedName name="_xlnm.Print_Area" localSheetId="13">'2015 год'!$A$1:$G$38</definedName>
    <definedName name="_xlnm.Print_Area" localSheetId="12">'2016 год'!$A$1:$G$38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<sst xmlns="http://schemas.openxmlformats.org/spreadsheetml/2006/main" count="1482" uniqueCount="273">
  <si>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</si>
  <si>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</si>
  <si>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</si>
  <si>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</si>
  <si>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</si>
  <si>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</si>
  <si>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</si>
  <si>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</si>
  <si>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</si>
  <si>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</si>
  <si>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</si>
  <si>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</si>
  <si>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</si>
  <si>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</si>
  <si>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</si>
  <si>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</si>
  <si>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</si>
  <si>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</si>
  <si>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</si>
  <si>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</si>
  <si>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</si>
  <si>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</si>
  <si>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</si>
  <si>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</si>
  <si>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</si>
  <si>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</si>
  <si>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</si>
  <si>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</si>
  <si>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</si>
  <si>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</si>
  <si>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</si>
  <si>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</si>
  <si>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</si>
  <si>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</si>
  <si>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</si>
  <si>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</si>
  <si>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</si>
  <si>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</si>
  <si>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</si>
  <si>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</si>
  <si>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</si>
  <si>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</si>
  <si>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</si>
  <si>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</si>
  <si>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</si>
  <si>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</si>
  <si>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</si>
  <si>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</si>
  <si>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</si>
  <si>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</si>
  <si>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</si>
  <si>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</si>
  <si>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</si>
  <si>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</si>
  <si>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</si>
  <si>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</si>
  <si>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</si>
  <si>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</si>
  <si>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</si>
  <si>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</si>
  <si>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</si>
  <si>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</si>
  <si>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</si>
  <si>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</si>
  <si>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</si>
  <si>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</si>
  <si>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</si>
  <si>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</si>
  <si>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</si>
  <si>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</si>
  <si>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</si>
  <si>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</si>
  <si>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</si>
  <si>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</si>
  <si>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</si>
  <si>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</si>
  <si>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</si>
  <si>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</si>
  <si>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</si>
  <si>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</si>
  <si>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</si>
  <si>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</si>
  <si>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</si>
  <si>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</si>
  <si>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</si>
  <si>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</si>
  <si>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</si>
  <si>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</si>
  <si>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</si>
  <si>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</si>
  <si>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</si>
  <si>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</si>
  <si>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</si>
  <si>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</si>
  <si>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</si>
  <si>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</si>
  <si>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</si>
  <si>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</si>
  <si>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</si>
  <si>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</si>
  <si>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</si>
  <si>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</si>
  <si>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</si>
  <si>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</si>
  <si>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</si>
  <si>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</si>
  <si>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</si>
  <si>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</si>
  <si>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</si>
  <si>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</si>
  <si>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</si>
  <si>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</si>
  <si>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</si>
  <si>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</si>
  <si>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</si>
  <si>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</si>
  <si>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</si>
  <si>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</si>
  <si>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</si>
  <si>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</si>
  <si>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</si>
  <si>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</si>
  <si>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</si>
  <si>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</si>
  <si>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</si>
  <si>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</si>
  <si>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</si>
  <si>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</si>
  <si>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</si>
  <si>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</si>
  <si>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</si>
  <si>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</si>
  <si>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</si>
  <si>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</si>
  <si>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</si>
  <si>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</si>
  <si>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</si>
  <si>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</si>
  <si>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</si>
  <si>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</si>
  <si>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</si>
  <si>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</si>
  <si>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</si>
  <si>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</si>
  <si>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</si>
  <si>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</si>
  <si>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</si>
  <si>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</si>
  <si>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</si>
  <si>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</si>
  <si>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</si>
  <si>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</si>
  <si>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</si>
  <si>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</si>
  <si>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</si>
  <si>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</si>
  <si>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</si>
  <si>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</si>
  <si>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</si>
  <si>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</si>
  <si>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</si>
  <si>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</si>
  <si>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</si>
  <si>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</si>
  <si>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</si>
  <si>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</si>
  <si>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</si>
  <si>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</si>
  <si>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</si>
  <si>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</si>
  <si>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</si>
  <si>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</si>
  <si>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</si>
  <si>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</si>
  <si>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</si>
  <si>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</si>
  <si>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</si>
  <si>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</si>
  <si>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</si>
  <si>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</si>
  <si>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</si>
  <si>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</si>
  <si>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</si>
  <si>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</si>
  <si>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</si>
  <si>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</si>
  <si>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</si>
  <si>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</si>
  <si>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</si>
  <si>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</si>
  <si>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</si>
  <si>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</si>
  <si>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</si>
  <si>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</si>
  <si>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</si>
  <si>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</si>
  <si>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</si>
  <si>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</si>
  <si>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</si>
  <si>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</si>
  <si>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</si>
  <si>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</si>
  <si>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Выполненные работы по ремонту  общего имущества МКД и прочие оказанные услуги</t>
  </si>
  <si>
    <t>Исполнитель: гл.экономист Попова Е.О.</t>
  </si>
  <si>
    <t>2.</t>
  </si>
  <si>
    <t>Ремонт системы х.в.с.</t>
  </si>
  <si>
    <t>тел.3-39-09</t>
  </si>
  <si>
    <t>Ремонт теплоснабжения</t>
  </si>
  <si>
    <t>Итог</t>
  </si>
  <si>
    <t>Установка шайб</t>
  </si>
  <si>
    <t xml:space="preserve"> ООО "БеловоСтройГарант" </t>
  </si>
  <si>
    <t>Директор ООО "БеловоСтройГарант"__________________А.В. Рыжов</t>
  </si>
  <si>
    <t xml:space="preserve">перечень выполненных работ и предоставленныех услуг собственникам многоквартирномого дома </t>
  </si>
  <si>
    <t>Месяц</t>
  </si>
  <si>
    <t>Замена ввода х.в.</t>
  </si>
  <si>
    <t>сентябрь</t>
  </si>
  <si>
    <t>декабрь</t>
  </si>
  <si>
    <t>2013 г.</t>
  </si>
  <si>
    <t>по адресу: ул.Гастелло,д.19</t>
  </si>
  <si>
    <t>на период  с января 2013 г. - декабрь 2013 г.</t>
  </si>
  <si>
    <t>Начислено за 2013 г.</t>
  </si>
  <si>
    <t>Оплачено за 2013 г.</t>
  </si>
  <si>
    <t>Сальдо на 01.01.14г.</t>
  </si>
  <si>
    <t>Расходы в 2013 г.</t>
  </si>
  <si>
    <t>Сальдо на 01.01.13г.</t>
  </si>
  <si>
    <t>в т.ч. финансирование со статьи КР</t>
  </si>
  <si>
    <t>Стоимость всего:</t>
  </si>
  <si>
    <t>Капитальный ремонт 2013 г.,руб.</t>
  </si>
  <si>
    <t>Установка замков (2 шт.)</t>
  </si>
  <si>
    <t>Смена дощатого пола</t>
  </si>
  <si>
    <t>Остаток ден-х ср-в на 01.01.14 г.</t>
  </si>
  <si>
    <t>3.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</si>
  <si>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</si>
  <si>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r>
      <rPr>
        <b/>
        <sz val="14"/>
        <color indexed="8"/>
        <rFont val="Times New Roman"/>
        <family val="1"/>
      </rPr>
      <t>Обслуживание и уборка придомовой территории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</si>
  <si>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</si>
  <si>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</si>
  <si>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t>*За период с 01.01.13г - 31.12.13г - ООО "БеловоСтройГарант" оказаны следующие виды услуг согласно договра с собствениками МКД:</t>
  </si>
  <si>
    <t>на период  с января 2014 г. - декабрь 2014 г.</t>
  </si>
  <si>
    <t>*За период с 01.01.14г - 31.12.14г - ООО "БеловоСтройГарант" оказаны следующие виды услуг согласно договра с собствениками МКД:</t>
  </si>
  <si>
    <t>в т.ч.расходы со статьи КР</t>
  </si>
  <si>
    <t>Аварийное обслуживание внутридомовых инженерных и электрических сетей</t>
  </si>
  <si>
    <t>Капитальный ремонт 2014 г.,руб.</t>
  </si>
  <si>
    <t>Начислено за 2014 г.</t>
  </si>
  <si>
    <t>Оплачено за 2014 г.</t>
  </si>
  <si>
    <t>Сальдо на 01.01.15г.</t>
  </si>
  <si>
    <t>Расходы в 2014 г.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</si>
  <si>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</si>
  <si>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Остаток ден-х ср-в на 01.01.15 г.</t>
  </si>
  <si>
    <t xml:space="preserve"> Отчет за 2014 г.</t>
  </si>
  <si>
    <t xml:space="preserve">Выполненные работы и оказанные услуги по ремонту и обслуживанию общего имущества МКД 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</si>
  <si>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</si>
  <si>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на период  с января 2015 г. - декабрь 2015 г.</t>
  </si>
  <si>
    <t>*За период с 01.01.15г - 31.12.15г - ООО "БеловоСтройГарант" оказаны следующие виды услуг согласно договра с собствениками МКД:</t>
  </si>
  <si>
    <t xml:space="preserve"> Отчет за 2015 г.</t>
  </si>
  <si>
    <t>Начислено за 2015 г.</t>
  </si>
  <si>
    <t>Оплачено за 2015 г.</t>
  </si>
  <si>
    <t>Сальдо на 01.01.16г.</t>
  </si>
  <si>
    <t>Расходы в 2015 г.</t>
  </si>
  <si>
    <t>Остаток ден-х ср-в на 01.01.16 г.</t>
  </si>
  <si>
    <t>Электромонтажные работы</t>
  </si>
  <si>
    <t>Замена ввода х.в.с.</t>
  </si>
  <si>
    <t>Капитальный ремонт 2015 г.,руб.</t>
  </si>
  <si>
    <t>Исполнитель: гл.экономист Лебедева А.В.</t>
  </si>
  <si>
    <t>Общехозяйствееные расходы</t>
  </si>
  <si>
    <t>Ремонт системы х.г.в.с.(кв.5)</t>
  </si>
  <si>
    <t>на период  с января 2016 г. - декабрь 2016 г.</t>
  </si>
  <si>
    <t xml:space="preserve"> Отчет за 2016 г.</t>
  </si>
  <si>
    <t>*За период с 01.01.16г - 31.12.16г - ООО "БеловоСтройГарант" оказаны следующие виды услуг согласно договра с собствениками МКД:</t>
  </si>
  <si>
    <t>Капитальный ремонт 2016 г.,руб.</t>
  </si>
  <si>
    <t>Остаток ден-х ср-в на 01.01.17 г.</t>
  </si>
  <si>
    <t>Начислено за 2016 г.</t>
  </si>
  <si>
    <t>Оплачено за 2016 г.</t>
  </si>
  <si>
    <t>Расходы в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</si>
</sst>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33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3" fillId="0" borderId="0" xfId="56" applyNumberFormat="1" applyFont="1" applyAlignment="1">
      <alignment vertical="center"/>
      <protection/>
    </xf>
    <xf numFmtId="0" fontId="33" fillId="0" borderId="10" xfId="56" applyFont="1" applyBorder="1" applyAlignment="1">
      <alignment vertical="center"/>
      <protection/>
    </xf>
    <xf numFmtId="0" fontId="33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3" fillId="33" borderId="10" xfId="57" applyNumberFormat="1" applyFont="1" applyFill="1" applyBorder="1" applyAlignment="1">
      <alignment horizontal="right" vertical="center"/>
      <protection/>
    </xf>
    <xf numFmtId="2" fontId="33" fillId="0" borderId="10" xfId="57" applyNumberFormat="1" applyFont="1" applyFill="1" applyBorder="1" applyAlignment="1">
      <alignment horizontal="right" vertical="center"/>
      <protection/>
    </xf>
    <xf numFmtId="2" fontId="33" fillId="33" borderId="10" xfId="56" applyNumberFormat="1" applyFont="1" applyFill="1" applyBorder="1" applyAlignment="1">
      <alignment vertical="center"/>
      <protection/>
    </xf>
    <xf numFmtId="2" fontId="33" fillId="0" borderId="10" xfId="56" applyNumberFormat="1" applyFont="1" applyBorder="1" applyAlignment="1">
      <alignment vertical="center"/>
      <protection/>
    </xf>
    <xf numFmtId="0" fontId="33" fillId="0" borderId="0" xfId="56" applyFont="1" applyBorder="1" applyAlignment="1">
      <alignment vertical="center"/>
      <protection/>
    </xf>
    <xf numFmtId="0" fontId="34" fillId="0" borderId="10" xfId="56" applyFont="1" applyBorder="1" applyAlignment="1">
      <alignment vertical="center" wrapText="1"/>
      <protection/>
    </xf>
    <xf numFmtId="0" fontId="34" fillId="0" borderId="0" xfId="56" applyFont="1" applyBorder="1" applyAlignment="1">
      <alignment vertical="center" wrapText="1"/>
      <protection/>
    </xf>
    <xf numFmtId="16" fontId="33" fillId="0" borderId="0" xfId="56" applyNumberFormat="1" applyFont="1" applyBorder="1" applyAlignment="1">
      <alignment vertical="center"/>
      <protection/>
    </xf>
    <xf numFmtId="16" fontId="33" fillId="0" borderId="10" xfId="0" applyNumberFormat="1" applyFont="1" applyBorder="1" applyAlignment="1">
      <alignment vertical="center"/>
    </xf>
    <xf numFmtId="9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7" fontId="33" fillId="0" borderId="10" xfId="56" applyNumberFormat="1" applyFont="1" applyBorder="1" applyAlignment="1">
      <alignment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3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33" borderId="10" xfId="56" applyFont="1" applyFill="1" applyBorder="1" applyAlignment="1">
      <alignment vertical="center"/>
      <protection/>
    </xf>
    <xf numFmtId="0" fontId="35" fillId="0" borderId="10" xfId="56" applyFont="1" applyBorder="1" applyAlignment="1">
      <alignment vertical="center"/>
      <protection/>
    </xf>
    <xf numFmtId="2" fontId="35" fillId="33" borderId="10" xfId="56" applyNumberFormat="1" applyFont="1" applyFill="1" applyBorder="1" applyAlignment="1">
      <alignment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8" fillId="33" borderId="0" xfId="56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17" fontId="33" fillId="34" borderId="10" xfId="56" applyNumberFormat="1" applyFont="1" applyFill="1" applyBorder="1" applyAlignment="1">
      <alignment vertical="center"/>
      <protection/>
    </xf>
    <xf numFmtId="0" fontId="66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vertical="center"/>
    </xf>
    <xf numFmtId="0" fontId="66" fillId="37" borderId="10" xfId="0" applyFont="1" applyFill="1" applyBorder="1" applyAlignment="1">
      <alignment vertical="center"/>
    </xf>
    <xf numFmtId="0" fontId="67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164" fontId="35" fillId="34" borderId="10" xfId="59" applyNumberFormat="1" applyFont="1" applyFill="1" applyBorder="1" applyAlignment="1">
      <alignment horizontal="right"/>
      <protection/>
    </xf>
    <xf numFmtId="164" fontId="33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7" fillId="37" borderId="10" xfId="0" applyFont="1" applyFill="1" applyBorder="1" applyAlignment="1">
      <alignment vertical="center"/>
    </xf>
    <xf numFmtId="2" fontId="57" fillId="37" borderId="10" xfId="0" applyNumberFormat="1" applyFont="1" applyFill="1" applyBorder="1" applyAlignment="1">
      <alignment vertical="center"/>
    </xf>
    <xf numFmtId="0" fontId="38" fillId="33" borderId="13" xfId="57" applyFont="1" applyFill="1" applyBorder="1">
      <alignment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vertical="center"/>
    </xf>
    <xf numFmtId="2" fontId="69" fillId="33" borderId="10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7" fillId="37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33" fillId="0" borderId="12" xfId="56" applyFont="1" applyBorder="1" applyAlignment="1">
      <alignment vertical="center"/>
      <protection/>
    </xf>
    <xf numFmtId="0" fontId="34" fillId="0" borderId="18" xfId="56" applyFont="1" applyBorder="1" applyAlignment="1">
      <alignment vertical="center" wrapText="1"/>
      <protection/>
    </xf>
    <xf numFmtId="0" fontId="34" fillId="0" borderId="19" xfId="56" applyFont="1" applyBorder="1" applyAlignment="1">
      <alignment vertical="center" wrapText="1"/>
      <protection/>
    </xf>
    <xf numFmtId="0" fontId="68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6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7" fillId="0" borderId="0" xfId="53" applyFont="1">
      <alignment/>
      <protection/>
    </xf>
    <xf numFmtId="0" fontId="0" fillId="0" borderId="10" xfId="53" applyFont="1" applyBorder="1">
      <alignment/>
      <protection/>
    </xf>
    <xf numFmtId="0" fontId="57" fillId="0" borderId="10" xfId="53" applyFont="1" applyBorder="1">
      <alignment/>
      <protection/>
    </xf>
    <xf numFmtId="0" fontId="57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7" fillId="0" borderId="21" xfId="53" applyFont="1" applyBorder="1">
      <alignment/>
      <protection/>
    </xf>
    <xf numFmtId="0" fontId="57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3" fillId="33" borderId="22" xfId="53" applyFont="1" applyFill="1" applyBorder="1">
      <alignment/>
      <protection/>
    </xf>
    <xf numFmtId="0" fontId="33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70" fillId="0" borderId="0" xfId="53" applyFont="1">
      <alignment/>
      <protection/>
    </xf>
    <xf numFmtId="2" fontId="57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7" fillId="0" borderId="0" xfId="53" applyFont="1">
      <alignment/>
      <protection/>
    </xf>
    <xf numFmtId="4" fontId="70" fillId="0" borderId="0" xfId="53" applyNumberFormat="1" applyFont="1">
      <alignment/>
      <protection/>
    </xf>
    <xf numFmtId="4" fontId="57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6" fillId="0" borderId="0" xfId="53" applyNumberFormat="1" applyFont="1">
      <alignment/>
      <protection/>
    </xf>
    <xf numFmtId="4" fontId="67" fillId="0" borderId="0" xfId="53" applyNumberFormat="1" applyFont="1">
      <alignment/>
      <protection/>
    </xf>
    <xf numFmtId="4" fontId="67" fillId="0" borderId="0" xfId="53" applyNumberFormat="1" applyFont="1" applyAlignment="1">
      <alignment horizontal="center"/>
      <protection/>
    </xf>
    <xf numFmtId="4" fontId="71" fillId="0" borderId="21" xfId="53" applyNumberFormat="1" applyFont="1" applyBorder="1" applyAlignment="1">
      <alignment horizontal="center"/>
      <protection/>
    </xf>
    <xf numFmtId="4" fontId="66" fillId="0" borderId="10" xfId="53" applyNumberFormat="1" applyFont="1" applyBorder="1">
      <alignment/>
      <protection/>
    </xf>
    <xf numFmtId="4" fontId="57" fillId="0" borderId="10" xfId="53" applyNumberFormat="1" applyFont="1" applyBorder="1">
      <alignment/>
      <protection/>
    </xf>
    <xf numFmtId="4" fontId="66" fillId="0" borderId="0" xfId="53" applyNumberFormat="1" applyFont="1" applyFill="1" applyBorder="1" applyAlignment="1">
      <alignment/>
      <protection/>
    </xf>
    <xf numFmtId="4" fontId="67" fillId="0" borderId="0" xfId="53" applyNumberFormat="1" applyFont="1" applyFill="1" applyBorder="1" applyAlignment="1">
      <alignment/>
      <protection/>
    </xf>
    <xf numFmtId="4" fontId="67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6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6" fillId="0" borderId="11" xfId="53" applyNumberFormat="1" applyFont="1" applyBorder="1" applyAlignment="1">
      <alignment horizontal="left" wrapText="1"/>
      <protection/>
    </xf>
    <xf numFmtId="4" fontId="67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70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6" fillId="0" borderId="10" xfId="53" applyNumberFormat="1" applyFont="1" applyFill="1" applyBorder="1" applyAlignment="1">
      <alignment/>
      <protection/>
    </xf>
    <xf numFmtId="4" fontId="57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7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7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3" fillId="0" borderId="0" xfId="56" applyNumberFormat="1" applyFont="1" applyAlignment="1">
      <alignment vertical="center"/>
      <protection/>
    </xf>
    <xf numFmtId="4" fontId="57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" fontId="67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3" fillId="0" borderId="10" xfId="53" applyNumberFormat="1" applyFont="1" applyFill="1" applyBorder="1" applyAlignment="1">
      <alignment horizontal="center"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165" fontId="67" fillId="0" borderId="0" xfId="53" applyNumberFormat="1" applyFont="1" applyFill="1">
      <alignment/>
      <protection/>
    </xf>
    <xf numFmtId="4" fontId="68" fillId="0" borderId="0" xfId="53" applyNumberFormat="1" applyFont="1">
      <alignment/>
      <protection/>
    </xf>
    <xf numFmtId="4" fontId="73" fillId="0" borderId="0" xfId="53" applyNumberFormat="1" applyFont="1" applyAlignment="1">
      <alignment horizontal="center"/>
      <protection/>
    </xf>
    <xf numFmtId="4" fontId="73" fillId="0" borderId="0" xfId="53" applyNumberFormat="1" applyFont="1">
      <alignment/>
      <protection/>
    </xf>
    <xf numFmtId="4" fontId="73" fillId="0" borderId="21" xfId="53" applyNumberFormat="1" applyFont="1" applyBorder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center" vertical="center"/>
      <protection/>
    </xf>
    <xf numFmtId="4" fontId="7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3" fillId="0" borderId="21" xfId="53" applyNumberFormat="1" applyFont="1" applyBorder="1" applyAlignment="1">
      <alignment horizontal="center"/>
      <protection/>
    </xf>
    <xf numFmtId="4" fontId="68" fillId="39" borderId="10" xfId="53" applyNumberFormat="1" applyFont="1" applyFill="1" applyBorder="1" applyAlignment="1">
      <alignment horizontal="center"/>
      <protection/>
    </xf>
    <xf numFmtId="4" fontId="68" fillId="39" borderId="10" xfId="53" applyNumberFormat="1" applyFont="1" applyFill="1" applyBorder="1">
      <alignment/>
      <protection/>
    </xf>
    <xf numFmtId="4" fontId="73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8" fillId="0" borderId="10" xfId="53" applyNumberFormat="1" applyFont="1" applyBorder="1" applyAlignment="1">
      <alignment horizontal="center"/>
      <protection/>
    </xf>
    <xf numFmtId="4" fontId="73" fillId="0" borderId="10" xfId="53" applyNumberFormat="1" applyFont="1" applyBorder="1">
      <alignment/>
      <protection/>
    </xf>
    <xf numFmtId="0" fontId="73" fillId="0" borderId="10" xfId="53" applyFont="1" applyBorder="1">
      <alignment/>
      <protection/>
    </xf>
    <xf numFmtId="0" fontId="73" fillId="39" borderId="10" xfId="53" applyFont="1" applyFill="1" applyBorder="1">
      <alignment/>
      <protection/>
    </xf>
    <xf numFmtId="4" fontId="67" fillId="0" borderId="0" xfId="53" applyNumberFormat="1" applyFont="1" applyBorder="1" applyAlignment="1">
      <alignment horizontal="left"/>
      <protection/>
    </xf>
    <xf numFmtId="4" fontId="70" fillId="0" borderId="0" xfId="53" applyNumberFormat="1" applyFont="1" applyBorder="1" applyAlignment="1">
      <alignment horizontal="left"/>
      <protection/>
    </xf>
    <xf numFmtId="4" fontId="67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4" fillId="0" borderId="10" xfId="53" applyNumberFormat="1" applyFont="1" applyFill="1" applyBorder="1" applyAlignment="1">
      <alignment horizontal="right"/>
      <protection/>
    </xf>
    <xf numFmtId="4" fontId="74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8" fillId="0" borderId="10" xfId="53" applyNumberFormat="1" applyFont="1" applyBorder="1" applyAlignment="1">
      <alignment horizontal="right"/>
      <protection/>
    </xf>
    <xf numFmtId="4" fontId="68" fillId="0" borderId="10" xfId="53" applyNumberFormat="1" applyFont="1" applyBorder="1">
      <alignment/>
      <protection/>
    </xf>
    <xf numFmtId="165" fontId="68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8" fillId="39" borderId="10" xfId="53" applyFont="1" applyFill="1" applyBorder="1">
      <alignment/>
      <protection/>
    </xf>
    <xf numFmtId="0" fontId="64" fillId="0" borderId="0" xfId="53" applyFont="1">
      <alignment/>
      <protection/>
    </xf>
    <xf numFmtId="0" fontId="64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3" fillId="0" borderId="10" xfId="53" applyNumberFormat="1" applyFont="1" applyBorder="1" applyAlignment="1">
      <alignment horizontal="center" vertical="center" wrapText="1"/>
      <protection/>
    </xf>
    <xf numFmtId="4" fontId="68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5" fillId="0" borderId="0" xfId="53" applyFont="1" applyAlignment="1">
      <alignment horizontal="center" vertical="center"/>
      <protection/>
    </xf>
    <xf numFmtId="2" fontId="76" fillId="40" borderId="0" xfId="54" applyNumberFormat="1" applyFont="1" applyFill="1" applyAlignment="1">
      <alignment horizontal="center" vertical="center"/>
      <protection/>
    </xf>
    <xf numFmtId="2" fontId="77" fillId="40" borderId="0" xfId="55" applyNumberFormat="1" applyFont="1" applyFill="1" applyBorder="1" applyAlignment="1">
      <alignment horizontal="center" vertical="center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6" fillId="0" borderId="11" xfId="53" applyNumberFormat="1" applyFont="1" applyBorder="1">
      <alignment/>
      <protection/>
    </xf>
    <xf numFmtId="4" fontId="67" fillId="0" borderId="25" xfId="53" applyNumberFormat="1" applyFont="1" applyBorder="1" applyAlignment="1">
      <alignment horizontal="center"/>
      <protection/>
    </xf>
    <xf numFmtId="4" fontId="67" fillId="0" borderId="25" xfId="53" applyNumberFormat="1" applyFont="1" applyBorder="1">
      <alignment/>
      <protection/>
    </xf>
    <xf numFmtId="4" fontId="73" fillId="0" borderId="14" xfId="53" applyNumberFormat="1" applyFont="1" applyBorder="1" applyAlignment="1">
      <alignment horizontal="right"/>
      <protection/>
    </xf>
    <xf numFmtId="4" fontId="67" fillId="0" borderId="0" xfId="53" applyNumberFormat="1" applyFont="1" applyBorder="1">
      <alignment/>
      <protection/>
    </xf>
    <xf numFmtId="4" fontId="73" fillId="0" borderId="0" xfId="53" applyNumberFormat="1" applyFont="1" applyBorder="1" applyAlignment="1">
      <alignment horizontal="right"/>
      <protection/>
    </xf>
    <xf numFmtId="4" fontId="67" fillId="0" borderId="11" xfId="53" applyNumberFormat="1" applyFont="1" applyBorder="1">
      <alignment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Fill="1" applyAlignment="1">
      <alignment/>
    </xf>
    <xf numFmtId="4" fontId="67" fillId="0" borderId="0" xfId="0" applyNumberFormat="1" applyFont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/>
    </xf>
    <xf numFmtId="4" fontId="78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7" fillId="0" borderId="10" xfId="0" applyNumberFormat="1" applyFont="1" applyBorder="1" applyAlignment="1">
      <alignment horizontal="center"/>
    </xf>
    <xf numFmtId="4" fontId="67" fillId="0" borderId="0" xfId="0" applyNumberFormat="1" applyFont="1" applyBorder="1" applyAlignment="1">
      <alignment/>
    </xf>
    <xf numFmtId="4" fontId="66" fillId="0" borderId="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8" fillId="0" borderId="0" xfId="0" applyNumberFormat="1" applyFont="1" applyFill="1" applyAlignment="1">
      <alignment horizontal="center"/>
    </xf>
    <xf numFmtId="4" fontId="6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9" fillId="0" borderId="0" xfId="0" applyNumberFormat="1" applyFont="1" applyBorder="1" applyAlignment="1">
      <alignment horizontal="center" wrapText="1"/>
    </xf>
    <xf numFmtId="4" fontId="80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Alignment="1">
      <alignment/>
    </xf>
    <xf numFmtId="4" fontId="8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9" fillId="0" borderId="0" xfId="0" applyNumberFormat="1" applyFont="1" applyBorder="1" applyAlignment="1">
      <alignment/>
    </xf>
    <xf numFmtId="4" fontId="79" fillId="0" borderId="0" xfId="0" applyNumberFormat="1" applyFont="1" applyFill="1" applyBorder="1" applyAlignment="1">
      <alignment wrapText="1"/>
    </xf>
    <xf numFmtId="4" fontId="79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/>
    </xf>
    <xf numFmtId="4" fontId="80" fillId="0" borderId="26" xfId="0" applyNumberFormat="1" applyFont="1" applyBorder="1" applyAlignment="1">
      <alignment horizontal="right" vertical="center"/>
    </xf>
    <xf numFmtId="4" fontId="67" fillId="0" borderId="10" xfId="0" applyNumberFormat="1" applyFont="1" applyFill="1" applyBorder="1" applyAlignment="1" applyProtection="1">
      <alignment horizontal="center"/>
      <protection hidden="1"/>
    </xf>
    <xf numFmtId="4" fontId="79" fillId="0" borderId="0" xfId="0" applyNumberFormat="1" applyFont="1" applyFill="1" applyBorder="1" applyAlignment="1">
      <alignment horizontal="left" wrapText="1"/>
    </xf>
    <xf numFmtId="4" fontId="79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79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79" fillId="0" borderId="0" xfId="0" applyNumberFormat="1" applyFont="1" applyBorder="1" applyAlignment="1">
      <alignment vertical="center"/>
    </xf>
    <xf numFmtId="4" fontId="79" fillId="0" borderId="0" xfId="0" applyNumberFormat="1" applyFont="1" applyFill="1" applyBorder="1" applyAlignment="1">
      <alignment horizontal="center" vertic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" fontId="15" fillId="0" borderId="11" xfId="53" applyNumberFormat="1" applyFont="1" applyFill="1" applyBorder="1" applyAlignment="1">
      <alignment horizontal="center"/>
      <protection/>
    </xf>
    <xf numFmtId="4" fontId="15" fillId="42" borderId="29" xfId="0" applyNumberFormat="1" applyFont="1" applyFill="1" applyBorder="1" applyAlignment="1">
      <alignment horizontal="center"/>
    </xf>
    <xf numFmtId="0" fontId="67" fillId="0" borderId="10" xfId="0" applyFont="1" applyFill="1" applyBorder="1" applyAlignment="1" applyProtection="1">
      <alignment horizontal="center" wrapText="1"/>
      <protection hidden="1"/>
    </xf>
    <xf numFmtId="4" fontId="67" fillId="0" borderId="11" xfId="0" applyNumberFormat="1" applyFont="1" applyBorder="1" applyAlignment="1">
      <alignment horizontal="center" wrapText="1"/>
    </xf>
    <xf numFmtId="4" fontId="79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4" fillId="39" borderId="24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wrapText="1"/>
    </xf>
    <xf numFmtId="4" fontId="14" fillId="42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0" fontId="14" fillId="42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67" fillId="0" borderId="0" xfId="0" applyNumberFormat="1" applyFont="1" applyAlignment="1">
      <alignment horizontal="left" wrapText="1"/>
    </xf>
    <xf numFmtId="4" fontId="67" fillId="0" borderId="0" xfId="0" applyNumberFormat="1" applyFont="1" applyAlignment="1">
      <alignment horizontal="left"/>
    </xf>
    <xf numFmtId="4" fontId="79" fillId="0" borderId="0" xfId="0" applyNumberFormat="1" applyFont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4" fontId="15" fillId="42" borderId="29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 horizontal="center"/>
    </xf>
    <xf numFmtId="4" fontId="14" fillId="39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78" fillId="0" borderId="0" xfId="0" applyNumberFormat="1" applyFont="1" applyFill="1" applyBorder="1" applyAlignment="1">
      <alignment horizontal="center"/>
    </xf>
    <xf numFmtId="4" fontId="14" fillId="42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81" fillId="43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14" fillId="42" borderId="0" xfId="0" applyFont="1" applyFill="1" applyBorder="1" applyAlignment="1">
      <alignment horizontal="center"/>
    </xf>
    <xf numFmtId="4" fontId="79" fillId="0" borderId="0" xfId="0" applyNumberFormat="1" applyFont="1" applyAlignment="1">
      <alignment horizontal="left" wrapText="1"/>
    </xf>
    <xf numFmtId="4" fontId="15" fillId="42" borderId="29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79" fillId="0" borderId="0" xfId="0" applyNumberFormat="1" applyFont="1" applyAlignment="1">
      <alignment horizontal="left" wrapText="1"/>
    </xf>
    <xf numFmtId="0" fontId="33" fillId="0" borderId="0" xfId="56" applyFont="1" applyBorder="1" applyAlignment="1">
      <alignment horizontal="center" vertical="center"/>
      <protection/>
    </xf>
    <xf numFmtId="0" fontId="35" fillId="37" borderId="11" xfId="56" applyFont="1" applyFill="1" applyBorder="1" applyAlignment="1">
      <alignment horizontal="center" vertical="center"/>
      <protection/>
    </xf>
    <xf numFmtId="0" fontId="35" fillId="37" borderId="14" xfId="56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44" fontId="33" fillId="0" borderId="21" xfId="44" applyFont="1" applyBorder="1" applyAlignment="1">
      <alignment horizontal="center" vertical="center"/>
    </xf>
    <xf numFmtId="44" fontId="33" fillId="0" borderId="12" xfId="44" applyFont="1" applyBorder="1" applyAlignment="1">
      <alignment horizontal="center" vertical="center"/>
    </xf>
    <xf numFmtId="0" fontId="33" fillId="0" borderId="31" xfId="56" applyFont="1" applyBorder="1" applyAlignment="1">
      <alignment horizontal="center" vertical="center"/>
      <protection/>
    </xf>
    <xf numFmtId="0" fontId="33" fillId="0" borderId="23" xfId="56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0" fontId="33" fillId="0" borderId="24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25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44" fontId="33" fillId="0" borderId="32" xfId="44" applyFont="1" applyBorder="1" applyAlignment="1">
      <alignment horizontal="center" vertical="center"/>
    </xf>
    <xf numFmtId="44" fontId="33" fillId="0" borderId="33" xfId="44" applyFont="1" applyBorder="1" applyAlignment="1">
      <alignment horizontal="center" vertical="center"/>
    </xf>
    <xf numFmtId="0" fontId="33" fillId="0" borderId="34" xfId="56" applyFont="1" applyBorder="1" applyAlignment="1">
      <alignment horizontal="center" vertical="center"/>
      <protection/>
    </xf>
    <xf numFmtId="0" fontId="33" fillId="0" borderId="35" xfId="56" applyFont="1" applyBorder="1" applyAlignment="1">
      <alignment horizontal="center" vertical="center"/>
      <protection/>
    </xf>
    <xf numFmtId="0" fontId="33" fillId="0" borderId="36" xfId="56" applyFont="1" applyBorder="1" applyAlignment="1">
      <alignment horizontal="center" vertical="center"/>
      <protection/>
    </xf>
    <xf numFmtId="0" fontId="33" fillId="0" borderId="37" xfId="56" applyFont="1" applyBorder="1" applyAlignment="1">
      <alignment horizontal="center" vertical="center"/>
      <protection/>
    </xf>
    <xf numFmtId="0" fontId="33" fillId="0" borderId="38" xfId="56" applyFont="1" applyBorder="1" applyAlignment="1">
      <alignment horizontal="center" vertical="center"/>
      <protection/>
    </xf>
    <xf numFmtId="0" fontId="33" fillId="0" borderId="39" xfId="56" applyFont="1" applyBorder="1" applyAlignment="1">
      <alignment horizontal="center" vertical="center"/>
      <protection/>
    </xf>
    <xf numFmtId="0" fontId="33" fillId="0" borderId="40" xfId="56" applyFont="1" applyBorder="1" applyAlignment="1">
      <alignment horizontal="center" vertical="center"/>
      <protection/>
    </xf>
    <xf numFmtId="0" fontId="35" fillId="37" borderId="28" xfId="56" applyFont="1" applyFill="1" applyBorder="1" applyAlignment="1">
      <alignment horizontal="center" vertical="center"/>
      <protection/>
    </xf>
    <xf numFmtId="0" fontId="35" fillId="37" borderId="24" xfId="56" applyFont="1" applyFill="1" applyBorder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right" wrapText="1"/>
      <protection/>
    </xf>
    <xf numFmtId="4" fontId="68" fillId="39" borderId="10" xfId="53" applyNumberFormat="1" applyFont="1" applyFill="1" applyBorder="1" applyAlignment="1">
      <alignment horizontal="left" wrapText="1"/>
      <protection/>
    </xf>
    <xf numFmtId="0" fontId="35" fillId="0" borderId="41" xfId="58" applyFont="1" applyBorder="1" applyAlignment="1">
      <alignment horizontal="center"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42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73" fillId="0" borderId="11" xfId="53" applyNumberFormat="1" applyFont="1" applyBorder="1" applyAlignment="1">
      <alignment horizontal="center" wrapText="1"/>
      <protection/>
    </xf>
    <xf numFmtId="4" fontId="73" fillId="0" borderId="25" xfId="53" applyNumberFormat="1" applyFont="1" applyBorder="1" applyAlignment="1">
      <alignment horizontal="center" wrapText="1"/>
      <protection/>
    </xf>
    <xf numFmtId="4" fontId="73" fillId="0" borderId="14" xfId="53" applyNumberFormat="1" applyFont="1" applyBorder="1" applyAlignment="1">
      <alignment horizontal="center" wrapText="1"/>
      <protection/>
    </xf>
    <xf numFmtId="4" fontId="68" fillId="39" borderId="11" xfId="53" applyNumberFormat="1" applyFont="1" applyFill="1" applyBorder="1" applyAlignment="1">
      <alignment horizontal="right" wrapText="1"/>
      <protection/>
    </xf>
    <xf numFmtId="4" fontId="68" fillId="39" borderId="25" xfId="53" applyNumberFormat="1" applyFont="1" applyFill="1" applyBorder="1" applyAlignment="1">
      <alignment horizontal="right" wrapText="1"/>
      <protection/>
    </xf>
    <xf numFmtId="4" fontId="68" fillId="39" borderId="14" xfId="53" applyNumberFormat="1" applyFont="1" applyFill="1" applyBorder="1" applyAlignment="1">
      <alignment horizontal="right" wrapText="1"/>
      <protection/>
    </xf>
    <xf numFmtId="4" fontId="66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6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7" fillId="0" borderId="10" xfId="53" applyNumberFormat="1" applyFont="1" applyFill="1" applyBorder="1" applyAlignment="1">
      <alignment horizontal="left" wrapText="1"/>
      <protection/>
    </xf>
    <xf numFmtId="4" fontId="57" fillId="0" borderId="10" xfId="53" applyNumberFormat="1" applyFont="1" applyBorder="1" applyAlignment="1">
      <alignment wrapText="1"/>
      <protection/>
    </xf>
    <xf numFmtId="4" fontId="66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7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6" fillId="0" borderId="10" xfId="53" applyNumberFormat="1" applyFont="1" applyFill="1" applyBorder="1" applyAlignment="1">
      <alignment wrapText="1"/>
      <protection/>
    </xf>
    <xf numFmtId="4" fontId="66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6" fillId="0" borderId="10" xfId="53" applyNumberFormat="1" applyFont="1" applyFill="1" applyBorder="1" applyAlignment="1">
      <alignment horizontal="left" wrapText="1"/>
      <protection/>
    </xf>
    <xf numFmtId="4" fontId="66" fillId="0" borderId="11" xfId="53" applyNumberFormat="1" applyFont="1" applyBorder="1" applyAlignment="1">
      <alignment wrapText="1"/>
      <protection/>
    </xf>
    <xf numFmtId="4" fontId="66" fillId="0" borderId="10" xfId="53" applyNumberFormat="1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4" fontId="66" fillId="0" borderId="10" xfId="53" applyNumberFormat="1" applyFont="1" applyBorder="1" applyAlignment="1">
      <alignment horizontal="center" wrapText="1"/>
      <protection/>
    </xf>
    <xf numFmtId="4" fontId="71" fillId="0" borderId="11" xfId="53" applyNumberFormat="1" applyFont="1" applyFill="1" applyBorder="1" applyAlignment="1">
      <alignment horizontal="center" wrapText="1"/>
      <protection/>
    </xf>
    <xf numFmtId="0" fontId="71" fillId="0" borderId="14" xfId="0" applyFont="1" applyBorder="1" applyAlignment="1">
      <alignment horizontal="center" wrapText="1"/>
    </xf>
    <xf numFmtId="4" fontId="67" fillId="0" borderId="10" xfId="53" applyNumberFormat="1" applyFont="1" applyFill="1" applyBorder="1" applyAlignment="1">
      <alignment horizontal="center" wrapText="1"/>
      <protection/>
    </xf>
    <xf numFmtId="0" fontId="67" fillId="0" borderId="10" xfId="0" applyFont="1" applyBorder="1" applyAlignment="1">
      <alignment horizontal="center" wrapText="1"/>
    </xf>
    <xf numFmtId="4" fontId="67" fillId="0" borderId="10" xfId="53" applyNumberFormat="1" applyFont="1" applyBorder="1" applyAlignment="1">
      <alignment horizontal="center" wrapText="1"/>
      <protection/>
    </xf>
    <xf numFmtId="0" fontId="66" fillId="0" borderId="0" xfId="53" applyFont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center"/>
      <protection/>
    </xf>
    <xf numFmtId="4" fontId="13" fillId="0" borderId="0" xfId="0" applyNumberFormat="1" applyFont="1" applyAlignment="1">
      <alignment horizontal="left" wrapText="1"/>
    </xf>
    <xf numFmtId="4" fontId="79" fillId="0" borderId="0" xfId="0" applyNumberFormat="1" applyFont="1" applyAlignment="1">
      <alignment horizontal="left" wrapText="1"/>
    </xf>
    <xf numFmtId="4" fontId="79" fillId="0" borderId="0" xfId="0" applyNumberFormat="1" applyFont="1" applyAlignment="1">
      <alignment horizontal="center" wrapText="1"/>
    </xf>
    <xf numFmtId="4" fontId="80" fillId="0" borderId="0" xfId="0" applyNumberFormat="1" applyFont="1" applyFill="1" applyBorder="1" applyAlignment="1">
      <alignment horizontal="center" wrapText="1"/>
    </xf>
    <xf numFmtId="4" fontId="80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4" fontId="15" fillId="42" borderId="29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53" name="Таблица1478131421294665109420435454" displayName="Таблица1478131421294665109420435454" ref="B11:D20" totalsRowCount="1">
  <autoFilter ref="B11:D20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8" name="в т.ч.расходы со статьи КР" totalsRowFunction="sum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34" name="Таблица1478131421294665109420435" displayName="Таблица1478131421294665109420435" ref="B11:D20" totalsRowCount="1">
  <autoFilter ref="B11:D20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8" name="в т.ч.расходы со статьи КР" totalsRowFunction="sum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19" name="Таблица1478131421294665109420" displayName="Таблица1478131421294665109420" ref="B11:D16" totalsRowCount="1">
  <autoFilter ref="B11:D16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8" name="в т.ч.расходы со статьи КР" totalsRowFunction="sum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08" name="Таблица1478131421294665109" displayName="Таблица1478131421294665109" ref="B13:E21" totalsRowCount="1">
  <autoFilter ref="B13:E21"/>
  <tableColumns count="4">
    <tableColumn id="1" name="Выполненные работы по ремонту  общего имущества МКД и прочие оказанные услуги"/>
    <tableColumn id="7" name="Месяц"/>
    <tableColumn id="5" name="Стоимость всего:" totalsRowFunction="sum"/>
    <tableColumn id="8" name="в т.ч. финансирование со статьи КР" totalsRowFunction="su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33" t="s">
        <v>15</v>
      </c>
      <c r="B12" s="335" t="s">
        <v>16</v>
      </c>
      <c r="C12" s="336"/>
      <c r="D12" s="339" t="s">
        <v>17</v>
      </c>
      <c r="E12" s="340"/>
      <c r="F12" s="340"/>
      <c r="G12" s="341"/>
      <c r="H12" s="329"/>
      <c r="I12" s="329"/>
      <c r="J12" s="329"/>
      <c r="K12" s="329"/>
      <c r="L12" s="329"/>
    </row>
    <row r="13" spans="1:12" ht="25.5">
      <c r="A13" s="334"/>
      <c r="B13" s="337"/>
      <c r="C13" s="338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30" t="s">
        <v>22</v>
      </c>
      <c r="C14" s="331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32" t="s">
        <v>75</v>
      </c>
      <c r="C15" s="332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32" t="s">
        <v>75</v>
      </c>
      <c r="F54" s="332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53"/>
      <c r="C51" s="353"/>
      <c r="D51" s="353"/>
      <c r="E51" s="353"/>
      <c r="F51" s="353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54" t="s">
        <v>117</v>
      </c>
      <c r="C53" s="354"/>
      <c r="D53" s="354"/>
      <c r="E53" s="354"/>
      <c r="F53" s="354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65" t="s">
        <v>186</v>
      </c>
      <c r="C59" s="366"/>
      <c r="D59" s="366"/>
      <c r="E59" s="366"/>
      <c r="F59" s="366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67" t="s">
        <v>122</v>
      </c>
      <c r="C60" s="368"/>
      <c r="D60" s="368"/>
      <c r="E60" s="368"/>
      <c r="F60" s="369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70" t="s">
        <v>161</v>
      </c>
      <c r="C61" s="371"/>
      <c r="D61" s="371"/>
      <c r="E61" s="371"/>
      <c r="F61" s="372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373" t="s">
        <v>124</v>
      </c>
      <c r="C62" s="374"/>
      <c r="D62" s="374"/>
      <c r="E62" s="374"/>
      <c r="F62" s="374"/>
      <c r="G62" s="223">
        <v>2.22</v>
      </c>
      <c r="H62" s="224">
        <f>ROUND(G62*C42,2)</f>
        <v>4347.25</v>
      </c>
      <c r="I62" s="207"/>
      <c r="K62" s="132"/>
    </row>
    <row r="63" spans="1:9" ht="15">
      <c r="A63" s="375" t="s">
        <v>127</v>
      </c>
      <c r="B63" s="376" t="s">
        <v>126</v>
      </c>
      <c r="C63" s="377"/>
      <c r="D63" s="377"/>
      <c r="E63" s="377"/>
      <c r="F63" s="377"/>
      <c r="G63" s="378">
        <v>0.69</v>
      </c>
      <c r="H63" s="379">
        <f>ROUND(G63*C42,2)</f>
        <v>1351.17</v>
      </c>
      <c r="I63" s="207"/>
    </row>
    <row r="64" spans="1:9" ht="18.75" customHeight="1">
      <c r="A64" s="375"/>
      <c r="B64" s="377"/>
      <c r="C64" s="377"/>
      <c r="D64" s="377"/>
      <c r="E64" s="377"/>
      <c r="F64" s="377"/>
      <c r="G64" s="378"/>
      <c r="H64" s="379"/>
      <c r="I64" s="207"/>
    </row>
    <row r="65" spans="1:9" ht="15">
      <c r="A65" s="375" t="s">
        <v>129</v>
      </c>
      <c r="B65" s="376" t="s">
        <v>128</v>
      </c>
      <c r="C65" s="377"/>
      <c r="D65" s="377"/>
      <c r="E65" s="377"/>
      <c r="F65" s="377"/>
      <c r="G65" s="378">
        <v>0.57</v>
      </c>
      <c r="H65" s="379">
        <f>ROUND(G65*C42,2)</f>
        <v>1116.19</v>
      </c>
      <c r="I65" s="207"/>
    </row>
    <row r="66" spans="1:9" ht="18.75" customHeight="1">
      <c r="A66" s="375"/>
      <c r="B66" s="377"/>
      <c r="C66" s="377"/>
      <c r="D66" s="377"/>
      <c r="E66" s="377"/>
      <c r="F66" s="377"/>
      <c r="G66" s="378"/>
      <c r="H66" s="379"/>
      <c r="I66" s="207"/>
    </row>
    <row r="67" spans="1:9" ht="21" customHeight="1">
      <c r="A67" s="375" t="s">
        <v>131</v>
      </c>
      <c r="B67" s="376" t="s">
        <v>130</v>
      </c>
      <c r="C67" s="377"/>
      <c r="D67" s="377"/>
      <c r="E67" s="377"/>
      <c r="F67" s="377"/>
      <c r="G67" s="378">
        <v>2</v>
      </c>
      <c r="H67" s="379">
        <f>G67*C42</f>
        <v>3916.44</v>
      </c>
      <c r="I67" s="207"/>
    </row>
    <row r="68" spans="1:9" ht="15">
      <c r="A68" s="375"/>
      <c r="B68" s="377"/>
      <c r="C68" s="377"/>
      <c r="D68" s="377"/>
      <c r="E68" s="377"/>
      <c r="F68" s="377"/>
      <c r="G68" s="378"/>
      <c r="H68" s="379"/>
      <c r="I68" s="207"/>
    </row>
    <row r="69" spans="1:15" ht="15">
      <c r="A69" s="222" t="s">
        <v>162</v>
      </c>
      <c r="B69" s="377" t="s">
        <v>132</v>
      </c>
      <c r="C69" s="377"/>
      <c r="D69" s="377"/>
      <c r="E69" s="377"/>
      <c r="F69" s="377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393" t="s">
        <v>185</v>
      </c>
      <c r="C70" s="388"/>
      <c r="D70" s="388"/>
      <c r="E70" s="388"/>
      <c r="F70" s="388"/>
      <c r="G70" s="123"/>
      <c r="H70" s="123">
        <f>H71+H72+H73+H74+H75+H76</f>
        <v>48455.377</v>
      </c>
      <c r="I70" s="207"/>
    </row>
    <row r="71" spans="1:9" ht="15">
      <c r="A71" s="142"/>
      <c r="B71" s="389" t="s">
        <v>163</v>
      </c>
      <c r="C71" s="374"/>
      <c r="D71" s="374"/>
      <c r="E71" s="374"/>
      <c r="F71" s="374"/>
      <c r="G71" s="134"/>
      <c r="H71" s="134"/>
      <c r="I71" s="207"/>
    </row>
    <row r="72" spans="1:12" ht="15">
      <c r="A72" s="142"/>
      <c r="B72" s="389" t="s">
        <v>135</v>
      </c>
      <c r="C72" s="374"/>
      <c r="D72" s="374"/>
      <c r="E72" s="374"/>
      <c r="F72" s="374"/>
      <c r="G72" s="135"/>
      <c r="H72" s="135"/>
      <c r="I72" s="207"/>
      <c r="L72" s="207">
        <f>L69+21.9</f>
        <v>-46528.787</v>
      </c>
    </row>
    <row r="73" spans="1:9" ht="15">
      <c r="A73" s="133"/>
      <c r="B73" s="390" t="s">
        <v>189</v>
      </c>
      <c r="C73" s="391"/>
      <c r="D73" s="391"/>
      <c r="E73" s="391"/>
      <c r="F73" s="392"/>
      <c r="G73" s="135"/>
      <c r="H73" s="135">
        <v>5696</v>
      </c>
      <c r="I73" s="207"/>
    </row>
    <row r="74" spans="1:9" ht="15">
      <c r="A74" s="133"/>
      <c r="B74" s="390" t="s">
        <v>190</v>
      </c>
      <c r="C74" s="391"/>
      <c r="D74" s="391"/>
      <c r="E74" s="391"/>
      <c r="F74" s="392"/>
      <c r="G74" s="135"/>
      <c r="H74" s="135">
        <v>428</v>
      </c>
      <c r="I74" s="207"/>
    </row>
    <row r="75" spans="1:9" ht="15">
      <c r="A75" s="133"/>
      <c r="B75" s="390" t="s">
        <v>191</v>
      </c>
      <c r="C75" s="391"/>
      <c r="D75" s="391"/>
      <c r="E75" s="391"/>
      <c r="F75" s="392"/>
      <c r="G75" s="135"/>
      <c r="H75" s="135">
        <f>38483.07*1.1</f>
        <v>42331.377</v>
      </c>
      <c r="I75" s="207"/>
    </row>
    <row r="76" spans="1:11" ht="15">
      <c r="A76" s="133"/>
      <c r="B76" s="390" t="s">
        <v>192</v>
      </c>
      <c r="C76" s="391"/>
      <c r="D76" s="391"/>
      <c r="E76" s="391"/>
      <c r="F76" s="392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95" t="s">
        <v>52</v>
      </c>
      <c r="H79" s="396"/>
      <c r="I79" s="397" t="s">
        <v>117</v>
      </c>
      <c r="J79" s="396"/>
    </row>
    <row r="80" spans="1:12" ht="27.75" customHeight="1">
      <c r="A80" s="133"/>
      <c r="B80" s="136"/>
      <c r="C80" s="137"/>
      <c r="D80" s="137"/>
      <c r="E80" s="137"/>
      <c r="F80" s="137"/>
      <c r="G80" s="398" t="s">
        <v>37</v>
      </c>
      <c r="H80" s="399"/>
      <c r="I80" s="398" t="s">
        <v>37</v>
      </c>
      <c r="J80" s="399"/>
      <c r="L80" s="207"/>
    </row>
    <row r="81" spans="1:12" s="103" customFormat="1" ht="18.75">
      <c r="A81" s="133"/>
      <c r="B81" s="387" t="s">
        <v>183</v>
      </c>
      <c r="C81" s="388"/>
      <c r="D81" s="388"/>
      <c r="E81" s="388"/>
      <c r="F81" s="394"/>
      <c r="G81" s="400">
        <f>'июль2013г (3)'!G77:H77</f>
        <v>-58483.27000000003</v>
      </c>
      <c r="H81" s="401"/>
      <c r="I81" s="400">
        <f>'июль2013г (3)'!I77:J77</f>
        <v>12065.959999999977</v>
      </c>
      <c r="J81" s="401"/>
      <c r="L81" s="142"/>
    </row>
    <row r="82" spans="1:10" ht="18.75">
      <c r="A82" s="118"/>
      <c r="B82" s="387" t="s">
        <v>184</v>
      </c>
      <c r="C82" s="388"/>
      <c r="D82" s="388"/>
      <c r="E82" s="388"/>
      <c r="F82" s="394"/>
      <c r="G82" s="400">
        <f>G81+I47-H59+G55</f>
        <v>-72879.64700000003</v>
      </c>
      <c r="H82" s="401"/>
      <c r="I82" s="402">
        <f>I81+I53-J53</f>
        <v>14814.789999999977</v>
      </c>
      <c r="J82" s="401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84" t="s">
        <v>117</v>
      </c>
      <c r="L83" s="385"/>
      <c r="M83" s="385"/>
      <c r="N83" s="385"/>
      <c r="O83" s="386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53"/>
      <c r="C51" s="353"/>
      <c r="D51" s="353"/>
      <c r="E51" s="353"/>
      <c r="F51" s="353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54" t="s">
        <v>117</v>
      </c>
      <c r="C53" s="354"/>
      <c r="D53" s="354"/>
      <c r="E53" s="354"/>
      <c r="F53" s="354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65" t="s">
        <v>186</v>
      </c>
      <c r="C59" s="366"/>
      <c r="D59" s="366"/>
      <c r="E59" s="366"/>
      <c r="F59" s="366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67" t="s">
        <v>122</v>
      </c>
      <c r="C60" s="368"/>
      <c r="D60" s="368"/>
      <c r="E60" s="368"/>
      <c r="F60" s="369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70" t="s">
        <v>161</v>
      </c>
      <c r="C61" s="371"/>
      <c r="D61" s="371"/>
      <c r="E61" s="371"/>
      <c r="F61" s="372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373" t="s">
        <v>124</v>
      </c>
      <c r="C62" s="374"/>
      <c r="D62" s="374"/>
      <c r="E62" s="374"/>
      <c r="F62" s="374"/>
      <c r="G62" s="231">
        <v>2.22</v>
      </c>
      <c r="H62" s="232">
        <f>ROUND(G62*C42,2)</f>
        <v>4347.25</v>
      </c>
      <c r="I62" s="207"/>
      <c r="K62" s="132"/>
    </row>
    <row r="63" spans="1:9" ht="15">
      <c r="A63" s="375" t="s">
        <v>127</v>
      </c>
      <c r="B63" s="376" t="s">
        <v>126</v>
      </c>
      <c r="C63" s="377"/>
      <c r="D63" s="377"/>
      <c r="E63" s="377"/>
      <c r="F63" s="377"/>
      <c r="G63" s="378">
        <v>0.69</v>
      </c>
      <c r="H63" s="379">
        <f>ROUND(G63*C42,2)</f>
        <v>1351.17</v>
      </c>
      <c r="I63" s="207"/>
    </row>
    <row r="64" spans="1:9" ht="18.75" customHeight="1">
      <c r="A64" s="375"/>
      <c r="B64" s="377"/>
      <c r="C64" s="377"/>
      <c r="D64" s="377"/>
      <c r="E64" s="377"/>
      <c r="F64" s="377"/>
      <c r="G64" s="378"/>
      <c r="H64" s="379"/>
      <c r="I64" s="207"/>
    </row>
    <row r="65" spans="1:9" ht="15">
      <c r="A65" s="375" t="s">
        <v>129</v>
      </c>
      <c r="B65" s="376" t="s">
        <v>128</v>
      </c>
      <c r="C65" s="377"/>
      <c r="D65" s="377"/>
      <c r="E65" s="377"/>
      <c r="F65" s="377"/>
      <c r="G65" s="378">
        <v>0.57</v>
      </c>
      <c r="H65" s="379">
        <f>ROUND(G65*C42,2)</f>
        <v>1116.19</v>
      </c>
      <c r="I65" s="207"/>
    </row>
    <row r="66" spans="1:9" ht="18.75" customHeight="1">
      <c r="A66" s="375"/>
      <c r="B66" s="377"/>
      <c r="C66" s="377"/>
      <c r="D66" s="377"/>
      <c r="E66" s="377"/>
      <c r="F66" s="377"/>
      <c r="G66" s="378"/>
      <c r="H66" s="379"/>
      <c r="I66" s="207"/>
    </row>
    <row r="67" spans="1:9" ht="21" customHeight="1">
      <c r="A67" s="375" t="s">
        <v>131</v>
      </c>
      <c r="B67" s="376" t="s">
        <v>130</v>
      </c>
      <c r="C67" s="377"/>
      <c r="D67" s="377"/>
      <c r="E67" s="377"/>
      <c r="F67" s="377"/>
      <c r="G67" s="378">
        <v>2</v>
      </c>
      <c r="H67" s="379">
        <f>G67*C42</f>
        <v>3916.44</v>
      </c>
      <c r="I67" s="207"/>
    </row>
    <row r="68" spans="1:9" ht="15">
      <c r="A68" s="375"/>
      <c r="B68" s="377"/>
      <c r="C68" s="377"/>
      <c r="D68" s="377"/>
      <c r="E68" s="377"/>
      <c r="F68" s="377"/>
      <c r="G68" s="378"/>
      <c r="H68" s="379"/>
      <c r="I68" s="207"/>
    </row>
    <row r="69" spans="1:15" ht="15">
      <c r="A69" s="230" t="s">
        <v>162</v>
      </c>
      <c r="B69" s="377" t="s">
        <v>132</v>
      </c>
      <c r="C69" s="377"/>
      <c r="D69" s="377"/>
      <c r="E69" s="377"/>
      <c r="F69" s="377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393" t="s">
        <v>185</v>
      </c>
      <c r="C70" s="388"/>
      <c r="D70" s="388"/>
      <c r="E70" s="388"/>
      <c r="F70" s="388"/>
      <c r="G70" s="123"/>
      <c r="H70" s="123">
        <f>H71+H72+H73+H74+H75+H76</f>
        <v>0</v>
      </c>
      <c r="I70" s="207"/>
    </row>
    <row r="71" spans="1:9" ht="15">
      <c r="A71" s="142"/>
      <c r="B71" s="389" t="s">
        <v>163</v>
      </c>
      <c r="C71" s="374"/>
      <c r="D71" s="374"/>
      <c r="E71" s="374"/>
      <c r="F71" s="374"/>
      <c r="G71" s="134"/>
      <c r="H71" s="134"/>
      <c r="I71" s="207"/>
    </row>
    <row r="72" spans="1:12" ht="15">
      <c r="A72" s="142"/>
      <c r="B72" s="389" t="s">
        <v>135</v>
      </c>
      <c r="C72" s="374"/>
      <c r="D72" s="374"/>
      <c r="E72" s="374"/>
      <c r="F72" s="374"/>
      <c r="G72" s="135"/>
      <c r="H72" s="135"/>
      <c r="I72" s="207"/>
      <c r="L72" s="207">
        <f>L69+21.9</f>
        <v>-26916.98</v>
      </c>
    </row>
    <row r="73" spans="1:9" ht="15">
      <c r="A73" s="133"/>
      <c r="B73" s="390" t="s">
        <v>194</v>
      </c>
      <c r="C73" s="391"/>
      <c r="D73" s="391"/>
      <c r="E73" s="391"/>
      <c r="F73" s="392"/>
      <c r="G73" s="135"/>
      <c r="H73" s="135">
        <v>0</v>
      </c>
      <c r="I73" s="207"/>
    </row>
    <row r="74" spans="1:9" ht="15" customHeight="1">
      <c r="A74" s="133"/>
      <c r="B74" s="390" t="s">
        <v>194</v>
      </c>
      <c r="C74" s="391"/>
      <c r="D74" s="391"/>
      <c r="E74" s="391"/>
      <c r="F74" s="392"/>
      <c r="G74" s="135"/>
      <c r="H74" s="135">
        <v>0</v>
      </c>
      <c r="I74" s="207"/>
    </row>
    <row r="75" spans="1:9" ht="15" customHeight="1">
      <c r="A75" s="133"/>
      <c r="B75" s="390" t="s">
        <v>194</v>
      </c>
      <c r="C75" s="391"/>
      <c r="D75" s="391"/>
      <c r="E75" s="391"/>
      <c r="F75" s="392"/>
      <c r="G75" s="135"/>
      <c r="H75" s="135">
        <v>0</v>
      </c>
      <c r="I75" s="207"/>
    </row>
    <row r="76" spans="1:11" ht="15" customHeight="1">
      <c r="A76" s="133"/>
      <c r="B76" s="390" t="s">
        <v>194</v>
      </c>
      <c r="C76" s="391"/>
      <c r="D76" s="391"/>
      <c r="E76" s="391"/>
      <c r="F76" s="392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95" t="s">
        <v>52</v>
      </c>
      <c r="H79" s="396"/>
      <c r="I79" s="397" t="s">
        <v>117</v>
      </c>
      <c r="J79" s="396"/>
    </row>
    <row r="80" spans="1:12" ht="27.75" customHeight="1">
      <c r="A80" s="133"/>
      <c r="B80" s="136"/>
      <c r="C80" s="137"/>
      <c r="D80" s="137"/>
      <c r="E80" s="137"/>
      <c r="F80" s="137"/>
      <c r="G80" s="398" t="s">
        <v>37</v>
      </c>
      <c r="H80" s="399"/>
      <c r="I80" s="398" t="s">
        <v>37</v>
      </c>
      <c r="J80" s="399"/>
      <c r="L80" s="207"/>
    </row>
    <row r="81" spans="1:12" s="103" customFormat="1" ht="18.75">
      <c r="A81" s="133"/>
      <c r="B81" s="387" t="s">
        <v>183</v>
      </c>
      <c r="C81" s="388"/>
      <c r="D81" s="388"/>
      <c r="E81" s="388"/>
      <c r="F81" s="394"/>
      <c r="G81" s="400">
        <f>'08 13'!G82:H82</f>
        <v>-72879.64700000003</v>
      </c>
      <c r="H81" s="401"/>
      <c r="I81" s="400">
        <f>'08 13'!I82:J82</f>
        <v>14814.789999999977</v>
      </c>
      <c r="J81" s="401"/>
      <c r="L81" s="142"/>
    </row>
    <row r="82" spans="1:10" ht="18.75">
      <c r="A82" s="118"/>
      <c r="B82" s="387" t="s">
        <v>184</v>
      </c>
      <c r="C82" s="388"/>
      <c r="D82" s="388"/>
      <c r="E82" s="388"/>
      <c r="F82" s="394"/>
      <c r="G82" s="400">
        <f>G81+I47-H59+G55</f>
        <v>-67664.21700000003</v>
      </c>
      <c r="H82" s="401"/>
      <c r="I82" s="402">
        <f>I81+I53-J53</f>
        <v>14814.789999999977</v>
      </c>
      <c r="J82" s="401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84" t="s">
        <v>117</v>
      </c>
      <c r="L83" s="385"/>
      <c r="M83" s="385"/>
      <c r="N83" s="385"/>
      <c r="O83" s="386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403" t="s">
        <v>106</v>
      </c>
      <c r="B35" s="403"/>
      <c r="C35" s="403"/>
      <c r="D35" s="403"/>
      <c r="E35" s="403"/>
      <c r="F35" s="403"/>
      <c r="G35" s="403"/>
      <c r="H35" s="403"/>
      <c r="I35" s="403"/>
      <c r="J35" s="403"/>
    </row>
    <row r="36" spans="1:10" ht="15">
      <c r="A36" s="403"/>
      <c r="B36" s="403"/>
      <c r="C36" s="403"/>
      <c r="D36" s="403"/>
      <c r="E36" s="403"/>
      <c r="F36" s="403"/>
      <c r="G36" s="403"/>
      <c r="H36" s="403"/>
      <c r="I36" s="403"/>
      <c r="J36" s="403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53"/>
      <c r="C51" s="353"/>
      <c r="D51" s="353"/>
      <c r="E51" s="353"/>
      <c r="F51" s="353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54" t="s">
        <v>117</v>
      </c>
      <c r="C53" s="354"/>
      <c r="D53" s="354"/>
      <c r="E53" s="354"/>
      <c r="F53" s="354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404" t="s">
        <v>200</v>
      </c>
      <c r="E55" s="404"/>
      <c r="F55" s="404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404" t="s">
        <v>182</v>
      </c>
      <c r="E56" s="404"/>
      <c r="F56" s="404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65" t="s">
        <v>186</v>
      </c>
      <c r="C60" s="366"/>
      <c r="D60" s="366"/>
      <c r="E60" s="366"/>
      <c r="F60" s="366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67" t="s">
        <v>122</v>
      </c>
      <c r="C61" s="368"/>
      <c r="D61" s="368"/>
      <c r="E61" s="368"/>
      <c r="F61" s="369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70" t="s">
        <v>161</v>
      </c>
      <c r="C62" s="371"/>
      <c r="D62" s="371"/>
      <c r="E62" s="371"/>
      <c r="F62" s="372"/>
      <c r="G62" s="190">
        <v>1.87</v>
      </c>
      <c r="H62" s="244">
        <f>ROUND(G62*C42,2)</f>
        <v>3661.87</v>
      </c>
      <c r="I62" s="207"/>
      <c r="K62" s="132"/>
      <c r="V62" s="384" t="s">
        <v>117</v>
      </c>
      <c r="W62" s="385"/>
      <c r="X62" s="385"/>
      <c r="Y62" s="385"/>
      <c r="Z62" s="386"/>
    </row>
    <row r="63" spans="1:26" ht="15">
      <c r="A63" s="242" t="s">
        <v>125</v>
      </c>
      <c r="B63" s="373" t="s">
        <v>124</v>
      </c>
      <c r="C63" s="374"/>
      <c r="D63" s="374"/>
      <c r="E63" s="374"/>
      <c r="F63" s="374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375" t="s">
        <v>127</v>
      </c>
      <c r="B64" s="376" t="s">
        <v>196</v>
      </c>
      <c r="C64" s="377"/>
      <c r="D64" s="377"/>
      <c r="E64" s="377"/>
      <c r="F64" s="377"/>
      <c r="G64" s="378">
        <v>1.58</v>
      </c>
      <c r="H64" s="379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375"/>
      <c r="B65" s="377"/>
      <c r="C65" s="377"/>
      <c r="D65" s="377"/>
      <c r="E65" s="377"/>
      <c r="F65" s="377"/>
      <c r="G65" s="378"/>
      <c r="H65" s="379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375" t="s">
        <v>129</v>
      </c>
      <c r="B66" s="376" t="s">
        <v>130</v>
      </c>
      <c r="C66" s="377"/>
      <c r="D66" s="377"/>
      <c r="E66" s="377"/>
      <c r="F66" s="377"/>
      <c r="G66" s="378">
        <v>1.28</v>
      </c>
      <c r="H66" s="379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375"/>
      <c r="B67" s="377"/>
      <c r="C67" s="377"/>
      <c r="D67" s="377"/>
      <c r="E67" s="377"/>
      <c r="F67" s="377"/>
      <c r="G67" s="378"/>
      <c r="H67" s="379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377" t="s">
        <v>197</v>
      </c>
      <c r="C68" s="377"/>
      <c r="D68" s="377"/>
      <c r="E68" s="377"/>
      <c r="F68" s="377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393" t="s">
        <v>185</v>
      </c>
      <c r="C69" s="388"/>
      <c r="D69" s="388"/>
      <c r="E69" s="388"/>
      <c r="F69" s="388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389" t="s">
        <v>163</v>
      </c>
      <c r="C70" s="374"/>
      <c r="D70" s="374"/>
      <c r="E70" s="374"/>
      <c r="F70" s="374"/>
      <c r="G70" s="134"/>
      <c r="H70" s="134"/>
      <c r="I70" s="207"/>
    </row>
    <row r="71" spans="1:12" ht="15">
      <c r="A71" s="142"/>
      <c r="B71" s="389" t="s">
        <v>135</v>
      </c>
      <c r="C71" s="374"/>
      <c r="D71" s="374"/>
      <c r="E71" s="374"/>
      <c r="F71" s="374"/>
      <c r="G71" s="135"/>
      <c r="H71" s="135"/>
      <c r="I71" s="207"/>
      <c r="L71" s="207">
        <f>L68+21.9</f>
        <v>650.1984000000015</v>
      </c>
    </row>
    <row r="72" spans="1:9" ht="15">
      <c r="A72" s="133"/>
      <c r="B72" s="390" t="s">
        <v>194</v>
      </c>
      <c r="C72" s="391"/>
      <c r="D72" s="391"/>
      <c r="E72" s="391"/>
      <c r="F72" s="392"/>
      <c r="G72" s="135"/>
      <c r="H72" s="135">
        <v>0</v>
      </c>
      <c r="I72" s="207"/>
    </row>
    <row r="73" spans="1:9" ht="15" customHeight="1">
      <c r="A73" s="133"/>
      <c r="B73" s="390" t="s">
        <v>194</v>
      </c>
      <c r="C73" s="391"/>
      <c r="D73" s="391"/>
      <c r="E73" s="391"/>
      <c r="F73" s="392"/>
      <c r="G73" s="135"/>
      <c r="H73" s="135">
        <v>0</v>
      </c>
      <c r="I73" s="207"/>
    </row>
    <row r="74" spans="1:9" ht="15" customHeight="1">
      <c r="A74" s="133"/>
      <c r="B74" s="390" t="s">
        <v>194</v>
      </c>
      <c r="C74" s="391"/>
      <c r="D74" s="391"/>
      <c r="E74" s="391"/>
      <c r="F74" s="392"/>
      <c r="G74" s="135"/>
      <c r="H74" s="135">
        <v>0</v>
      </c>
      <c r="I74" s="207"/>
    </row>
    <row r="75" spans="1:11" ht="15" customHeight="1">
      <c r="A75" s="133"/>
      <c r="B75" s="390" t="s">
        <v>194</v>
      </c>
      <c r="C75" s="391"/>
      <c r="D75" s="391"/>
      <c r="E75" s="391"/>
      <c r="F75" s="392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395" t="s">
        <v>52</v>
      </c>
      <c r="G80" s="396"/>
      <c r="H80" s="397" t="s">
        <v>117</v>
      </c>
      <c r="I80" s="396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398" t="s">
        <v>37</v>
      </c>
      <c r="G81" s="399"/>
      <c r="H81" s="398" t="s">
        <v>37</v>
      </c>
      <c r="I81" s="399"/>
    </row>
    <row r="82" spans="1:12" ht="18.75">
      <c r="A82" s="387" t="s">
        <v>183</v>
      </c>
      <c r="B82" s="388"/>
      <c r="C82" s="388"/>
      <c r="D82" s="388"/>
      <c r="E82" s="394"/>
      <c r="F82" s="400">
        <v>-44350.02</v>
      </c>
      <c r="G82" s="401"/>
      <c r="H82" s="400">
        <v>16990.04</v>
      </c>
      <c r="I82" s="401"/>
      <c r="K82" s="255" t="s">
        <v>199</v>
      </c>
      <c r="L82" s="255" t="s">
        <v>201</v>
      </c>
    </row>
    <row r="83" spans="1:12" ht="18.75">
      <c r="A83" s="387" t="s">
        <v>184</v>
      </c>
      <c r="B83" s="388"/>
      <c r="C83" s="388"/>
      <c r="D83" s="388"/>
      <c r="E83" s="394"/>
      <c r="F83" s="400">
        <f>F82+I47-H60+G55+G56</f>
        <v>4710.388400000022</v>
      </c>
      <c r="G83" s="401"/>
      <c r="H83" s="402">
        <f>H82+I53-J53</f>
        <v>19672.18</v>
      </c>
      <c r="I83" s="401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tabSelected="1" view="pageBreakPreview" zoomScale="70" zoomScaleSheetLayoutView="70" zoomScalePageLayoutView="0" workbookViewId="0" topLeftCell="A1">
      <selection activeCell="C15" sqref="C15"/>
    </sheetView>
  </sheetViews>
  <sheetFormatPr defaultColWidth="9.140625" defaultRowHeight="15"/>
  <cols>
    <col min="1" max="1" width="5.421875" style="246" customWidth="1"/>
    <col min="2" max="2" width="56.140625" style="284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>
      <c r="A2" s="274"/>
      <c r="B2" s="408" t="s">
        <v>266</v>
      </c>
      <c r="C2" s="408"/>
      <c r="D2" s="408"/>
      <c r="E2" s="408"/>
      <c r="F2" s="408"/>
      <c r="G2" s="254"/>
    </row>
    <row r="3" spans="1:7" ht="18.75" customHeight="1">
      <c r="A3" s="269"/>
      <c r="B3" s="408" t="s">
        <v>210</v>
      </c>
      <c r="C3" s="408"/>
      <c r="D3" s="408"/>
      <c r="E3" s="408"/>
      <c r="F3" s="408"/>
      <c r="G3" s="263"/>
    </row>
    <row r="4" spans="1:7" ht="48.75" customHeight="1">
      <c r="A4" s="271"/>
      <c r="B4" s="409" t="s">
        <v>212</v>
      </c>
      <c r="C4" s="409"/>
      <c r="D4" s="409"/>
      <c r="E4" s="409"/>
      <c r="F4" s="409"/>
      <c r="G4" s="261"/>
    </row>
    <row r="5" spans="1:7" ht="20.25" customHeight="1">
      <c r="A5" s="271"/>
      <c r="B5" s="408" t="s">
        <v>218</v>
      </c>
      <c r="C5" s="408"/>
      <c r="D5" s="408"/>
      <c r="E5" s="408"/>
      <c r="F5" s="408"/>
      <c r="G5" s="262"/>
    </row>
    <row r="6" spans="1:7" ht="18.75">
      <c r="A6" s="271"/>
      <c r="B6" s="408" t="s">
        <v>265</v>
      </c>
      <c r="C6" s="408"/>
      <c r="D6" s="408"/>
      <c r="E6" s="408"/>
      <c r="F6" s="408"/>
      <c r="G6" s="262"/>
    </row>
    <row r="7" spans="1:7" ht="18.75">
      <c r="A7" s="271"/>
      <c r="B7" s="328"/>
      <c r="C7" s="271"/>
      <c r="D7" s="270"/>
      <c r="E7" s="271"/>
      <c r="F7" s="271"/>
      <c r="G7" s="262"/>
    </row>
    <row r="8" spans="1:7" ht="18.75">
      <c r="A8" s="271"/>
      <c r="B8" s="281" t="s">
        <v>267</v>
      </c>
      <c r="C8" s="271"/>
      <c r="D8" s="270"/>
      <c r="E8" s="271"/>
      <c r="F8" s="271"/>
      <c r="G8" s="262"/>
    </row>
    <row r="9" spans="1:7" ht="18.75">
      <c r="A9" s="271"/>
      <c r="B9" s="328"/>
      <c r="C9" s="271"/>
      <c r="D9" s="270"/>
      <c r="E9" s="271"/>
      <c r="F9" s="271"/>
      <c r="G9" s="262"/>
    </row>
    <row r="10" spans="1:13" s="297" customFormat="1" ht="18.75">
      <c r="A10" s="295"/>
      <c r="B10" s="281"/>
      <c r="C10" s="295"/>
      <c r="D10" s="270"/>
      <c r="E10" s="295"/>
      <c r="F10" s="295"/>
      <c r="G10" s="251"/>
      <c r="H10" s="296"/>
      <c r="K10" s="314"/>
      <c r="L10" s="314"/>
      <c r="M10" s="314"/>
    </row>
    <row r="11" spans="1:13" ht="81" customHeight="1">
      <c r="A11" s="278"/>
      <c r="B11" s="298" t="s">
        <v>249</v>
      </c>
      <c r="C11" s="288" t="s">
        <v>226</v>
      </c>
      <c r="D11" s="287" t="s">
        <v>239</v>
      </c>
      <c r="E11" s="285"/>
      <c r="F11" s="260"/>
      <c r="G11" s="257"/>
      <c r="H11" s="247"/>
      <c r="J11" s="258"/>
      <c r="K11" s="315"/>
      <c r="L11" s="316"/>
      <c r="M11" s="317"/>
    </row>
    <row r="12" spans="1:13" s="264" customFormat="1" ht="18.75">
      <c r="A12" s="272"/>
      <c r="B12" s="299"/>
      <c r="C12" s="288" t="s">
        <v>37</v>
      </c>
      <c r="D12" s="288" t="s">
        <v>37</v>
      </c>
      <c r="E12" s="286"/>
      <c r="F12" s="262"/>
      <c r="G12" s="266"/>
      <c r="J12" s="267"/>
      <c r="K12" s="318"/>
      <c r="L12" s="319"/>
      <c r="M12" s="320"/>
    </row>
    <row r="13" spans="1:13" s="264" customFormat="1" ht="37.5">
      <c r="A13" s="272"/>
      <c r="B13" s="301" t="s">
        <v>124</v>
      </c>
      <c r="C13" s="289">
        <f>536.265*12</f>
        <v>6435.18</v>
      </c>
      <c r="D13" s="289"/>
      <c r="E13" s="277"/>
      <c r="F13" s="262"/>
      <c r="G13" s="266"/>
      <c r="J13" s="267"/>
      <c r="K13" s="318"/>
      <c r="L13" s="321"/>
      <c r="M13" s="320"/>
    </row>
    <row r="14" spans="1:13" s="264" customFormat="1" ht="37.5">
      <c r="A14" s="272"/>
      <c r="B14" s="301" t="s">
        <v>126</v>
      </c>
      <c r="C14" s="302">
        <f>806.15*12</f>
        <v>9673.8</v>
      </c>
      <c r="D14" s="311"/>
      <c r="E14" s="277"/>
      <c r="F14" s="262"/>
      <c r="G14" s="266"/>
      <c r="J14" s="267"/>
      <c r="K14" s="318"/>
      <c r="L14" s="322"/>
      <c r="M14" s="320"/>
    </row>
    <row r="15" spans="1:13" s="264" customFormat="1" ht="37.5">
      <c r="A15" s="272"/>
      <c r="B15" s="301" t="s">
        <v>240</v>
      </c>
      <c r="C15" s="302">
        <f>522.245*12</f>
        <v>6266.9400000000005</v>
      </c>
      <c r="D15" s="311"/>
      <c r="E15" s="277"/>
      <c r="F15" s="262"/>
      <c r="G15" s="266"/>
      <c r="J15" s="267"/>
      <c r="K15" s="318"/>
      <c r="L15" s="323"/>
      <c r="M15" s="320"/>
    </row>
    <row r="16" spans="1:13" s="264" customFormat="1" ht="18.75">
      <c r="A16" s="272"/>
      <c r="B16" s="301" t="s">
        <v>263</v>
      </c>
      <c r="C16" s="302">
        <f>701*12</f>
        <v>8412</v>
      </c>
      <c r="D16" s="302"/>
      <c r="E16" s="277"/>
      <c r="F16" s="262"/>
      <c r="G16" s="266"/>
      <c r="J16" s="267"/>
      <c r="K16" s="318"/>
      <c r="L16" s="323"/>
      <c r="M16" s="320"/>
    </row>
    <row r="17" spans="1:13" s="264" customFormat="1" ht="18.75">
      <c r="A17" s="272"/>
      <c r="B17" s="301" t="s">
        <v>207</v>
      </c>
      <c r="C17" s="302">
        <v>2086</v>
      </c>
      <c r="D17" s="302"/>
      <c r="E17" s="277"/>
      <c r="F17" s="262"/>
      <c r="G17" s="266"/>
      <c r="J17" s="267"/>
      <c r="K17" s="318"/>
      <c r="L17" s="323"/>
      <c r="M17" s="320"/>
    </row>
    <row r="18" spans="1:13" s="264" customFormat="1" ht="18.75" hidden="1">
      <c r="A18" s="272"/>
      <c r="B18" s="301"/>
      <c r="C18" s="302"/>
      <c r="D18" s="302"/>
      <c r="E18" s="277"/>
      <c r="F18" s="262"/>
      <c r="G18" s="266"/>
      <c r="J18" s="267"/>
      <c r="K18" s="318"/>
      <c r="L18" s="323"/>
      <c r="M18" s="320"/>
    </row>
    <row r="19" spans="1:13" s="264" customFormat="1" ht="18.75" hidden="1">
      <c r="A19" s="272"/>
      <c r="B19" s="301"/>
      <c r="C19" s="302"/>
      <c r="D19" s="302"/>
      <c r="E19" s="277"/>
      <c r="F19" s="262"/>
      <c r="G19" s="266"/>
      <c r="J19" s="267"/>
      <c r="K19" s="318"/>
      <c r="L19" s="323"/>
      <c r="M19" s="320"/>
    </row>
    <row r="20" spans="1:13" ht="18.75">
      <c r="A20" s="248"/>
      <c r="B20" s="411" t="s">
        <v>208</v>
      </c>
      <c r="C20" s="412">
        <f>SUBTOTAL(109,C12:C19)</f>
        <v>32873.92</v>
      </c>
      <c r="D20" s="412">
        <f>SUBTOTAL(109,D12:D19)</f>
        <v>0</v>
      </c>
      <c r="E20" s="260"/>
      <c r="F20" s="248"/>
      <c r="G20" s="257"/>
      <c r="H20" s="247"/>
      <c r="K20" s="317"/>
      <c r="L20" s="324"/>
      <c r="M20" s="317"/>
    </row>
    <row r="21" spans="1:13" s="264" customFormat="1" ht="18.75">
      <c r="A21" s="249"/>
      <c r="B21" s="305"/>
      <c r="C21" s="306"/>
      <c r="D21" s="307"/>
      <c r="E21" s="249"/>
      <c r="F21" s="249"/>
      <c r="G21" s="249"/>
      <c r="H21" s="266"/>
      <c r="K21" s="320"/>
      <c r="L21" s="320"/>
      <c r="M21" s="320"/>
    </row>
    <row r="22" spans="1:13" s="264" customFormat="1" ht="21" customHeight="1">
      <c r="A22" s="249"/>
      <c r="B22" s="305"/>
      <c r="C22" s="249"/>
      <c r="D22" s="249"/>
      <c r="E22" s="249"/>
      <c r="F22" s="249"/>
      <c r="G22" s="249"/>
      <c r="H22" s="266"/>
      <c r="K22" s="320"/>
      <c r="L22" s="320"/>
      <c r="M22" s="320"/>
    </row>
    <row r="23" spans="1:13" s="264" customFormat="1" ht="18.75">
      <c r="A23" s="249"/>
      <c r="B23" s="410" t="s">
        <v>268</v>
      </c>
      <c r="C23" s="410"/>
      <c r="D23" s="410"/>
      <c r="E23" s="410"/>
      <c r="F23" s="410"/>
      <c r="G23" s="249"/>
      <c r="H23" s="266"/>
      <c r="K23" s="320"/>
      <c r="L23" s="320"/>
      <c r="M23" s="320"/>
    </row>
    <row r="24" spans="1:13" ht="18.75">
      <c r="A24" s="248"/>
      <c r="B24" s="293" t="s">
        <v>256</v>
      </c>
      <c r="C24" s="293" t="s">
        <v>270</v>
      </c>
      <c r="D24" s="293" t="s">
        <v>271</v>
      </c>
      <c r="E24" s="293" t="s">
        <v>256</v>
      </c>
      <c r="F24" s="293" t="s">
        <v>272</v>
      </c>
      <c r="G24" s="248"/>
      <c r="K24" s="317"/>
      <c r="L24" s="317"/>
      <c r="M24" s="317"/>
    </row>
    <row r="25" spans="1:13" ht="18.75">
      <c r="A25" s="248"/>
      <c r="B25" s="279">
        <v>0</v>
      </c>
      <c r="C25" s="279">
        <v>0</v>
      </c>
      <c r="D25" s="279">
        <v>0</v>
      </c>
      <c r="E25" s="279">
        <v>0</v>
      </c>
      <c r="F25" s="279">
        <v>0</v>
      </c>
      <c r="G25" s="248"/>
      <c r="K25" s="317"/>
      <c r="L25" s="317"/>
      <c r="M25" s="317"/>
    </row>
    <row r="26" spans="1:13" ht="18.75">
      <c r="A26" s="248"/>
      <c r="B26" s="308"/>
      <c r="C26" s="248"/>
      <c r="E26" s="248"/>
      <c r="F26" s="248"/>
      <c r="G26" s="248"/>
      <c r="K26" s="317"/>
      <c r="L26" s="317"/>
      <c r="M26" s="317"/>
    </row>
    <row r="27" spans="1:7" ht="18.75">
      <c r="A27" s="248"/>
      <c r="B27" s="250"/>
      <c r="C27" s="252" t="s">
        <v>52</v>
      </c>
      <c r="D27" s="252" t="s">
        <v>117</v>
      </c>
      <c r="E27" s="248"/>
      <c r="F27" s="248"/>
      <c r="G27" s="248"/>
    </row>
    <row r="28" spans="1:7" ht="18.75">
      <c r="A28" s="248"/>
      <c r="B28" s="294" t="s">
        <v>269</v>
      </c>
      <c r="C28" s="327">
        <v>13751.21399999999</v>
      </c>
      <c r="D28" s="259">
        <v>0</v>
      </c>
      <c r="E28" s="248"/>
      <c r="F28" s="248"/>
      <c r="G28" s="248"/>
    </row>
    <row r="29" spans="1:7" ht="60.75" customHeight="1">
      <c r="A29" s="248"/>
      <c r="B29" s="407" t="s">
        <v>211</v>
      </c>
      <c r="C29" s="407"/>
      <c r="D29" s="407"/>
      <c r="E29" s="248"/>
      <c r="F29" s="248"/>
      <c r="G29" s="248"/>
    </row>
    <row r="30" spans="1:7" ht="18.75">
      <c r="A30" s="248"/>
      <c r="B30" s="328"/>
      <c r="C30" s="271"/>
      <c r="E30" s="248"/>
      <c r="F30" s="248"/>
      <c r="G30" s="248"/>
    </row>
    <row r="31" spans="1:7" ht="18.75">
      <c r="A31" s="248"/>
      <c r="B31" s="282" t="s">
        <v>262</v>
      </c>
      <c r="C31" s="273"/>
      <c r="E31" s="248"/>
      <c r="F31" s="248"/>
      <c r="G31" s="248"/>
    </row>
    <row r="32" spans="1:12" s="250" customFormat="1" ht="18.75">
      <c r="A32" s="248"/>
      <c r="B32" s="328" t="s">
        <v>206</v>
      </c>
      <c r="C32" s="271"/>
      <c r="E32" s="248"/>
      <c r="F32" s="248"/>
      <c r="G32" s="248"/>
      <c r="H32" s="257"/>
      <c r="I32" s="247"/>
      <c r="J32" s="247"/>
      <c r="K32" s="247"/>
      <c r="L32" s="247"/>
    </row>
    <row r="33" spans="1:12" s="250" customFormat="1" ht="18.75">
      <c r="A33" s="248"/>
      <c r="B33" s="328"/>
      <c r="C33" s="271"/>
      <c r="E33" s="248"/>
      <c r="F33" s="248"/>
      <c r="G33" s="248"/>
      <c r="H33" s="257"/>
      <c r="I33" s="247"/>
      <c r="J33" s="247"/>
      <c r="K33" s="247"/>
      <c r="L33" s="247"/>
    </row>
    <row r="34" spans="1:12" s="250" customFormat="1" ht="18.75" customHeight="1">
      <c r="A34" s="406" t="s">
        <v>250</v>
      </c>
      <c r="B34" s="406"/>
      <c r="C34" s="406"/>
      <c r="D34" s="406"/>
      <c r="E34" s="406"/>
      <c r="F34" s="406"/>
      <c r="G34" s="406"/>
      <c r="H34" s="257"/>
      <c r="I34" s="247"/>
      <c r="J34" s="247"/>
      <c r="K34" s="247"/>
      <c r="L34" s="247"/>
    </row>
    <row r="35" spans="1:12" s="250" customFormat="1" ht="18.75">
      <c r="A35" s="406"/>
      <c r="B35" s="406"/>
      <c r="C35" s="406"/>
      <c r="D35" s="406"/>
      <c r="E35" s="406"/>
      <c r="F35" s="406"/>
      <c r="G35" s="406"/>
      <c r="H35" s="257"/>
      <c r="I35" s="247"/>
      <c r="J35" s="247"/>
      <c r="K35" s="247"/>
      <c r="L35" s="247"/>
    </row>
    <row r="36" spans="1:7" ht="18.75" customHeight="1">
      <c r="A36" s="405" t="s">
        <v>246</v>
      </c>
      <c r="B36" s="405"/>
      <c r="C36" s="405"/>
      <c r="D36" s="405"/>
      <c r="E36" s="405"/>
      <c r="F36" s="405"/>
      <c r="G36" s="405"/>
    </row>
    <row r="37" spans="1:13" s="257" customFormat="1" ht="18.75" customHeight="1">
      <c r="A37" s="405"/>
      <c r="B37" s="405"/>
      <c r="C37" s="405"/>
      <c r="D37" s="405"/>
      <c r="E37" s="405"/>
      <c r="F37" s="405"/>
      <c r="G37" s="405"/>
      <c r="I37" s="247"/>
      <c r="J37" s="247"/>
      <c r="K37" s="247"/>
      <c r="L37" s="247"/>
      <c r="M37" s="247"/>
    </row>
    <row r="38" spans="1:13" s="257" customFormat="1" ht="18.75">
      <c r="A38" s="248"/>
      <c r="B38" s="309"/>
      <c r="C38" s="248"/>
      <c r="D38" s="250"/>
      <c r="E38" s="248"/>
      <c r="F38" s="248"/>
      <c r="G38" s="248"/>
      <c r="I38" s="247"/>
      <c r="J38" s="247"/>
      <c r="K38" s="247"/>
      <c r="L38" s="247"/>
      <c r="M38" s="247"/>
    </row>
  </sheetData>
  <sheetProtection password="ECC7" sheet="1" objects="1" scenarios="1"/>
  <mergeCells count="9">
    <mergeCell ref="B29:D29"/>
    <mergeCell ref="A34:G35"/>
    <mergeCell ref="A36:G37"/>
    <mergeCell ref="B2:F2"/>
    <mergeCell ref="B3:F3"/>
    <mergeCell ref="B4:F4"/>
    <mergeCell ref="B5:F5"/>
    <mergeCell ref="B6:F6"/>
    <mergeCell ref="B23:F23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view="pageBreakPreview" zoomScale="70" zoomScaleSheetLayoutView="70" zoomScalePageLayoutView="0" workbookViewId="0" topLeftCell="A1">
      <selection activeCell="C13" sqref="C13"/>
    </sheetView>
  </sheetViews>
  <sheetFormatPr defaultColWidth="9.140625" defaultRowHeight="15"/>
  <cols>
    <col min="1" max="1" width="5.421875" style="246" customWidth="1"/>
    <col min="2" max="2" width="56.140625" style="284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>
      <c r="A2" s="274"/>
      <c r="B2" s="408" t="s">
        <v>253</v>
      </c>
      <c r="C2" s="408"/>
      <c r="D2" s="408"/>
      <c r="E2" s="408"/>
      <c r="F2" s="408"/>
      <c r="G2" s="254"/>
    </row>
    <row r="3" spans="1:7" ht="18.75" customHeight="1">
      <c r="A3" s="269"/>
      <c r="B3" s="408" t="s">
        <v>210</v>
      </c>
      <c r="C3" s="408"/>
      <c r="D3" s="408"/>
      <c r="E3" s="408"/>
      <c r="F3" s="408"/>
      <c r="G3" s="263"/>
    </row>
    <row r="4" spans="1:7" ht="48.75" customHeight="1">
      <c r="A4" s="271"/>
      <c r="B4" s="409" t="s">
        <v>212</v>
      </c>
      <c r="C4" s="409"/>
      <c r="D4" s="409"/>
      <c r="E4" s="409"/>
      <c r="F4" s="409"/>
      <c r="G4" s="261"/>
    </row>
    <row r="5" spans="1:7" ht="20.25" customHeight="1">
      <c r="A5" s="271"/>
      <c r="B5" s="408" t="s">
        <v>218</v>
      </c>
      <c r="C5" s="408"/>
      <c r="D5" s="408"/>
      <c r="E5" s="408"/>
      <c r="F5" s="408"/>
      <c r="G5" s="262"/>
    </row>
    <row r="6" spans="1:7" ht="18.75">
      <c r="A6" s="271"/>
      <c r="B6" s="408" t="s">
        <v>251</v>
      </c>
      <c r="C6" s="408"/>
      <c r="D6" s="408"/>
      <c r="E6" s="408"/>
      <c r="F6" s="408"/>
      <c r="G6" s="262"/>
    </row>
    <row r="7" spans="1:7" ht="18.75">
      <c r="A7" s="271"/>
      <c r="B7" s="325"/>
      <c r="C7" s="271"/>
      <c r="D7" s="270"/>
      <c r="E7" s="271"/>
      <c r="F7" s="271"/>
      <c r="G7" s="262"/>
    </row>
    <row r="8" spans="1:7" ht="18.75">
      <c r="A8" s="271"/>
      <c r="B8" s="281" t="s">
        <v>252</v>
      </c>
      <c r="C8" s="271"/>
      <c r="D8" s="270"/>
      <c r="E8" s="271"/>
      <c r="F8" s="271"/>
      <c r="G8" s="262"/>
    </row>
    <row r="9" spans="1:7" ht="18.75">
      <c r="A9" s="271"/>
      <c r="B9" s="325"/>
      <c r="C9" s="271"/>
      <c r="D9" s="270"/>
      <c r="E9" s="271"/>
      <c r="F9" s="271"/>
      <c r="G9" s="262"/>
    </row>
    <row r="10" spans="1:13" s="297" customFormat="1" ht="18.75">
      <c r="A10" s="295"/>
      <c r="B10" s="281"/>
      <c r="C10" s="295"/>
      <c r="D10" s="270"/>
      <c r="E10" s="295"/>
      <c r="F10" s="295"/>
      <c r="G10" s="251"/>
      <c r="H10" s="296"/>
      <c r="K10" s="314"/>
      <c r="L10" s="314"/>
      <c r="M10" s="314"/>
    </row>
    <row r="11" spans="1:13" ht="81" customHeight="1">
      <c r="A11" s="278"/>
      <c r="B11" s="298" t="s">
        <v>249</v>
      </c>
      <c r="C11" s="288" t="s">
        <v>226</v>
      </c>
      <c r="D11" s="287" t="s">
        <v>239</v>
      </c>
      <c r="E11" s="285"/>
      <c r="F11" s="260"/>
      <c r="G11" s="257"/>
      <c r="H11" s="247"/>
      <c r="J11" s="258"/>
      <c r="K11" s="315"/>
      <c r="L11" s="316"/>
      <c r="M11" s="317"/>
    </row>
    <row r="12" spans="1:13" s="264" customFormat="1" ht="18.75">
      <c r="A12" s="272"/>
      <c r="B12" s="299"/>
      <c r="C12" s="288" t="s">
        <v>37</v>
      </c>
      <c r="D12" s="288" t="s">
        <v>37</v>
      </c>
      <c r="E12" s="286"/>
      <c r="F12" s="262"/>
      <c r="G12" s="266"/>
      <c r="J12" s="267"/>
      <c r="K12" s="318"/>
      <c r="L12" s="319"/>
      <c r="M12" s="320"/>
    </row>
    <row r="13" spans="1:13" s="264" customFormat="1" ht="37.5">
      <c r="A13" s="272"/>
      <c r="B13" s="301" t="s">
        <v>124</v>
      </c>
      <c r="C13" s="289">
        <v>5808.644999999999</v>
      </c>
      <c r="D13" s="289"/>
      <c r="E13" s="277"/>
      <c r="F13" s="262"/>
      <c r="G13" s="266"/>
      <c r="J13" s="267"/>
      <c r="K13" s="318"/>
      <c r="L13" s="321"/>
      <c r="M13" s="320"/>
    </row>
    <row r="14" spans="1:13" s="264" customFormat="1" ht="37.5">
      <c r="A14" s="272"/>
      <c r="B14" s="301" t="s">
        <v>126</v>
      </c>
      <c r="C14" s="302">
        <v>8749.580000000002</v>
      </c>
      <c r="D14" s="311"/>
      <c r="E14" s="277"/>
      <c r="F14" s="262"/>
      <c r="G14" s="266"/>
      <c r="J14" s="267"/>
      <c r="K14" s="318"/>
      <c r="L14" s="322"/>
      <c r="M14" s="320"/>
    </row>
    <row r="15" spans="1:13" s="264" customFormat="1" ht="37.5">
      <c r="A15" s="272"/>
      <c r="B15" s="301" t="s">
        <v>240</v>
      </c>
      <c r="C15" s="302">
        <v>5672.615</v>
      </c>
      <c r="D15" s="311"/>
      <c r="E15" s="277"/>
      <c r="F15" s="262"/>
      <c r="G15" s="266"/>
      <c r="J15" s="267"/>
      <c r="K15" s="318"/>
      <c r="L15" s="323"/>
      <c r="M15" s="320"/>
    </row>
    <row r="16" spans="1:13" s="264" customFormat="1" ht="18.75">
      <c r="A16" s="272"/>
      <c r="B16" s="301" t="s">
        <v>263</v>
      </c>
      <c r="C16" s="302">
        <v>10065.710000000003</v>
      </c>
      <c r="D16" s="302"/>
      <c r="E16" s="277"/>
      <c r="F16" s="262"/>
      <c r="G16" s="266"/>
      <c r="J16" s="267"/>
      <c r="K16" s="318"/>
      <c r="L16" s="323"/>
      <c r="M16" s="320"/>
    </row>
    <row r="17" spans="1:13" s="264" customFormat="1" ht="18.75">
      <c r="A17" s="272"/>
      <c r="B17" s="301" t="s">
        <v>259</v>
      </c>
      <c r="C17" s="302">
        <v>71789.1</v>
      </c>
      <c r="D17" s="302">
        <v>5159.72</v>
      </c>
      <c r="E17" s="277"/>
      <c r="F17" s="262"/>
      <c r="G17" s="266"/>
      <c r="J17" s="267"/>
      <c r="K17" s="318"/>
      <c r="L17" s="323"/>
      <c r="M17" s="320"/>
    </row>
    <row r="18" spans="1:13" s="264" customFormat="1" ht="18.75">
      <c r="A18" s="272"/>
      <c r="B18" s="301" t="s">
        <v>260</v>
      </c>
      <c r="C18" s="302">
        <v>5720.21</v>
      </c>
      <c r="D18" s="302">
        <v>17348.86</v>
      </c>
      <c r="E18" s="277"/>
      <c r="F18" s="262"/>
      <c r="G18" s="266"/>
      <c r="J18" s="267"/>
      <c r="K18" s="318"/>
      <c r="L18" s="323"/>
      <c r="M18" s="320"/>
    </row>
    <row r="19" spans="1:13" s="264" customFormat="1" ht="18.75">
      <c r="A19" s="272"/>
      <c r="B19" s="301" t="s">
        <v>264</v>
      </c>
      <c r="C19" s="302">
        <v>5182.3</v>
      </c>
      <c r="D19" s="302">
        <v>1286.95</v>
      </c>
      <c r="E19" s="277"/>
      <c r="F19" s="262"/>
      <c r="G19" s="266"/>
      <c r="J19" s="267"/>
      <c r="K19" s="318"/>
      <c r="L19" s="323"/>
      <c r="M19" s="320"/>
    </row>
    <row r="20" spans="1:13" ht="18.75">
      <c r="A20" s="248"/>
      <c r="B20" s="303" t="s">
        <v>208</v>
      </c>
      <c r="C20" s="326">
        <f>SUBTOTAL(109,C12:C19)</f>
        <v>112988.16000000002</v>
      </c>
      <c r="D20" s="326">
        <f>SUBTOTAL(109,D12:D19)</f>
        <v>23795.530000000002</v>
      </c>
      <c r="E20" s="260"/>
      <c r="F20" s="248"/>
      <c r="G20" s="257"/>
      <c r="H20" s="247"/>
      <c r="K20" s="317"/>
      <c r="L20" s="324"/>
      <c r="M20" s="317"/>
    </row>
    <row r="21" spans="1:13" s="264" customFormat="1" ht="18.75">
      <c r="A21" s="249"/>
      <c r="B21" s="305"/>
      <c r="C21" s="306"/>
      <c r="D21" s="307"/>
      <c r="E21" s="249"/>
      <c r="F21" s="249"/>
      <c r="G21" s="249"/>
      <c r="H21" s="266"/>
      <c r="K21" s="320"/>
      <c r="L21" s="320"/>
      <c r="M21" s="320"/>
    </row>
    <row r="22" spans="1:13" s="264" customFormat="1" ht="21" customHeight="1">
      <c r="A22" s="249"/>
      <c r="B22" s="305"/>
      <c r="C22" s="249"/>
      <c r="D22" s="249"/>
      <c r="E22" s="249"/>
      <c r="F22" s="249"/>
      <c r="G22" s="249"/>
      <c r="H22" s="266"/>
      <c r="K22" s="320"/>
      <c r="L22" s="320"/>
      <c r="M22" s="320"/>
    </row>
    <row r="23" spans="1:13" s="264" customFormat="1" ht="18.75">
      <c r="A23" s="249"/>
      <c r="B23" s="410" t="s">
        <v>261</v>
      </c>
      <c r="C23" s="410"/>
      <c r="D23" s="410"/>
      <c r="E23" s="410"/>
      <c r="F23" s="410"/>
      <c r="G23" s="249"/>
      <c r="H23" s="266"/>
      <c r="K23" s="320"/>
      <c r="L23" s="320"/>
      <c r="M23" s="320"/>
    </row>
    <row r="24" spans="1:13" ht="18.75">
      <c r="A24" s="248"/>
      <c r="B24" s="293" t="s">
        <v>244</v>
      </c>
      <c r="C24" s="293" t="s">
        <v>254</v>
      </c>
      <c r="D24" s="293" t="s">
        <v>255</v>
      </c>
      <c r="E24" s="293" t="s">
        <v>256</v>
      </c>
      <c r="F24" s="293" t="s">
        <v>257</v>
      </c>
      <c r="G24" s="248"/>
      <c r="K24" s="317"/>
      <c r="L24" s="317"/>
      <c r="M24" s="317"/>
    </row>
    <row r="25" spans="1:13" ht="18.75">
      <c r="A25" s="248"/>
      <c r="B25" s="279">
        <v>1286.95</v>
      </c>
      <c r="C25" s="279">
        <v>0</v>
      </c>
      <c r="D25" s="279">
        <v>1286.95</v>
      </c>
      <c r="E25" s="279">
        <v>0</v>
      </c>
      <c r="F25" s="279">
        <f>D20</f>
        <v>23795.530000000002</v>
      </c>
      <c r="G25" s="248"/>
      <c r="K25" s="317"/>
      <c r="L25" s="317"/>
      <c r="M25" s="317"/>
    </row>
    <row r="26" spans="1:13" ht="18.75">
      <c r="A26" s="248"/>
      <c r="B26" s="308"/>
      <c r="C26" s="248"/>
      <c r="E26" s="248"/>
      <c r="F26" s="248"/>
      <c r="G26" s="248"/>
      <c r="K26" s="317"/>
      <c r="L26" s="317"/>
      <c r="M26" s="317"/>
    </row>
    <row r="27" spans="1:7" ht="18.75">
      <c r="A27" s="248"/>
      <c r="B27" s="250"/>
      <c r="C27" s="252" t="s">
        <v>52</v>
      </c>
      <c r="D27" s="252" t="s">
        <v>117</v>
      </c>
      <c r="E27" s="248"/>
      <c r="F27" s="248"/>
      <c r="G27" s="248"/>
    </row>
    <row r="28" spans="1:7" ht="18.75">
      <c r="A28" s="248"/>
      <c r="B28" s="294" t="s">
        <v>258</v>
      </c>
      <c r="C28" s="327">
        <v>-19216.486</v>
      </c>
      <c r="D28" s="259">
        <v>0</v>
      </c>
      <c r="E28" s="248"/>
      <c r="F28" s="248"/>
      <c r="G28" s="248"/>
    </row>
    <row r="29" spans="1:7" ht="60.75" customHeight="1">
      <c r="A29" s="248"/>
      <c r="B29" s="407" t="s">
        <v>211</v>
      </c>
      <c r="C29" s="407"/>
      <c r="D29" s="407"/>
      <c r="E29" s="248"/>
      <c r="F29" s="248"/>
      <c r="G29" s="248"/>
    </row>
    <row r="30" spans="1:7" ht="18.75">
      <c r="A30" s="248"/>
      <c r="B30" s="325"/>
      <c r="C30" s="271"/>
      <c r="E30" s="248"/>
      <c r="F30" s="248"/>
      <c r="G30" s="248"/>
    </row>
    <row r="31" spans="1:7" ht="18.75">
      <c r="A31" s="248"/>
      <c r="B31" s="282" t="s">
        <v>262</v>
      </c>
      <c r="C31" s="273"/>
      <c r="E31" s="248"/>
      <c r="F31" s="248"/>
      <c r="G31" s="248"/>
    </row>
    <row r="32" spans="1:12" s="250" customFormat="1" ht="18.75">
      <c r="A32" s="248"/>
      <c r="B32" s="325" t="s">
        <v>206</v>
      </c>
      <c r="C32" s="271"/>
      <c r="E32" s="248"/>
      <c r="F32" s="248"/>
      <c r="G32" s="248"/>
      <c r="H32" s="257"/>
      <c r="I32" s="247"/>
      <c r="J32" s="247"/>
      <c r="K32" s="247"/>
      <c r="L32" s="247"/>
    </row>
    <row r="33" spans="1:12" s="250" customFormat="1" ht="18.75">
      <c r="A33" s="248"/>
      <c r="B33" s="325"/>
      <c r="C33" s="271"/>
      <c r="E33" s="248"/>
      <c r="F33" s="248"/>
      <c r="G33" s="248"/>
      <c r="H33" s="257"/>
      <c r="I33" s="247"/>
      <c r="J33" s="247"/>
      <c r="K33" s="247"/>
      <c r="L33" s="247"/>
    </row>
    <row r="34" spans="1:12" s="250" customFormat="1" ht="18.75" customHeight="1">
      <c r="A34" s="406" t="s">
        <v>250</v>
      </c>
      <c r="B34" s="406"/>
      <c r="C34" s="406"/>
      <c r="D34" s="406"/>
      <c r="E34" s="406"/>
      <c r="F34" s="406"/>
      <c r="G34" s="406"/>
      <c r="H34" s="257"/>
      <c r="I34" s="247"/>
      <c r="J34" s="247"/>
      <c r="K34" s="247"/>
      <c r="L34" s="247"/>
    </row>
    <row r="35" spans="1:12" s="250" customFormat="1" ht="18.75">
      <c r="A35" s="406"/>
      <c r="B35" s="406"/>
      <c r="C35" s="406"/>
      <c r="D35" s="406"/>
      <c r="E35" s="406"/>
      <c r="F35" s="406"/>
      <c r="G35" s="406"/>
      <c r="H35" s="257"/>
      <c r="I35" s="247"/>
      <c r="J35" s="247"/>
      <c r="K35" s="247"/>
      <c r="L35" s="247"/>
    </row>
    <row r="36" spans="1:7" ht="18.75" customHeight="1">
      <c r="A36" s="405" t="s">
        <v>246</v>
      </c>
      <c r="B36" s="405"/>
      <c r="C36" s="405"/>
      <c r="D36" s="405"/>
      <c r="E36" s="405"/>
      <c r="F36" s="405"/>
      <c r="G36" s="405"/>
    </row>
    <row r="37" spans="1:13" s="257" customFormat="1" ht="18.75" customHeight="1">
      <c r="A37" s="405"/>
      <c r="B37" s="405"/>
      <c r="C37" s="405"/>
      <c r="D37" s="405"/>
      <c r="E37" s="405"/>
      <c r="F37" s="405"/>
      <c r="G37" s="405"/>
      <c r="I37" s="247"/>
      <c r="J37" s="247"/>
      <c r="K37" s="247"/>
      <c r="L37" s="247"/>
      <c r="M37" s="247"/>
    </row>
    <row r="38" spans="1:13" s="257" customFormat="1" ht="18.75">
      <c r="A38" s="248"/>
      <c r="B38" s="309"/>
      <c r="C38" s="248"/>
      <c r="D38" s="250"/>
      <c r="E38" s="248"/>
      <c r="F38" s="248"/>
      <c r="G38" s="248"/>
      <c r="I38" s="247"/>
      <c r="J38" s="247"/>
      <c r="K38" s="247"/>
      <c r="L38" s="247"/>
      <c r="M38" s="247"/>
    </row>
  </sheetData>
  <sheetProtection password="ECC7" sheet="1"/>
  <mergeCells count="9">
    <mergeCell ref="B29:D29"/>
    <mergeCell ref="A34:G35"/>
    <mergeCell ref="A36:G37"/>
    <mergeCell ref="B2:F2"/>
    <mergeCell ref="B3:F3"/>
    <mergeCell ref="B4:F4"/>
    <mergeCell ref="B5:F5"/>
    <mergeCell ref="B6:F6"/>
    <mergeCell ref="B23:F23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view="pageBreakPreview" zoomScale="70" zoomScaleSheetLayoutView="70" zoomScalePageLayoutView="0" workbookViewId="0" topLeftCell="A4">
      <selection activeCell="B24" sqref="B24"/>
    </sheetView>
  </sheetViews>
  <sheetFormatPr defaultColWidth="9.140625" defaultRowHeight="15"/>
  <cols>
    <col min="1" max="1" width="5.421875" style="246" customWidth="1"/>
    <col min="2" max="2" width="56.140625" style="284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>
      <c r="A2" s="274"/>
      <c r="B2" s="408" t="s">
        <v>248</v>
      </c>
      <c r="C2" s="408"/>
      <c r="D2" s="408"/>
      <c r="E2" s="408"/>
      <c r="F2" s="408"/>
      <c r="G2" s="254"/>
    </row>
    <row r="3" spans="1:7" ht="18.75" customHeight="1">
      <c r="A3" s="269"/>
      <c r="B3" s="408" t="s">
        <v>210</v>
      </c>
      <c r="C3" s="408"/>
      <c r="D3" s="408"/>
      <c r="E3" s="408"/>
      <c r="F3" s="408"/>
      <c r="G3" s="263"/>
    </row>
    <row r="4" spans="1:7" ht="48.75" customHeight="1">
      <c r="A4" s="271"/>
      <c r="B4" s="409" t="s">
        <v>212</v>
      </c>
      <c r="C4" s="409"/>
      <c r="D4" s="409"/>
      <c r="E4" s="409"/>
      <c r="F4" s="409"/>
      <c r="G4" s="261"/>
    </row>
    <row r="5" spans="1:7" ht="20.25" customHeight="1">
      <c r="A5" s="271"/>
      <c r="B5" s="408" t="s">
        <v>218</v>
      </c>
      <c r="C5" s="408"/>
      <c r="D5" s="408"/>
      <c r="E5" s="408"/>
      <c r="F5" s="408"/>
      <c r="G5" s="262"/>
    </row>
    <row r="6" spans="1:7" ht="18.75">
      <c r="A6" s="271"/>
      <c r="B6" s="408" t="s">
        <v>237</v>
      </c>
      <c r="C6" s="408"/>
      <c r="D6" s="408"/>
      <c r="E6" s="408"/>
      <c r="F6" s="408"/>
      <c r="G6" s="262"/>
    </row>
    <row r="7" spans="1:7" ht="18.75">
      <c r="A7" s="271"/>
      <c r="B7" s="310"/>
      <c r="C7" s="271"/>
      <c r="D7" s="270"/>
      <c r="E7" s="271"/>
      <c r="F7" s="271"/>
      <c r="G7" s="262"/>
    </row>
    <row r="8" spans="1:7" ht="18.75">
      <c r="A8" s="271"/>
      <c r="B8" s="281" t="s">
        <v>238</v>
      </c>
      <c r="C8" s="271"/>
      <c r="D8" s="270"/>
      <c r="E8" s="271"/>
      <c r="F8" s="271"/>
      <c r="G8" s="262"/>
    </row>
    <row r="9" spans="1:7" ht="18.75">
      <c r="A9" s="271"/>
      <c r="B9" s="310"/>
      <c r="C9" s="271"/>
      <c r="D9" s="270"/>
      <c r="E9" s="271"/>
      <c r="F9" s="271"/>
      <c r="G9" s="262"/>
    </row>
    <row r="10" spans="1:13" s="297" customFormat="1" ht="18.75">
      <c r="A10" s="295"/>
      <c r="B10" s="281"/>
      <c r="C10" s="295"/>
      <c r="D10" s="270"/>
      <c r="E10" s="295"/>
      <c r="F10" s="295"/>
      <c r="G10" s="251"/>
      <c r="H10" s="296"/>
      <c r="K10" s="314"/>
      <c r="L10" s="314"/>
      <c r="M10" s="314"/>
    </row>
    <row r="11" spans="1:13" ht="81" customHeight="1">
      <c r="A11" s="278"/>
      <c r="B11" s="298" t="s">
        <v>249</v>
      </c>
      <c r="C11" s="288" t="s">
        <v>226</v>
      </c>
      <c r="D11" s="287" t="s">
        <v>239</v>
      </c>
      <c r="E11" s="285"/>
      <c r="F11" s="260"/>
      <c r="G11" s="257"/>
      <c r="H11" s="247"/>
      <c r="J11" s="258"/>
      <c r="K11" s="315"/>
      <c r="L11" s="316"/>
      <c r="M11" s="317"/>
    </row>
    <row r="12" spans="1:13" s="264" customFormat="1" ht="18.75">
      <c r="A12" s="272"/>
      <c r="B12" s="299"/>
      <c r="C12" s="288" t="s">
        <v>37</v>
      </c>
      <c r="D12" s="288" t="s">
        <v>37</v>
      </c>
      <c r="E12" s="286"/>
      <c r="F12" s="262"/>
      <c r="G12" s="266"/>
      <c r="J12" s="267"/>
      <c r="K12" s="318"/>
      <c r="L12" s="319"/>
      <c r="M12" s="320"/>
    </row>
    <row r="13" spans="1:13" s="264" customFormat="1" ht="37.5">
      <c r="A13" s="272"/>
      <c r="B13" s="301" t="s">
        <v>124</v>
      </c>
      <c r="C13" s="289">
        <v>5603.88</v>
      </c>
      <c r="D13" s="289"/>
      <c r="E13" s="277"/>
      <c r="F13" s="262"/>
      <c r="G13" s="266"/>
      <c r="J13" s="267"/>
      <c r="K13" s="318"/>
      <c r="L13" s="321"/>
      <c r="M13" s="320"/>
    </row>
    <row r="14" spans="1:13" s="264" customFormat="1" ht="37.5">
      <c r="A14" s="272"/>
      <c r="B14" s="301" t="s">
        <v>126</v>
      </c>
      <c r="C14" s="302">
        <v>8447.64</v>
      </c>
      <c r="D14" s="311"/>
      <c r="E14" s="277"/>
      <c r="F14" s="262"/>
      <c r="G14" s="266"/>
      <c r="J14" s="267"/>
      <c r="K14" s="318"/>
      <c r="L14" s="322"/>
      <c r="M14" s="320"/>
    </row>
    <row r="15" spans="1:13" s="264" customFormat="1" ht="37.5">
      <c r="A15" s="272"/>
      <c r="B15" s="301" t="s">
        <v>240</v>
      </c>
      <c r="C15" s="302">
        <v>5478.4800000000005</v>
      </c>
      <c r="D15" s="311"/>
      <c r="E15" s="277"/>
      <c r="F15" s="262"/>
      <c r="G15" s="266"/>
      <c r="J15" s="267"/>
      <c r="K15" s="318"/>
      <c r="L15" s="323"/>
      <c r="M15" s="320"/>
    </row>
    <row r="16" spans="1:13" ht="18.75">
      <c r="A16" s="248"/>
      <c r="B16" s="312" t="s">
        <v>208</v>
      </c>
      <c r="C16" s="313">
        <f>SUBTOTAL(109,C12:C15)</f>
        <v>19530</v>
      </c>
      <c r="D16" s="313">
        <f>SUBTOTAL(109,D12:D15)</f>
        <v>0</v>
      </c>
      <c r="E16" s="260"/>
      <c r="F16" s="248"/>
      <c r="G16" s="257"/>
      <c r="H16" s="247"/>
      <c r="K16" s="317"/>
      <c r="L16" s="324"/>
      <c r="M16" s="317"/>
    </row>
    <row r="17" spans="1:13" s="264" customFormat="1" ht="18.75">
      <c r="A17" s="249"/>
      <c r="B17" s="305"/>
      <c r="C17" s="306"/>
      <c r="D17" s="307"/>
      <c r="E17" s="249"/>
      <c r="F17" s="249"/>
      <c r="G17" s="249"/>
      <c r="H17" s="266"/>
      <c r="K17" s="320"/>
      <c r="L17" s="320"/>
      <c r="M17" s="320"/>
    </row>
    <row r="18" spans="1:13" s="264" customFormat="1" ht="21" customHeight="1">
      <c r="A18" s="249"/>
      <c r="B18" s="305"/>
      <c r="C18" s="249"/>
      <c r="D18" s="249"/>
      <c r="E18" s="249"/>
      <c r="F18" s="249"/>
      <c r="G18" s="249"/>
      <c r="H18" s="266"/>
      <c r="K18" s="320"/>
      <c r="L18" s="320"/>
      <c r="M18" s="320"/>
    </row>
    <row r="19" spans="1:13" s="264" customFormat="1" ht="18.75">
      <c r="A19" s="249"/>
      <c r="B19" s="410" t="s">
        <v>241</v>
      </c>
      <c r="C19" s="410"/>
      <c r="D19" s="410"/>
      <c r="E19" s="410"/>
      <c r="F19" s="410"/>
      <c r="G19" s="249"/>
      <c r="H19" s="266"/>
      <c r="K19" s="320"/>
      <c r="L19" s="320"/>
      <c r="M19" s="320"/>
    </row>
    <row r="20" spans="1:13" ht="18.75">
      <c r="A20" s="248"/>
      <c r="B20" s="293" t="s">
        <v>222</v>
      </c>
      <c r="C20" s="293" t="s">
        <v>242</v>
      </c>
      <c r="D20" s="293" t="s">
        <v>243</v>
      </c>
      <c r="E20" s="293" t="s">
        <v>244</v>
      </c>
      <c r="F20" s="293" t="s">
        <v>245</v>
      </c>
      <c r="G20" s="248"/>
      <c r="K20" s="317"/>
      <c r="L20" s="317"/>
      <c r="M20" s="317"/>
    </row>
    <row r="21" spans="1:13" ht="18.75">
      <c r="A21" s="248"/>
      <c r="B21" s="279">
        <v>917.06</v>
      </c>
      <c r="C21" s="279">
        <v>5129.85</v>
      </c>
      <c r="D21" s="279">
        <v>4759.96</v>
      </c>
      <c r="E21" s="279">
        <v>1286.95</v>
      </c>
      <c r="F21" s="279">
        <v>0</v>
      </c>
      <c r="G21" s="248"/>
      <c r="K21" s="317"/>
      <c r="L21" s="317"/>
      <c r="M21" s="317"/>
    </row>
    <row r="22" spans="1:13" ht="18.75">
      <c r="A22" s="248"/>
      <c r="B22" s="308"/>
      <c r="C22" s="248"/>
      <c r="E22" s="248"/>
      <c r="F22" s="248"/>
      <c r="G22" s="248"/>
      <c r="K22" s="317"/>
      <c r="L22" s="317"/>
      <c r="M22" s="317"/>
    </row>
    <row r="23" spans="1:7" ht="18.75">
      <c r="A23" s="248"/>
      <c r="B23" s="250"/>
      <c r="C23" s="252" t="s">
        <v>52</v>
      </c>
      <c r="D23" s="252" t="s">
        <v>117</v>
      </c>
      <c r="E23" s="248"/>
      <c r="F23" s="248"/>
      <c r="G23" s="248"/>
    </row>
    <row r="24" spans="1:7" ht="18.75">
      <c r="A24" s="248"/>
      <c r="B24" s="294" t="s">
        <v>247</v>
      </c>
      <c r="C24" s="259">
        <v>13241.8</v>
      </c>
      <c r="D24" s="259">
        <v>16061.91</v>
      </c>
      <c r="E24" s="248"/>
      <c r="F24" s="248"/>
      <c r="G24" s="248"/>
    </row>
    <row r="25" spans="1:7" ht="60.75" customHeight="1">
      <c r="A25" s="248"/>
      <c r="B25" s="407" t="s">
        <v>211</v>
      </c>
      <c r="C25" s="407"/>
      <c r="D25" s="407"/>
      <c r="E25" s="248"/>
      <c r="F25" s="248"/>
      <c r="G25" s="248"/>
    </row>
    <row r="26" spans="1:7" ht="18.75">
      <c r="A26" s="248"/>
      <c r="B26" s="310"/>
      <c r="C26" s="271"/>
      <c r="E26" s="248"/>
      <c r="F26" s="248"/>
      <c r="G26" s="248"/>
    </row>
    <row r="27" spans="1:7" ht="18.75">
      <c r="A27" s="248"/>
      <c r="B27" s="282" t="s">
        <v>203</v>
      </c>
      <c r="C27" s="273"/>
      <c r="E27" s="248"/>
      <c r="F27" s="248"/>
      <c r="G27" s="248"/>
    </row>
    <row r="28" spans="1:12" s="250" customFormat="1" ht="18.75">
      <c r="A28" s="248"/>
      <c r="B28" s="310" t="s">
        <v>206</v>
      </c>
      <c r="C28" s="271"/>
      <c r="E28" s="248"/>
      <c r="F28" s="248"/>
      <c r="G28" s="248"/>
      <c r="H28" s="257"/>
      <c r="I28" s="247"/>
      <c r="J28" s="247"/>
      <c r="K28" s="247"/>
      <c r="L28" s="247"/>
    </row>
    <row r="29" spans="1:12" s="250" customFormat="1" ht="18.75">
      <c r="A29" s="248"/>
      <c r="B29" s="310"/>
      <c r="C29" s="271"/>
      <c r="E29" s="248"/>
      <c r="F29" s="248"/>
      <c r="G29" s="248"/>
      <c r="H29" s="257"/>
      <c r="I29" s="247"/>
      <c r="J29" s="247"/>
      <c r="K29" s="247"/>
      <c r="L29" s="247"/>
    </row>
    <row r="30" spans="1:12" s="250" customFormat="1" ht="18.75" customHeight="1">
      <c r="A30" s="406" t="s">
        <v>250</v>
      </c>
      <c r="B30" s="406"/>
      <c r="C30" s="406"/>
      <c r="D30" s="406"/>
      <c r="E30" s="406"/>
      <c r="F30" s="406"/>
      <c r="G30" s="406"/>
      <c r="H30" s="257"/>
      <c r="I30" s="247"/>
      <c r="J30" s="247"/>
      <c r="K30" s="247"/>
      <c r="L30" s="247"/>
    </row>
    <row r="31" spans="1:12" s="250" customFormat="1" ht="18.75">
      <c r="A31" s="406"/>
      <c r="B31" s="406"/>
      <c r="C31" s="406"/>
      <c r="D31" s="406"/>
      <c r="E31" s="406"/>
      <c r="F31" s="406"/>
      <c r="G31" s="406"/>
      <c r="H31" s="257"/>
      <c r="I31" s="247"/>
      <c r="J31" s="247"/>
      <c r="K31" s="247"/>
      <c r="L31" s="247"/>
    </row>
    <row r="32" spans="1:7" ht="18.75" customHeight="1">
      <c r="A32" s="405" t="s">
        <v>246</v>
      </c>
      <c r="B32" s="405"/>
      <c r="C32" s="405"/>
      <c r="D32" s="405"/>
      <c r="E32" s="405"/>
      <c r="F32" s="405"/>
      <c r="G32" s="405"/>
    </row>
    <row r="33" spans="1:7" ht="18.75" customHeight="1">
      <c r="A33" s="405"/>
      <c r="B33" s="405"/>
      <c r="C33" s="405"/>
      <c r="D33" s="405"/>
      <c r="E33" s="405"/>
      <c r="F33" s="405"/>
      <c r="G33" s="405"/>
    </row>
    <row r="34" spans="1:7" ht="18.75">
      <c r="A34" s="248"/>
      <c r="B34" s="309"/>
      <c r="C34" s="248"/>
      <c r="E34" s="248"/>
      <c r="F34" s="248"/>
      <c r="G34" s="248"/>
    </row>
  </sheetData>
  <sheetProtection password="ECC7" sheet="1"/>
  <mergeCells count="9">
    <mergeCell ref="A32:G33"/>
    <mergeCell ref="B2:F2"/>
    <mergeCell ref="A30:G31"/>
    <mergeCell ref="B3:F3"/>
    <mergeCell ref="B4:F4"/>
    <mergeCell ref="B5:F5"/>
    <mergeCell ref="B6:F6"/>
    <mergeCell ref="B19:F19"/>
    <mergeCell ref="B25:D25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view="pageBreakPreview" zoomScale="70" zoomScaleSheetLayoutView="70" zoomScalePageLayoutView="0" workbookViewId="0" topLeftCell="A4">
      <selection activeCell="A37" sqref="A37:G38"/>
    </sheetView>
  </sheetViews>
  <sheetFormatPr defaultColWidth="9.140625" defaultRowHeight="15"/>
  <cols>
    <col min="1" max="1" width="5.421875" style="246" customWidth="1"/>
    <col min="2" max="2" width="43.7109375" style="284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408" t="s">
        <v>210</v>
      </c>
      <c r="C2" s="408"/>
      <c r="D2" s="408"/>
      <c r="E2" s="408"/>
      <c r="F2" s="408"/>
      <c r="G2" s="263"/>
    </row>
    <row r="3" spans="1:7" ht="48.75" customHeight="1">
      <c r="A3" s="271"/>
      <c r="B3" s="409" t="s">
        <v>212</v>
      </c>
      <c r="C3" s="409"/>
      <c r="D3" s="409"/>
      <c r="E3" s="409"/>
      <c r="F3" s="409"/>
      <c r="G3" s="261"/>
    </row>
    <row r="4" spans="1:7" ht="20.25" customHeight="1">
      <c r="A4" s="271"/>
      <c r="B4" s="408" t="s">
        <v>218</v>
      </c>
      <c r="C4" s="408"/>
      <c r="D4" s="408"/>
      <c r="E4" s="408"/>
      <c r="F4" s="408"/>
      <c r="G4" s="262"/>
    </row>
    <row r="5" spans="1:7" ht="18.75">
      <c r="A5" s="271"/>
      <c r="B5" s="408" t="s">
        <v>219</v>
      </c>
      <c r="C5" s="408"/>
      <c r="D5" s="408"/>
      <c r="E5" s="408"/>
      <c r="F5" s="408"/>
      <c r="G5" s="262"/>
    </row>
    <row r="6" spans="1:7" ht="18.75">
      <c r="A6" s="271"/>
      <c r="B6" s="283"/>
      <c r="C6" s="271"/>
      <c r="D6" s="270"/>
      <c r="E6" s="271"/>
      <c r="F6" s="271"/>
      <c r="G6" s="262"/>
    </row>
    <row r="7" spans="1:7" ht="18.75">
      <c r="A7" s="271"/>
      <c r="B7" s="281" t="s">
        <v>236</v>
      </c>
      <c r="C7" s="271"/>
      <c r="D7" s="270"/>
      <c r="E7" s="271"/>
      <c r="F7" s="271"/>
      <c r="G7" s="262"/>
    </row>
    <row r="8" spans="1:7" ht="18.75">
      <c r="A8" s="271"/>
      <c r="B8" s="283"/>
      <c r="C8" s="271"/>
      <c r="D8" s="270"/>
      <c r="E8" s="271"/>
      <c r="F8" s="271"/>
      <c r="G8" s="262"/>
    </row>
    <row r="9" spans="1:7" ht="18.75">
      <c r="A9" s="271" t="s">
        <v>119</v>
      </c>
      <c r="B9" s="281" t="s">
        <v>233</v>
      </c>
      <c r="C9" s="271"/>
      <c r="D9" s="270"/>
      <c r="E9" s="271"/>
      <c r="F9" s="271"/>
      <c r="G9" s="262"/>
    </row>
    <row r="10" spans="1:7" ht="18.75">
      <c r="A10" s="271" t="s">
        <v>204</v>
      </c>
      <c r="B10" s="281" t="s">
        <v>234</v>
      </c>
      <c r="C10" s="271"/>
      <c r="D10" s="270"/>
      <c r="E10" s="271"/>
      <c r="F10" s="271"/>
      <c r="G10" s="262"/>
    </row>
    <row r="11" spans="1:8" s="297" customFormat="1" ht="18.75">
      <c r="A11" s="295" t="s">
        <v>231</v>
      </c>
      <c r="B11" s="281" t="s">
        <v>235</v>
      </c>
      <c r="C11" s="295"/>
      <c r="D11" s="270"/>
      <c r="E11" s="295"/>
      <c r="F11" s="295"/>
      <c r="G11" s="251"/>
      <c r="H11" s="296"/>
    </row>
    <row r="12" spans="1:8" s="297" customFormat="1" ht="18.75">
      <c r="A12" s="295"/>
      <c r="B12" s="281"/>
      <c r="C12" s="295"/>
      <c r="D12" s="270"/>
      <c r="E12" s="295"/>
      <c r="F12" s="295"/>
      <c r="G12" s="251"/>
      <c r="H12" s="296"/>
    </row>
    <row r="13" spans="1:12" ht="81" customHeight="1">
      <c r="A13" s="278"/>
      <c r="B13" s="298" t="s">
        <v>202</v>
      </c>
      <c r="C13" s="298" t="s">
        <v>213</v>
      </c>
      <c r="D13" s="288" t="s">
        <v>226</v>
      </c>
      <c r="E13" s="287" t="s">
        <v>225</v>
      </c>
      <c r="F13" s="285"/>
      <c r="G13" s="260"/>
      <c r="K13" s="258"/>
      <c r="L13" s="253"/>
    </row>
    <row r="14" spans="1:12" s="264" customFormat="1" ht="18.75">
      <c r="A14" s="272"/>
      <c r="B14" s="299"/>
      <c r="C14" s="300" t="s">
        <v>217</v>
      </c>
      <c r="D14" s="288" t="s">
        <v>37</v>
      </c>
      <c r="E14" s="288" t="s">
        <v>37</v>
      </c>
      <c r="F14" s="286"/>
      <c r="G14" s="262"/>
      <c r="H14" s="266"/>
      <c r="K14" s="267"/>
      <c r="L14" s="265"/>
    </row>
    <row r="15" spans="1:12" s="264" customFormat="1" ht="18.75">
      <c r="A15" s="272"/>
      <c r="B15" s="301" t="s">
        <v>228</v>
      </c>
      <c r="C15" s="302" t="s">
        <v>146</v>
      </c>
      <c r="D15" s="289">
        <v>300</v>
      </c>
      <c r="E15" s="289"/>
      <c r="F15" s="277"/>
      <c r="G15" s="262"/>
      <c r="H15" s="266"/>
      <c r="K15" s="267"/>
      <c r="L15" s="265"/>
    </row>
    <row r="16" spans="1:12" s="264" customFormat="1" ht="18.75">
      <c r="A16" s="272"/>
      <c r="B16" s="301" t="s">
        <v>214</v>
      </c>
      <c r="C16" s="302" t="s">
        <v>112</v>
      </c>
      <c r="D16" s="289">
        <v>2410.36</v>
      </c>
      <c r="E16" s="289"/>
      <c r="F16" s="277"/>
      <c r="G16" s="262"/>
      <c r="H16" s="266"/>
      <c r="K16" s="267"/>
      <c r="L16" s="265"/>
    </row>
    <row r="17" spans="1:12" s="264" customFormat="1" ht="18.75">
      <c r="A17" s="272"/>
      <c r="B17" s="301" t="s">
        <v>207</v>
      </c>
      <c r="C17" s="302" t="s">
        <v>215</v>
      </c>
      <c r="D17" s="290">
        <v>7160.08</v>
      </c>
      <c r="E17" s="290"/>
      <c r="F17" s="277"/>
      <c r="G17" s="262"/>
      <c r="H17" s="266"/>
      <c r="K17" s="267"/>
      <c r="L17" s="265"/>
    </row>
    <row r="18" spans="1:12" s="264" customFormat="1" ht="18.75">
      <c r="A18" s="272"/>
      <c r="B18" s="301" t="s">
        <v>209</v>
      </c>
      <c r="C18" s="302" t="s">
        <v>195</v>
      </c>
      <c r="D18" s="289">
        <v>350.25</v>
      </c>
      <c r="E18" s="289"/>
      <c r="F18" s="277"/>
      <c r="G18" s="262"/>
      <c r="H18" s="266"/>
      <c r="K18" s="267"/>
      <c r="L18" s="265"/>
    </row>
    <row r="19" spans="1:12" s="264" customFormat="1" ht="18.75">
      <c r="A19" s="272"/>
      <c r="B19" s="301" t="s">
        <v>229</v>
      </c>
      <c r="C19" s="302" t="s">
        <v>195</v>
      </c>
      <c r="D19" s="289">
        <v>6336</v>
      </c>
      <c r="E19" s="289"/>
      <c r="F19" s="277"/>
      <c r="G19" s="262"/>
      <c r="H19" s="266"/>
      <c r="K19" s="267"/>
      <c r="L19" s="265"/>
    </row>
    <row r="20" spans="1:12" s="264" customFormat="1" ht="18.75">
      <c r="A20" s="272"/>
      <c r="B20" s="301" t="s">
        <v>205</v>
      </c>
      <c r="C20" s="302" t="s">
        <v>216</v>
      </c>
      <c r="D20" s="291">
        <v>4531</v>
      </c>
      <c r="E20" s="291"/>
      <c r="F20" s="277"/>
      <c r="G20" s="262"/>
      <c r="H20" s="266"/>
      <c r="K20" s="267"/>
      <c r="L20" s="265"/>
    </row>
    <row r="21" spans="1:7" ht="18.75">
      <c r="A21" s="248"/>
      <c r="B21" s="303" t="s">
        <v>208</v>
      </c>
      <c r="C21" s="304"/>
      <c r="D21" s="292">
        <f>SUBTOTAL(109,D14:D20)</f>
        <v>21087.690000000002</v>
      </c>
      <c r="E21" s="292">
        <f>SUBTOTAL(109,E14:E20)</f>
        <v>0</v>
      </c>
      <c r="F21" s="260"/>
      <c r="G21" s="248"/>
    </row>
    <row r="22" spans="1:8" s="264" customFormat="1" ht="18.75">
      <c r="A22" s="249"/>
      <c r="B22" s="305"/>
      <c r="C22" s="306"/>
      <c r="D22" s="307"/>
      <c r="E22" s="249"/>
      <c r="F22" s="249"/>
      <c r="G22" s="249"/>
      <c r="H22" s="266"/>
    </row>
    <row r="23" spans="1:8" s="264" customFormat="1" ht="21" customHeight="1">
      <c r="A23" s="249"/>
      <c r="B23" s="305"/>
      <c r="C23" s="249"/>
      <c r="D23" s="249"/>
      <c r="E23" s="249"/>
      <c r="F23" s="249"/>
      <c r="G23" s="249"/>
      <c r="H23" s="266"/>
    </row>
    <row r="24" spans="1:8" s="264" customFormat="1" ht="18.75">
      <c r="A24" s="249"/>
      <c r="B24" s="410" t="s">
        <v>227</v>
      </c>
      <c r="C24" s="410"/>
      <c r="D24" s="410"/>
      <c r="E24" s="410"/>
      <c r="F24" s="410"/>
      <c r="G24" s="249"/>
      <c r="H24" s="266"/>
    </row>
    <row r="25" spans="1:7" ht="18.75">
      <c r="A25" s="248"/>
      <c r="B25" s="293" t="s">
        <v>224</v>
      </c>
      <c r="C25" s="293" t="s">
        <v>220</v>
      </c>
      <c r="D25" s="293" t="s">
        <v>221</v>
      </c>
      <c r="E25" s="293" t="s">
        <v>222</v>
      </c>
      <c r="F25" s="293" t="s">
        <v>223</v>
      </c>
      <c r="G25" s="248"/>
    </row>
    <row r="26" spans="1:7" ht="18.75">
      <c r="A26" s="248"/>
      <c r="B26" s="279">
        <v>353.58</v>
      </c>
      <c r="C26" s="279">
        <v>4777.82</v>
      </c>
      <c r="D26" s="279">
        <v>4214.33</v>
      </c>
      <c r="E26" s="279">
        <v>917.06</v>
      </c>
      <c r="F26" s="279">
        <v>0</v>
      </c>
      <c r="G26" s="248"/>
    </row>
    <row r="27" spans="1:7" ht="18.75">
      <c r="A27" s="248"/>
      <c r="B27" s="308"/>
      <c r="C27" s="248"/>
      <c r="E27" s="248"/>
      <c r="F27" s="248"/>
      <c r="G27" s="248"/>
    </row>
    <row r="28" spans="1:7" ht="18.75">
      <c r="A28" s="248"/>
      <c r="B28" s="250"/>
      <c r="C28" s="252" t="s">
        <v>52</v>
      </c>
      <c r="D28" s="252" t="s">
        <v>117</v>
      </c>
      <c r="E28" s="248"/>
      <c r="F28" s="248"/>
      <c r="G28" s="248"/>
    </row>
    <row r="29" spans="1:7" ht="18.75">
      <c r="A29" s="248"/>
      <c r="B29" s="294" t="s">
        <v>230</v>
      </c>
      <c r="C29" s="259">
        <v>-2320.490999999999</v>
      </c>
      <c r="D29" s="259">
        <v>8886.89</v>
      </c>
      <c r="E29" s="248"/>
      <c r="F29" s="248"/>
      <c r="G29" s="248"/>
    </row>
    <row r="30" spans="1:7" ht="60.75" customHeight="1">
      <c r="A30" s="248"/>
      <c r="B30" s="407" t="s">
        <v>211</v>
      </c>
      <c r="C30" s="407"/>
      <c r="D30" s="407"/>
      <c r="E30" s="248"/>
      <c r="F30" s="248"/>
      <c r="G30" s="248"/>
    </row>
    <row r="31" spans="1:7" ht="18.75">
      <c r="A31" s="248"/>
      <c r="B31" s="283"/>
      <c r="C31" s="271"/>
      <c r="E31" s="248"/>
      <c r="F31" s="248"/>
      <c r="G31" s="248"/>
    </row>
    <row r="32" spans="1:7" ht="18.75">
      <c r="A32" s="248"/>
      <c r="B32" s="282" t="s">
        <v>203</v>
      </c>
      <c r="C32" s="273"/>
      <c r="E32" s="248"/>
      <c r="F32" s="248"/>
      <c r="G32" s="248"/>
    </row>
    <row r="33" spans="1:12" s="250" customFormat="1" ht="18.75">
      <c r="A33" s="248"/>
      <c r="B33" s="283" t="s">
        <v>206</v>
      </c>
      <c r="C33" s="271"/>
      <c r="E33" s="248"/>
      <c r="F33" s="248"/>
      <c r="G33" s="248"/>
      <c r="H33" s="257"/>
      <c r="I33" s="247"/>
      <c r="J33" s="247"/>
      <c r="K33" s="247"/>
      <c r="L33" s="247"/>
    </row>
    <row r="34" spans="1:12" s="250" customFormat="1" ht="18.75">
      <c r="A34" s="248"/>
      <c r="B34" s="283"/>
      <c r="C34" s="271"/>
      <c r="E34" s="248"/>
      <c r="F34" s="248"/>
      <c r="G34" s="248"/>
      <c r="H34" s="257"/>
      <c r="I34" s="247"/>
      <c r="J34" s="247"/>
      <c r="K34" s="247"/>
      <c r="L34" s="247"/>
    </row>
    <row r="35" spans="1:12" s="250" customFormat="1" ht="18.75">
      <c r="A35" s="406" t="s">
        <v>232</v>
      </c>
      <c r="B35" s="406"/>
      <c r="C35" s="406"/>
      <c r="D35" s="406"/>
      <c r="E35" s="406"/>
      <c r="F35" s="406"/>
      <c r="G35" s="406"/>
      <c r="H35" s="257"/>
      <c r="I35" s="247"/>
      <c r="J35" s="247"/>
      <c r="K35" s="247"/>
      <c r="L35" s="247"/>
    </row>
    <row r="36" spans="1:12" s="250" customFormat="1" ht="18.75">
      <c r="A36" s="406"/>
      <c r="B36" s="406"/>
      <c r="C36" s="406"/>
      <c r="D36" s="406"/>
      <c r="E36" s="406"/>
      <c r="F36" s="406"/>
      <c r="G36" s="406"/>
      <c r="H36" s="257"/>
      <c r="I36" s="247"/>
      <c r="J36" s="247"/>
      <c r="K36" s="247"/>
      <c r="L36" s="247"/>
    </row>
    <row r="37" spans="1:7" ht="24.75" customHeight="1">
      <c r="A37" s="405" t="s">
        <v>246</v>
      </c>
      <c r="B37" s="405"/>
      <c r="C37" s="405"/>
      <c r="D37" s="405"/>
      <c r="E37" s="405"/>
      <c r="F37" s="405"/>
      <c r="G37" s="405"/>
    </row>
    <row r="38" spans="1:7" ht="15">
      <c r="A38" s="405"/>
      <c r="B38" s="405"/>
      <c r="C38" s="405"/>
      <c r="D38" s="405"/>
      <c r="E38" s="405"/>
      <c r="F38" s="405"/>
      <c r="G38" s="405"/>
    </row>
  </sheetData>
  <sheetProtection password="ECC7" sheet="1"/>
  <mergeCells count="8">
    <mergeCell ref="A37:G38"/>
    <mergeCell ref="A35:G36"/>
    <mergeCell ref="B30:D30"/>
    <mergeCell ref="B2:F2"/>
    <mergeCell ref="B3:F3"/>
    <mergeCell ref="B4:F4"/>
    <mergeCell ref="B5:F5"/>
    <mergeCell ref="B24:F24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33" t="s">
        <v>15</v>
      </c>
      <c r="B12" s="335" t="s">
        <v>16</v>
      </c>
      <c r="C12" s="336"/>
      <c r="D12" s="339" t="s">
        <v>17</v>
      </c>
      <c r="E12" s="340"/>
      <c r="F12" s="340"/>
      <c r="G12" s="341"/>
      <c r="H12" s="329"/>
      <c r="I12" s="329"/>
      <c r="J12" s="329"/>
      <c r="K12" s="329"/>
      <c r="L12" s="329"/>
    </row>
    <row r="13" spans="1:12" ht="25.5">
      <c r="A13" s="334"/>
      <c r="B13" s="337"/>
      <c r="C13" s="338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30" t="s">
        <v>22</v>
      </c>
      <c r="C14" s="331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32" t="s">
        <v>81</v>
      </c>
      <c r="C15" s="332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32" t="s">
        <v>81</v>
      </c>
      <c r="F54" s="332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2" t="s">
        <v>15</v>
      </c>
      <c r="B12" s="344" t="s">
        <v>16</v>
      </c>
      <c r="C12" s="345"/>
      <c r="D12" s="348" t="s">
        <v>17</v>
      </c>
      <c r="E12" s="349"/>
      <c r="F12" s="349"/>
      <c r="G12" s="350"/>
      <c r="H12" s="329"/>
      <c r="I12" s="329"/>
      <c r="J12" s="329"/>
      <c r="K12" s="329"/>
      <c r="L12" s="329"/>
    </row>
    <row r="13" spans="1:12" ht="26.25" thickBot="1">
      <c r="A13" s="343"/>
      <c r="B13" s="346"/>
      <c r="C13" s="347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51" t="s">
        <v>22</v>
      </c>
      <c r="C14" s="352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32"/>
      <c r="C15" s="332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32"/>
      <c r="F54" s="332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2" t="s">
        <v>15</v>
      </c>
      <c r="B12" s="344" t="s">
        <v>16</v>
      </c>
      <c r="C12" s="345"/>
      <c r="D12" s="348" t="s">
        <v>17</v>
      </c>
      <c r="E12" s="349"/>
      <c r="F12" s="349"/>
      <c r="G12" s="350"/>
      <c r="H12" s="329"/>
      <c r="I12" s="329"/>
      <c r="J12" s="329"/>
      <c r="K12" s="329"/>
      <c r="L12" s="329"/>
    </row>
    <row r="13" spans="1:12" ht="26.25" thickBot="1">
      <c r="A13" s="343"/>
      <c r="B13" s="346"/>
      <c r="C13" s="347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51" t="s">
        <v>22</v>
      </c>
      <c r="C14" s="352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32"/>
      <c r="C15" s="332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32"/>
      <c r="F54" s="332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2" t="s">
        <v>15</v>
      </c>
      <c r="B12" s="344" t="s">
        <v>16</v>
      </c>
      <c r="C12" s="345"/>
      <c r="D12" s="348" t="s">
        <v>17</v>
      </c>
      <c r="E12" s="349"/>
      <c r="F12" s="349"/>
      <c r="G12" s="350"/>
      <c r="H12" s="329"/>
      <c r="I12" s="329"/>
      <c r="J12" s="329"/>
      <c r="K12" s="329"/>
      <c r="L12" s="329"/>
    </row>
    <row r="13" spans="1:12" ht="26.25" thickBot="1">
      <c r="A13" s="343"/>
      <c r="B13" s="346"/>
      <c r="C13" s="347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51" t="s">
        <v>22</v>
      </c>
      <c r="C14" s="352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32"/>
      <c r="C15" s="332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32"/>
      <c r="F54" s="332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54" t="s">
        <v>117</v>
      </c>
      <c r="C51" s="354"/>
      <c r="D51" s="354"/>
      <c r="E51" s="354"/>
      <c r="F51" s="354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54" t="s">
        <v>115</v>
      </c>
      <c r="C55" s="354"/>
      <c r="D55" s="354"/>
      <c r="E55" s="354"/>
      <c r="F55" s="354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54" t="s">
        <v>115</v>
      </c>
      <c r="Q55" s="354"/>
      <c r="R55" s="354"/>
      <c r="S55" s="354"/>
      <c r="T55" s="354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59" t="s">
        <v>116</v>
      </c>
      <c r="C56" s="360"/>
      <c r="D56" s="360"/>
      <c r="E56" s="360"/>
      <c r="F56" s="361"/>
      <c r="G56" s="183"/>
      <c r="H56" s="184"/>
      <c r="I56" s="184"/>
      <c r="J56" s="185"/>
      <c r="K56" s="185"/>
      <c r="P56" s="359" t="s">
        <v>116</v>
      </c>
      <c r="Q56" s="360"/>
      <c r="R56" s="360"/>
      <c r="S56" s="360"/>
      <c r="T56" s="361"/>
      <c r="U56" s="183"/>
      <c r="V56" s="184"/>
      <c r="W56" s="184"/>
      <c r="X56" s="185"/>
      <c r="Y56" s="185"/>
    </row>
    <row r="57" spans="2:25" ht="15.75">
      <c r="B57" s="353" t="s">
        <v>13</v>
      </c>
      <c r="C57" s="353"/>
      <c r="D57" s="353"/>
      <c r="E57" s="353"/>
      <c r="F57" s="353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53" t="s">
        <v>13</v>
      </c>
      <c r="Q57" s="353"/>
      <c r="R57" s="353"/>
      <c r="S57" s="353"/>
      <c r="T57" s="353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53" t="s">
        <v>52</v>
      </c>
      <c r="C58" s="353"/>
      <c r="D58" s="353"/>
      <c r="E58" s="353"/>
      <c r="F58" s="353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53" t="s">
        <v>52</v>
      </c>
      <c r="Q58" s="353"/>
      <c r="R58" s="353"/>
      <c r="S58" s="353"/>
      <c r="T58" s="353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54" t="s">
        <v>117</v>
      </c>
      <c r="C59" s="354"/>
      <c r="D59" s="354"/>
      <c r="E59" s="354"/>
      <c r="F59" s="354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54" t="s">
        <v>117</v>
      </c>
      <c r="Q59" s="354"/>
      <c r="R59" s="354"/>
      <c r="S59" s="354"/>
      <c r="T59" s="354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54" t="s">
        <v>115</v>
      </c>
      <c r="C63" s="354"/>
      <c r="D63" s="354"/>
      <c r="E63" s="354"/>
      <c r="F63" s="354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59" t="s">
        <v>116</v>
      </c>
      <c r="C64" s="360"/>
      <c r="D64" s="360"/>
      <c r="E64" s="360"/>
      <c r="F64" s="361"/>
      <c r="G64" s="183"/>
      <c r="H64" s="184"/>
      <c r="I64" s="184"/>
      <c r="J64" s="185"/>
      <c r="K64" s="185"/>
    </row>
    <row r="65" spans="2:11" ht="15.75">
      <c r="B65" s="353" t="s">
        <v>13</v>
      </c>
      <c r="C65" s="353"/>
      <c r="D65" s="353"/>
      <c r="E65" s="353"/>
      <c r="F65" s="353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53" t="s">
        <v>52</v>
      </c>
      <c r="C66" s="353"/>
      <c r="D66" s="353"/>
      <c r="E66" s="353"/>
      <c r="F66" s="353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54" t="s">
        <v>117</v>
      </c>
      <c r="C67" s="354"/>
      <c r="D67" s="354"/>
      <c r="E67" s="354"/>
      <c r="F67" s="354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54" t="s">
        <v>115</v>
      </c>
      <c r="C71" s="354"/>
      <c r="D71" s="354"/>
      <c r="E71" s="354"/>
      <c r="F71" s="354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59" t="s">
        <v>116</v>
      </c>
      <c r="C72" s="360"/>
      <c r="D72" s="360"/>
      <c r="E72" s="360"/>
      <c r="F72" s="361"/>
      <c r="G72" s="183"/>
      <c r="H72" s="184"/>
      <c r="I72" s="184"/>
      <c r="J72" s="185"/>
      <c r="K72" s="185"/>
    </row>
    <row r="73" spans="2:12" ht="15.75">
      <c r="B73" s="353" t="s">
        <v>13</v>
      </c>
      <c r="C73" s="353"/>
      <c r="D73" s="353"/>
      <c r="E73" s="353"/>
      <c r="F73" s="353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53" t="s">
        <v>52</v>
      </c>
      <c r="C74" s="353"/>
      <c r="D74" s="353"/>
      <c r="E74" s="353"/>
      <c r="F74" s="353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54" t="s">
        <v>117</v>
      </c>
      <c r="C75" s="354"/>
      <c r="D75" s="354"/>
      <c r="E75" s="354"/>
      <c r="F75" s="354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54" t="s">
        <v>115</v>
      </c>
      <c r="C79" s="354"/>
      <c r="D79" s="354"/>
      <c r="E79" s="354"/>
      <c r="F79" s="354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59" t="s">
        <v>116</v>
      </c>
      <c r="C80" s="360"/>
      <c r="D80" s="360"/>
      <c r="E80" s="360"/>
      <c r="F80" s="361"/>
      <c r="G80" s="183"/>
      <c r="H80" s="184"/>
      <c r="I80" s="184"/>
      <c r="J80" s="185"/>
      <c r="K80" s="185"/>
    </row>
    <row r="81" spans="2:12" ht="15.75">
      <c r="B81" s="353" t="s">
        <v>13</v>
      </c>
      <c r="C81" s="353"/>
      <c r="D81" s="353"/>
      <c r="E81" s="353"/>
      <c r="F81" s="353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53" t="s">
        <v>52</v>
      </c>
      <c r="C82" s="353"/>
      <c r="D82" s="353"/>
      <c r="E82" s="353"/>
      <c r="F82" s="353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54" t="s">
        <v>117</v>
      </c>
      <c r="C83" s="354"/>
      <c r="D83" s="354"/>
      <c r="E83" s="354"/>
      <c r="F83" s="354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54" t="s">
        <v>175</v>
      </c>
      <c r="C84" s="354"/>
      <c r="D84" s="354"/>
      <c r="E84" s="354"/>
      <c r="F84" s="354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62" t="s">
        <v>176</v>
      </c>
      <c r="C85" s="363"/>
      <c r="D85" s="363"/>
      <c r="E85" s="363"/>
      <c r="F85" s="364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54" t="s">
        <v>115</v>
      </c>
      <c r="C89" s="354"/>
      <c r="D89" s="354"/>
      <c r="E89" s="354"/>
      <c r="F89" s="354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59" t="s">
        <v>116</v>
      </c>
      <c r="C90" s="360"/>
      <c r="D90" s="360"/>
      <c r="E90" s="360"/>
      <c r="F90" s="361"/>
      <c r="G90" s="183"/>
      <c r="H90" s="184"/>
      <c r="I90" s="184"/>
      <c r="J90" s="185"/>
      <c r="K90" s="185"/>
    </row>
    <row r="91" spans="2:12" ht="15.75">
      <c r="B91" s="353" t="s">
        <v>13</v>
      </c>
      <c r="C91" s="353"/>
      <c r="D91" s="353"/>
      <c r="E91" s="353"/>
      <c r="F91" s="353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53" t="s">
        <v>52</v>
      </c>
      <c r="C92" s="353"/>
      <c r="D92" s="353"/>
      <c r="E92" s="353"/>
      <c r="F92" s="353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54" t="s">
        <v>117</v>
      </c>
      <c r="C93" s="354"/>
      <c r="D93" s="354"/>
      <c r="E93" s="354"/>
      <c r="F93" s="354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54" t="s">
        <v>115</v>
      </c>
      <c r="C98" s="354"/>
      <c r="D98" s="354"/>
      <c r="E98" s="354"/>
      <c r="F98" s="354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59" t="s">
        <v>116</v>
      </c>
      <c r="C99" s="360"/>
      <c r="D99" s="360"/>
      <c r="E99" s="360"/>
      <c r="F99" s="361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53" t="s">
        <v>13</v>
      </c>
      <c r="C100" s="353"/>
      <c r="D100" s="353"/>
      <c r="E100" s="353"/>
      <c r="F100" s="353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53" t="s">
        <v>52</v>
      </c>
      <c r="C101" s="353"/>
      <c r="D101" s="353"/>
      <c r="E101" s="353"/>
      <c r="F101" s="353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54" t="s">
        <v>117</v>
      </c>
      <c r="C102" s="354"/>
      <c r="D102" s="354"/>
      <c r="E102" s="354"/>
      <c r="F102" s="354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54" t="s">
        <v>117</v>
      </c>
      <c r="C53" s="354"/>
      <c r="D53" s="354"/>
      <c r="E53" s="354"/>
      <c r="F53" s="354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65" t="s">
        <v>120</v>
      </c>
      <c r="C57" s="366"/>
      <c r="D57" s="366"/>
      <c r="E57" s="366"/>
      <c r="F57" s="366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67" t="s">
        <v>122</v>
      </c>
      <c r="C58" s="368"/>
      <c r="D58" s="368"/>
      <c r="E58" s="368"/>
      <c r="F58" s="369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70" t="s">
        <v>161</v>
      </c>
      <c r="C59" s="371"/>
      <c r="D59" s="371"/>
      <c r="E59" s="371"/>
      <c r="F59" s="372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373" t="s">
        <v>124</v>
      </c>
      <c r="C60" s="374"/>
      <c r="D60" s="374"/>
      <c r="E60" s="374"/>
      <c r="F60" s="374"/>
      <c r="G60" s="192">
        <v>2.22</v>
      </c>
      <c r="H60" s="191">
        <f>ROUND(G60*C42,2)</f>
        <v>4347.25</v>
      </c>
      <c r="I60" s="117"/>
      <c r="K60" s="132"/>
    </row>
    <row r="61" spans="1:9" ht="15">
      <c r="A61" s="375" t="s">
        <v>127</v>
      </c>
      <c r="B61" s="376" t="s">
        <v>126</v>
      </c>
      <c r="C61" s="377"/>
      <c r="D61" s="377"/>
      <c r="E61" s="377"/>
      <c r="F61" s="377"/>
      <c r="G61" s="378">
        <v>0.69</v>
      </c>
      <c r="H61" s="379">
        <f>ROUND(G61*C42,2)</f>
        <v>1351.17</v>
      </c>
      <c r="I61" s="117"/>
    </row>
    <row r="62" spans="1:9" ht="18.75" customHeight="1">
      <c r="A62" s="375"/>
      <c r="B62" s="377"/>
      <c r="C62" s="377"/>
      <c r="D62" s="377"/>
      <c r="E62" s="377"/>
      <c r="F62" s="377"/>
      <c r="G62" s="378"/>
      <c r="H62" s="379"/>
      <c r="I62" s="117"/>
    </row>
    <row r="63" spans="1:9" ht="15">
      <c r="A63" s="375" t="s">
        <v>129</v>
      </c>
      <c r="B63" s="376" t="s">
        <v>128</v>
      </c>
      <c r="C63" s="377"/>
      <c r="D63" s="377"/>
      <c r="E63" s="377"/>
      <c r="F63" s="377"/>
      <c r="G63" s="378">
        <v>0.57</v>
      </c>
      <c r="H63" s="379">
        <f>ROUND(G63*C42,2)</f>
        <v>1116.19</v>
      </c>
      <c r="I63" s="117"/>
    </row>
    <row r="64" spans="1:9" ht="18.75" customHeight="1">
      <c r="A64" s="375"/>
      <c r="B64" s="377"/>
      <c r="C64" s="377"/>
      <c r="D64" s="377"/>
      <c r="E64" s="377"/>
      <c r="F64" s="377"/>
      <c r="G64" s="378"/>
      <c r="H64" s="379"/>
      <c r="I64" s="117"/>
    </row>
    <row r="65" spans="1:9" ht="21" customHeight="1">
      <c r="A65" s="375" t="s">
        <v>131</v>
      </c>
      <c r="B65" s="376" t="s">
        <v>130</v>
      </c>
      <c r="C65" s="377"/>
      <c r="D65" s="377"/>
      <c r="E65" s="377"/>
      <c r="F65" s="377"/>
      <c r="G65" s="378">
        <v>2</v>
      </c>
      <c r="H65" s="379">
        <f>G65*C42</f>
        <v>3916.44</v>
      </c>
      <c r="I65" s="117"/>
    </row>
    <row r="66" spans="1:9" ht="15">
      <c r="A66" s="375"/>
      <c r="B66" s="377"/>
      <c r="C66" s="377"/>
      <c r="D66" s="377"/>
      <c r="E66" s="377"/>
      <c r="F66" s="377"/>
      <c r="G66" s="378"/>
      <c r="H66" s="379"/>
      <c r="I66" s="117"/>
    </row>
    <row r="67" spans="1:9" ht="15">
      <c r="A67" s="165" t="s">
        <v>162</v>
      </c>
      <c r="B67" s="377" t="s">
        <v>132</v>
      </c>
      <c r="C67" s="377"/>
      <c r="D67" s="377"/>
      <c r="E67" s="377"/>
      <c r="F67" s="377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380" t="s">
        <v>134</v>
      </c>
      <c r="C68" s="381"/>
      <c r="D68" s="381"/>
      <c r="E68" s="381"/>
      <c r="F68" s="381"/>
      <c r="G68" s="123"/>
      <c r="H68" s="123">
        <f>H69+H70+H71</f>
        <v>179055.80000000002</v>
      </c>
      <c r="I68" s="117"/>
    </row>
    <row r="69" spans="1:9" ht="15">
      <c r="A69" s="142"/>
      <c r="B69" s="389" t="s">
        <v>163</v>
      </c>
      <c r="C69" s="374"/>
      <c r="D69" s="374"/>
      <c r="E69" s="374"/>
      <c r="F69" s="374"/>
      <c r="G69" s="134"/>
      <c r="H69" s="134"/>
      <c r="I69" s="117"/>
    </row>
    <row r="70" spans="1:9" ht="15">
      <c r="A70" s="142"/>
      <c r="B70" s="389" t="s">
        <v>135</v>
      </c>
      <c r="C70" s="374"/>
      <c r="D70" s="374"/>
      <c r="E70" s="374"/>
      <c r="F70" s="374"/>
      <c r="G70" s="135"/>
      <c r="H70" s="135"/>
      <c r="I70" s="117"/>
    </row>
    <row r="71" spans="1:9" ht="15">
      <c r="A71" s="133"/>
      <c r="B71" s="390" t="s">
        <v>177</v>
      </c>
      <c r="C71" s="391"/>
      <c r="D71" s="391"/>
      <c r="E71" s="391"/>
      <c r="F71" s="392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387" t="s">
        <v>173</v>
      </c>
      <c r="C74" s="388"/>
      <c r="D74" s="388"/>
      <c r="E74" s="388"/>
      <c r="F74" s="388"/>
      <c r="G74" s="194">
        <f>свод!K100</f>
        <v>-21781.46</v>
      </c>
      <c r="H74" s="117"/>
      <c r="I74" s="117"/>
    </row>
    <row r="75" spans="1:12" ht="27.75" customHeight="1">
      <c r="A75" s="133"/>
      <c r="B75" s="387" t="s">
        <v>164</v>
      </c>
      <c r="C75" s="388"/>
      <c r="D75" s="388"/>
      <c r="E75" s="388"/>
      <c r="F75" s="388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387" t="s">
        <v>178</v>
      </c>
      <c r="C76" s="388"/>
      <c r="D76" s="388"/>
      <c r="E76" s="388"/>
      <c r="F76" s="388"/>
      <c r="G76" s="140">
        <f>K53</f>
        <v>12065.960000000006</v>
      </c>
      <c r="H76" s="141"/>
      <c r="I76" s="142"/>
      <c r="L76" s="142"/>
    </row>
    <row r="77" spans="1:9" ht="18.75">
      <c r="A77" s="118"/>
      <c r="B77" s="382"/>
      <c r="C77" s="383"/>
      <c r="D77" s="383"/>
      <c r="E77" s="383"/>
      <c r="F77" s="383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384" t="s">
        <v>117</v>
      </c>
      <c r="C79" s="385"/>
      <c r="D79" s="385"/>
      <c r="E79" s="385"/>
      <c r="F79" s="386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53" t="s">
        <v>182</v>
      </c>
      <c r="C51" s="353"/>
      <c r="D51" s="353"/>
      <c r="E51" s="353"/>
      <c r="F51" s="353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54" t="s">
        <v>117</v>
      </c>
      <c r="C53" s="354"/>
      <c r="D53" s="354"/>
      <c r="E53" s="354"/>
      <c r="F53" s="354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65" t="s">
        <v>120</v>
      </c>
      <c r="C57" s="366"/>
      <c r="D57" s="366"/>
      <c r="E57" s="366"/>
      <c r="F57" s="366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67" t="s">
        <v>122</v>
      </c>
      <c r="C58" s="368"/>
      <c r="D58" s="368"/>
      <c r="E58" s="368"/>
      <c r="F58" s="369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70" t="s">
        <v>161</v>
      </c>
      <c r="C59" s="371"/>
      <c r="D59" s="371"/>
      <c r="E59" s="371"/>
      <c r="F59" s="372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373" t="s">
        <v>124</v>
      </c>
      <c r="C60" s="374"/>
      <c r="D60" s="374"/>
      <c r="E60" s="374"/>
      <c r="F60" s="374"/>
      <c r="G60" s="213">
        <v>2.22</v>
      </c>
      <c r="H60" s="214">
        <f>ROUND(G60*C42,2)</f>
        <v>4347.25</v>
      </c>
      <c r="I60" s="207"/>
      <c r="K60" s="132"/>
    </row>
    <row r="61" spans="1:9" ht="15">
      <c r="A61" s="375" t="s">
        <v>127</v>
      </c>
      <c r="B61" s="376" t="s">
        <v>126</v>
      </c>
      <c r="C61" s="377"/>
      <c r="D61" s="377"/>
      <c r="E61" s="377"/>
      <c r="F61" s="377"/>
      <c r="G61" s="378">
        <v>0.69</v>
      </c>
      <c r="H61" s="379">
        <f>ROUND(G61*C42,2)</f>
        <v>1351.17</v>
      </c>
      <c r="I61" s="207"/>
    </row>
    <row r="62" spans="1:9" ht="18.75" customHeight="1">
      <c r="A62" s="375"/>
      <c r="B62" s="377"/>
      <c r="C62" s="377"/>
      <c r="D62" s="377"/>
      <c r="E62" s="377"/>
      <c r="F62" s="377"/>
      <c r="G62" s="378"/>
      <c r="H62" s="379"/>
      <c r="I62" s="207"/>
    </row>
    <row r="63" spans="1:9" ht="15">
      <c r="A63" s="375" t="s">
        <v>129</v>
      </c>
      <c r="B63" s="376" t="s">
        <v>128</v>
      </c>
      <c r="C63" s="377"/>
      <c r="D63" s="377"/>
      <c r="E63" s="377"/>
      <c r="F63" s="377"/>
      <c r="G63" s="378">
        <v>0.57</v>
      </c>
      <c r="H63" s="379">
        <f>ROUND(G63*C42,2)</f>
        <v>1116.19</v>
      </c>
      <c r="I63" s="207"/>
    </row>
    <row r="64" spans="1:9" ht="18.75" customHeight="1">
      <c r="A64" s="375"/>
      <c r="B64" s="377"/>
      <c r="C64" s="377"/>
      <c r="D64" s="377"/>
      <c r="E64" s="377"/>
      <c r="F64" s="377"/>
      <c r="G64" s="378"/>
      <c r="H64" s="379"/>
      <c r="I64" s="207"/>
    </row>
    <row r="65" spans="1:9" ht="21" customHeight="1">
      <c r="A65" s="375" t="s">
        <v>131</v>
      </c>
      <c r="B65" s="376" t="s">
        <v>130</v>
      </c>
      <c r="C65" s="377"/>
      <c r="D65" s="377"/>
      <c r="E65" s="377"/>
      <c r="F65" s="377"/>
      <c r="G65" s="378">
        <v>2</v>
      </c>
      <c r="H65" s="379">
        <f>G65*C42</f>
        <v>3916.44</v>
      </c>
      <c r="I65" s="207"/>
    </row>
    <row r="66" spans="1:9" ht="15">
      <c r="A66" s="375"/>
      <c r="B66" s="377"/>
      <c r="C66" s="377"/>
      <c r="D66" s="377"/>
      <c r="E66" s="377"/>
      <c r="F66" s="377"/>
      <c r="G66" s="378"/>
      <c r="H66" s="379"/>
      <c r="I66" s="207"/>
    </row>
    <row r="67" spans="1:15" ht="15">
      <c r="A67" s="212" t="s">
        <v>162</v>
      </c>
      <c r="B67" s="377" t="s">
        <v>132</v>
      </c>
      <c r="C67" s="377"/>
      <c r="D67" s="377"/>
      <c r="E67" s="377"/>
      <c r="F67" s="377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380" t="s">
        <v>134</v>
      </c>
      <c r="C68" s="381"/>
      <c r="D68" s="381"/>
      <c r="E68" s="381"/>
      <c r="F68" s="381"/>
      <c r="G68" s="123"/>
      <c r="H68" s="123">
        <f>H69+H70+H71</f>
        <v>179055.80000000002</v>
      </c>
      <c r="I68" s="207"/>
    </row>
    <row r="69" spans="1:9" ht="15">
      <c r="A69" s="142"/>
      <c r="B69" s="389" t="s">
        <v>163</v>
      </c>
      <c r="C69" s="374"/>
      <c r="D69" s="374"/>
      <c r="E69" s="374"/>
      <c r="F69" s="374"/>
      <c r="G69" s="134"/>
      <c r="H69" s="134"/>
      <c r="I69" s="207"/>
    </row>
    <row r="70" spans="1:12" ht="15">
      <c r="A70" s="142"/>
      <c r="B70" s="389" t="s">
        <v>135</v>
      </c>
      <c r="C70" s="374"/>
      <c r="D70" s="374"/>
      <c r="E70" s="374"/>
      <c r="F70" s="374"/>
      <c r="G70" s="135"/>
      <c r="H70" s="135"/>
      <c r="I70" s="207"/>
      <c r="L70" s="207">
        <f>L67+21.9</f>
        <v>-58483.270000000026</v>
      </c>
    </row>
    <row r="71" spans="1:9" ht="15">
      <c r="A71" s="133"/>
      <c r="B71" s="390" t="s">
        <v>177</v>
      </c>
      <c r="C71" s="391"/>
      <c r="D71" s="391"/>
      <c r="E71" s="391"/>
      <c r="F71" s="392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387" t="s">
        <v>181</v>
      </c>
      <c r="C74" s="388"/>
      <c r="D74" s="388"/>
      <c r="E74" s="388"/>
      <c r="F74" s="388"/>
      <c r="G74" s="194">
        <f>'июнь 2013г'!I65</f>
        <v>-12154.31</v>
      </c>
      <c r="H74" s="207"/>
      <c r="I74" s="207"/>
    </row>
    <row r="75" spans="1:12" ht="27.75" customHeight="1">
      <c r="A75" s="133"/>
      <c r="B75" s="387" t="s">
        <v>164</v>
      </c>
      <c r="C75" s="388"/>
      <c r="D75" s="388"/>
      <c r="E75" s="388"/>
      <c r="F75" s="388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387" t="s">
        <v>178</v>
      </c>
      <c r="C76" s="388"/>
      <c r="D76" s="388"/>
      <c r="E76" s="388"/>
      <c r="F76" s="388"/>
      <c r="G76" s="140">
        <f>K53</f>
        <v>12065.960000000006</v>
      </c>
      <c r="H76" s="141"/>
      <c r="I76" s="142"/>
      <c r="L76" s="142"/>
    </row>
    <row r="77" spans="1:9" ht="18.75">
      <c r="A77" s="118"/>
      <c r="B77" s="382"/>
      <c r="C77" s="383"/>
      <c r="D77" s="383"/>
      <c r="E77" s="383"/>
      <c r="F77" s="383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384" t="s">
        <v>117</v>
      </c>
      <c r="C79" s="385"/>
      <c r="D79" s="385"/>
      <c r="E79" s="385"/>
      <c r="F79" s="386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55" t="s">
        <v>16</v>
      </c>
      <c r="D14" s="356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57"/>
      <c r="D15" s="358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54" t="s">
        <v>115</v>
      </c>
      <c r="C47" s="354"/>
      <c r="D47" s="354"/>
      <c r="E47" s="354"/>
      <c r="F47" s="354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59" t="s">
        <v>116</v>
      </c>
      <c r="C48" s="360"/>
      <c r="D48" s="360"/>
      <c r="E48" s="360"/>
      <c r="F48" s="36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53" t="s">
        <v>13</v>
      </c>
      <c r="C49" s="353"/>
      <c r="D49" s="353"/>
      <c r="E49" s="353"/>
      <c r="F49" s="353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53" t="s">
        <v>52</v>
      </c>
      <c r="C50" s="353"/>
      <c r="D50" s="353"/>
      <c r="E50" s="353"/>
      <c r="F50" s="353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53" t="s">
        <v>182</v>
      </c>
      <c r="C51" s="353"/>
      <c r="D51" s="353"/>
      <c r="E51" s="353"/>
      <c r="F51" s="353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54" t="s">
        <v>117</v>
      </c>
      <c r="C53" s="354"/>
      <c r="D53" s="354"/>
      <c r="E53" s="354"/>
      <c r="F53" s="354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65" t="s">
        <v>186</v>
      </c>
      <c r="C57" s="366"/>
      <c r="D57" s="366"/>
      <c r="E57" s="366"/>
      <c r="F57" s="366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67" t="s">
        <v>122</v>
      </c>
      <c r="C58" s="368"/>
      <c r="D58" s="368"/>
      <c r="E58" s="368"/>
      <c r="F58" s="369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70" t="s">
        <v>161</v>
      </c>
      <c r="C59" s="371"/>
      <c r="D59" s="371"/>
      <c r="E59" s="371"/>
      <c r="F59" s="372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373" t="s">
        <v>124</v>
      </c>
      <c r="C60" s="374"/>
      <c r="D60" s="374"/>
      <c r="E60" s="374"/>
      <c r="F60" s="374"/>
      <c r="G60" s="218">
        <v>2.22</v>
      </c>
      <c r="H60" s="219">
        <f>ROUND(G60*C42,2)</f>
        <v>4347.25</v>
      </c>
      <c r="I60" s="207"/>
      <c r="K60" s="132"/>
    </row>
    <row r="61" spans="1:9" ht="15">
      <c r="A61" s="375" t="s">
        <v>127</v>
      </c>
      <c r="B61" s="376" t="s">
        <v>126</v>
      </c>
      <c r="C61" s="377"/>
      <c r="D61" s="377"/>
      <c r="E61" s="377"/>
      <c r="F61" s="377"/>
      <c r="G61" s="378">
        <v>0.69</v>
      </c>
      <c r="H61" s="379">
        <f>ROUND(G61*C42,2)</f>
        <v>1351.17</v>
      </c>
      <c r="I61" s="207"/>
    </row>
    <row r="62" spans="1:9" ht="18.75" customHeight="1">
      <c r="A62" s="375"/>
      <c r="B62" s="377"/>
      <c r="C62" s="377"/>
      <c r="D62" s="377"/>
      <c r="E62" s="377"/>
      <c r="F62" s="377"/>
      <c r="G62" s="378"/>
      <c r="H62" s="379"/>
      <c r="I62" s="207"/>
    </row>
    <row r="63" spans="1:9" ht="15">
      <c r="A63" s="375" t="s">
        <v>129</v>
      </c>
      <c r="B63" s="376" t="s">
        <v>128</v>
      </c>
      <c r="C63" s="377"/>
      <c r="D63" s="377"/>
      <c r="E63" s="377"/>
      <c r="F63" s="377"/>
      <c r="G63" s="378">
        <v>0.57</v>
      </c>
      <c r="H63" s="379">
        <f>ROUND(G63*C42,2)</f>
        <v>1116.19</v>
      </c>
      <c r="I63" s="207"/>
    </row>
    <row r="64" spans="1:9" ht="18.75" customHeight="1">
      <c r="A64" s="375"/>
      <c r="B64" s="377"/>
      <c r="C64" s="377"/>
      <c r="D64" s="377"/>
      <c r="E64" s="377"/>
      <c r="F64" s="377"/>
      <c r="G64" s="378"/>
      <c r="H64" s="379"/>
      <c r="I64" s="207"/>
    </row>
    <row r="65" spans="1:9" ht="21" customHeight="1">
      <c r="A65" s="375" t="s">
        <v>131</v>
      </c>
      <c r="B65" s="376" t="s">
        <v>130</v>
      </c>
      <c r="C65" s="377"/>
      <c r="D65" s="377"/>
      <c r="E65" s="377"/>
      <c r="F65" s="377"/>
      <c r="G65" s="378">
        <v>2</v>
      </c>
      <c r="H65" s="379">
        <f>G65*C42</f>
        <v>3916.44</v>
      </c>
      <c r="I65" s="207"/>
    </row>
    <row r="66" spans="1:9" ht="15">
      <c r="A66" s="375"/>
      <c r="B66" s="377"/>
      <c r="C66" s="377"/>
      <c r="D66" s="377"/>
      <c r="E66" s="377"/>
      <c r="F66" s="377"/>
      <c r="G66" s="378"/>
      <c r="H66" s="379"/>
      <c r="I66" s="207"/>
    </row>
    <row r="67" spans="1:15" ht="15">
      <c r="A67" s="217" t="s">
        <v>162</v>
      </c>
      <c r="B67" s="377" t="s">
        <v>132</v>
      </c>
      <c r="C67" s="377"/>
      <c r="D67" s="377"/>
      <c r="E67" s="377"/>
      <c r="F67" s="377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393" t="s">
        <v>185</v>
      </c>
      <c r="C68" s="388"/>
      <c r="D68" s="388"/>
      <c r="E68" s="388"/>
      <c r="F68" s="388"/>
      <c r="G68" s="123"/>
      <c r="H68" s="123">
        <f>H69+H70+H71</f>
        <v>179055.80000000002</v>
      </c>
      <c r="I68" s="207"/>
    </row>
    <row r="69" spans="1:9" ht="15">
      <c r="A69" s="142"/>
      <c r="B69" s="389" t="s">
        <v>163</v>
      </c>
      <c r="C69" s="374"/>
      <c r="D69" s="374"/>
      <c r="E69" s="374"/>
      <c r="F69" s="374"/>
      <c r="G69" s="134"/>
      <c r="H69" s="134"/>
      <c r="I69" s="207"/>
    </row>
    <row r="70" spans="1:12" ht="15">
      <c r="A70" s="142"/>
      <c r="B70" s="389" t="s">
        <v>135</v>
      </c>
      <c r="C70" s="374"/>
      <c r="D70" s="374"/>
      <c r="E70" s="374"/>
      <c r="F70" s="374"/>
      <c r="G70" s="135"/>
      <c r="H70" s="135"/>
      <c r="I70" s="207"/>
      <c r="L70" s="207">
        <f>L67+21.9</f>
        <v>-58483.270000000026</v>
      </c>
    </row>
    <row r="71" spans="1:11" ht="15">
      <c r="A71" s="133"/>
      <c r="B71" s="390" t="s">
        <v>177</v>
      </c>
      <c r="C71" s="391"/>
      <c r="D71" s="391"/>
      <c r="E71" s="391"/>
      <c r="F71" s="392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395" t="s">
        <v>52</v>
      </c>
      <c r="H74" s="396"/>
      <c r="I74" s="397" t="s">
        <v>117</v>
      </c>
      <c r="J74" s="396"/>
    </row>
    <row r="75" spans="1:12" ht="27.75" customHeight="1">
      <c r="A75" s="133"/>
      <c r="B75" s="136"/>
      <c r="C75" s="137"/>
      <c r="D75" s="137"/>
      <c r="E75" s="137"/>
      <c r="F75" s="137"/>
      <c r="G75" s="398" t="s">
        <v>37</v>
      </c>
      <c r="H75" s="399"/>
      <c r="I75" s="398" t="s">
        <v>37</v>
      </c>
      <c r="J75" s="399"/>
      <c r="L75" s="207"/>
    </row>
    <row r="76" spans="1:12" s="103" customFormat="1" ht="18.75">
      <c r="A76" s="133"/>
      <c r="B76" s="387" t="s">
        <v>183</v>
      </c>
      <c r="C76" s="388"/>
      <c r="D76" s="388"/>
      <c r="E76" s="388"/>
      <c r="F76" s="394"/>
      <c r="G76" s="400">
        <f>'июнь 2013г'!I65</f>
        <v>-12154.31</v>
      </c>
      <c r="H76" s="401"/>
      <c r="I76" s="402">
        <f>'июнь 2013г'!I60+'июнь 2013г'!I58</f>
        <v>132876.31999999998</v>
      </c>
      <c r="J76" s="401"/>
      <c r="L76" s="142"/>
    </row>
    <row r="77" spans="1:10" ht="18.75">
      <c r="A77" s="118"/>
      <c r="B77" s="387" t="s">
        <v>184</v>
      </c>
      <c r="C77" s="388"/>
      <c r="D77" s="388"/>
      <c r="E77" s="388"/>
      <c r="F77" s="394"/>
      <c r="G77" s="400">
        <f>G76+I47-H57+J53</f>
        <v>-58483.27000000003</v>
      </c>
      <c r="H77" s="401"/>
      <c r="I77" s="402">
        <f>I76+I53-J53</f>
        <v>12065.959999999977</v>
      </c>
      <c r="J77" s="401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384" t="s">
        <v>117</v>
      </c>
      <c r="L78" s="385"/>
      <c r="M78" s="385"/>
      <c r="N78" s="385"/>
      <c r="O78" s="386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2017-02-20T03:37:45Z</dcterms:modified>
  <cp:category/>
  <cp:version/>
  <cp:contentType/>
  <cp:contentStatus/>
</cp:coreProperties>
</file>