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comments45.xml" ContentType="application/vnd.openxmlformats-officedocument.spreadsheetml.comments+xml"/>
  <Default Extension="vml" ContentType="application/vnd.openxmlformats-officedocument.vmlDrawing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278" firstSheet="75" activeTab="78"/>
  </bookViews>
  <sheets>
    <sheet name="июль" sheetId="1" r:id="rId1"/>
    <sheet name="август" sheetId="2" r:id="rId2"/>
    <sheet name="сентябрь" sheetId="3" r:id="rId3"/>
    <sheet name="октябрь" sheetId="4" r:id="rId4"/>
    <sheet name="ноябрь" sheetId="5" r:id="rId5"/>
    <sheet name="дек2010г" sheetId="6" r:id="rId6"/>
    <sheet name="январь2011г" sheetId="7" r:id="rId7"/>
    <sheet name="февраль2011г" sheetId="8" r:id="rId8"/>
    <sheet name="март2011г" sheetId="9" r:id="rId9"/>
    <sheet name="апрель2011г" sheetId="10" r:id="rId10"/>
    <sheet name="май2011г" sheetId="11" r:id="rId11"/>
    <sheet name="июнь2011г" sheetId="12" r:id="rId12"/>
    <sheet name="июль2011г" sheetId="13" r:id="rId13"/>
    <sheet name="август2011г" sheetId="14" r:id="rId14"/>
    <sheet name="сент2011г" sheetId="15" r:id="rId15"/>
    <sheet name="окт2011г" sheetId="16" r:id="rId16"/>
    <sheet name="нояб2011г" sheetId="17" r:id="rId17"/>
    <sheet name="декаб2011" sheetId="18" r:id="rId18"/>
    <sheet name="янв 12" sheetId="19" r:id="rId19"/>
    <sheet name="февр2012г" sheetId="20" r:id="rId20"/>
    <sheet name="март2012г" sheetId="21" r:id="rId21"/>
    <sheet name="апр2012г" sheetId="22" r:id="rId22"/>
    <sheet name="май2012г" sheetId="23" r:id="rId23"/>
    <sheet name="июнь2012г" sheetId="24" r:id="rId24"/>
    <sheet name="июль2012г" sheetId="25" r:id="rId25"/>
    <sheet name="авг2012г" sheetId="26" r:id="rId26"/>
    <sheet name="сект2012г" sheetId="27" r:id="rId27"/>
    <sheet name="окт2012г" sheetId="28" r:id="rId28"/>
    <sheet name="нояб2012г" sheetId="29" r:id="rId29"/>
    <sheet name="декаб2012г" sheetId="30" r:id="rId30"/>
    <sheet name="январь 2013г" sheetId="31" r:id="rId31"/>
    <sheet name="февраль2013г" sheetId="32" r:id="rId32"/>
    <sheet name="март2013г" sheetId="33" r:id="rId33"/>
    <sheet name="апрель 2013г" sheetId="34" r:id="rId34"/>
    <sheet name="май2013г" sheetId="35" r:id="rId35"/>
    <sheet name="июнь2013г" sheetId="36" r:id="rId36"/>
    <sheet name="июль2013г" sheetId="37" r:id="rId37"/>
    <sheet name="август2013г" sheetId="38" r:id="rId38"/>
    <sheet name="сентябрь2013г" sheetId="39" r:id="rId39"/>
    <sheet name="окт 2013г" sheetId="40" r:id="rId40"/>
    <sheet name="11 13г" sheetId="41" r:id="rId41"/>
    <sheet name="12 13г" sheetId="42" r:id="rId42"/>
    <sheet name="01 14 г" sheetId="43" r:id="rId43"/>
    <sheet name="02 14 г" sheetId="44" r:id="rId44"/>
    <sheet name="03 14 г" sheetId="45" r:id="rId45"/>
    <sheet name="04 14 г" sheetId="46" r:id="rId46"/>
    <sheet name="05 14 г" sheetId="47" r:id="rId47"/>
    <sheet name="06 14 г" sheetId="48" r:id="rId48"/>
    <sheet name="07 14 г" sheetId="49" r:id="rId49"/>
    <sheet name="08 14 г" sheetId="50" r:id="rId50"/>
    <sheet name="09 14 г" sheetId="51" r:id="rId51"/>
    <sheet name="10 14 г" sheetId="52" r:id="rId52"/>
    <sheet name="11 14 г" sheetId="53" r:id="rId53"/>
    <sheet name="12 14 г" sheetId="54" r:id="rId54"/>
    <sheet name="01 15 г" sheetId="55" r:id="rId55"/>
    <sheet name="02 15 г" sheetId="56" r:id="rId56"/>
    <sheet name="03 15 г" sheetId="57" r:id="rId57"/>
    <sheet name="04 15 г" sheetId="58" r:id="rId58"/>
    <sheet name="05 15 г" sheetId="59" r:id="rId59"/>
    <sheet name="06 15 г" sheetId="60" r:id="rId60"/>
    <sheet name="07 15 г" sheetId="61" r:id="rId61"/>
    <sheet name="08 15 г" sheetId="62" r:id="rId62"/>
    <sheet name="09 15 г" sheetId="63" r:id="rId63"/>
    <sheet name="10 15 г" sheetId="64" r:id="rId64"/>
    <sheet name="11 15 г" sheetId="65" r:id="rId65"/>
    <sheet name="12 15 г" sheetId="66" r:id="rId66"/>
    <sheet name="01 16 г" sheetId="67" r:id="rId67"/>
    <sheet name="02 16 г" sheetId="68" r:id="rId68"/>
    <sheet name="03 16 г" sheetId="69" r:id="rId69"/>
    <sheet name="04 16 г" sheetId="70" r:id="rId70"/>
    <sheet name="05 16 г" sheetId="71" r:id="rId71"/>
    <sheet name="06 16 г" sheetId="72" r:id="rId72"/>
    <sheet name="07 16 г" sheetId="73" r:id="rId73"/>
    <sheet name="08 16 г" sheetId="74" r:id="rId74"/>
    <sheet name="09 16 г" sheetId="75" r:id="rId75"/>
    <sheet name="10 16 г" sheetId="76" r:id="rId76"/>
    <sheet name="11 16 г" sheetId="77" r:id="rId77"/>
    <sheet name="12 16 г" sheetId="78" r:id="rId78"/>
    <sheet name="01 17 г" sheetId="79" r:id="rId79"/>
    <sheet name="07 14 г (2)" sheetId="80" state="hidden" r:id="rId80"/>
  </sheets>
  <externalReferences>
    <externalReference r:id="rId83"/>
    <externalReference r:id="rId84"/>
  </externalReferences>
  <definedNames>
    <definedName name="_xlnm.Print_Area" localSheetId="42">'01 14 г'!$A$35:$K$92</definedName>
    <definedName name="_xlnm.Print_Area" localSheetId="54">'01 15 г'!$A$35:$K$92</definedName>
    <definedName name="_xlnm.Print_Area" localSheetId="66">'01 16 г'!$A$35:$K$91</definedName>
    <definedName name="_xlnm.Print_Area" localSheetId="78">'01 17 г'!$A$35:$K$92</definedName>
    <definedName name="_xlnm.Print_Area" localSheetId="43">'02 14 г'!$A$35:$K$92</definedName>
    <definedName name="_xlnm.Print_Area" localSheetId="55">'02 15 г'!$A$35:$K$92</definedName>
    <definedName name="_xlnm.Print_Area" localSheetId="67">'02 16 г'!$A$35:$K$91</definedName>
    <definedName name="_xlnm.Print_Area" localSheetId="44">'03 14 г'!$A$35:$K$92</definedName>
    <definedName name="_xlnm.Print_Area" localSheetId="56">'03 15 г'!$A$35:$K$92</definedName>
    <definedName name="_xlnm.Print_Area" localSheetId="68">'03 16 г'!$A$35:$K$91</definedName>
    <definedName name="_xlnm.Print_Area" localSheetId="45">'04 14 г'!$A$35:$K$92</definedName>
    <definedName name="_xlnm.Print_Area" localSheetId="57">'04 15 г'!$A$35:$K$92</definedName>
    <definedName name="_xlnm.Print_Area" localSheetId="69">'04 16 г'!$A$35:$K$91</definedName>
    <definedName name="_xlnm.Print_Area" localSheetId="46">'05 14 г'!$A$35:$K$92</definedName>
    <definedName name="_xlnm.Print_Area" localSheetId="58">'05 15 г'!$A$35:$K$92</definedName>
    <definedName name="_xlnm.Print_Area" localSheetId="70">'05 16 г'!$A$35:$K$91</definedName>
    <definedName name="_xlnm.Print_Area" localSheetId="47">'06 14 г'!$A$35:$K$92</definedName>
    <definedName name="_xlnm.Print_Area" localSheetId="59">'06 15 г'!$A$35:$K$92</definedName>
    <definedName name="_xlnm.Print_Area" localSheetId="71">'06 16 г'!$A$35:$K$91</definedName>
    <definedName name="_xlnm.Print_Area" localSheetId="48">'07 14 г'!$A$35:$K$92</definedName>
    <definedName name="_xlnm.Print_Area" localSheetId="79">'07 14 г (2)'!$A$35:$K$92</definedName>
    <definedName name="_xlnm.Print_Area" localSheetId="60">'07 15 г'!$A$35:$K$93</definedName>
    <definedName name="_xlnm.Print_Area" localSheetId="72">'07 16 г'!$A$35:$K$91</definedName>
    <definedName name="_xlnm.Print_Area" localSheetId="49">'08 14 г'!$A$35:$K$92</definedName>
    <definedName name="_xlnm.Print_Area" localSheetId="61">'08 15 г'!$A$35:$K$91</definedName>
    <definedName name="_xlnm.Print_Area" localSheetId="73">'08 16 г'!$A$35:$K$91</definedName>
    <definedName name="_xlnm.Print_Area" localSheetId="50">'09 14 г'!$A$35:$K$92</definedName>
    <definedName name="_xlnm.Print_Area" localSheetId="62">'09 15 г'!$A$35:$K$91</definedName>
    <definedName name="_xlnm.Print_Area" localSheetId="74">'09 16 г'!$A$35:$K$91</definedName>
    <definedName name="_xlnm.Print_Area" localSheetId="51">'10 14 г'!$A$35:$K$92</definedName>
    <definedName name="_xlnm.Print_Area" localSheetId="63">'10 15 г'!$A$35:$K$91</definedName>
    <definedName name="_xlnm.Print_Area" localSheetId="75">'10 16 г'!$A$35:$K$91</definedName>
    <definedName name="_xlnm.Print_Area" localSheetId="40">'11 13г'!$A$35:$K$92</definedName>
    <definedName name="_xlnm.Print_Area" localSheetId="52">'11 14 г'!$A$35:$K$92</definedName>
    <definedName name="_xlnm.Print_Area" localSheetId="64">'11 15 г'!$A$35:$K$91</definedName>
    <definedName name="_xlnm.Print_Area" localSheetId="76">'11 16 г'!$A$35:$K$91</definedName>
    <definedName name="_xlnm.Print_Area" localSheetId="41">'12 13г'!$A$35:$K$92</definedName>
    <definedName name="_xlnm.Print_Area" localSheetId="53">'12 14 г'!$A$35:$K$92</definedName>
    <definedName name="_xlnm.Print_Area" localSheetId="65">'12 15 г'!$A$35:$K$91</definedName>
    <definedName name="_xlnm.Print_Area" localSheetId="77">'12 16 г'!$A$35:$K$91</definedName>
    <definedName name="_xlnm.Print_Area" localSheetId="39">'окт 2013г'!$A$35:$K$91</definedName>
  </definedNames>
  <calcPr fullCalcOnLoad="1"/>
</workbook>
</file>

<file path=xl/comments45.xml><?xml version="1.0" encoding="utf-8"?>
<comments xmlns="http://schemas.openxmlformats.org/spreadsheetml/2006/main">
  <authors>
    <author>Автор</author>
  </authors>
  <commentList>
    <comment ref="I77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кор-к -0,02 в марте</t>
        </r>
      </text>
    </comment>
  </commentList>
</comments>
</file>

<file path=xl/sharedStrings.xml><?xml version="1.0" encoding="utf-8"?>
<sst xmlns="http://schemas.openxmlformats.org/spreadsheetml/2006/main" count="9399" uniqueCount="454">
  <si>
    <t xml:space="preserve">      Сальдо</t>
  </si>
  <si>
    <t>Начислено</t>
  </si>
  <si>
    <t>Оплачено</t>
  </si>
  <si>
    <t xml:space="preserve">  Оплачено</t>
  </si>
  <si>
    <t xml:space="preserve">   Всего</t>
  </si>
  <si>
    <t>Сальдо на конец</t>
  </si>
  <si>
    <t>на начало  м-ца</t>
  </si>
  <si>
    <t>льгот</t>
  </si>
  <si>
    <t>оплачено</t>
  </si>
  <si>
    <t>периода</t>
  </si>
  <si>
    <t>Тех. ремонт.</t>
  </si>
  <si>
    <t>Содержание</t>
  </si>
  <si>
    <t>ИТОГО:</t>
  </si>
  <si>
    <t xml:space="preserve"> Дата </t>
  </si>
  <si>
    <t xml:space="preserve">Краткое описание работ </t>
  </si>
  <si>
    <t xml:space="preserve"> Затрата    труда</t>
  </si>
  <si>
    <t xml:space="preserve">   Материалы</t>
  </si>
  <si>
    <t>Бригада</t>
  </si>
  <si>
    <t>ст-ть 1 час(руб)</t>
  </si>
  <si>
    <t xml:space="preserve">время </t>
  </si>
  <si>
    <t>Ст-ть работ(руб)</t>
  </si>
  <si>
    <t>нимен-е</t>
  </si>
  <si>
    <t>ед.изм</t>
  </si>
  <si>
    <t>кол-во</t>
  </si>
  <si>
    <t>цена в (руб)</t>
  </si>
  <si>
    <t>Стоим-ть(руб)</t>
  </si>
  <si>
    <t>2ч</t>
  </si>
  <si>
    <t>итого</t>
  </si>
  <si>
    <t xml:space="preserve">                  электроцех</t>
  </si>
  <si>
    <t>05.2010г</t>
  </si>
  <si>
    <t>уст-ка  хлопк-х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</si>
  <si>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</si>
  <si>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Текущее иаварийное </t>
  </si>
  <si>
    <t>*1,58=</t>
  </si>
  <si>
    <t>Уборка подъезда, обслуживание и уборка зем.участкак</t>
  </si>
  <si>
    <t>частка</t>
  </si>
  <si>
    <t>ЕСН</t>
  </si>
  <si>
    <t>ремонт эл.оборудования</t>
  </si>
  <si>
    <t>прочие пасп.стол</t>
  </si>
  <si>
    <t>=</t>
  </si>
  <si>
    <t>Всего затрат</t>
  </si>
  <si>
    <t>Всего затрат:</t>
  </si>
  <si>
    <t>Остаток:</t>
  </si>
  <si>
    <t>Лицевой счет</t>
  </si>
  <si>
    <t xml:space="preserve">Многоквартирного дома по адресу </t>
  </si>
  <si>
    <t>за июль  месяц 2010 год</t>
  </si>
  <si>
    <t>№ п/п</t>
  </si>
  <si>
    <t>Наименоваие</t>
  </si>
  <si>
    <t>ед .измерения</t>
  </si>
  <si>
    <t>сумма руб.</t>
  </si>
  <si>
    <t>Начисленно за месяц</t>
  </si>
  <si>
    <t>руб.</t>
  </si>
  <si>
    <t>Оплаченно</t>
  </si>
  <si>
    <t>Задолженость</t>
  </si>
  <si>
    <t>Фактические затраты в т.ч.</t>
  </si>
  <si>
    <t>Уборка придомовой территории</t>
  </si>
  <si>
    <t>Плата за управлеие</t>
  </si>
  <si>
    <t>Услуги аварийно- диспетчерской службы</t>
  </si>
  <si>
    <t>поступило заявок</t>
  </si>
  <si>
    <t>шт</t>
  </si>
  <si>
    <t>выполнено заявок</t>
  </si>
  <si>
    <t>услуги паспортного стола, БЦКП</t>
  </si>
  <si>
    <t>Текущий ремонт</t>
  </si>
  <si>
    <t xml:space="preserve"> перечисления с УК Сенат</t>
  </si>
  <si>
    <t>Остаток по дому фактический за месяц</t>
  </si>
  <si>
    <t>Накопления на капитальный ремонт</t>
  </si>
  <si>
    <t>Накоплено на начало месяца</t>
  </si>
  <si>
    <t>Задолженность на начало месяца</t>
  </si>
  <si>
    <t>Задолженность на конец месяца</t>
  </si>
  <si>
    <t>Накопленно на конец месяца</t>
  </si>
  <si>
    <t>Подпись уполномоченного:</t>
  </si>
  <si>
    <t>Дата:</t>
  </si>
  <si>
    <t>ул. Тухачевского,16</t>
  </si>
  <si>
    <t xml:space="preserve"> ул.Тухачевского16 июль  м-ц 2010г ООО   ОООБеловоСтройГарант</t>
  </si>
  <si>
    <t>07.2010г</t>
  </si>
  <si>
    <t>09/2010г</t>
  </si>
  <si>
    <t>уст-ка эл/ламп</t>
  </si>
  <si>
    <t>за сентябрь  месяц 2010 год</t>
  </si>
  <si>
    <t xml:space="preserve"> ул.Тухачевского16 сентябрь   м-ц 2010г ООО   ОООБеловоСтройГарант</t>
  </si>
  <si>
    <t>Обсл-е  ООО БелСтройГар.</t>
  </si>
  <si>
    <t xml:space="preserve"> ул.Тухачевского16 октябрь  м-ц 2010г ОООБеловоСтройГарант</t>
  </si>
  <si>
    <t>за октябрь  месяц 2010 год</t>
  </si>
  <si>
    <t>ул.Тухачевского16 сентябрь   м-ц 2010г ОООБеловоСтройГарант</t>
  </si>
  <si>
    <t>10.2010г</t>
  </si>
  <si>
    <t>ремонт кровли</t>
  </si>
  <si>
    <t>МОП</t>
  </si>
  <si>
    <t>11.2010г</t>
  </si>
  <si>
    <t xml:space="preserve"> ул.Тухачевского16 декабрь  м-ц 2010г ОООБеловоСтройГарант</t>
  </si>
  <si>
    <t>за декабрь  месяц 2010 год</t>
  </si>
  <si>
    <t>кап/рем</t>
  </si>
  <si>
    <t>12.2010г</t>
  </si>
  <si>
    <t>н/сальдо</t>
  </si>
  <si>
    <t>начислен</t>
  </si>
  <si>
    <t>оплата</t>
  </si>
  <si>
    <t>к/сальдо</t>
  </si>
  <si>
    <t>обследование</t>
  </si>
  <si>
    <t xml:space="preserve"> ул.Тухачевского16 январь  м-ц 2011г ОООБеловоСтройГарант</t>
  </si>
  <si>
    <t>01.2011г</t>
  </si>
  <si>
    <t>*1,68</t>
  </si>
  <si>
    <t>*2,22</t>
  </si>
  <si>
    <t>*0,69</t>
  </si>
  <si>
    <t>*1,14</t>
  </si>
  <si>
    <t>*0,57</t>
  </si>
  <si>
    <t>*0,39</t>
  </si>
  <si>
    <t>уборка</t>
  </si>
  <si>
    <t>подъезда</t>
  </si>
  <si>
    <t>обслуживание и уборка придомовой</t>
  </si>
  <si>
    <t>территории и контейн-й площ-ки</t>
  </si>
  <si>
    <t xml:space="preserve">техобслуживание внутридом-х </t>
  </si>
  <si>
    <t>инженерных сетей</t>
  </si>
  <si>
    <t xml:space="preserve">аварийное обслуживание </t>
  </si>
  <si>
    <t xml:space="preserve"> внутридомовых</t>
  </si>
  <si>
    <t>сетей</t>
  </si>
  <si>
    <t xml:space="preserve">электросетей  </t>
  </si>
  <si>
    <t>прочие услуги</t>
  </si>
  <si>
    <t>за январь  месяц 2011 год</t>
  </si>
  <si>
    <t xml:space="preserve"> ул.Тухачевского16 февраль   м-ц 2011г ОООБеловоСтройГарант</t>
  </si>
  <si>
    <t>02,2011г</t>
  </si>
  <si>
    <t xml:space="preserve">многоквартирного дома по адресу </t>
  </si>
  <si>
    <t>возврат</t>
  </si>
  <si>
    <t>за февраль  месяц 2011 год</t>
  </si>
  <si>
    <t>03,2011г</t>
  </si>
  <si>
    <t>за апрель  месяц 2011 год</t>
  </si>
  <si>
    <t>04.2011г</t>
  </si>
  <si>
    <t>известь</t>
  </si>
  <si>
    <t xml:space="preserve"> ул.Тухачевского16  апрель   м-ц 2011г ОООБеловоСтройГарант</t>
  </si>
  <si>
    <t>05,2011г</t>
  </si>
  <si>
    <t xml:space="preserve"> ул.Тухачевского16   май   м-ц 2011г ОООБеловоСтройГарант</t>
  </si>
  <si>
    <t>за  м ай  месяц 2011 год</t>
  </si>
  <si>
    <t>18.05.2011г демонтаж вент-й трубы</t>
  </si>
  <si>
    <t>25.05.11г</t>
  </si>
  <si>
    <t>завоз земли</t>
  </si>
  <si>
    <t>демонтаж вент-й трубы</t>
  </si>
  <si>
    <t>за  июнь  месяц 2011 год</t>
  </si>
  <si>
    <t>06.2011г</t>
  </si>
  <si>
    <t>установка вентелейи  и монтаж</t>
  </si>
  <si>
    <t>п/сушителей в подвале</t>
  </si>
  <si>
    <t>8.06.11г</t>
  </si>
  <si>
    <t>замена  канализации</t>
  </si>
  <si>
    <t>подвал</t>
  </si>
  <si>
    <t>труба на110</t>
  </si>
  <si>
    <t>манжет</t>
  </si>
  <si>
    <t>муфта</t>
  </si>
  <si>
    <t>переход</t>
  </si>
  <si>
    <t>тройник</t>
  </si>
  <si>
    <t>отвод</t>
  </si>
  <si>
    <t>заглушка</t>
  </si>
  <si>
    <t>материалы</t>
  </si>
  <si>
    <t xml:space="preserve"> ул.Тухачевского16   июнь   м-ц 2011г ОООБеловоСтройГарант</t>
  </si>
  <si>
    <t>07.2011г</t>
  </si>
  <si>
    <t>за  июль  месяц 2011 год</t>
  </si>
  <si>
    <t xml:space="preserve"> ул.Тухачевского16   июль   м-ц 2011г ОООБеловоСтройГарант</t>
  </si>
  <si>
    <t>перечисление кап/рем</t>
  </si>
  <si>
    <t>остаток на кап*рем-е</t>
  </si>
  <si>
    <t>за  август  месяц 2011 год</t>
  </si>
  <si>
    <t>08.011г</t>
  </si>
  <si>
    <t xml:space="preserve"> ул.Тухачевского16   август  м-ц 2011г ОООБеловоСтройГарант</t>
  </si>
  <si>
    <t>3.08.11г</t>
  </si>
  <si>
    <t>прочистка</t>
  </si>
  <si>
    <t>вентиляции КВ.№8</t>
  </si>
  <si>
    <t>Остаток по дому фактический за месяц к/р</t>
  </si>
  <si>
    <t>поступ.</t>
  </si>
  <si>
    <t>за  сентябрь  месяц 2011 год</t>
  </si>
  <si>
    <t xml:space="preserve"> ул.Тухачевского16   сентябрь   м-ц 2011г ОООБеловоСтройГарант</t>
  </si>
  <si>
    <t>09.2011г</t>
  </si>
  <si>
    <t xml:space="preserve">кап/рем   </t>
  </si>
  <si>
    <t>10.2011г</t>
  </si>
  <si>
    <t xml:space="preserve"> ул.Тухачевского16   октябрь   м-ц 2011г ОООБеловоСтройГарант</t>
  </si>
  <si>
    <t>материала</t>
  </si>
  <si>
    <t>11.2011г</t>
  </si>
  <si>
    <t>за  ноябрь  месяц 2011 год</t>
  </si>
  <si>
    <t>28.12.11г</t>
  </si>
  <si>
    <t>ремонт под.№2</t>
  </si>
  <si>
    <t>АДС</t>
  </si>
  <si>
    <t>12.2011г</t>
  </si>
  <si>
    <t>за декабрь  месяц 2011 год</t>
  </si>
  <si>
    <t xml:space="preserve"> ул.Тухачевского16   ОООБеловоСтройГарант</t>
  </si>
  <si>
    <t>Тек. ремонт.</t>
  </si>
  <si>
    <t>Уборка подъезда, обслуживание и уборка зем.участка</t>
  </si>
  <si>
    <t>Начислено за месяц</t>
  </si>
  <si>
    <t>1.2012г</t>
  </si>
  <si>
    <t>Накоплено на конец месяца</t>
  </si>
  <si>
    <t>остекление балконов</t>
  </si>
  <si>
    <t>материалы АДС</t>
  </si>
  <si>
    <t xml:space="preserve">Текущее и аварийное </t>
  </si>
  <si>
    <t>2.2012г</t>
  </si>
  <si>
    <t>15.02.12г</t>
  </si>
  <si>
    <t>установка датчика движения</t>
  </si>
  <si>
    <t>февраль 2012г</t>
  </si>
  <si>
    <t>Перечисление кап/рем</t>
  </si>
  <si>
    <t>Остаток по к/р</t>
  </si>
  <si>
    <t>с12.2010г</t>
  </si>
  <si>
    <t>с 12.2010г</t>
  </si>
  <si>
    <t>Накоплено на начало месяца по т/р</t>
  </si>
  <si>
    <t>Накоплено на конец месяца по т/р</t>
  </si>
  <si>
    <t>март2012г</t>
  </si>
  <si>
    <t>март  2012г</t>
  </si>
  <si>
    <t>03,2012г</t>
  </si>
  <si>
    <t>ремонт подъездов</t>
  </si>
  <si>
    <t>3.2012г</t>
  </si>
  <si>
    <t>снять в 04.2012г</t>
  </si>
  <si>
    <t>апрель 2012г</t>
  </si>
  <si>
    <t>апрель  2012г</t>
  </si>
  <si>
    <t>4.2012г</t>
  </si>
  <si>
    <t>\</t>
  </si>
  <si>
    <t>май 2012г</t>
  </si>
  <si>
    <t>5.2012г</t>
  </si>
  <si>
    <t>05.2012г</t>
  </si>
  <si>
    <t>летний водопровод</t>
  </si>
  <si>
    <t>завоз песка</t>
  </si>
  <si>
    <t>май  2012г</t>
  </si>
  <si>
    <t>июнь 2012г</t>
  </si>
  <si>
    <t>июнь   2012г</t>
  </si>
  <si>
    <t>6.2012г</t>
  </si>
  <si>
    <t>текущий ремонт</t>
  </si>
  <si>
    <t>содержание и обслуживание</t>
  </si>
  <si>
    <t>общего имущества многоквартирного</t>
  </si>
  <si>
    <t>дома</t>
  </si>
  <si>
    <t>за 1 кв.м общей</t>
  </si>
  <si>
    <t>площади</t>
  </si>
  <si>
    <t>начисление</t>
  </si>
  <si>
    <t>материалы   АДС</t>
  </si>
  <si>
    <t>перечисление   кап/ремонта</t>
  </si>
  <si>
    <t>Перечисления</t>
  </si>
  <si>
    <t xml:space="preserve">  1,5руб.  за 1м2</t>
  </si>
  <si>
    <t xml:space="preserve">с12.2010г </t>
  </si>
  <si>
    <t>июль   2012г</t>
  </si>
  <si>
    <t>июль 2012г</t>
  </si>
  <si>
    <t>7.2012г</t>
  </si>
  <si>
    <t xml:space="preserve"> МКД по адресу </t>
  </si>
  <si>
    <t>выполненные работы по гекущему ремонту за месяц</t>
  </si>
  <si>
    <t>август 2012г</t>
  </si>
  <si>
    <t>август   2012г</t>
  </si>
  <si>
    <t xml:space="preserve">содержание и обслуживание  </t>
  </si>
  <si>
    <t xml:space="preserve">в том </t>
  </si>
  <si>
    <t>числе:</t>
  </si>
  <si>
    <t>8.2012г</t>
  </si>
  <si>
    <t>сентябрь  2012г</t>
  </si>
  <si>
    <t>9.2012г</t>
  </si>
  <si>
    <t>сентябрь 2012г</t>
  </si>
  <si>
    <t>октябрь  2012г</t>
  </si>
  <si>
    <t>октябрь 2012г</t>
  </si>
  <si>
    <t>10.2012г</t>
  </si>
  <si>
    <t>материалц АДС</t>
  </si>
  <si>
    <t>ремонт водоотведения</t>
  </si>
  <si>
    <t>ноябрь  2012г</t>
  </si>
  <si>
    <t>ноябрь 2012г</t>
  </si>
  <si>
    <t>11.2012г</t>
  </si>
  <si>
    <t>декабрь  2012г</t>
  </si>
  <si>
    <t>декабрь 2012г</t>
  </si>
  <si>
    <t>12.2012г</t>
  </si>
  <si>
    <t>январь  2013г</t>
  </si>
  <si>
    <t>дата</t>
  </si>
  <si>
    <t>январь 2013г</t>
  </si>
  <si>
    <t>01.2013г</t>
  </si>
  <si>
    <t>февраль  2013г</t>
  </si>
  <si>
    <t>02.2013г</t>
  </si>
  <si>
    <t>материалы  адс</t>
  </si>
  <si>
    <t>материалы   адс</t>
  </si>
  <si>
    <t>материалы адс</t>
  </si>
  <si>
    <t>03,2013г</t>
  </si>
  <si>
    <t>ремонт вент шахты</t>
  </si>
  <si>
    <t>тариф</t>
  </si>
  <si>
    <t>март  2013г</t>
  </si>
  <si>
    <t>март   2013г</t>
  </si>
  <si>
    <t>апрель   2013г</t>
  </si>
  <si>
    <t>04.2013г</t>
  </si>
  <si>
    <t>прочистка вентиляции</t>
  </si>
  <si>
    <t>кв.22,21,9,24</t>
  </si>
  <si>
    <t>ремонт крыши</t>
  </si>
  <si>
    <t>№ акта</t>
  </si>
  <si>
    <t>апрель  2013г</t>
  </si>
  <si>
    <t>Начисление за месяц по МКД</t>
  </si>
  <si>
    <t>Оплачено за  мес-ц по МКД</t>
  </si>
  <si>
    <t>Фактические затраты за мес-ц по МКДв т.ч.</t>
  </si>
  <si>
    <t>май   2013г</t>
  </si>
  <si>
    <t>май 2013г</t>
  </si>
  <si>
    <t>05.2013г</t>
  </si>
  <si>
    <t>оплата ПСД</t>
  </si>
  <si>
    <t>июнь   2013г</t>
  </si>
  <si>
    <t>06.2013г</t>
  </si>
  <si>
    <t>смена остекления</t>
  </si>
  <si>
    <t>июль   2013г</t>
  </si>
  <si>
    <t>07.2013г</t>
  </si>
  <si>
    <t>07.2013,г</t>
  </si>
  <si>
    <t>установка летнего водопровода</t>
  </si>
  <si>
    <t>монтаж коньков</t>
  </si>
  <si>
    <t>август2013г</t>
  </si>
  <si>
    <t>август    2013г</t>
  </si>
  <si>
    <t>08.2013г</t>
  </si>
  <si>
    <t>сентябрь т2013г</t>
  </si>
  <si>
    <t>09.2013г</t>
  </si>
  <si>
    <t>сентябрь    2013г</t>
  </si>
  <si>
    <t>ул.Гастелло, 19</t>
  </si>
  <si>
    <t xml:space="preserve"> июль  2013г</t>
  </si>
  <si>
    <t>ОООБелово Строй Гарант</t>
  </si>
  <si>
    <t>антена</t>
  </si>
  <si>
    <t>S     МКД</t>
  </si>
  <si>
    <t>ООО "БеловоСтройГарант"</t>
  </si>
  <si>
    <t>Сведения о состоянии лицевого счета</t>
  </si>
  <si>
    <t>Адрес:</t>
  </si>
  <si>
    <t>пгт.Новый-Городок, ул.Тухачевского, д.16</t>
  </si>
  <si>
    <t>Площадь:</t>
  </si>
  <si>
    <t>м2</t>
  </si>
  <si>
    <t>Месяц:</t>
  </si>
  <si>
    <t>октябрь</t>
  </si>
  <si>
    <t>2013г</t>
  </si>
  <si>
    <t>Тариф</t>
  </si>
  <si>
    <t>Фактич. расходы</t>
  </si>
  <si>
    <t>Фактич.остаток ("оплачено-расходы")</t>
  </si>
  <si>
    <t>Долг ("начисл.-оплач.")</t>
  </si>
  <si>
    <t>тр оплата</t>
  </si>
  <si>
    <t>с/с</t>
  </si>
  <si>
    <t>кр</t>
  </si>
  <si>
    <t>Содержание и текущий ремонт общего имущества многоквартирного дома</t>
  </si>
  <si>
    <t>в том числе:</t>
  </si>
  <si>
    <t>Капитальный ремонт</t>
  </si>
  <si>
    <t>Сумма</t>
  </si>
  <si>
    <t>1.</t>
  </si>
  <si>
    <t>Расходы за месяц всего, в т.ч.:</t>
  </si>
  <si>
    <t>1.1.</t>
  </si>
  <si>
    <t>Содержание:</t>
  </si>
  <si>
    <t>1.1.1.</t>
  </si>
  <si>
    <t>Уборка подъезда</t>
  </si>
  <si>
    <t>1.1.2.</t>
  </si>
  <si>
    <t>Обслуживание и уборка придомовой территории</t>
  </si>
  <si>
    <t>1.1.3.</t>
  </si>
  <si>
    <t>Техническое обслуживание внутридомовых инженерных и электрических сетей</t>
  </si>
  <si>
    <t>1.1.4.</t>
  </si>
  <si>
    <t>Аварийное обслуживание внутридомовых инженерных сетей</t>
  </si>
  <si>
    <t>1.1.5.</t>
  </si>
  <si>
    <t>Общехозяйственные</t>
  </si>
  <si>
    <t>1.2.</t>
  </si>
  <si>
    <t>Выполненные работы:</t>
  </si>
  <si>
    <t>Оплата ПСД</t>
  </si>
  <si>
    <t>Выполненные работы по текущему ремонту за месяц:</t>
  </si>
  <si>
    <t>-</t>
  </si>
  <si>
    <t>Остаток денежных средств на начало месяца</t>
  </si>
  <si>
    <t>ТР</t>
  </si>
  <si>
    <t>КР</t>
  </si>
  <si>
    <t>Остаток денежных средств на конец месяца</t>
  </si>
  <si>
    <t>ноябрь</t>
  </si>
  <si>
    <t>Выполненные работы и оказанные услуги за месяц всего, в т.ч.:</t>
  </si>
  <si>
    <t>-устройство козырьков</t>
  </si>
  <si>
    <t>Капитальный ремонт,руб.</t>
  </si>
  <si>
    <t>Н.сальдо</t>
  </si>
  <si>
    <t>К.сальдо</t>
  </si>
  <si>
    <t>Расходы</t>
  </si>
  <si>
    <t>декабрь</t>
  </si>
  <si>
    <t>начисл кр</t>
  </si>
  <si>
    <t>Выполненные работы по ремонту за месяц:</t>
  </si>
  <si>
    <t>-ремонт системы х.в.с. (кв.8)</t>
  </si>
  <si>
    <t>остаток долга на КР</t>
  </si>
  <si>
    <t>январь</t>
  </si>
  <si>
    <t>2014 г</t>
  </si>
  <si>
    <t>н.сальдо</t>
  </si>
  <si>
    <t>начислено</t>
  </si>
  <si>
    <t>к.сальдо</t>
  </si>
  <si>
    <t>расход</t>
  </si>
  <si>
    <t>янв.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</si>
  <si>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</si>
  <si>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</si>
  <si>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</si>
  <si>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</si>
  <si>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</si>
  <si>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</si>
  <si>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</si>
  <si>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</si>
  <si>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</si>
  <si>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</si>
  <si>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</si>
  <si>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всего</t>
  </si>
  <si>
    <t>-замена запорной арматуры</t>
  </si>
  <si>
    <t>-ремонт теплоснабжения</t>
  </si>
  <si>
    <t>не надо доснимать с КР</t>
  </si>
  <si>
    <t>февраль</t>
  </si>
  <si>
    <t>март</t>
  </si>
  <si>
    <t>Исполнитель: гл.экономист Попова Е.О.</t>
  </si>
  <si>
    <t>т.3-39-09</t>
  </si>
  <si>
    <t>-установка табличек</t>
  </si>
  <si>
    <t>апрель</t>
  </si>
  <si>
    <t>-подрезка кустарников</t>
  </si>
  <si>
    <t>-краска</t>
  </si>
  <si>
    <t>июнь</t>
  </si>
  <si>
    <t>-покос травы</t>
  </si>
  <si>
    <t>июль</t>
  </si>
  <si>
    <t>-ремонт бетонных крылец</t>
  </si>
  <si>
    <t>-материалы</t>
  </si>
  <si>
    <r>
      <t>-установка пластиковых окон</t>
    </r>
    <r>
      <rPr>
        <sz val="9"/>
        <color indexed="8"/>
        <rFont val="Calibri"/>
        <family val="2"/>
      </rPr>
      <t>(предоплата согл.договора)</t>
    </r>
  </si>
  <si>
    <t>частичн.финансирование со статьи КР</t>
  </si>
  <si>
    <t>август</t>
  </si>
  <si>
    <t>Расходы*</t>
  </si>
  <si>
    <t>* - расходы КР за установку пластиковых окон,длит.снятие (согласно протокола)</t>
  </si>
  <si>
    <t>Корректировка С/С и ТР(окт.13 г.-07.14 г.)</t>
  </si>
  <si>
    <t>-установка пластиковых окон(ост.часть суммы)</t>
  </si>
  <si>
    <t>сентябрь</t>
  </si>
  <si>
    <t>-установка прибора х.в.с. (1 узел)</t>
  </si>
  <si>
    <t>долг н</t>
  </si>
  <si>
    <t xml:space="preserve">долг к </t>
  </si>
  <si>
    <t>На начало месяца</t>
  </si>
  <si>
    <t>На конец месяца</t>
  </si>
  <si>
    <t>проверка</t>
  </si>
  <si>
    <t>Долг по оплате ТР,руб.</t>
  </si>
  <si>
    <t>Финансовый результат МКД на начало месяца</t>
  </si>
  <si>
    <t>Финансовый результат МКД на конец месяца</t>
  </si>
  <si>
    <t>2015 г</t>
  </si>
  <si>
    <t>КР с ЕЗ</t>
  </si>
  <si>
    <t>р.</t>
  </si>
  <si>
    <t>-установка аншлага</t>
  </si>
  <si>
    <t>обс опл</t>
  </si>
  <si>
    <t>кр начисл</t>
  </si>
  <si>
    <t>кр опл</t>
  </si>
  <si>
    <t xml:space="preserve">-уличное освещение </t>
  </si>
  <si>
    <t>-замена запорной арматуры (кв.10)</t>
  </si>
  <si>
    <t>-монтаж метал.креплений</t>
  </si>
  <si>
    <t>-замена запорной арматуры (кв.25)</t>
  </si>
  <si>
    <t>-освещение теплового узла</t>
  </si>
  <si>
    <t>-ремонт стропильной системы</t>
  </si>
  <si>
    <t>-ремонт системы х.в.с. (подвал)</t>
  </si>
  <si>
    <t>Исполнитель: гл.экономист Лебедева А.В.</t>
  </si>
  <si>
    <t>Управление МКД</t>
  </si>
  <si>
    <t>-ремонт шиферной кровли</t>
  </si>
  <si>
    <t>* - расходы КР длительно снятие согласно протокола ОСС МКД</t>
  </si>
  <si>
    <t>-очистка канализационной сети</t>
  </si>
  <si>
    <t>Долг по оплате ,руб.</t>
  </si>
  <si>
    <t>-замена запорной арматуры (кв.20)</t>
  </si>
  <si>
    <t>-навеска замка</t>
  </si>
  <si>
    <t>-изготовление и монтаж ограждения узла управления</t>
  </si>
  <si>
    <t>-промывка канализационного выпуска</t>
  </si>
  <si>
    <t>за 2015 г.</t>
  </si>
  <si>
    <t>только жил.площадь с 08.2015 г.</t>
  </si>
  <si>
    <t xml:space="preserve"> начислено всего ж.п.</t>
  </si>
  <si>
    <t>оплачено ж.п. всего</t>
  </si>
  <si>
    <t>тр</t>
  </si>
  <si>
    <t>тр выполнено с 08.2015</t>
  </si>
  <si>
    <t>2016 г</t>
  </si>
  <si>
    <t>-установка табличек на подъезды (3под.)</t>
  </si>
  <si>
    <t>-ремонт теплоснабжения (подвал)</t>
  </si>
  <si>
    <t>ремонт теплоснабжения (кв.2,3,4,13,14)</t>
  </si>
  <si>
    <t>Замена запорной арматуры 2под.</t>
  </si>
  <si>
    <t>прокладка водопровода х и г.в</t>
  </si>
  <si>
    <t>электромонтажные работы</t>
  </si>
  <si>
    <t>кв.33 ремонт кровли</t>
  </si>
  <si>
    <t>покос травы</t>
  </si>
  <si>
    <t>Замена запорной арматуры (подвал)</t>
  </si>
  <si>
    <t>ремонт шиферной кровли кв.33</t>
  </si>
  <si>
    <t>Замена запорной арматуры кв.27,28</t>
  </si>
  <si>
    <t>ремонт козырьков</t>
  </si>
  <si>
    <t>замена запорной арматуры</t>
  </si>
  <si>
    <t>установка фильтра</t>
  </si>
  <si>
    <t>(подвал)замена запорной арматуры</t>
  </si>
  <si>
    <t>2017 г</t>
  </si>
  <si>
    <t>ОДН эл/эн</t>
  </si>
  <si>
    <t>ОДН опл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</si>
</sst>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[$р.-419]_-;\-* #,##0.00[$р.-419]_-;_-* &quot;-&quot;??[$р.-419]_-;_-@_-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9"/>
      <color indexed="8"/>
      <name val="Calibri"/>
      <family val="2"/>
    </font>
    <font>
      <b/>
      <u val="single"/>
      <sz val="11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4"/>
      <name val="Calibri"/>
      <family val="2"/>
    </font>
    <font>
      <b/>
      <sz val="10"/>
      <color indexed="8"/>
      <name val="Calibri"/>
      <family val="2"/>
    </font>
    <font>
      <b/>
      <sz val="10"/>
      <color indexed="11"/>
      <name val="Calibri"/>
      <family val="2"/>
    </font>
    <font>
      <sz val="14"/>
      <color indexed="10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color indexed="62"/>
      <name val="Arial Cyr"/>
      <family val="0"/>
    </font>
    <font>
      <b/>
      <i/>
      <u val="single"/>
      <sz val="10"/>
      <color indexed="14"/>
      <name val="Arial Cyr"/>
      <family val="0"/>
    </font>
    <font>
      <b/>
      <sz val="14"/>
      <color indexed="11"/>
      <name val="Arial Cyr"/>
      <family val="0"/>
    </font>
    <font>
      <b/>
      <sz val="14"/>
      <color indexed="11"/>
      <name val="Calibri"/>
      <family val="2"/>
    </font>
    <font>
      <b/>
      <sz val="14"/>
      <color indexed="11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66FF66"/>
      <name val="Calibri"/>
      <family val="2"/>
    </font>
    <font>
      <sz val="14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theme="3" tint="0.39998000860214233"/>
      <name val="Arial Cyr"/>
      <family val="0"/>
    </font>
    <font>
      <b/>
      <i/>
      <u val="single"/>
      <sz val="10"/>
      <color rgb="FFFF33CC"/>
      <name val="Arial Cyr"/>
      <family val="0"/>
    </font>
    <font>
      <b/>
      <sz val="14"/>
      <color rgb="FF00FF00"/>
      <name val="Arial Cyr"/>
      <family val="0"/>
    </font>
    <font>
      <b/>
      <sz val="14"/>
      <color rgb="FF66FF66"/>
      <name val="Calibri"/>
      <family val="2"/>
    </font>
    <font>
      <b/>
      <sz val="14"/>
      <color rgb="FF66FF66"/>
      <name val="Times New Roman"/>
      <family val="1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CC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7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 horizontal="center"/>
    </xf>
    <xf numFmtId="2" fontId="0" fillId="34" borderId="10" xfId="0" applyNumberFormat="1" applyFill="1" applyBorder="1" applyAlignment="1">
      <alignment/>
    </xf>
    <xf numFmtId="0" fontId="57" fillId="0" borderId="10" xfId="0" applyFont="1" applyBorder="1" applyAlignment="1">
      <alignment/>
    </xf>
    <xf numFmtId="0" fontId="57" fillId="33" borderId="10" xfId="0" applyFont="1" applyFill="1" applyBorder="1" applyAlignment="1">
      <alignment/>
    </xf>
    <xf numFmtId="2" fontId="57" fillId="34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57" fillId="34" borderId="10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35" borderId="0" xfId="0" applyFill="1" applyBorder="1" applyAlignment="1">
      <alignment/>
    </xf>
    <xf numFmtId="0" fontId="66" fillId="3" borderId="10" xfId="0" applyFont="1" applyFill="1" applyBorder="1" applyAlignment="1">
      <alignment/>
    </xf>
    <xf numFmtId="0" fontId="67" fillId="3" borderId="1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32" fillId="34" borderId="10" xfId="0" applyFont="1" applyFill="1" applyBorder="1" applyAlignment="1">
      <alignment/>
    </xf>
    <xf numFmtId="0" fontId="32" fillId="0" borderId="10" xfId="0" applyFont="1" applyBorder="1" applyAlignment="1">
      <alignment/>
    </xf>
    <xf numFmtId="0" fontId="57" fillId="3" borderId="10" xfId="0" applyFont="1" applyFill="1" applyBorder="1" applyAlignment="1">
      <alignment/>
    </xf>
    <xf numFmtId="0" fontId="33" fillId="34" borderId="1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32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32" fillId="0" borderId="10" xfId="0" applyFont="1" applyFill="1" applyBorder="1" applyAlignment="1">
      <alignment horizontal="center"/>
    </xf>
    <xf numFmtId="0" fontId="66" fillId="33" borderId="10" xfId="0" applyFont="1" applyFill="1" applyBorder="1" applyAlignment="1">
      <alignment/>
    </xf>
    <xf numFmtId="0" fontId="32" fillId="35" borderId="10" xfId="0" applyFont="1" applyFill="1" applyBorder="1" applyAlignment="1">
      <alignment/>
    </xf>
    <xf numFmtId="0" fontId="33" fillId="33" borderId="10" xfId="0" applyFont="1" applyFill="1" applyBorder="1" applyAlignment="1">
      <alignment/>
    </xf>
    <xf numFmtId="0" fontId="32" fillId="33" borderId="10" xfId="0" applyFont="1" applyFill="1" applyBorder="1" applyAlignment="1">
      <alignment/>
    </xf>
    <xf numFmtId="0" fontId="0" fillId="0" borderId="13" xfId="0" applyBorder="1" applyAlignment="1">
      <alignment/>
    </xf>
    <xf numFmtId="0" fontId="32" fillId="0" borderId="13" xfId="0" applyFont="1" applyBorder="1" applyAlignment="1">
      <alignment/>
    </xf>
    <xf numFmtId="0" fontId="32" fillId="0" borderId="13" xfId="0" applyFont="1" applyFill="1" applyBorder="1" applyAlignment="1">
      <alignment/>
    </xf>
    <xf numFmtId="0" fontId="66" fillId="33" borderId="13" xfId="0" applyFont="1" applyFill="1" applyBorder="1" applyAlignment="1">
      <alignment/>
    </xf>
    <xf numFmtId="0" fontId="33" fillId="33" borderId="13" xfId="0" applyFont="1" applyFill="1" applyBorder="1" applyAlignment="1">
      <alignment/>
    </xf>
    <xf numFmtId="0" fontId="67" fillId="3" borderId="13" xfId="0" applyFont="1" applyFill="1" applyBorder="1" applyAlignment="1">
      <alignment/>
    </xf>
    <xf numFmtId="0" fontId="57" fillId="3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57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33" fillId="35" borderId="0" xfId="0" applyFont="1" applyFill="1" applyBorder="1" applyAlignment="1">
      <alignment/>
    </xf>
    <xf numFmtId="2" fontId="33" fillId="35" borderId="0" xfId="0" applyNumberFormat="1" applyFont="1" applyFill="1" applyBorder="1" applyAlignment="1">
      <alignment/>
    </xf>
    <xf numFmtId="0" fontId="32" fillId="0" borderId="15" xfId="0" applyFont="1" applyBorder="1" applyAlignment="1">
      <alignment/>
    </xf>
    <xf numFmtId="0" fontId="32" fillId="0" borderId="16" xfId="0" applyFont="1" applyBorder="1" applyAlignment="1">
      <alignment/>
    </xf>
    <xf numFmtId="0" fontId="32" fillId="7" borderId="15" xfId="0" applyFont="1" applyFill="1" applyBorder="1" applyAlignment="1">
      <alignment/>
    </xf>
    <xf numFmtId="0" fontId="33" fillId="7" borderId="17" xfId="0" applyFont="1" applyFill="1" applyBorder="1" applyAlignment="1">
      <alignment/>
    </xf>
    <xf numFmtId="0" fontId="33" fillId="7" borderId="18" xfId="0" applyFont="1" applyFill="1" applyBorder="1" applyAlignment="1">
      <alignment/>
    </xf>
    <xf numFmtId="2" fontId="33" fillId="34" borderId="13" xfId="0" applyNumberFormat="1" applyFont="1" applyFill="1" applyBorder="1" applyAlignment="1">
      <alignment/>
    </xf>
    <xf numFmtId="0" fontId="57" fillId="0" borderId="19" xfId="0" applyFont="1" applyBorder="1" applyAlignment="1">
      <alignment vertical="center"/>
    </xf>
    <xf numFmtId="0" fontId="57" fillId="0" borderId="20" xfId="0" applyFont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68" fillId="33" borderId="10" xfId="0" applyFont="1" applyFill="1" applyBorder="1" applyAlignment="1">
      <alignment/>
    </xf>
    <xf numFmtId="0" fontId="68" fillId="0" borderId="10" xfId="0" applyFont="1" applyBorder="1" applyAlignment="1">
      <alignment/>
    </xf>
    <xf numFmtId="2" fontId="33" fillId="35" borderId="21" xfId="0" applyNumberFormat="1" applyFont="1" applyFill="1" applyBorder="1" applyAlignment="1">
      <alignment/>
    </xf>
    <xf numFmtId="0" fontId="57" fillId="0" borderId="0" xfId="0" applyFont="1" applyAlignment="1">
      <alignment/>
    </xf>
    <xf numFmtId="0" fontId="68" fillId="0" borderId="0" xfId="0" applyFont="1" applyAlignment="1">
      <alignment/>
    </xf>
    <xf numFmtId="0" fontId="66" fillId="0" borderId="0" xfId="0" applyFont="1" applyAlignment="1">
      <alignment/>
    </xf>
    <xf numFmtId="0" fontId="68" fillId="0" borderId="10" xfId="0" applyFont="1" applyFill="1" applyBorder="1" applyAlignment="1">
      <alignment vertical="center"/>
    </xf>
    <xf numFmtId="0" fontId="35" fillId="34" borderId="22" xfId="55" applyFont="1" applyFill="1" applyBorder="1">
      <alignment/>
      <protection/>
    </xf>
    <xf numFmtId="0" fontId="57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2" fontId="33" fillId="35" borderId="23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67" fillId="33" borderId="13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7" fillId="33" borderId="13" xfId="0" applyFont="1" applyFill="1" applyBorder="1" applyAlignment="1">
      <alignment/>
    </xf>
    <xf numFmtId="0" fontId="67" fillId="33" borderId="10" xfId="0" applyFont="1" applyFill="1" applyBorder="1" applyAlignment="1">
      <alignment/>
    </xf>
    <xf numFmtId="2" fontId="0" fillId="35" borderId="0" xfId="0" applyNumberFormat="1" applyFill="1" applyBorder="1" applyAlignment="1">
      <alignment/>
    </xf>
    <xf numFmtId="0" fontId="69" fillId="0" borderId="0" xfId="52" applyFont="1">
      <alignment/>
      <protection/>
    </xf>
    <xf numFmtId="4" fontId="69" fillId="0" borderId="0" xfId="52" applyNumberFormat="1" applyFont="1">
      <alignment/>
      <protection/>
    </xf>
    <xf numFmtId="4" fontId="67" fillId="0" borderId="0" xfId="52" applyNumberFormat="1" applyFont="1">
      <alignment/>
      <protection/>
    </xf>
    <xf numFmtId="4" fontId="66" fillId="0" borderId="0" xfId="52" applyNumberFormat="1" applyFont="1">
      <alignment/>
      <protection/>
    </xf>
    <xf numFmtId="164" fontId="67" fillId="0" borderId="0" xfId="52" applyNumberFormat="1" applyFont="1" applyFill="1">
      <alignment/>
      <protection/>
    </xf>
    <xf numFmtId="4" fontId="67" fillId="0" borderId="0" xfId="52" applyNumberFormat="1" applyFont="1" applyAlignment="1">
      <alignment horizontal="center"/>
      <protection/>
    </xf>
    <xf numFmtId="4" fontId="67" fillId="0" borderId="0" xfId="52" applyNumberFormat="1" applyFont="1" applyBorder="1" applyAlignment="1">
      <alignment horizontal="left"/>
      <protection/>
    </xf>
    <xf numFmtId="4" fontId="66" fillId="0" borderId="0" xfId="52" applyNumberFormat="1" applyFont="1" applyFill="1" applyBorder="1" applyAlignment="1">
      <alignment/>
      <protection/>
    </xf>
    <xf numFmtId="4" fontId="67" fillId="0" borderId="0" xfId="52" applyNumberFormat="1" applyFont="1" applyFill="1" applyBorder="1" applyAlignment="1">
      <alignment/>
      <protection/>
    </xf>
    <xf numFmtId="4" fontId="67" fillId="0" borderId="10" xfId="52" applyNumberFormat="1" applyFont="1" applyFill="1" applyBorder="1" applyAlignment="1">
      <alignment horizontal="center"/>
      <protection/>
    </xf>
    <xf numFmtId="4" fontId="69" fillId="0" borderId="0" xfId="52" applyNumberFormat="1" applyFont="1" applyBorder="1" applyAlignment="1">
      <alignment horizontal="left"/>
      <protection/>
    </xf>
    <xf numFmtId="4" fontId="66" fillId="0" borderId="10" xfId="52" applyNumberFormat="1" applyFont="1" applyBorder="1" applyAlignment="1">
      <alignment horizontal="left"/>
      <protection/>
    </xf>
    <xf numFmtId="4" fontId="66" fillId="0" borderId="10" xfId="52" applyNumberFormat="1" applyFont="1" applyBorder="1">
      <alignment/>
      <protection/>
    </xf>
    <xf numFmtId="4" fontId="66" fillId="0" borderId="17" xfId="52" applyNumberFormat="1" applyFont="1" applyBorder="1" applyAlignment="1">
      <alignment horizontal="left" wrapText="1"/>
      <protection/>
    </xf>
    <xf numFmtId="4" fontId="67" fillId="0" borderId="13" xfId="52" applyNumberFormat="1" applyFont="1" applyFill="1" applyBorder="1" applyAlignment="1">
      <alignment wrapText="1"/>
      <protection/>
    </xf>
    <xf numFmtId="4" fontId="69" fillId="0" borderId="0" xfId="52" applyNumberFormat="1" applyFont="1" applyBorder="1">
      <alignment/>
      <protection/>
    </xf>
    <xf numFmtId="0" fontId="67" fillId="0" borderId="0" xfId="52" applyFont="1">
      <alignment/>
      <protection/>
    </xf>
    <xf numFmtId="0" fontId="66" fillId="0" borderId="0" xfId="52" applyFont="1">
      <alignment/>
      <protection/>
    </xf>
    <xf numFmtId="0" fontId="67" fillId="0" borderId="10" xfId="52" applyFont="1" applyBorder="1">
      <alignment/>
      <protection/>
    </xf>
    <xf numFmtId="0" fontId="66" fillId="0" borderId="10" xfId="52" applyFont="1" applyBorder="1">
      <alignment/>
      <protection/>
    </xf>
    <xf numFmtId="0" fontId="66" fillId="0" borderId="0" xfId="52" applyFont="1" applyBorder="1">
      <alignment/>
      <protection/>
    </xf>
    <xf numFmtId="0" fontId="67" fillId="34" borderId="10" xfId="52" applyFont="1" applyFill="1" applyBorder="1">
      <alignment/>
      <protection/>
    </xf>
    <xf numFmtId="2" fontId="67" fillId="34" borderId="10" xfId="52" applyNumberFormat="1" applyFont="1" applyFill="1" applyBorder="1">
      <alignment/>
      <protection/>
    </xf>
    <xf numFmtId="0" fontId="67" fillId="0" borderId="0" xfId="52" applyFont="1" applyBorder="1">
      <alignment/>
      <protection/>
    </xf>
    <xf numFmtId="0" fontId="66" fillId="0" borderId="15" xfId="52" applyFont="1" applyBorder="1">
      <alignment/>
      <protection/>
    </xf>
    <xf numFmtId="0" fontId="66" fillId="0" borderId="14" xfId="52" applyFont="1" applyBorder="1">
      <alignment/>
      <protection/>
    </xf>
    <xf numFmtId="0" fontId="67" fillId="0" borderId="14" xfId="52" applyFont="1" applyBorder="1">
      <alignment/>
      <protection/>
    </xf>
    <xf numFmtId="0" fontId="37" fillId="34" borderId="25" xfId="52" applyFont="1" applyFill="1" applyBorder="1">
      <alignment/>
      <protection/>
    </xf>
    <xf numFmtId="0" fontId="37" fillId="0" borderId="25" xfId="52" applyFont="1" applyBorder="1">
      <alignment/>
      <protection/>
    </xf>
    <xf numFmtId="0" fontId="67" fillId="0" borderId="10" xfId="52" applyFont="1" applyFill="1" applyBorder="1">
      <alignment/>
      <protection/>
    </xf>
    <xf numFmtId="2" fontId="66" fillId="34" borderId="10" xfId="52" applyNumberFormat="1" applyFont="1" applyFill="1" applyBorder="1">
      <alignment/>
      <protection/>
    </xf>
    <xf numFmtId="2" fontId="67" fillId="0" borderId="10" xfId="52" applyNumberFormat="1" applyFont="1" applyBorder="1">
      <alignment/>
      <protection/>
    </xf>
    <xf numFmtId="4" fontId="67" fillId="0" borderId="15" xfId="52" applyNumberFormat="1" applyFont="1" applyBorder="1" applyAlignment="1">
      <alignment horizontal="center" vertical="center"/>
      <protection/>
    </xf>
    <xf numFmtId="4" fontId="67" fillId="0" borderId="10" xfId="52" applyNumberFormat="1" applyFont="1" applyBorder="1" applyAlignment="1">
      <alignment horizontal="center" vertical="center"/>
      <protection/>
    </xf>
    <xf numFmtId="4" fontId="67" fillId="0" borderId="10" xfId="52" applyNumberFormat="1" applyFont="1" applyFill="1" applyBorder="1" applyAlignment="1">
      <alignment horizontal="center" vertical="center" wrapText="1"/>
      <protection/>
    </xf>
    <xf numFmtId="0" fontId="67" fillId="0" borderId="10" xfId="52" applyFont="1" applyBorder="1" applyAlignment="1">
      <alignment horizontal="center" vertical="center" wrapText="1"/>
      <protection/>
    </xf>
    <xf numFmtId="4" fontId="66" fillId="36" borderId="10" xfId="52" applyNumberFormat="1" applyFont="1" applyFill="1" applyBorder="1" applyAlignment="1">
      <alignment horizontal="center"/>
      <protection/>
    </xf>
    <xf numFmtId="4" fontId="66" fillId="36" borderId="10" xfId="52" applyNumberFormat="1" applyFont="1" applyFill="1" applyBorder="1">
      <alignment/>
      <protection/>
    </xf>
    <xf numFmtId="4" fontId="67" fillId="36" borderId="10" xfId="52" applyNumberFormat="1" applyFont="1" applyFill="1" applyBorder="1">
      <alignment/>
      <protection/>
    </xf>
    <xf numFmtId="4" fontId="66" fillId="0" borderId="10" xfId="52" applyNumberFormat="1" applyFont="1" applyBorder="1" applyAlignment="1">
      <alignment horizontal="center"/>
      <protection/>
    </xf>
    <xf numFmtId="4" fontId="67" fillId="0" borderId="10" xfId="52" applyNumberFormat="1" applyFont="1" applyBorder="1">
      <alignment/>
      <protection/>
    </xf>
    <xf numFmtId="0" fontId="67" fillId="0" borderId="0" xfId="52" applyFont="1" applyAlignment="1">
      <alignment horizontal="right"/>
      <protection/>
    </xf>
    <xf numFmtId="4" fontId="67" fillId="0" borderId="13" xfId="52" applyNumberFormat="1" applyFont="1" applyFill="1" applyBorder="1" applyAlignment="1">
      <alignment horizontal="center" wrapText="1"/>
      <protection/>
    </xf>
    <xf numFmtId="4" fontId="67" fillId="0" borderId="10" xfId="52" applyNumberFormat="1" applyFont="1" applyFill="1" applyBorder="1">
      <alignment/>
      <protection/>
    </xf>
    <xf numFmtId="4" fontId="67" fillId="0" borderId="0" xfId="52" applyNumberFormat="1" applyFont="1" applyBorder="1">
      <alignment/>
      <protection/>
    </xf>
    <xf numFmtId="4" fontId="67" fillId="0" borderId="14" xfId="52" applyNumberFormat="1" applyFont="1" applyFill="1" applyBorder="1">
      <alignment/>
      <protection/>
    </xf>
    <xf numFmtId="4" fontId="67" fillId="0" borderId="0" xfId="52" applyNumberFormat="1" applyFont="1" applyFill="1" applyBorder="1" applyAlignment="1">
      <alignment wrapText="1"/>
      <protection/>
    </xf>
    <xf numFmtId="4" fontId="67" fillId="0" borderId="0" xfId="52" applyNumberFormat="1" applyFont="1" applyBorder="1" applyAlignment="1">
      <alignment wrapText="1"/>
      <protection/>
    </xf>
    <xf numFmtId="4" fontId="67" fillId="0" borderId="0" xfId="52" applyNumberFormat="1" applyFont="1" applyFill="1" applyBorder="1">
      <alignment/>
      <protection/>
    </xf>
    <xf numFmtId="4" fontId="67" fillId="0" borderId="0" xfId="52" applyNumberFormat="1" applyFont="1" applyFill="1" applyBorder="1" applyAlignment="1">
      <alignment horizontal="right"/>
      <protection/>
    </xf>
    <xf numFmtId="0" fontId="67" fillId="0" borderId="0" xfId="52" applyFont="1" applyBorder="1" applyAlignment="1">
      <alignment horizontal="center"/>
      <protection/>
    </xf>
    <xf numFmtId="4" fontId="67" fillId="0" borderId="0" xfId="52" applyNumberFormat="1" applyFont="1" applyFill="1">
      <alignment/>
      <protection/>
    </xf>
    <xf numFmtId="4" fontId="66" fillId="0" borderId="0" xfId="52" applyNumberFormat="1" applyFont="1" applyBorder="1" applyAlignment="1">
      <alignment vertical="center"/>
      <protection/>
    </xf>
    <xf numFmtId="4" fontId="67" fillId="35" borderId="0" xfId="52" applyNumberFormat="1" applyFont="1" applyFill="1" applyBorder="1" applyAlignment="1">
      <alignment vertical="center"/>
      <protection/>
    </xf>
    <xf numFmtId="0" fontId="67" fillId="0" borderId="10" xfId="52" applyFont="1" applyBorder="1" applyAlignment="1">
      <alignment vertical="center"/>
      <protection/>
    </xf>
    <xf numFmtId="0" fontId="67" fillId="0" borderId="15" xfId="52" applyFont="1" applyBorder="1" applyAlignment="1">
      <alignment vertical="center"/>
      <protection/>
    </xf>
    <xf numFmtId="4" fontId="69" fillId="0" borderId="0" xfId="52" applyNumberFormat="1" applyFont="1" applyFill="1" applyBorder="1" applyAlignment="1">
      <alignment wrapText="1"/>
      <protection/>
    </xf>
    <xf numFmtId="4" fontId="69" fillId="0" borderId="0" xfId="52" applyNumberFormat="1" applyFont="1" applyBorder="1" applyAlignment="1">
      <alignment wrapText="1"/>
      <protection/>
    </xf>
    <xf numFmtId="4" fontId="69" fillId="0" borderId="0" xfId="52" applyNumberFormat="1" applyFont="1" applyFill="1" applyBorder="1" applyAlignment="1">
      <alignment horizontal="left"/>
      <protection/>
    </xf>
    <xf numFmtId="4" fontId="70" fillId="0" borderId="0" xfId="52" applyNumberFormat="1" applyFont="1" applyFill="1" applyBorder="1" applyAlignment="1">
      <alignment/>
      <protection/>
    </xf>
    <xf numFmtId="4" fontId="69" fillId="0" borderId="0" xfId="52" applyNumberFormat="1" applyFont="1" applyFill="1" applyBorder="1" applyAlignment="1">
      <alignment/>
      <protection/>
    </xf>
    <xf numFmtId="4" fontId="69" fillId="0" borderId="15" xfId="52" applyNumberFormat="1" applyFont="1" applyBorder="1" applyAlignment="1">
      <alignment horizontal="center"/>
      <protection/>
    </xf>
    <xf numFmtId="4" fontId="70" fillId="0" borderId="0" xfId="52" applyNumberFormat="1" applyFont="1">
      <alignment/>
      <protection/>
    </xf>
    <xf numFmtId="4" fontId="69" fillId="0" borderId="0" xfId="52" applyNumberFormat="1" applyFont="1" applyAlignment="1">
      <alignment horizontal="center"/>
      <protection/>
    </xf>
    <xf numFmtId="0" fontId="69" fillId="0" borderId="10" xfId="52" applyFont="1" applyBorder="1">
      <alignment/>
      <protection/>
    </xf>
    <xf numFmtId="0" fontId="71" fillId="0" borderId="0" xfId="52" applyFont="1" applyAlignment="1">
      <alignment horizontal="center" vertical="center"/>
      <protection/>
    </xf>
    <xf numFmtId="0" fontId="67" fillId="0" borderId="10" xfId="52" applyFont="1" applyFill="1" applyBorder="1" applyAlignment="1">
      <alignment horizontal="center"/>
      <protection/>
    </xf>
    <xf numFmtId="4" fontId="72" fillId="0" borderId="0" xfId="52" applyNumberFormat="1" applyFont="1">
      <alignment/>
      <protection/>
    </xf>
    <xf numFmtId="0" fontId="72" fillId="0" borderId="0" xfId="52" applyFont="1">
      <alignment/>
      <protection/>
    </xf>
    <xf numFmtId="0" fontId="0" fillId="0" borderId="0" xfId="0" applyAlignment="1" applyProtection="1">
      <alignment/>
      <protection hidden="1"/>
    </xf>
    <xf numFmtId="0" fontId="57" fillId="0" borderId="15" xfId="0" applyFont="1" applyBorder="1" applyAlignment="1" applyProtection="1">
      <alignment horizontal="center"/>
      <protection hidden="1"/>
    </xf>
    <xf numFmtId="4" fontId="66" fillId="37" borderId="10" xfId="0" applyNumberFormat="1" applyFont="1" applyFill="1" applyBorder="1" applyAlignment="1" applyProtection="1">
      <alignment wrapText="1"/>
      <protection hidden="1"/>
    </xf>
    <xf numFmtId="4" fontId="67" fillId="0" borderId="10" xfId="0" applyNumberFormat="1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73" fillId="0" borderId="10" xfId="0" applyFont="1" applyBorder="1" applyAlignment="1" applyProtection="1">
      <alignment horizontal="center"/>
      <protection hidden="1"/>
    </xf>
    <xf numFmtId="4" fontId="73" fillId="0" borderId="10" xfId="0" applyNumberFormat="1" applyFont="1" applyBorder="1" applyAlignment="1" applyProtection="1">
      <alignment horizontal="center"/>
      <protection hidden="1"/>
    </xf>
    <xf numFmtId="4" fontId="0" fillId="0" borderId="10" xfId="0" applyNumberFormat="1" applyFont="1" applyBorder="1" applyAlignment="1" applyProtection="1">
      <alignment/>
      <protection hidden="1"/>
    </xf>
    <xf numFmtId="0" fontId="67" fillId="0" borderId="0" xfId="52" applyFont="1" applyAlignment="1">
      <alignment horizontal="center"/>
      <protection/>
    </xf>
    <xf numFmtId="0" fontId="69" fillId="0" borderId="0" xfId="52" applyFont="1" applyAlignment="1">
      <alignment horizontal="center"/>
      <protection/>
    </xf>
    <xf numFmtId="4" fontId="0" fillId="0" borderId="10" xfId="0" applyNumberFormat="1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 wrapText="1"/>
      <protection hidden="1"/>
    </xf>
    <xf numFmtId="0" fontId="42" fillId="0" borderId="0" xfId="52" applyFont="1">
      <alignment/>
      <protection/>
    </xf>
    <xf numFmtId="0" fontId="43" fillId="0" borderId="16" xfId="56" applyFont="1" applyBorder="1" applyAlignment="1">
      <alignment horizontal="center" wrapText="1"/>
      <protection/>
    </xf>
    <xf numFmtId="0" fontId="43" fillId="0" borderId="26" xfId="56" applyFont="1" applyBorder="1" applyAlignment="1">
      <alignment horizontal="center" wrapText="1"/>
      <protection/>
    </xf>
    <xf numFmtId="4" fontId="67" fillId="0" borderId="10" xfId="52" applyNumberFormat="1" applyFont="1" applyBorder="1" applyAlignment="1">
      <alignment horizontal="right" wrapText="1"/>
      <protection/>
    </xf>
    <xf numFmtId="4" fontId="67" fillId="0" borderId="10" xfId="52" applyNumberFormat="1" applyFont="1" applyFill="1" applyBorder="1" applyAlignment="1">
      <alignment horizontal="center" wrapText="1"/>
      <protection/>
    </xf>
    <xf numFmtId="4" fontId="67" fillId="0" borderId="10" xfId="52" applyNumberFormat="1" applyFont="1" applyFill="1" applyBorder="1" applyAlignment="1">
      <alignment wrapText="1"/>
      <protection/>
    </xf>
    <xf numFmtId="4" fontId="0" fillId="0" borderId="10" xfId="0" applyNumberFormat="1" applyFont="1" applyBorder="1" applyAlignment="1" applyProtection="1">
      <alignment horizontal="center" wrapText="1"/>
      <protection hidden="1"/>
    </xf>
    <xf numFmtId="2" fontId="74" fillId="13" borderId="0" xfId="0" applyNumberFormat="1" applyFont="1" applyFill="1" applyAlignment="1">
      <alignment horizontal="center"/>
    </xf>
    <xf numFmtId="2" fontId="75" fillId="38" borderId="0" xfId="0" applyNumberFormat="1" applyFont="1" applyFill="1" applyAlignment="1">
      <alignment horizontal="center"/>
    </xf>
    <xf numFmtId="2" fontId="8" fillId="39" borderId="0" xfId="0" applyNumberFormat="1" applyFont="1" applyFill="1" applyBorder="1" applyAlignment="1">
      <alignment horizontal="center"/>
    </xf>
    <xf numFmtId="2" fontId="0" fillId="40" borderId="0" xfId="0" applyNumberFormat="1" applyFill="1" applyBorder="1" applyAlignment="1">
      <alignment horizontal="right"/>
    </xf>
    <xf numFmtId="2" fontId="0" fillId="38" borderId="27" xfId="0" applyNumberFormat="1" applyFill="1" applyBorder="1" applyAlignment="1">
      <alignment horizontal="right"/>
    </xf>
    <xf numFmtId="4" fontId="67" fillId="0" borderId="10" xfId="52" applyNumberFormat="1" applyFont="1" applyFill="1" applyBorder="1" applyAlignment="1">
      <alignment horizontal="center" wrapText="1"/>
      <protection/>
    </xf>
    <xf numFmtId="4" fontId="67" fillId="0" borderId="10" xfId="52" applyNumberFormat="1" applyFont="1" applyFill="1" applyBorder="1" applyAlignment="1">
      <alignment wrapText="1"/>
      <protection/>
    </xf>
    <xf numFmtId="4" fontId="67" fillId="0" borderId="10" xfId="52" applyNumberFormat="1" applyFont="1" applyBorder="1" applyAlignment="1">
      <alignment horizontal="right" wrapText="1"/>
      <protection/>
    </xf>
    <xf numFmtId="0" fontId="43" fillId="0" borderId="16" xfId="56" applyFont="1" applyBorder="1" applyAlignment="1">
      <alignment horizontal="center" wrapText="1"/>
      <protection/>
    </xf>
    <xf numFmtId="0" fontId="43" fillId="0" borderId="26" xfId="56" applyFont="1" applyBorder="1" applyAlignment="1">
      <alignment horizontal="center" wrapText="1"/>
      <protection/>
    </xf>
    <xf numFmtId="0" fontId="67" fillId="0" borderId="0" xfId="52" applyFont="1" applyProtection="1">
      <alignment/>
      <protection hidden="1"/>
    </xf>
    <xf numFmtId="0" fontId="67" fillId="0" borderId="0" xfId="52" applyFont="1" applyAlignment="1" applyProtection="1">
      <alignment horizontal="center"/>
      <protection hidden="1"/>
    </xf>
    <xf numFmtId="0" fontId="66" fillId="0" borderId="0" xfId="52" applyFont="1" applyProtection="1">
      <alignment/>
      <protection hidden="1"/>
    </xf>
    <xf numFmtId="0" fontId="67" fillId="0" borderId="10" xfId="52" applyFont="1" applyBorder="1" applyProtection="1">
      <alignment/>
      <protection hidden="1"/>
    </xf>
    <xf numFmtId="0" fontId="66" fillId="0" borderId="10" xfId="52" applyFont="1" applyBorder="1" applyProtection="1">
      <alignment/>
      <protection hidden="1"/>
    </xf>
    <xf numFmtId="0" fontId="66" fillId="0" borderId="0" xfId="52" applyFont="1" applyBorder="1" applyProtection="1">
      <alignment/>
      <protection hidden="1"/>
    </xf>
    <xf numFmtId="0" fontId="67" fillId="34" borderId="10" xfId="52" applyFont="1" applyFill="1" applyBorder="1" applyProtection="1">
      <alignment/>
      <protection hidden="1"/>
    </xf>
    <xf numFmtId="2" fontId="67" fillId="34" borderId="10" xfId="52" applyNumberFormat="1" applyFont="1" applyFill="1" applyBorder="1" applyProtection="1">
      <alignment/>
      <protection hidden="1"/>
    </xf>
    <xf numFmtId="0" fontId="67" fillId="0" borderId="0" xfId="52" applyFont="1" applyBorder="1" applyProtection="1">
      <alignment/>
      <protection hidden="1"/>
    </xf>
    <xf numFmtId="0" fontId="66" fillId="0" borderId="15" xfId="52" applyFont="1" applyBorder="1" applyProtection="1">
      <alignment/>
      <protection hidden="1"/>
    </xf>
    <xf numFmtId="0" fontId="66" fillId="0" borderId="14" xfId="52" applyFont="1" applyBorder="1" applyProtection="1">
      <alignment/>
      <protection hidden="1"/>
    </xf>
    <xf numFmtId="0" fontId="67" fillId="0" borderId="14" xfId="52" applyFont="1" applyBorder="1" applyProtection="1">
      <alignment/>
      <protection hidden="1"/>
    </xf>
    <xf numFmtId="0" fontId="37" fillId="34" borderId="25" xfId="52" applyFont="1" applyFill="1" applyBorder="1" applyProtection="1">
      <alignment/>
      <protection hidden="1"/>
    </xf>
    <xf numFmtId="0" fontId="37" fillId="0" borderId="25" xfId="52" applyFont="1" applyBorder="1" applyProtection="1">
      <alignment/>
      <protection hidden="1"/>
    </xf>
    <xf numFmtId="0" fontId="67" fillId="0" borderId="10" xfId="52" applyFont="1" applyFill="1" applyBorder="1" applyProtection="1">
      <alignment/>
      <protection hidden="1"/>
    </xf>
    <xf numFmtId="2" fontId="66" fillId="34" borderId="10" xfId="52" applyNumberFormat="1" applyFont="1" applyFill="1" applyBorder="1" applyProtection="1">
      <alignment/>
      <protection hidden="1"/>
    </xf>
    <xf numFmtId="2" fontId="67" fillId="0" borderId="10" xfId="52" applyNumberFormat="1" applyFont="1" applyBorder="1" applyProtection="1">
      <alignment/>
      <protection hidden="1"/>
    </xf>
    <xf numFmtId="4" fontId="67" fillId="0" borderId="0" xfId="52" applyNumberFormat="1" applyFont="1" applyProtection="1">
      <alignment/>
      <protection hidden="1"/>
    </xf>
    <xf numFmtId="4" fontId="66" fillId="0" borderId="0" xfId="52" applyNumberFormat="1" applyFont="1" applyProtection="1">
      <alignment/>
      <protection hidden="1"/>
    </xf>
    <xf numFmtId="164" fontId="67" fillId="0" borderId="0" xfId="52" applyNumberFormat="1" applyFont="1" applyFill="1" applyProtection="1">
      <alignment/>
      <protection hidden="1"/>
    </xf>
    <xf numFmtId="4" fontId="67" fillId="0" borderId="0" xfId="52" applyNumberFormat="1" applyFont="1" applyAlignment="1" applyProtection="1">
      <alignment horizontal="center"/>
      <protection hidden="1"/>
    </xf>
    <xf numFmtId="4" fontId="67" fillId="0" borderId="15" xfId="52" applyNumberFormat="1" applyFont="1" applyBorder="1" applyAlignment="1" applyProtection="1">
      <alignment horizontal="center" vertical="center"/>
      <protection hidden="1"/>
    </xf>
    <xf numFmtId="4" fontId="67" fillId="0" borderId="10" xfId="52" applyNumberFormat="1" applyFont="1" applyBorder="1" applyAlignment="1" applyProtection="1">
      <alignment horizontal="center" vertical="center"/>
      <protection hidden="1"/>
    </xf>
    <xf numFmtId="4" fontId="67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7" fillId="0" borderId="10" xfId="52" applyFont="1" applyBorder="1" applyAlignment="1" applyProtection="1">
      <alignment horizontal="center" vertical="center" wrapText="1"/>
      <protection hidden="1"/>
    </xf>
    <xf numFmtId="4" fontId="69" fillId="0" borderId="0" xfId="52" applyNumberFormat="1" applyFont="1" applyProtection="1">
      <alignment/>
      <protection hidden="1"/>
    </xf>
    <xf numFmtId="4" fontId="70" fillId="0" borderId="0" xfId="52" applyNumberFormat="1" applyFont="1" applyProtection="1">
      <alignment/>
      <protection hidden="1"/>
    </xf>
    <xf numFmtId="4" fontId="69" fillId="0" borderId="0" xfId="52" applyNumberFormat="1" applyFont="1" applyAlignment="1" applyProtection="1">
      <alignment horizontal="center"/>
      <protection hidden="1"/>
    </xf>
    <xf numFmtId="4" fontId="69" fillId="0" borderId="15" xfId="52" applyNumberFormat="1" applyFont="1" applyBorder="1" applyAlignment="1" applyProtection="1">
      <alignment horizontal="center"/>
      <protection hidden="1"/>
    </xf>
    <xf numFmtId="0" fontId="69" fillId="0" borderId="10" xfId="52" applyFont="1" applyBorder="1" applyProtection="1">
      <alignment/>
      <protection hidden="1"/>
    </xf>
    <xf numFmtId="0" fontId="69" fillId="0" borderId="0" xfId="52" applyFont="1" applyProtection="1">
      <alignment/>
      <protection hidden="1"/>
    </xf>
    <xf numFmtId="0" fontId="71" fillId="0" borderId="0" xfId="52" applyFont="1" applyAlignment="1" applyProtection="1">
      <alignment horizontal="center" vertical="center"/>
      <protection hidden="1"/>
    </xf>
    <xf numFmtId="0" fontId="69" fillId="0" borderId="0" xfId="52" applyFont="1" applyAlignment="1" applyProtection="1">
      <alignment horizontal="center"/>
      <protection hidden="1"/>
    </xf>
    <xf numFmtId="4" fontId="66" fillId="36" borderId="10" xfId="52" applyNumberFormat="1" applyFont="1" applyFill="1" applyBorder="1" applyAlignment="1" applyProtection="1">
      <alignment horizontal="center"/>
      <protection hidden="1"/>
    </xf>
    <xf numFmtId="4" fontId="66" fillId="36" borderId="10" xfId="52" applyNumberFormat="1" applyFont="1" applyFill="1" applyBorder="1" applyProtection="1">
      <alignment/>
      <protection hidden="1"/>
    </xf>
    <xf numFmtId="4" fontId="67" fillId="36" borderId="10" xfId="52" applyNumberFormat="1" applyFont="1" applyFill="1" applyBorder="1" applyProtection="1">
      <alignment/>
      <protection hidden="1"/>
    </xf>
    <xf numFmtId="4" fontId="66" fillId="0" borderId="10" xfId="52" applyNumberFormat="1" applyFont="1" applyBorder="1" applyAlignment="1" applyProtection="1">
      <alignment horizontal="center"/>
      <protection hidden="1"/>
    </xf>
    <xf numFmtId="4" fontId="67" fillId="0" borderId="10" xfId="52" applyNumberFormat="1" applyFont="1" applyBorder="1" applyProtection="1">
      <alignment/>
      <protection hidden="1"/>
    </xf>
    <xf numFmtId="0" fontId="67" fillId="0" borderId="10" xfId="52" applyFont="1" applyFill="1" applyBorder="1" applyAlignment="1" applyProtection="1">
      <alignment horizontal="center"/>
      <protection hidden="1"/>
    </xf>
    <xf numFmtId="4" fontId="67" fillId="0" borderId="0" xfId="52" applyNumberFormat="1" applyFont="1" applyBorder="1" applyProtection="1">
      <alignment/>
      <protection hidden="1"/>
    </xf>
    <xf numFmtId="4" fontId="67" fillId="0" borderId="10" xfId="52" applyNumberFormat="1" applyFont="1" applyFill="1" applyBorder="1" applyAlignment="1" applyProtection="1">
      <alignment horizontal="center"/>
      <protection hidden="1"/>
    </xf>
    <xf numFmtId="4" fontId="67" fillId="0" borderId="0" xfId="52" applyNumberFormat="1" applyFont="1" applyBorder="1" applyAlignment="1" applyProtection="1">
      <alignment horizontal="left"/>
      <protection hidden="1"/>
    </xf>
    <xf numFmtId="4" fontId="66" fillId="0" borderId="0" xfId="52" applyNumberFormat="1" applyFont="1" applyFill="1" applyBorder="1" applyAlignment="1" applyProtection="1">
      <alignment/>
      <protection hidden="1"/>
    </xf>
    <xf numFmtId="4" fontId="67" fillId="0" borderId="0" xfId="52" applyNumberFormat="1" applyFont="1" applyFill="1" applyBorder="1" applyAlignment="1" applyProtection="1">
      <alignment/>
      <protection hidden="1"/>
    </xf>
    <xf numFmtId="4" fontId="69" fillId="0" borderId="0" xfId="52" applyNumberFormat="1" applyFont="1" applyBorder="1" applyAlignment="1" applyProtection="1">
      <alignment horizontal="left"/>
      <protection hidden="1"/>
    </xf>
    <xf numFmtId="4" fontId="69" fillId="0" borderId="0" xfId="52" applyNumberFormat="1" applyFont="1" applyFill="1" applyBorder="1" applyAlignment="1" applyProtection="1">
      <alignment horizontal="left"/>
      <protection hidden="1"/>
    </xf>
    <xf numFmtId="4" fontId="70" fillId="0" borderId="0" xfId="52" applyNumberFormat="1" applyFont="1" applyFill="1" applyBorder="1" applyAlignment="1" applyProtection="1">
      <alignment/>
      <protection hidden="1"/>
    </xf>
    <xf numFmtId="4" fontId="69" fillId="0" borderId="0" xfId="52" applyNumberFormat="1" applyFont="1" applyFill="1" applyBorder="1" applyAlignment="1" applyProtection="1">
      <alignment/>
      <protection hidden="1"/>
    </xf>
    <xf numFmtId="4" fontId="66" fillId="0" borderId="10" xfId="52" applyNumberFormat="1" applyFont="1" applyBorder="1" applyAlignment="1" applyProtection="1">
      <alignment horizontal="left"/>
      <protection hidden="1"/>
    </xf>
    <xf numFmtId="4" fontId="66" fillId="0" borderId="10" xfId="52" applyNumberFormat="1" applyFont="1" applyBorder="1" applyProtection="1">
      <alignment/>
      <protection hidden="1"/>
    </xf>
    <xf numFmtId="4" fontId="66" fillId="0" borderId="17" xfId="52" applyNumberFormat="1" applyFont="1" applyBorder="1" applyAlignment="1" applyProtection="1">
      <alignment horizontal="left" wrapText="1"/>
      <protection hidden="1"/>
    </xf>
    <xf numFmtId="4" fontId="67" fillId="0" borderId="13" xfId="52" applyNumberFormat="1" applyFont="1" applyFill="1" applyBorder="1" applyAlignment="1" applyProtection="1">
      <alignment wrapText="1"/>
      <protection hidden="1"/>
    </xf>
    <xf numFmtId="0" fontId="67" fillId="0" borderId="0" xfId="52" applyFont="1" applyAlignment="1" applyProtection="1">
      <alignment horizontal="right"/>
      <protection hidden="1"/>
    </xf>
    <xf numFmtId="4" fontId="67" fillId="0" borderId="13" xfId="52" applyNumberFormat="1" applyFont="1" applyFill="1" applyBorder="1" applyAlignment="1" applyProtection="1">
      <alignment horizontal="center" wrapText="1"/>
      <protection hidden="1"/>
    </xf>
    <xf numFmtId="4" fontId="67" fillId="0" borderId="10" xfId="52" applyNumberFormat="1" applyFont="1" applyFill="1" applyBorder="1" applyProtection="1">
      <alignment/>
      <protection hidden="1"/>
    </xf>
    <xf numFmtId="4" fontId="67" fillId="0" borderId="14" xfId="52" applyNumberFormat="1" applyFont="1" applyFill="1" applyBorder="1" applyProtection="1">
      <alignment/>
      <protection hidden="1"/>
    </xf>
    <xf numFmtId="4" fontId="67" fillId="0" borderId="0" xfId="52" applyNumberFormat="1" applyFont="1" applyFill="1" applyBorder="1" applyAlignment="1" applyProtection="1">
      <alignment wrapText="1"/>
      <protection hidden="1"/>
    </xf>
    <xf numFmtId="4" fontId="67" fillId="0" borderId="0" xfId="52" applyNumberFormat="1" applyFont="1" applyBorder="1" applyAlignment="1" applyProtection="1">
      <alignment wrapText="1"/>
      <protection hidden="1"/>
    </xf>
    <xf numFmtId="4" fontId="67" fillId="0" borderId="0" xfId="52" applyNumberFormat="1" applyFont="1" applyFill="1" applyBorder="1" applyAlignment="1" applyProtection="1">
      <alignment horizontal="right"/>
      <protection hidden="1"/>
    </xf>
    <xf numFmtId="4" fontId="69" fillId="0" borderId="0" xfId="52" applyNumberFormat="1" applyFont="1" applyBorder="1" applyProtection="1">
      <alignment/>
      <protection hidden="1"/>
    </xf>
    <xf numFmtId="4" fontId="69" fillId="0" borderId="0" xfId="52" applyNumberFormat="1" applyFont="1" applyFill="1" applyBorder="1" applyAlignment="1" applyProtection="1">
      <alignment wrapText="1"/>
      <protection hidden="1"/>
    </xf>
    <xf numFmtId="4" fontId="69" fillId="0" borderId="0" xfId="52" applyNumberFormat="1" applyFont="1" applyBorder="1" applyAlignment="1" applyProtection="1">
      <alignment wrapText="1"/>
      <protection hidden="1"/>
    </xf>
    <xf numFmtId="0" fontId="67" fillId="0" borderId="0" xfId="52" applyFont="1" applyBorder="1" applyAlignment="1" applyProtection="1">
      <alignment horizontal="center"/>
      <protection hidden="1"/>
    </xf>
    <xf numFmtId="4" fontId="72" fillId="0" borderId="0" xfId="52" applyNumberFormat="1" applyFont="1" applyProtection="1">
      <alignment/>
      <protection hidden="1"/>
    </xf>
    <xf numFmtId="0" fontId="72" fillId="0" borderId="0" xfId="52" applyFont="1" applyProtection="1">
      <alignment/>
      <protection hidden="1"/>
    </xf>
    <xf numFmtId="4" fontId="67" fillId="0" borderId="0" xfId="52" applyNumberFormat="1" applyFont="1" applyFill="1" applyProtection="1">
      <alignment/>
      <protection hidden="1"/>
    </xf>
    <xf numFmtId="4" fontId="66" fillId="0" borderId="0" xfId="52" applyNumberFormat="1" applyFont="1" applyBorder="1" applyAlignment="1" applyProtection="1">
      <alignment vertical="center"/>
      <protection hidden="1"/>
    </xf>
    <xf numFmtId="4" fontId="67" fillId="35" borderId="0" xfId="52" applyNumberFormat="1" applyFont="1" applyFill="1" applyBorder="1" applyAlignment="1" applyProtection="1">
      <alignment vertical="center"/>
      <protection hidden="1"/>
    </xf>
    <xf numFmtId="0" fontId="67" fillId="0" borderId="15" xfId="52" applyFont="1" applyBorder="1" applyAlignment="1" applyProtection="1">
      <alignment vertical="center"/>
      <protection hidden="1"/>
    </xf>
    <xf numFmtId="0" fontId="67" fillId="0" borderId="10" xfId="52" applyFont="1" applyBorder="1" applyAlignment="1" applyProtection="1">
      <alignment vertical="center"/>
      <protection hidden="1"/>
    </xf>
    <xf numFmtId="0" fontId="42" fillId="0" borderId="0" xfId="52" applyFont="1" applyProtection="1">
      <alignment/>
      <protection hidden="1"/>
    </xf>
    <xf numFmtId="0" fontId="43" fillId="0" borderId="16" xfId="56" applyFont="1" applyBorder="1" applyAlignment="1" applyProtection="1">
      <alignment horizontal="center" wrapText="1"/>
      <protection hidden="1"/>
    </xf>
    <xf numFmtId="0" fontId="43" fillId="0" borderId="26" xfId="56" applyFont="1" applyBorder="1" applyAlignment="1" applyProtection="1">
      <alignment horizontal="center" wrapText="1"/>
      <protection hidden="1"/>
    </xf>
    <xf numFmtId="4" fontId="67" fillId="0" borderId="10" xfId="52" applyNumberFormat="1" applyFont="1" applyBorder="1" applyAlignment="1" applyProtection="1">
      <alignment horizontal="right" wrapText="1"/>
      <protection hidden="1"/>
    </xf>
    <xf numFmtId="4" fontId="67" fillId="0" borderId="10" xfId="52" applyNumberFormat="1" applyFont="1" applyFill="1" applyBorder="1" applyAlignment="1" applyProtection="1">
      <alignment horizontal="center" wrapText="1"/>
      <protection hidden="1"/>
    </xf>
    <xf numFmtId="4" fontId="67" fillId="0" borderId="10" xfId="52" applyNumberFormat="1" applyFont="1" applyFill="1" applyBorder="1" applyAlignment="1" applyProtection="1">
      <alignment wrapText="1"/>
      <protection hidden="1"/>
    </xf>
    <xf numFmtId="2" fontId="76" fillId="41" borderId="0" xfId="52" applyNumberFormat="1" applyFont="1" applyFill="1" applyAlignment="1" applyProtection="1">
      <alignment horizontal="right" vertical="center"/>
      <protection hidden="1"/>
    </xf>
    <xf numFmtId="0" fontId="77" fillId="0" borderId="0" xfId="52" applyFont="1" applyAlignment="1" applyProtection="1">
      <alignment horizontal="center" vertical="center"/>
      <protection hidden="1"/>
    </xf>
    <xf numFmtId="2" fontId="78" fillId="40" borderId="0" xfId="54" applyNumberFormat="1" applyFont="1" applyFill="1" applyBorder="1" applyAlignment="1" applyProtection="1">
      <alignment horizontal="center" vertical="center"/>
      <protection hidden="1"/>
    </xf>
    <xf numFmtId="0" fontId="67" fillId="36" borderId="17" xfId="52" applyFont="1" applyFill="1" applyBorder="1" applyProtection="1">
      <alignment/>
      <protection hidden="1"/>
    </xf>
    <xf numFmtId="4" fontId="67" fillId="0" borderId="28" xfId="52" applyNumberFormat="1" applyFont="1" applyFill="1" applyBorder="1" applyProtection="1">
      <alignment/>
      <protection hidden="1"/>
    </xf>
    <xf numFmtId="4" fontId="67" fillId="0" borderId="0" xfId="52" applyNumberFormat="1" applyFont="1" applyFill="1" applyBorder="1" applyProtection="1">
      <alignment/>
      <protection hidden="1"/>
    </xf>
    <xf numFmtId="4" fontId="66" fillId="0" borderId="10" xfId="52" applyNumberFormat="1" applyFont="1" applyBorder="1" applyAlignment="1" applyProtection="1">
      <alignment horizontal="center" vertical="center"/>
      <protection hidden="1"/>
    </xf>
    <xf numFmtId="4" fontId="67" fillId="35" borderId="10" xfId="52" applyNumberFormat="1" applyFont="1" applyFill="1" applyBorder="1" applyAlignment="1" applyProtection="1">
      <alignment horizontal="center" vertical="center"/>
      <protection hidden="1"/>
    </xf>
    <xf numFmtId="2" fontId="76" fillId="41" borderId="0" xfId="52" applyNumberFormat="1" applyFont="1" applyFill="1" applyAlignment="1" applyProtection="1">
      <alignment horizontal="center" vertical="center"/>
      <protection hidden="1"/>
    </xf>
    <xf numFmtId="4" fontId="7" fillId="40" borderId="0" xfId="0" applyNumberFormat="1" applyFont="1" applyFill="1" applyAlignment="1" applyProtection="1">
      <alignment horizontal="center"/>
      <protection hidden="1"/>
    </xf>
    <xf numFmtId="2" fontId="7" fillId="38" borderId="0" xfId="0" applyNumberFormat="1" applyFont="1" applyFill="1" applyAlignment="1" applyProtection="1">
      <alignment horizontal="center"/>
      <protection hidden="1"/>
    </xf>
    <xf numFmtId="2" fontId="0" fillId="38" borderId="0" xfId="0" applyNumberFormat="1" applyFill="1" applyAlignment="1" applyProtection="1">
      <alignment horizontal="right"/>
      <protection hidden="1"/>
    </xf>
    <xf numFmtId="2" fontId="8" fillId="39" borderId="0" xfId="0" applyNumberFormat="1" applyFont="1" applyFill="1" applyBorder="1" applyAlignment="1" applyProtection="1">
      <alignment horizontal="center"/>
      <protection hidden="1"/>
    </xf>
    <xf numFmtId="2" fontId="0" fillId="40" borderId="0" xfId="0" applyNumberFormat="1" applyFill="1" applyBorder="1" applyAlignment="1" applyProtection="1">
      <alignment horizontal="right"/>
      <protection hidden="1"/>
    </xf>
    <xf numFmtId="2" fontId="0" fillId="38" borderId="27" xfId="0" applyNumberFormat="1" applyFill="1" applyBorder="1" applyAlignment="1" applyProtection="1">
      <alignment horizontal="right"/>
      <protection hidden="1"/>
    </xf>
    <xf numFmtId="2" fontId="0" fillId="39" borderId="0" xfId="0" applyNumberFormat="1" applyFill="1" applyAlignment="1" applyProtection="1">
      <alignment horizontal="right"/>
      <protection hidden="1"/>
    </xf>
    <xf numFmtId="2" fontId="0" fillId="9" borderId="0" xfId="0" applyNumberFormat="1" applyFill="1" applyAlignment="1" applyProtection="1">
      <alignment horizontal="right"/>
      <protection hidden="1"/>
    </xf>
    <xf numFmtId="4" fontId="10" fillId="42" borderId="0" xfId="0" applyNumberFormat="1" applyFont="1" applyFill="1" applyAlignment="1" applyProtection="1">
      <alignment horizontal="center"/>
      <protection hidden="1"/>
    </xf>
    <xf numFmtId="2" fontId="0" fillId="43" borderId="0" xfId="0" applyNumberFormat="1" applyFill="1" applyAlignment="1" applyProtection="1">
      <alignment horizontal="right"/>
      <protection hidden="1"/>
    </xf>
    <xf numFmtId="165" fontId="79" fillId="0" borderId="10" xfId="52" applyNumberFormat="1" applyFont="1" applyBorder="1" applyAlignment="1" applyProtection="1">
      <alignment vertical="center"/>
      <protection hidden="1"/>
    </xf>
    <xf numFmtId="4" fontId="67" fillId="0" borderId="10" xfId="52" applyNumberFormat="1" applyFont="1" applyFill="1" applyBorder="1" applyAlignment="1" applyProtection="1">
      <alignment horizontal="center" wrapText="1"/>
      <protection hidden="1"/>
    </xf>
    <xf numFmtId="4" fontId="67" fillId="0" borderId="10" xfId="52" applyNumberFormat="1" applyFont="1" applyFill="1" applyBorder="1" applyAlignment="1" applyProtection="1">
      <alignment wrapText="1"/>
      <protection hidden="1"/>
    </xf>
    <xf numFmtId="4" fontId="67" fillId="0" borderId="10" xfId="52" applyNumberFormat="1" applyFont="1" applyBorder="1" applyAlignment="1" applyProtection="1">
      <alignment horizontal="right" wrapText="1"/>
      <protection hidden="1"/>
    </xf>
    <xf numFmtId="0" fontId="43" fillId="0" borderId="16" xfId="56" applyFont="1" applyBorder="1" applyAlignment="1" applyProtection="1">
      <alignment horizontal="center" wrapText="1"/>
      <protection hidden="1"/>
    </xf>
    <xf numFmtId="0" fontId="43" fillId="0" borderId="26" xfId="56" applyFont="1" applyBorder="1" applyAlignment="1" applyProtection="1">
      <alignment horizontal="center" wrapText="1"/>
      <protection hidden="1"/>
    </xf>
    <xf numFmtId="165" fontId="79" fillId="0" borderId="0" xfId="52" applyNumberFormat="1" applyFont="1" applyBorder="1" applyAlignment="1" applyProtection="1">
      <alignment vertical="center"/>
      <protection hidden="1"/>
    </xf>
    <xf numFmtId="0" fontId="69" fillId="0" borderId="29" xfId="52" applyFont="1" applyBorder="1" applyAlignment="1" applyProtection="1">
      <alignment vertical="center"/>
      <protection hidden="1"/>
    </xf>
    <xf numFmtId="0" fontId="71" fillId="0" borderId="10" xfId="52" applyFont="1" applyBorder="1" applyAlignment="1" applyProtection="1">
      <alignment horizontal="center" vertical="center"/>
      <protection hidden="1"/>
    </xf>
    <xf numFmtId="0" fontId="67" fillId="0" borderId="0" xfId="52" applyFont="1" applyBorder="1" applyAlignment="1" applyProtection="1">
      <alignment horizontal="center" vertical="center" wrapText="1"/>
      <protection hidden="1"/>
    </xf>
    <xf numFmtId="0" fontId="69" fillId="0" borderId="0" xfId="52" applyFont="1" applyBorder="1" applyProtection="1">
      <alignment/>
      <protection hidden="1"/>
    </xf>
    <xf numFmtId="4" fontId="67" fillId="36" borderId="0" xfId="52" applyNumberFormat="1" applyFont="1" applyFill="1" applyBorder="1" applyProtection="1">
      <alignment/>
      <protection hidden="1"/>
    </xf>
    <xf numFmtId="1" fontId="7" fillId="15" borderId="0" xfId="0" applyNumberFormat="1" applyFont="1" applyFill="1" applyAlignment="1">
      <alignment horizontal="center"/>
    </xf>
    <xf numFmtId="2" fontId="7" fillId="39" borderId="0" xfId="0" applyNumberFormat="1" applyFont="1" applyFill="1" applyAlignment="1">
      <alignment horizontal="center"/>
    </xf>
    <xf numFmtId="2" fontId="0" fillId="38" borderId="0" xfId="0" applyNumberFormat="1" applyFill="1" applyAlignment="1">
      <alignment horizontal="right"/>
    </xf>
    <xf numFmtId="0" fontId="43" fillId="0" borderId="16" xfId="56" applyFont="1" applyBorder="1" applyAlignment="1" applyProtection="1">
      <alignment horizontal="center" wrapText="1"/>
      <protection hidden="1"/>
    </xf>
    <xf numFmtId="0" fontId="43" fillId="0" borderId="26" xfId="56" applyFont="1" applyBorder="1" applyAlignment="1" applyProtection="1">
      <alignment horizontal="center" wrapText="1"/>
      <protection hidden="1"/>
    </xf>
    <xf numFmtId="4" fontId="67" fillId="0" borderId="10" xfId="52" applyNumberFormat="1" applyFont="1" applyBorder="1" applyAlignment="1" applyProtection="1">
      <alignment horizontal="right" wrapText="1"/>
      <protection hidden="1"/>
    </xf>
    <xf numFmtId="4" fontId="67" fillId="0" borderId="10" xfId="52" applyNumberFormat="1" applyFont="1" applyFill="1" applyBorder="1" applyAlignment="1" applyProtection="1">
      <alignment horizontal="center" wrapText="1"/>
      <protection hidden="1"/>
    </xf>
    <xf numFmtId="4" fontId="67" fillId="0" borderId="10" xfId="52" applyNumberFormat="1" applyFont="1" applyFill="1" applyBorder="1" applyAlignment="1" applyProtection="1">
      <alignment wrapText="1"/>
      <protection hidden="1"/>
    </xf>
    <xf numFmtId="0" fontId="80" fillId="0" borderId="0" xfId="52" applyFont="1" applyProtection="1">
      <alignment/>
      <protection hidden="1"/>
    </xf>
    <xf numFmtId="0" fontId="43" fillId="0" borderId="16" xfId="56" applyFont="1" applyBorder="1" applyAlignment="1" applyProtection="1">
      <alignment horizontal="center" wrapText="1"/>
      <protection hidden="1"/>
    </xf>
    <xf numFmtId="0" fontId="43" fillId="0" borderId="26" xfId="56" applyFont="1" applyBorder="1" applyAlignment="1" applyProtection="1">
      <alignment horizontal="center" wrapText="1"/>
      <protection hidden="1"/>
    </xf>
    <xf numFmtId="4" fontId="67" fillId="0" borderId="10" xfId="52" applyNumberFormat="1" applyFont="1" applyBorder="1" applyAlignment="1" applyProtection="1">
      <alignment horizontal="right" wrapText="1"/>
      <protection hidden="1"/>
    </xf>
    <xf numFmtId="4" fontId="67" fillId="0" borderId="10" xfId="52" applyNumberFormat="1" applyFont="1" applyFill="1" applyBorder="1" applyAlignment="1" applyProtection="1">
      <alignment horizontal="center" wrapText="1"/>
      <protection hidden="1"/>
    </xf>
    <xf numFmtId="4" fontId="67" fillId="0" borderId="10" xfId="52" applyNumberFormat="1" applyFont="1" applyFill="1" applyBorder="1" applyAlignment="1" applyProtection="1">
      <alignment wrapText="1"/>
      <protection hidden="1"/>
    </xf>
    <xf numFmtId="1" fontId="11" fillId="17" borderId="24" xfId="0" applyNumberFormat="1" applyFont="1" applyFill="1" applyBorder="1" applyAlignment="1">
      <alignment horizontal="center"/>
    </xf>
    <xf numFmtId="2" fontId="11" fillId="17" borderId="24" xfId="0" applyNumberFormat="1" applyFont="1" applyFill="1" applyBorder="1" applyAlignment="1">
      <alignment horizontal="right"/>
    </xf>
    <xf numFmtId="2" fontId="7" fillId="10" borderId="0" xfId="0" applyNumberFormat="1" applyFont="1" applyFill="1" applyAlignment="1">
      <alignment horizontal="center"/>
    </xf>
    <xf numFmtId="2" fontId="7" fillId="44" borderId="0" xfId="0" applyNumberFormat="1" applyFont="1" applyFill="1" applyAlignment="1">
      <alignment horizontal="center"/>
    </xf>
    <xf numFmtId="2" fontId="12" fillId="38" borderId="0" xfId="0" applyNumberFormat="1" applyFont="1" applyFill="1" applyAlignment="1">
      <alignment horizontal="right"/>
    </xf>
    <xf numFmtId="1" fontId="7" fillId="45" borderId="0" xfId="0" applyNumberFormat="1" applyFont="1" applyFill="1" applyAlignment="1">
      <alignment horizontal="center"/>
    </xf>
    <xf numFmtId="2" fontId="7" fillId="19" borderId="0" xfId="0" applyNumberFormat="1" applyFont="1" applyFill="1" applyAlignment="1">
      <alignment horizontal="center"/>
    </xf>
    <xf numFmtId="2" fontId="7" fillId="37" borderId="0" xfId="0" applyNumberFormat="1" applyFont="1" applyFill="1" applyAlignment="1">
      <alignment horizontal="center"/>
    </xf>
    <xf numFmtId="2" fontId="7" fillId="40" borderId="0" xfId="0" applyNumberFormat="1" applyFont="1" applyFill="1" applyAlignment="1">
      <alignment horizontal="center"/>
    </xf>
    <xf numFmtId="4" fontId="67" fillId="0" borderId="10" xfId="52" applyNumberFormat="1" applyFont="1" applyFill="1" applyBorder="1" applyAlignment="1" applyProtection="1">
      <alignment horizontal="center" wrapText="1"/>
      <protection hidden="1"/>
    </xf>
    <xf numFmtId="4" fontId="67" fillId="0" borderId="10" xfId="52" applyNumberFormat="1" applyFont="1" applyFill="1" applyBorder="1" applyAlignment="1" applyProtection="1">
      <alignment wrapText="1"/>
      <protection hidden="1"/>
    </xf>
    <xf numFmtId="4" fontId="67" fillId="0" borderId="10" xfId="52" applyNumberFormat="1" applyFont="1" applyBorder="1" applyAlignment="1" applyProtection="1">
      <alignment horizontal="right" wrapText="1"/>
      <protection hidden="1"/>
    </xf>
    <xf numFmtId="0" fontId="43" fillId="0" borderId="16" xfId="56" applyFont="1" applyBorder="1" applyAlignment="1" applyProtection="1">
      <alignment horizontal="center" wrapText="1"/>
      <protection hidden="1"/>
    </xf>
    <xf numFmtId="0" fontId="43" fillId="0" borderId="26" xfId="56" applyFont="1" applyBorder="1" applyAlignment="1" applyProtection="1">
      <alignment horizontal="center" wrapText="1"/>
      <protection hidden="1"/>
    </xf>
    <xf numFmtId="4" fontId="67" fillId="0" borderId="10" xfId="52" applyNumberFormat="1" applyFont="1" applyFill="1" applyBorder="1" applyAlignment="1" applyProtection="1">
      <alignment horizontal="center" wrapText="1"/>
      <protection hidden="1"/>
    </xf>
    <xf numFmtId="4" fontId="67" fillId="0" borderId="10" xfId="52" applyNumberFormat="1" applyFont="1" applyFill="1" applyBorder="1" applyAlignment="1" applyProtection="1">
      <alignment wrapText="1"/>
      <protection hidden="1"/>
    </xf>
    <xf numFmtId="4" fontId="67" fillId="0" borderId="10" xfId="52" applyNumberFormat="1" applyFont="1" applyBorder="1" applyAlignment="1" applyProtection="1">
      <alignment horizontal="right" wrapText="1"/>
      <protection hidden="1"/>
    </xf>
    <xf numFmtId="0" fontId="43" fillId="0" borderId="16" xfId="56" applyFont="1" applyBorder="1" applyAlignment="1" applyProtection="1">
      <alignment horizontal="center" wrapText="1"/>
      <protection hidden="1"/>
    </xf>
    <xf numFmtId="0" fontId="43" fillId="0" borderId="26" xfId="56" applyFont="1" applyBorder="1" applyAlignment="1" applyProtection="1">
      <alignment horizontal="center" wrapText="1"/>
      <protection hidden="1"/>
    </xf>
    <xf numFmtId="3" fontId="11" fillId="38" borderId="10" xfId="0" applyNumberFormat="1" applyFont="1" applyFill="1" applyBorder="1" applyAlignment="1">
      <alignment horizontal="center"/>
    </xf>
    <xf numFmtId="2" fontId="11" fillId="38" borderId="10" xfId="0" applyNumberFormat="1" applyFont="1" applyFill="1" applyBorder="1" applyAlignment="1">
      <alignment horizontal="center"/>
    </xf>
    <xf numFmtId="2" fontId="0" fillId="16" borderId="10" xfId="0" applyNumberFormat="1" applyFill="1" applyBorder="1" applyAlignment="1">
      <alignment horizontal="right"/>
    </xf>
    <xf numFmtId="0" fontId="0" fillId="0" borderId="0" xfId="0" applyBorder="1" applyAlignment="1" applyProtection="1">
      <alignment/>
      <protection hidden="1"/>
    </xf>
    <xf numFmtId="0" fontId="57" fillId="0" borderId="0" xfId="0" applyFont="1" applyBorder="1" applyAlignment="1" applyProtection="1">
      <alignment horizontal="center"/>
      <protection hidden="1"/>
    </xf>
    <xf numFmtId="4" fontId="66" fillId="37" borderId="0" xfId="0" applyNumberFormat="1" applyFont="1" applyFill="1" applyBorder="1" applyAlignment="1" applyProtection="1">
      <alignment wrapText="1"/>
      <protection hidden="1"/>
    </xf>
    <xf numFmtId="4" fontId="67" fillId="0" borderId="0" xfId="0" applyNumberFormat="1" applyFont="1" applyFill="1" applyBorder="1" applyAlignment="1" applyProtection="1">
      <alignment horizontal="center"/>
      <protection hidden="1"/>
    </xf>
    <xf numFmtId="0" fontId="69" fillId="0" borderId="0" xfId="52" applyFont="1" applyBorder="1" applyAlignment="1" applyProtection="1">
      <alignment horizontal="center"/>
      <protection hidden="1"/>
    </xf>
    <xf numFmtId="4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4" fontId="0" fillId="0" borderId="0" xfId="0" applyNumberFormat="1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center" wrapText="1"/>
      <protection hidden="1"/>
    </xf>
    <xf numFmtId="0" fontId="73" fillId="0" borderId="0" xfId="0" applyFont="1" applyBorder="1" applyAlignment="1" applyProtection="1">
      <alignment horizontal="center"/>
      <protection hidden="1"/>
    </xf>
    <xf numFmtId="4" fontId="73" fillId="0" borderId="0" xfId="0" applyNumberFormat="1" applyFont="1" applyBorder="1" applyAlignment="1" applyProtection="1">
      <alignment horizontal="center"/>
      <protection hidden="1"/>
    </xf>
    <xf numFmtId="4" fontId="67" fillId="0" borderId="10" xfId="52" applyNumberFormat="1" applyFont="1" applyFill="1" applyBorder="1" applyAlignment="1" applyProtection="1">
      <alignment horizontal="center" wrapText="1"/>
      <protection hidden="1"/>
    </xf>
    <xf numFmtId="4" fontId="67" fillId="0" borderId="10" xfId="52" applyNumberFormat="1" applyFont="1" applyFill="1" applyBorder="1" applyAlignment="1" applyProtection="1">
      <alignment wrapText="1"/>
      <protection hidden="1"/>
    </xf>
    <xf numFmtId="4" fontId="67" fillId="0" borderId="10" xfId="52" applyNumberFormat="1" applyFont="1" applyBorder="1" applyAlignment="1" applyProtection="1">
      <alignment horizontal="right" wrapText="1"/>
      <protection hidden="1"/>
    </xf>
    <xf numFmtId="0" fontId="43" fillId="0" borderId="16" xfId="56" applyFont="1" applyBorder="1" applyAlignment="1" applyProtection="1">
      <alignment horizontal="center" wrapText="1"/>
      <protection hidden="1"/>
    </xf>
    <xf numFmtId="0" fontId="43" fillId="0" borderId="26" xfId="56" applyFont="1" applyBorder="1" applyAlignment="1" applyProtection="1">
      <alignment horizontal="center" wrapText="1"/>
      <protection hidden="1"/>
    </xf>
    <xf numFmtId="1" fontId="11" fillId="38" borderId="0" xfId="0" applyNumberFormat="1" applyFont="1" applyFill="1" applyAlignment="1">
      <alignment horizontal="center"/>
    </xf>
    <xf numFmtId="2" fontId="11" fillId="8" borderId="0" xfId="0" applyNumberFormat="1" applyFont="1" applyFill="1" applyAlignment="1">
      <alignment horizontal="center"/>
    </xf>
    <xf numFmtId="2" fontId="11" fillId="46" borderId="0" xfId="0" applyNumberFormat="1" applyFont="1" applyFill="1" applyAlignment="1">
      <alignment horizontal="right"/>
    </xf>
    <xf numFmtId="2" fontId="0" fillId="43" borderId="0" xfId="0" applyNumberFormat="1" applyFill="1" applyAlignment="1">
      <alignment horizontal="right"/>
    </xf>
    <xf numFmtId="4" fontId="67" fillId="0" borderId="10" xfId="52" applyNumberFormat="1" applyFont="1" applyFill="1" applyBorder="1" applyAlignment="1" applyProtection="1">
      <alignment horizontal="center" wrapText="1"/>
      <protection hidden="1"/>
    </xf>
    <xf numFmtId="4" fontId="67" fillId="0" borderId="10" xfId="52" applyNumberFormat="1" applyFont="1" applyFill="1" applyBorder="1" applyAlignment="1" applyProtection="1">
      <alignment wrapText="1"/>
      <protection hidden="1"/>
    </xf>
    <xf numFmtId="4" fontId="67" fillId="0" borderId="10" xfId="52" applyNumberFormat="1" applyFont="1" applyBorder="1" applyAlignment="1" applyProtection="1">
      <alignment horizontal="right" wrapText="1"/>
      <protection hidden="1"/>
    </xf>
    <xf numFmtId="0" fontId="43" fillId="0" borderId="16" xfId="56" applyFont="1" applyBorder="1" applyAlignment="1" applyProtection="1">
      <alignment horizontal="center" wrapText="1"/>
      <protection hidden="1"/>
    </xf>
    <xf numFmtId="0" fontId="43" fillId="0" borderId="26" xfId="56" applyFont="1" applyBorder="1" applyAlignment="1" applyProtection="1">
      <alignment horizontal="center" wrapText="1"/>
      <protection hidden="1"/>
    </xf>
    <xf numFmtId="3" fontId="11" fillId="47" borderId="0" xfId="0" applyNumberFormat="1" applyFont="1" applyFill="1" applyAlignment="1">
      <alignment horizontal="center"/>
    </xf>
    <xf numFmtId="2" fontId="11" fillId="26" borderId="0" xfId="0" applyNumberFormat="1" applyFont="1" applyFill="1" applyAlignment="1">
      <alignment horizontal="center"/>
    </xf>
    <xf numFmtId="2" fontId="0" fillId="41" borderId="0" xfId="0" applyNumberFormat="1" applyFill="1" applyAlignment="1">
      <alignment horizontal="center"/>
    </xf>
    <xf numFmtId="4" fontId="67" fillId="33" borderId="10" xfId="52" applyNumberFormat="1" applyFont="1" applyFill="1" applyBorder="1" applyProtection="1">
      <alignment/>
      <protection hidden="1"/>
    </xf>
    <xf numFmtId="1" fontId="11" fillId="41" borderId="10" xfId="0" applyNumberFormat="1" applyFont="1" applyFill="1" applyBorder="1" applyAlignment="1">
      <alignment horizontal="center"/>
    </xf>
    <xf numFmtId="2" fontId="7" fillId="37" borderId="10" xfId="0" applyNumberFormat="1" applyFont="1" applyFill="1" applyBorder="1" applyAlignment="1">
      <alignment horizontal="center"/>
    </xf>
    <xf numFmtId="2" fontId="0" fillId="9" borderId="10" xfId="0" applyNumberFormat="1" applyFill="1" applyBorder="1" applyAlignment="1">
      <alignment horizontal="right"/>
    </xf>
    <xf numFmtId="0" fontId="43" fillId="0" borderId="16" xfId="56" applyFont="1" applyBorder="1" applyAlignment="1" applyProtection="1">
      <alignment horizontal="center" wrapText="1"/>
      <protection hidden="1"/>
    </xf>
    <xf numFmtId="0" fontId="43" fillId="0" borderId="26" xfId="56" applyFont="1" applyBorder="1" applyAlignment="1" applyProtection="1">
      <alignment horizontal="center" wrapText="1"/>
      <protection hidden="1"/>
    </xf>
    <xf numFmtId="4" fontId="67" fillId="0" borderId="10" xfId="52" applyNumberFormat="1" applyFont="1" applyBorder="1" applyAlignment="1" applyProtection="1">
      <alignment horizontal="right" wrapText="1"/>
      <protection hidden="1"/>
    </xf>
    <xf numFmtId="4" fontId="67" fillId="0" borderId="10" xfId="52" applyNumberFormat="1" applyFont="1" applyFill="1" applyBorder="1" applyAlignment="1" applyProtection="1">
      <alignment horizontal="center" wrapText="1"/>
      <protection hidden="1"/>
    </xf>
    <xf numFmtId="4" fontId="67" fillId="0" borderId="10" xfId="52" applyNumberFormat="1" applyFont="1" applyFill="1" applyBorder="1" applyAlignment="1" applyProtection="1">
      <alignment wrapText="1"/>
      <protection hidden="1"/>
    </xf>
    <xf numFmtId="0" fontId="43" fillId="0" borderId="16" xfId="56" applyFont="1" applyBorder="1" applyAlignment="1" applyProtection="1">
      <alignment horizontal="center" wrapText="1"/>
      <protection hidden="1"/>
    </xf>
    <xf numFmtId="0" fontId="43" fillId="0" borderId="26" xfId="56" applyFont="1" applyBorder="1" applyAlignment="1" applyProtection="1">
      <alignment horizontal="center" wrapText="1"/>
      <protection hidden="1"/>
    </xf>
    <xf numFmtId="4" fontId="67" fillId="0" borderId="10" xfId="52" applyNumberFormat="1" applyFont="1" applyBorder="1" applyAlignment="1" applyProtection="1">
      <alignment horizontal="right" wrapText="1"/>
      <protection hidden="1"/>
    </xf>
    <xf numFmtId="4" fontId="67" fillId="0" borderId="10" xfId="52" applyNumberFormat="1" applyFont="1" applyFill="1" applyBorder="1" applyAlignment="1" applyProtection="1">
      <alignment horizontal="center" wrapText="1"/>
      <protection hidden="1"/>
    </xf>
    <xf numFmtId="4" fontId="67" fillId="0" borderId="10" xfId="52" applyNumberFormat="1" applyFont="1" applyFill="1" applyBorder="1" applyAlignment="1" applyProtection="1">
      <alignment wrapText="1"/>
      <protection hidden="1"/>
    </xf>
    <xf numFmtId="1" fontId="7" fillId="38" borderId="0" xfId="0" applyNumberFormat="1" applyFont="1" applyFill="1" applyAlignment="1">
      <alignment horizontal="center"/>
    </xf>
    <xf numFmtId="164" fontId="13" fillId="45" borderId="0" xfId="0" applyNumberFormat="1" applyFont="1" applyFill="1" applyAlignment="1">
      <alignment horizontal="center"/>
    </xf>
    <xf numFmtId="2" fontId="0" fillId="10" borderId="0" xfId="0" applyNumberFormat="1" applyFill="1" applyAlignment="1">
      <alignment horizontal="right"/>
    </xf>
    <xf numFmtId="0" fontId="43" fillId="0" borderId="16" xfId="56" applyFont="1" applyBorder="1" applyAlignment="1" applyProtection="1">
      <alignment horizontal="center" wrapText="1"/>
      <protection hidden="1"/>
    </xf>
    <xf numFmtId="0" fontId="43" fillId="0" borderId="26" xfId="56" applyFont="1" applyBorder="1" applyAlignment="1" applyProtection="1">
      <alignment horizontal="center" wrapText="1"/>
      <protection hidden="1"/>
    </xf>
    <xf numFmtId="4" fontId="67" fillId="0" borderId="10" xfId="52" applyNumberFormat="1" applyFont="1" applyBorder="1" applyAlignment="1" applyProtection="1">
      <alignment horizontal="right" wrapText="1"/>
      <protection hidden="1"/>
    </xf>
    <xf numFmtId="4" fontId="67" fillId="0" borderId="10" xfId="52" applyNumberFormat="1" applyFont="1" applyFill="1" applyBorder="1" applyAlignment="1" applyProtection="1">
      <alignment horizontal="center" wrapText="1"/>
      <protection hidden="1"/>
    </xf>
    <xf numFmtId="4" fontId="67" fillId="0" borderId="10" xfId="52" applyNumberFormat="1" applyFont="1" applyFill="1" applyBorder="1" applyAlignment="1" applyProtection="1">
      <alignment wrapText="1"/>
      <protection hidden="1"/>
    </xf>
    <xf numFmtId="1" fontId="7" fillId="39" borderId="0" xfId="0" applyNumberFormat="1" applyFont="1" applyFill="1" applyAlignment="1">
      <alignment horizontal="center"/>
    </xf>
    <xf numFmtId="0" fontId="43" fillId="0" borderId="16" xfId="56" applyFont="1" applyBorder="1" applyAlignment="1" applyProtection="1">
      <alignment horizontal="center" wrapText="1"/>
      <protection hidden="1"/>
    </xf>
    <xf numFmtId="0" fontId="43" fillId="0" borderId="26" xfId="56" applyFont="1" applyBorder="1" applyAlignment="1" applyProtection="1">
      <alignment horizontal="center" wrapText="1"/>
      <protection hidden="1"/>
    </xf>
    <xf numFmtId="4" fontId="67" fillId="0" borderId="10" xfId="52" applyNumberFormat="1" applyFont="1" applyBorder="1" applyAlignment="1" applyProtection="1">
      <alignment horizontal="right" wrapText="1"/>
      <protection hidden="1"/>
    </xf>
    <xf numFmtId="4" fontId="67" fillId="0" borderId="10" xfId="52" applyNumberFormat="1" applyFont="1" applyFill="1" applyBorder="1" applyAlignment="1" applyProtection="1">
      <alignment horizontal="center" wrapText="1"/>
      <protection hidden="1"/>
    </xf>
    <xf numFmtId="4" fontId="67" fillId="0" borderId="10" xfId="52" applyNumberFormat="1" applyFont="1" applyFill="1" applyBorder="1" applyAlignment="1" applyProtection="1">
      <alignment wrapText="1"/>
      <protection hidden="1"/>
    </xf>
    <xf numFmtId="4" fontId="67" fillId="0" borderId="13" xfId="52" applyNumberFormat="1" applyFont="1" applyFill="1" applyBorder="1" applyAlignment="1" applyProtection="1">
      <alignment horizontal="right" wrapText="1"/>
      <protection hidden="1"/>
    </xf>
    <xf numFmtId="4" fontId="67" fillId="0" borderId="15" xfId="52" applyNumberFormat="1" applyFont="1" applyBorder="1" applyAlignment="1" applyProtection="1">
      <alignment horizontal="right" wrapText="1"/>
      <protection hidden="1"/>
    </xf>
    <xf numFmtId="4" fontId="67" fillId="0" borderId="15" xfId="52" applyNumberFormat="1" applyFont="1" applyFill="1" applyBorder="1" applyAlignment="1" applyProtection="1">
      <alignment wrapText="1"/>
      <protection hidden="1"/>
    </xf>
    <xf numFmtId="4" fontId="67" fillId="0" borderId="15" xfId="52" applyNumberFormat="1" applyFont="1" applyFill="1" applyBorder="1" applyAlignment="1" applyProtection="1">
      <alignment horizontal="center" wrapText="1"/>
      <protection hidden="1"/>
    </xf>
    <xf numFmtId="0" fontId="43" fillId="0" borderId="16" xfId="56" applyFont="1" applyBorder="1" applyAlignment="1" applyProtection="1">
      <alignment horizontal="center" wrapText="1"/>
      <protection hidden="1"/>
    </xf>
    <xf numFmtId="0" fontId="43" fillId="0" borderId="26" xfId="56" applyFont="1" applyBorder="1" applyAlignment="1" applyProtection="1">
      <alignment horizontal="center" wrapText="1"/>
      <protection hidden="1"/>
    </xf>
    <xf numFmtId="4" fontId="67" fillId="0" borderId="10" xfId="52" applyNumberFormat="1" applyFont="1" applyBorder="1" applyAlignment="1" applyProtection="1">
      <alignment horizontal="right" wrapText="1"/>
      <protection hidden="1"/>
    </xf>
    <xf numFmtId="4" fontId="67" fillId="0" borderId="10" xfId="52" applyNumberFormat="1" applyFont="1" applyFill="1" applyBorder="1" applyAlignment="1" applyProtection="1">
      <alignment horizontal="center" wrapText="1"/>
      <protection hidden="1"/>
    </xf>
    <xf numFmtId="4" fontId="67" fillId="0" borderId="10" xfId="52" applyNumberFormat="1" applyFont="1" applyFill="1" applyBorder="1" applyAlignment="1" applyProtection="1">
      <alignment wrapText="1"/>
      <protection hidden="1"/>
    </xf>
    <xf numFmtId="4" fontId="0" fillId="0" borderId="0" xfId="0" applyNumberFormat="1" applyAlignment="1" applyProtection="1">
      <alignment/>
      <protection hidden="1"/>
    </xf>
    <xf numFmtId="0" fontId="43" fillId="0" borderId="16" xfId="56" applyFont="1" applyBorder="1" applyAlignment="1" applyProtection="1">
      <alignment horizontal="center" wrapText="1"/>
      <protection hidden="1"/>
    </xf>
    <xf numFmtId="0" fontId="43" fillId="0" borderId="26" xfId="56" applyFont="1" applyBorder="1" applyAlignment="1" applyProtection="1">
      <alignment horizontal="center" wrapText="1"/>
      <protection hidden="1"/>
    </xf>
    <xf numFmtId="4" fontId="67" fillId="0" borderId="10" xfId="52" applyNumberFormat="1" applyFont="1" applyBorder="1" applyAlignment="1" applyProtection="1">
      <alignment horizontal="right" wrapText="1"/>
      <protection hidden="1"/>
    </xf>
    <xf numFmtId="4" fontId="67" fillId="0" borderId="10" xfId="52" applyNumberFormat="1" applyFont="1" applyFill="1" applyBorder="1" applyAlignment="1" applyProtection="1">
      <alignment horizontal="center" wrapText="1"/>
      <protection hidden="1"/>
    </xf>
    <xf numFmtId="4" fontId="67" fillId="0" borderId="10" xfId="52" applyNumberFormat="1" applyFont="1" applyFill="1" applyBorder="1" applyAlignment="1" applyProtection="1">
      <alignment wrapText="1"/>
      <protection hidden="1"/>
    </xf>
    <xf numFmtId="0" fontId="43" fillId="0" borderId="16" xfId="56" applyFont="1" applyBorder="1" applyAlignment="1" applyProtection="1">
      <alignment horizontal="center" wrapText="1"/>
      <protection hidden="1"/>
    </xf>
    <xf numFmtId="0" fontId="43" fillId="0" borderId="26" xfId="56" applyFont="1" applyBorder="1" applyAlignment="1" applyProtection="1">
      <alignment horizontal="center" wrapText="1"/>
      <protection hidden="1"/>
    </xf>
    <xf numFmtId="4" fontId="67" fillId="0" borderId="10" xfId="52" applyNumberFormat="1" applyFont="1" applyBorder="1" applyAlignment="1" applyProtection="1">
      <alignment horizontal="right" wrapText="1"/>
      <protection hidden="1"/>
    </xf>
    <xf numFmtId="4" fontId="67" fillId="0" borderId="10" xfId="52" applyNumberFormat="1" applyFont="1" applyFill="1" applyBorder="1" applyAlignment="1" applyProtection="1">
      <alignment horizontal="center" wrapText="1"/>
      <protection hidden="1"/>
    </xf>
    <xf numFmtId="4" fontId="67" fillId="0" borderId="10" xfId="52" applyNumberFormat="1" applyFont="1" applyFill="1" applyBorder="1" applyAlignment="1" applyProtection="1">
      <alignment wrapText="1"/>
      <protection hidden="1"/>
    </xf>
    <xf numFmtId="0" fontId="43" fillId="0" borderId="16" xfId="56" applyFont="1" applyBorder="1" applyAlignment="1" applyProtection="1">
      <alignment horizontal="center" wrapText="1"/>
      <protection hidden="1"/>
    </xf>
    <xf numFmtId="0" fontId="43" fillId="0" borderId="26" xfId="56" applyFont="1" applyBorder="1" applyAlignment="1" applyProtection="1">
      <alignment horizontal="center" wrapText="1"/>
      <protection hidden="1"/>
    </xf>
    <xf numFmtId="4" fontId="67" fillId="0" borderId="10" xfId="52" applyNumberFormat="1" applyFont="1" applyBorder="1" applyAlignment="1" applyProtection="1">
      <alignment horizontal="right" wrapText="1"/>
      <protection hidden="1"/>
    </xf>
    <xf numFmtId="4" fontId="67" fillId="0" borderId="10" xfId="52" applyNumberFormat="1" applyFont="1" applyFill="1" applyBorder="1" applyAlignment="1" applyProtection="1">
      <alignment horizontal="center" wrapText="1"/>
      <protection hidden="1"/>
    </xf>
    <xf numFmtId="4" fontId="67" fillId="0" borderId="10" xfId="52" applyNumberFormat="1" applyFont="1" applyFill="1" applyBorder="1" applyAlignment="1" applyProtection="1">
      <alignment wrapText="1"/>
      <protection hidden="1"/>
    </xf>
    <xf numFmtId="4" fontId="67" fillId="0" borderId="10" xfId="52" applyNumberFormat="1" applyFont="1" applyFill="1" applyBorder="1" applyAlignment="1" applyProtection="1">
      <alignment horizontal="center" wrapText="1"/>
      <protection hidden="1"/>
    </xf>
    <xf numFmtId="4" fontId="67" fillId="0" borderId="10" xfId="52" applyNumberFormat="1" applyFont="1" applyFill="1" applyBorder="1" applyAlignment="1" applyProtection="1">
      <alignment wrapText="1"/>
      <protection hidden="1"/>
    </xf>
    <xf numFmtId="4" fontId="67" fillId="0" borderId="10" xfId="52" applyNumberFormat="1" applyFont="1" applyBorder="1" applyAlignment="1" applyProtection="1">
      <alignment horizontal="right" wrapText="1"/>
      <protection hidden="1"/>
    </xf>
    <xf numFmtId="0" fontId="43" fillId="0" borderId="16" xfId="56" applyFont="1" applyBorder="1" applyAlignment="1" applyProtection="1">
      <alignment horizontal="center" wrapText="1"/>
      <protection hidden="1"/>
    </xf>
    <xf numFmtId="0" fontId="43" fillId="0" borderId="26" xfId="56" applyFont="1" applyBorder="1" applyAlignment="1" applyProtection="1">
      <alignment horizontal="center" wrapText="1"/>
      <protection hidden="1"/>
    </xf>
    <xf numFmtId="0" fontId="0" fillId="0" borderId="0" xfId="52" applyFont="1">
      <alignment/>
      <protection/>
    </xf>
    <xf numFmtId="4" fontId="69" fillId="0" borderId="0" xfId="52" applyNumberFormat="1" applyFont="1" applyBorder="1" applyAlignment="1">
      <alignment horizontal="center"/>
      <protection/>
    </xf>
    <xf numFmtId="4" fontId="67" fillId="0" borderId="28" xfId="52" applyNumberFormat="1" applyFont="1" applyBorder="1" applyAlignment="1">
      <alignment wrapText="1"/>
      <protection/>
    </xf>
    <xf numFmtId="0" fontId="0" fillId="0" borderId="15" xfId="52" applyFont="1" applyBorder="1">
      <alignment/>
      <protection/>
    </xf>
    <xf numFmtId="0" fontId="0" fillId="0" borderId="15" xfId="52" applyFont="1" applyBorder="1" applyAlignment="1">
      <alignment horizontal="center" wrapText="1"/>
      <protection/>
    </xf>
    <xf numFmtId="0" fontId="0" fillId="0" borderId="15" xfId="52" applyFont="1" applyBorder="1" applyAlignment="1">
      <alignment wrapText="1"/>
      <protection/>
    </xf>
    <xf numFmtId="2" fontId="0" fillId="0" borderId="10" xfId="52" applyNumberFormat="1" applyFont="1" applyBorder="1" applyProtection="1">
      <alignment/>
      <protection hidden="1"/>
    </xf>
    <xf numFmtId="2" fontId="0" fillId="0" borderId="0" xfId="52" applyNumberFormat="1" applyFont="1" applyProtection="1">
      <alignment/>
      <protection hidden="1"/>
    </xf>
    <xf numFmtId="2" fontId="0" fillId="0" borderId="0" xfId="52" applyNumberFormat="1" applyFont="1" applyProtection="1">
      <alignment/>
      <protection hidden="1"/>
    </xf>
    <xf numFmtId="4" fontId="67" fillId="0" borderId="10" xfId="52" applyNumberFormat="1" applyFont="1" applyFill="1" applyBorder="1" applyAlignment="1" applyProtection="1">
      <alignment horizontal="center" wrapText="1"/>
      <protection hidden="1"/>
    </xf>
    <xf numFmtId="4" fontId="67" fillId="0" borderId="10" xfId="52" applyNumberFormat="1" applyFont="1" applyFill="1" applyBorder="1" applyAlignment="1" applyProtection="1">
      <alignment wrapText="1"/>
      <protection hidden="1"/>
    </xf>
    <xf numFmtId="4" fontId="67" fillId="0" borderId="10" xfId="52" applyNumberFormat="1" applyFont="1" applyBorder="1" applyAlignment="1" applyProtection="1">
      <alignment horizontal="right" wrapText="1"/>
      <protection hidden="1"/>
    </xf>
    <xf numFmtId="0" fontId="43" fillId="0" borderId="16" xfId="56" applyFont="1" applyBorder="1" applyAlignment="1" applyProtection="1">
      <alignment horizontal="center" wrapText="1"/>
      <protection hidden="1"/>
    </xf>
    <xf numFmtId="0" fontId="43" fillId="0" borderId="26" xfId="56" applyFont="1" applyBorder="1" applyAlignment="1" applyProtection="1">
      <alignment horizontal="center" wrapText="1"/>
      <protection hidden="1"/>
    </xf>
    <xf numFmtId="4" fontId="67" fillId="0" borderId="10" xfId="52" applyNumberFormat="1" applyFont="1" applyFill="1" applyBorder="1" applyAlignment="1" applyProtection="1">
      <alignment horizontal="center" wrapText="1"/>
      <protection hidden="1"/>
    </xf>
    <xf numFmtId="4" fontId="67" fillId="0" borderId="10" xfId="52" applyNumberFormat="1" applyFont="1" applyFill="1" applyBorder="1" applyAlignment="1" applyProtection="1">
      <alignment wrapText="1"/>
      <protection hidden="1"/>
    </xf>
    <xf numFmtId="4" fontId="67" fillId="0" borderId="10" xfId="52" applyNumberFormat="1" applyFont="1" applyBorder="1" applyAlignment="1" applyProtection="1">
      <alignment horizontal="right" wrapText="1"/>
      <protection hidden="1"/>
    </xf>
    <xf numFmtId="0" fontId="43" fillId="0" borderId="16" xfId="56" applyFont="1" applyBorder="1" applyAlignment="1" applyProtection="1">
      <alignment horizontal="center" wrapText="1"/>
      <protection hidden="1"/>
    </xf>
    <xf numFmtId="0" fontId="43" fillId="0" borderId="26" xfId="56" applyFont="1" applyBorder="1" applyAlignment="1" applyProtection="1">
      <alignment horizontal="center" wrapText="1"/>
      <protection hidden="1"/>
    </xf>
    <xf numFmtId="0" fontId="43" fillId="0" borderId="16" xfId="56" applyFont="1" applyBorder="1" applyAlignment="1" applyProtection="1">
      <alignment horizontal="center" wrapText="1"/>
      <protection hidden="1"/>
    </xf>
    <xf numFmtId="0" fontId="43" fillId="0" borderId="26" xfId="56" applyFont="1" applyBorder="1" applyAlignment="1" applyProtection="1">
      <alignment horizontal="center" wrapText="1"/>
      <protection hidden="1"/>
    </xf>
    <xf numFmtId="4" fontId="67" fillId="0" borderId="10" xfId="52" applyNumberFormat="1" applyFont="1" applyBorder="1" applyAlignment="1" applyProtection="1">
      <alignment horizontal="right" wrapText="1"/>
      <protection hidden="1"/>
    </xf>
    <xf numFmtId="4" fontId="67" fillId="0" borderId="10" xfId="52" applyNumberFormat="1" applyFont="1" applyFill="1" applyBorder="1" applyAlignment="1" applyProtection="1">
      <alignment horizontal="center" wrapText="1"/>
      <protection hidden="1"/>
    </xf>
    <xf numFmtId="4" fontId="67" fillId="0" borderId="10" xfId="52" applyNumberFormat="1" applyFont="1" applyFill="1" applyBorder="1" applyAlignment="1" applyProtection="1">
      <alignment wrapText="1"/>
      <protection hidden="1"/>
    </xf>
    <xf numFmtId="4" fontId="67" fillId="0" borderId="10" xfId="52" applyNumberFormat="1" applyFont="1" applyFill="1" applyBorder="1" applyAlignment="1" applyProtection="1">
      <alignment horizontal="center" wrapText="1"/>
      <protection hidden="1"/>
    </xf>
    <xf numFmtId="4" fontId="67" fillId="0" borderId="10" xfId="52" applyNumberFormat="1" applyFont="1" applyFill="1" applyBorder="1" applyAlignment="1" applyProtection="1">
      <alignment wrapText="1"/>
      <protection hidden="1"/>
    </xf>
    <xf numFmtId="4" fontId="67" fillId="0" borderId="10" xfId="52" applyNumberFormat="1" applyFont="1" applyBorder="1" applyAlignment="1" applyProtection="1">
      <alignment horizontal="right" wrapText="1"/>
      <protection hidden="1"/>
    </xf>
    <xf numFmtId="0" fontId="43" fillId="0" borderId="16" xfId="56" applyFont="1" applyBorder="1" applyAlignment="1" applyProtection="1">
      <alignment horizontal="center" wrapText="1"/>
      <protection hidden="1"/>
    </xf>
    <xf numFmtId="0" fontId="43" fillId="0" borderId="26" xfId="56" applyFont="1" applyBorder="1" applyAlignment="1" applyProtection="1">
      <alignment horizontal="center" wrapText="1"/>
      <protection hidden="1"/>
    </xf>
    <xf numFmtId="4" fontId="67" fillId="0" borderId="10" xfId="52" applyNumberFormat="1" applyFont="1" applyFill="1" applyBorder="1" applyAlignment="1" applyProtection="1">
      <alignment horizontal="center" wrapText="1"/>
      <protection hidden="1"/>
    </xf>
    <xf numFmtId="4" fontId="67" fillId="0" borderId="10" xfId="52" applyNumberFormat="1" applyFont="1" applyFill="1" applyBorder="1" applyAlignment="1" applyProtection="1">
      <alignment wrapText="1"/>
      <protection hidden="1"/>
    </xf>
    <xf numFmtId="4" fontId="67" fillId="0" borderId="10" xfId="52" applyNumberFormat="1" applyFont="1" applyBorder="1" applyAlignment="1" applyProtection="1">
      <alignment horizontal="right" wrapText="1"/>
      <protection hidden="1"/>
    </xf>
    <xf numFmtId="0" fontId="43" fillId="0" borderId="16" xfId="56" applyFont="1" applyBorder="1" applyAlignment="1" applyProtection="1">
      <alignment horizontal="center" wrapText="1"/>
      <protection hidden="1"/>
    </xf>
    <xf numFmtId="0" fontId="43" fillId="0" borderId="26" xfId="56" applyFont="1" applyBorder="1" applyAlignment="1" applyProtection="1">
      <alignment horizontal="center" wrapText="1"/>
      <protection hidden="1"/>
    </xf>
    <xf numFmtId="4" fontId="67" fillId="0" borderId="10" xfId="52" applyNumberFormat="1" applyFont="1" applyFill="1" applyBorder="1" applyAlignment="1" applyProtection="1">
      <alignment horizontal="center" wrapText="1"/>
      <protection hidden="1"/>
    </xf>
    <xf numFmtId="4" fontId="67" fillId="0" borderId="10" xfId="52" applyNumberFormat="1" applyFont="1" applyFill="1" applyBorder="1" applyAlignment="1" applyProtection="1">
      <alignment wrapText="1"/>
      <protection hidden="1"/>
    </xf>
    <xf numFmtId="4" fontId="67" fillId="0" borderId="10" xfId="52" applyNumberFormat="1" applyFont="1" applyBorder="1" applyAlignment="1" applyProtection="1">
      <alignment horizontal="right" wrapText="1"/>
      <protection hidden="1"/>
    </xf>
    <xf numFmtId="0" fontId="43" fillId="0" borderId="16" xfId="56" applyFont="1" applyBorder="1" applyAlignment="1" applyProtection="1">
      <alignment horizontal="center" wrapText="1"/>
      <protection hidden="1"/>
    </xf>
    <xf numFmtId="0" fontId="43" fillId="0" borderId="26" xfId="56" applyFont="1" applyBorder="1" applyAlignment="1" applyProtection="1">
      <alignment horizontal="center" wrapText="1"/>
      <protection hidden="1"/>
    </xf>
    <xf numFmtId="0" fontId="43" fillId="0" borderId="16" xfId="56" applyFont="1" applyBorder="1" applyAlignment="1" applyProtection="1">
      <alignment horizontal="center" wrapText="1"/>
      <protection hidden="1"/>
    </xf>
    <xf numFmtId="0" fontId="43" fillId="0" borderId="26" xfId="56" applyFont="1" applyBorder="1" applyAlignment="1" applyProtection="1">
      <alignment horizontal="center" wrapText="1"/>
      <protection hidden="1"/>
    </xf>
    <xf numFmtId="4" fontId="67" fillId="0" borderId="10" xfId="52" applyNumberFormat="1" applyFont="1" applyBorder="1" applyAlignment="1" applyProtection="1">
      <alignment horizontal="right" wrapText="1"/>
      <protection hidden="1"/>
    </xf>
    <xf numFmtId="4" fontId="67" fillId="0" borderId="10" xfId="52" applyNumberFormat="1" applyFont="1" applyFill="1" applyBorder="1" applyAlignment="1" applyProtection="1">
      <alignment horizontal="center" wrapText="1"/>
      <protection hidden="1"/>
    </xf>
    <xf numFmtId="4" fontId="67" fillId="0" borderId="10" xfId="52" applyNumberFormat="1" applyFont="1" applyFill="1" applyBorder="1" applyAlignment="1" applyProtection="1">
      <alignment wrapText="1"/>
      <protection hidden="1"/>
    </xf>
    <xf numFmtId="4" fontId="67" fillId="0" borderId="10" xfId="52" applyNumberFormat="1" applyFont="1" applyFill="1" applyBorder="1" applyAlignment="1" applyProtection="1">
      <alignment horizontal="center" wrapText="1"/>
      <protection hidden="1"/>
    </xf>
    <xf numFmtId="4" fontId="67" fillId="0" borderId="10" xfId="52" applyNumberFormat="1" applyFont="1" applyFill="1" applyBorder="1" applyAlignment="1" applyProtection="1">
      <alignment wrapText="1"/>
      <protection hidden="1"/>
    </xf>
    <xf numFmtId="4" fontId="67" fillId="0" borderId="10" xfId="52" applyNumberFormat="1" applyFont="1" applyBorder="1" applyAlignment="1" applyProtection="1">
      <alignment horizontal="right" wrapText="1"/>
      <protection hidden="1"/>
    </xf>
    <xf numFmtId="0" fontId="43" fillId="0" borderId="16" xfId="56" applyFont="1" applyBorder="1" applyAlignment="1" applyProtection="1">
      <alignment horizontal="center" wrapText="1"/>
      <protection hidden="1"/>
    </xf>
    <xf numFmtId="0" fontId="43" fillId="0" borderId="26" xfId="56" applyFont="1" applyBorder="1" applyAlignment="1" applyProtection="1">
      <alignment horizontal="center" wrapText="1"/>
      <protection hidden="1"/>
    </xf>
    <xf numFmtId="0" fontId="43" fillId="0" borderId="16" xfId="56" applyFont="1" applyBorder="1" applyAlignment="1" applyProtection="1">
      <alignment horizontal="center" wrapText="1"/>
      <protection hidden="1"/>
    </xf>
    <xf numFmtId="0" fontId="43" fillId="0" borderId="26" xfId="56" applyFont="1" applyBorder="1" applyAlignment="1" applyProtection="1">
      <alignment horizontal="center" wrapText="1"/>
      <protection hidden="1"/>
    </xf>
    <xf numFmtId="4" fontId="67" fillId="0" borderId="10" xfId="52" applyNumberFormat="1" applyFont="1" applyBorder="1" applyAlignment="1" applyProtection="1">
      <alignment horizontal="right" wrapText="1"/>
      <protection hidden="1"/>
    </xf>
    <xf numFmtId="4" fontId="67" fillId="0" borderId="10" xfId="52" applyNumberFormat="1" applyFont="1" applyFill="1" applyBorder="1" applyAlignment="1" applyProtection="1">
      <alignment horizontal="center" wrapText="1"/>
      <protection hidden="1"/>
    </xf>
    <xf numFmtId="4" fontId="67" fillId="0" borderId="10" xfId="52" applyNumberFormat="1" applyFont="1" applyFill="1" applyBorder="1" applyAlignment="1" applyProtection="1">
      <alignment wrapText="1"/>
      <protection hidden="1"/>
    </xf>
    <xf numFmtId="4" fontId="67" fillId="0" borderId="10" xfId="52" applyNumberFormat="1" applyFont="1" applyFill="1" applyBorder="1" applyAlignment="1" applyProtection="1">
      <alignment horizontal="center" wrapText="1"/>
      <protection hidden="1"/>
    </xf>
    <xf numFmtId="4" fontId="67" fillId="0" borderId="10" xfId="52" applyNumberFormat="1" applyFont="1" applyFill="1" applyBorder="1" applyAlignment="1" applyProtection="1">
      <alignment wrapText="1"/>
      <protection hidden="1"/>
    </xf>
    <xf numFmtId="4" fontId="67" fillId="0" borderId="10" xfId="52" applyNumberFormat="1" applyFont="1" applyBorder="1" applyAlignment="1" applyProtection="1">
      <alignment horizontal="right" wrapText="1"/>
      <protection hidden="1"/>
    </xf>
    <xf numFmtId="0" fontId="43" fillId="0" borderId="16" xfId="56" applyFont="1" applyBorder="1" applyAlignment="1" applyProtection="1">
      <alignment horizontal="center" wrapText="1"/>
      <protection hidden="1"/>
    </xf>
    <xf numFmtId="0" fontId="43" fillId="0" borderId="26" xfId="56" applyFont="1" applyBorder="1" applyAlignment="1" applyProtection="1">
      <alignment horizontal="center" wrapText="1"/>
      <protection hidden="1"/>
    </xf>
    <xf numFmtId="0" fontId="43" fillId="0" borderId="16" xfId="56" applyFont="1" applyBorder="1" applyAlignment="1" applyProtection="1">
      <alignment horizontal="center" wrapText="1"/>
      <protection hidden="1"/>
    </xf>
    <xf numFmtId="0" fontId="43" fillId="0" borderId="26" xfId="56" applyFont="1" applyBorder="1" applyAlignment="1" applyProtection="1">
      <alignment horizontal="center" wrapText="1"/>
      <protection hidden="1"/>
    </xf>
    <xf numFmtId="4" fontId="67" fillId="0" borderId="10" xfId="52" applyNumberFormat="1" applyFont="1" applyBorder="1" applyAlignment="1" applyProtection="1">
      <alignment horizontal="right" wrapText="1"/>
      <protection hidden="1"/>
    </xf>
    <xf numFmtId="4" fontId="67" fillId="0" borderId="10" xfId="52" applyNumberFormat="1" applyFont="1" applyFill="1" applyBorder="1" applyAlignment="1" applyProtection="1">
      <alignment horizontal="center" wrapText="1"/>
      <protection hidden="1"/>
    </xf>
    <xf numFmtId="4" fontId="67" fillId="0" borderId="10" xfId="52" applyNumberFormat="1" applyFont="1" applyFill="1" applyBorder="1" applyAlignment="1" applyProtection="1">
      <alignment wrapText="1"/>
      <protection hidden="1"/>
    </xf>
    <xf numFmtId="4" fontId="67" fillId="0" borderId="10" xfId="52" applyNumberFormat="1" applyFont="1" applyFill="1" applyBorder="1" applyAlignment="1" applyProtection="1">
      <alignment horizontal="center" wrapText="1"/>
      <protection hidden="1"/>
    </xf>
    <xf numFmtId="4" fontId="67" fillId="0" borderId="10" xfId="52" applyNumberFormat="1" applyFont="1" applyFill="1" applyBorder="1" applyAlignment="1" applyProtection="1">
      <alignment wrapText="1"/>
      <protection hidden="1"/>
    </xf>
    <xf numFmtId="4" fontId="67" fillId="0" borderId="10" xfId="52" applyNumberFormat="1" applyFont="1" applyBorder="1" applyAlignment="1" applyProtection="1">
      <alignment horizontal="right" wrapText="1"/>
      <protection hidden="1"/>
    </xf>
    <xf numFmtId="0" fontId="43" fillId="0" borderId="16" xfId="56" applyFont="1" applyBorder="1" applyAlignment="1" applyProtection="1">
      <alignment horizontal="center" wrapText="1"/>
      <protection hidden="1"/>
    </xf>
    <xf numFmtId="0" fontId="43" fillId="0" borderId="26" xfId="56" applyFont="1" applyBorder="1" applyAlignment="1" applyProtection="1">
      <alignment horizontal="center" wrapText="1"/>
      <protection hidden="1"/>
    </xf>
    <xf numFmtId="0" fontId="0" fillId="0" borderId="3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4" fontId="66" fillId="0" borderId="10" xfId="52" applyNumberFormat="1" applyFont="1" applyFill="1" applyBorder="1" applyAlignment="1" applyProtection="1">
      <alignment wrapText="1"/>
      <protection hidden="1"/>
    </xf>
    <xf numFmtId="4" fontId="66" fillId="0" borderId="10" xfId="52" applyNumberFormat="1" applyFont="1" applyBorder="1" applyAlignment="1" applyProtection="1">
      <alignment wrapText="1"/>
      <protection hidden="1"/>
    </xf>
    <xf numFmtId="4" fontId="66" fillId="0" borderId="17" xfId="52" applyNumberFormat="1" applyFont="1" applyBorder="1" applyAlignment="1" applyProtection="1">
      <alignment wrapText="1"/>
      <protection hidden="1"/>
    </xf>
    <xf numFmtId="4" fontId="67" fillId="0" borderId="10" xfId="52" applyNumberFormat="1" applyFont="1" applyFill="1" applyBorder="1" applyAlignment="1" applyProtection="1">
      <alignment horizontal="center" wrapText="1"/>
      <protection hidden="1"/>
    </xf>
    <xf numFmtId="0" fontId="67" fillId="0" borderId="10" xfId="0" applyFont="1" applyBorder="1" applyAlignment="1" applyProtection="1">
      <alignment horizontal="center" wrapText="1"/>
      <protection hidden="1"/>
    </xf>
    <xf numFmtId="4" fontId="67" fillId="0" borderId="10" xfId="52" applyNumberFormat="1" applyFont="1" applyBorder="1" applyAlignment="1" applyProtection="1">
      <alignment horizontal="center" wrapText="1"/>
      <protection hidden="1"/>
    </xf>
    <xf numFmtId="4" fontId="66" fillId="0" borderId="17" xfId="52" applyNumberFormat="1" applyFont="1" applyBorder="1" applyAlignment="1" applyProtection="1">
      <alignment horizontal="center" vertical="center" wrapText="1"/>
      <protection hidden="1"/>
    </xf>
    <xf numFmtId="4" fontId="67" fillId="0" borderId="18" xfId="52" applyNumberFormat="1" applyFont="1" applyBorder="1" applyAlignment="1" applyProtection="1">
      <alignment horizontal="center" wrapText="1"/>
      <protection hidden="1"/>
    </xf>
    <xf numFmtId="4" fontId="67" fillId="0" borderId="13" xfId="52" applyNumberFormat="1" applyFont="1" applyBorder="1" applyAlignment="1" applyProtection="1">
      <alignment horizontal="center" wrapText="1"/>
      <protection hidden="1"/>
    </xf>
    <xf numFmtId="4" fontId="67" fillId="0" borderId="17" xfId="52" applyNumberFormat="1" applyFont="1" applyFill="1" applyBorder="1" applyAlignment="1" applyProtection="1" quotePrefix="1">
      <alignment horizontal="right" wrapText="1"/>
      <protection hidden="1"/>
    </xf>
    <xf numFmtId="4" fontId="67" fillId="0" borderId="18" xfId="52" applyNumberFormat="1" applyFont="1" applyBorder="1" applyAlignment="1" applyProtection="1">
      <alignment horizontal="right" wrapText="1"/>
      <protection hidden="1"/>
    </xf>
    <xf numFmtId="4" fontId="67" fillId="0" borderId="13" xfId="52" applyNumberFormat="1" applyFont="1" applyBorder="1" applyAlignment="1" applyProtection="1">
      <alignment horizontal="right" wrapText="1"/>
      <protection hidden="1"/>
    </xf>
    <xf numFmtId="4" fontId="66" fillId="0" borderId="10" xfId="52" applyNumberFormat="1" applyFont="1" applyFill="1" applyBorder="1" applyAlignment="1" applyProtection="1">
      <alignment horizontal="center" wrapText="1"/>
      <protection hidden="1"/>
    </xf>
    <xf numFmtId="0" fontId="66" fillId="0" borderId="10" xfId="0" applyFont="1" applyBorder="1" applyAlignment="1" applyProtection="1">
      <alignment horizontal="center" wrapText="1"/>
      <protection hidden="1"/>
    </xf>
    <xf numFmtId="4" fontId="66" fillId="0" borderId="10" xfId="52" applyNumberFormat="1" applyFont="1" applyBorder="1" applyAlignment="1" applyProtection="1">
      <alignment horizontal="center" wrapText="1"/>
      <protection hidden="1"/>
    </xf>
    <xf numFmtId="4" fontId="69" fillId="0" borderId="17" xfId="52" applyNumberFormat="1" applyFont="1" applyFill="1" applyBorder="1" applyAlignment="1" applyProtection="1">
      <alignment horizontal="center" wrapText="1"/>
      <protection hidden="1"/>
    </xf>
    <xf numFmtId="0" fontId="69" fillId="0" borderId="13" xfId="0" applyFont="1" applyBorder="1" applyAlignment="1" applyProtection="1">
      <alignment horizontal="center" wrapText="1"/>
      <protection hidden="1"/>
    </xf>
    <xf numFmtId="4" fontId="67" fillId="0" borderId="10" xfId="52" applyNumberFormat="1" applyFont="1" applyBorder="1" applyAlignment="1" applyProtection="1">
      <alignment wrapText="1"/>
      <protection hidden="1"/>
    </xf>
    <xf numFmtId="4" fontId="66" fillId="0" borderId="10" xfId="52" applyNumberFormat="1" applyFont="1" applyFill="1" applyBorder="1" applyAlignment="1" applyProtection="1">
      <alignment horizontal="left" wrapText="1"/>
      <protection hidden="1"/>
    </xf>
    <xf numFmtId="4" fontId="67" fillId="0" borderId="14" xfId="52" applyNumberFormat="1" applyFont="1" applyFill="1" applyBorder="1" applyAlignment="1" applyProtection="1">
      <alignment wrapText="1"/>
      <protection hidden="1"/>
    </xf>
    <xf numFmtId="4" fontId="67" fillId="0" borderId="14" xfId="52" applyNumberFormat="1" applyFont="1" applyBorder="1" applyAlignment="1" applyProtection="1">
      <alignment wrapText="1"/>
      <protection hidden="1"/>
    </xf>
    <xf numFmtId="4" fontId="67" fillId="0" borderId="10" xfId="52" applyNumberFormat="1" applyFont="1" applyFill="1" applyBorder="1" applyAlignment="1" applyProtection="1">
      <alignment wrapText="1"/>
      <protection hidden="1"/>
    </xf>
    <xf numFmtId="4" fontId="67" fillId="0" borderId="10" xfId="52" applyNumberFormat="1" applyFont="1" applyBorder="1" applyAlignment="1" applyProtection="1">
      <alignment horizontal="right" wrapText="1"/>
      <protection hidden="1"/>
    </xf>
    <xf numFmtId="4" fontId="67" fillId="0" borderId="10" xfId="52" applyNumberFormat="1" applyFont="1" applyFill="1" applyBorder="1" applyAlignment="1" applyProtection="1">
      <alignment horizontal="left" wrapText="1"/>
      <protection hidden="1"/>
    </xf>
    <xf numFmtId="4" fontId="66" fillId="36" borderId="10" xfId="52" applyNumberFormat="1" applyFont="1" applyFill="1" applyBorder="1" applyAlignment="1" applyProtection="1">
      <alignment horizontal="left" wrapText="1"/>
      <protection hidden="1"/>
    </xf>
    <xf numFmtId="4" fontId="66" fillId="0" borderId="10" xfId="52" applyNumberFormat="1" applyFont="1" applyBorder="1" applyAlignment="1" applyProtection="1">
      <alignment horizontal="left" wrapText="1"/>
      <protection hidden="1"/>
    </xf>
    <xf numFmtId="0" fontId="4" fillId="0" borderId="10" xfId="52" applyFont="1" applyBorder="1" applyAlignment="1" applyProtection="1">
      <alignment wrapText="1"/>
      <protection hidden="1"/>
    </xf>
    <xf numFmtId="4" fontId="66" fillId="0" borderId="17" xfId="52" applyNumberFormat="1" applyFont="1" applyFill="1" applyBorder="1" applyAlignment="1" applyProtection="1">
      <alignment horizontal="left" wrapText="1"/>
      <protection hidden="1"/>
    </xf>
    <xf numFmtId="4" fontId="67" fillId="0" borderId="18" xfId="52" applyNumberFormat="1" applyFont="1" applyBorder="1" applyAlignment="1" applyProtection="1">
      <alignment wrapText="1"/>
      <protection hidden="1"/>
    </xf>
    <xf numFmtId="4" fontId="67" fillId="0" borderId="13" xfId="52" applyNumberFormat="1" applyFont="1" applyBorder="1" applyAlignment="1" applyProtection="1">
      <alignment wrapText="1"/>
      <protection hidden="1"/>
    </xf>
    <xf numFmtId="4" fontId="67" fillId="0" borderId="17" xfId="52" applyNumberFormat="1" applyFont="1" applyFill="1" applyBorder="1" applyAlignment="1" applyProtection="1">
      <alignment horizontal="left" wrapText="1"/>
      <protection hidden="1"/>
    </xf>
    <xf numFmtId="4" fontId="67" fillId="0" borderId="14" xfId="52" applyNumberFormat="1" applyFont="1" applyFill="1" applyBorder="1" applyAlignment="1" applyProtection="1">
      <alignment horizontal="left" wrapText="1"/>
      <protection hidden="1"/>
    </xf>
    <xf numFmtId="0" fontId="43" fillId="0" borderId="29" xfId="56" applyFont="1" applyBorder="1" applyAlignment="1" applyProtection="1">
      <alignment horizontal="center" wrapText="1"/>
      <protection hidden="1"/>
    </xf>
    <xf numFmtId="0" fontId="43" fillId="0" borderId="16" xfId="56" applyFont="1" applyBorder="1" applyAlignment="1" applyProtection="1">
      <alignment horizontal="center" wrapText="1"/>
      <protection hidden="1"/>
    </xf>
    <xf numFmtId="0" fontId="43" fillId="0" borderId="32" xfId="56" applyFont="1" applyBorder="1" applyAlignment="1" applyProtection="1">
      <alignment horizontal="center" wrapText="1"/>
      <protection hidden="1"/>
    </xf>
    <xf numFmtId="0" fontId="43" fillId="0" borderId="26" xfId="56" applyFont="1" applyBorder="1" applyAlignment="1" applyProtection="1">
      <alignment horizontal="center" wrapText="1"/>
      <protection hidden="1"/>
    </xf>
    <xf numFmtId="0" fontId="66" fillId="0" borderId="0" xfId="52" applyFont="1" applyAlignment="1" applyProtection="1">
      <alignment horizontal="center" vertical="center"/>
      <protection hidden="1"/>
    </xf>
    <xf numFmtId="4" fontId="67" fillId="0" borderId="17" xfId="52" applyNumberFormat="1" applyFont="1" applyBorder="1" applyAlignment="1" applyProtection="1">
      <alignment horizontal="center" wrapText="1"/>
      <protection hidden="1"/>
    </xf>
    <xf numFmtId="4" fontId="66" fillId="36" borderId="17" xfId="52" applyNumberFormat="1" applyFont="1" applyFill="1" applyBorder="1" applyAlignment="1" applyProtection="1">
      <alignment horizontal="left" wrapText="1"/>
      <protection hidden="1"/>
    </xf>
    <xf numFmtId="0" fontId="66" fillId="0" borderId="10" xfId="52" applyFont="1" applyBorder="1" applyAlignment="1" applyProtection="1">
      <alignment horizontal="center"/>
      <protection hidden="1"/>
    </xf>
    <xf numFmtId="0" fontId="43" fillId="0" borderId="29" xfId="56" applyFont="1" applyBorder="1" applyAlignment="1">
      <alignment horizontal="center" wrapText="1"/>
      <protection/>
    </xf>
    <xf numFmtId="0" fontId="43" fillId="0" borderId="16" xfId="56" applyFont="1" applyBorder="1" applyAlignment="1">
      <alignment horizontal="center" wrapText="1"/>
      <protection/>
    </xf>
    <xf numFmtId="0" fontId="43" fillId="0" borderId="32" xfId="56" applyFont="1" applyBorder="1" applyAlignment="1">
      <alignment horizontal="center" wrapText="1"/>
      <protection/>
    </xf>
    <xf numFmtId="0" fontId="43" fillId="0" borderId="26" xfId="56" applyFont="1" applyBorder="1" applyAlignment="1">
      <alignment horizontal="center" wrapText="1"/>
      <protection/>
    </xf>
    <xf numFmtId="0" fontId="66" fillId="0" borderId="0" xfId="52" applyFont="1" applyAlignment="1">
      <alignment horizontal="center" vertical="center"/>
      <protection/>
    </xf>
    <xf numFmtId="0" fontId="66" fillId="0" borderId="10" xfId="52" applyFont="1" applyBorder="1" applyAlignment="1">
      <alignment horizontal="center"/>
      <protection/>
    </xf>
    <xf numFmtId="4" fontId="66" fillId="36" borderId="10" xfId="52" applyNumberFormat="1" applyFont="1" applyFill="1" applyBorder="1" applyAlignment="1">
      <alignment horizontal="left" wrapText="1"/>
      <protection/>
    </xf>
    <xf numFmtId="4" fontId="67" fillId="0" borderId="17" xfId="52" applyNumberFormat="1" applyFont="1" applyBorder="1" applyAlignment="1">
      <alignment horizontal="center" wrapText="1"/>
      <protection/>
    </xf>
    <xf numFmtId="4" fontId="67" fillId="0" borderId="18" xfId="52" applyNumberFormat="1" applyFont="1" applyBorder="1" applyAlignment="1">
      <alignment horizontal="center" wrapText="1"/>
      <protection/>
    </xf>
    <xf numFmtId="4" fontId="67" fillId="0" borderId="13" xfId="52" applyNumberFormat="1" applyFont="1" applyBorder="1" applyAlignment="1">
      <alignment horizontal="center" wrapText="1"/>
      <protection/>
    </xf>
    <xf numFmtId="4" fontId="67" fillId="0" borderId="10" xfId="52" applyNumberFormat="1" applyFont="1" applyBorder="1" applyAlignment="1">
      <alignment horizontal="right" wrapText="1"/>
      <protection/>
    </xf>
    <xf numFmtId="4" fontId="66" fillId="36" borderId="17" xfId="52" applyNumberFormat="1" applyFont="1" applyFill="1" applyBorder="1" applyAlignment="1">
      <alignment horizontal="left" wrapText="1"/>
      <protection/>
    </xf>
    <xf numFmtId="4" fontId="66" fillId="0" borderId="10" xfId="52" applyNumberFormat="1" applyFont="1" applyBorder="1" applyAlignment="1">
      <alignment horizontal="left" wrapText="1"/>
      <protection/>
    </xf>
    <xf numFmtId="0" fontId="4" fillId="0" borderId="10" xfId="52" applyFont="1" applyBorder="1" applyAlignment="1">
      <alignment wrapText="1"/>
      <protection/>
    </xf>
    <xf numFmtId="4" fontId="66" fillId="0" borderId="17" xfId="52" applyNumberFormat="1" applyFont="1" applyFill="1" applyBorder="1" applyAlignment="1">
      <alignment horizontal="left" wrapText="1"/>
      <protection/>
    </xf>
    <xf numFmtId="4" fontId="67" fillId="0" borderId="18" xfId="52" applyNumberFormat="1" applyFont="1" applyBorder="1" applyAlignment="1">
      <alignment wrapText="1"/>
      <protection/>
    </xf>
    <xf numFmtId="4" fontId="67" fillId="0" borderId="13" xfId="52" applyNumberFormat="1" applyFont="1" applyBorder="1" applyAlignment="1">
      <alignment wrapText="1"/>
      <protection/>
    </xf>
    <xf numFmtId="4" fontId="67" fillId="0" borderId="17" xfId="52" applyNumberFormat="1" applyFont="1" applyFill="1" applyBorder="1" applyAlignment="1">
      <alignment horizontal="left" wrapText="1"/>
      <protection/>
    </xf>
    <xf numFmtId="4" fontId="67" fillId="0" borderId="14" xfId="52" applyNumberFormat="1" applyFont="1" applyFill="1" applyBorder="1" applyAlignment="1">
      <alignment horizontal="left" wrapText="1"/>
      <protection/>
    </xf>
    <xf numFmtId="4" fontId="67" fillId="0" borderId="14" xfId="52" applyNumberFormat="1" applyFont="1" applyBorder="1" applyAlignment="1">
      <alignment wrapText="1"/>
      <protection/>
    </xf>
    <xf numFmtId="4" fontId="67" fillId="0" borderId="10" xfId="52" applyNumberFormat="1" applyFont="1" applyFill="1" applyBorder="1" applyAlignment="1">
      <alignment horizontal="left" wrapText="1"/>
      <protection/>
    </xf>
    <xf numFmtId="4" fontId="67" fillId="0" borderId="10" xfId="52" applyNumberFormat="1" applyFont="1" applyBorder="1" applyAlignment="1">
      <alignment wrapText="1"/>
      <protection/>
    </xf>
    <xf numFmtId="4" fontId="67" fillId="0" borderId="10" xfId="52" applyNumberFormat="1" applyFont="1" applyFill="1" applyBorder="1" applyAlignment="1">
      <alignment horizontal="center" wrapText="1"/>
      <protection/>
    </xf>
    <xf numFmtId="4" fontId="67" fillId="0" borderId="10" xfId="52" applyNumberFormat="1" applyFont="1" applyFill="1" applyBorder="1" applyAlignment="1">
      <alignment wrapText="1"/>
      <protection/>
    </xf>
    <xf numFmtId="0" fontId="67" fillId="0" borderId="10" xfId="0" applyFont="1" applyBorder="1" applyAlignment="1">
      <alignment horizontal="center" wrapText="1"/>
    </xf>
    <xf numFmtId="4" fontId="66" fillId="0" borderId="10" xfId="52" applyNumberFormat="1" applyFont="1" applyFill="1" applyBorder="1" applyAlignment="1">
      <alignment horizontal="left" wrapText="1"/>
      <protection/>
    </xf>
    <xf numFmtId="4" fontId="66" fillId="0" borderId="10" xfId="52" applyNumberFormat="1" applyFont="1" applyBorder="1" applyAlignment="1">
      <alignment wrapText="1"/>
      <protection/>
    </xf>
    <xf numFmtId="4" fontId="67" fillId="0" borderId="14" xfId="52" applyNumberFormat="1" applyFont="1" applyFill="1" applyBorder="1" applyAlignment="1">
      <alignment wrapText="1"/>
      <protection/>
    </xf>
    <xf numFmtId="4" fontId="67" fillId="0" borderId="17" xfId="52" applyNumberFormat="1" applyFont="1" applyFill="1" applyBorder="1" applyAlignment="1" quotePrefix="1">
      <alignment horizontal="right" wrapText="1"/>
      <protection/>
    </xf>
    <xf numFmtId="4" fontId="67" fillId="0" borderId="18" xfId="52" applyNumberFormat="1" applyFont="1" applyBorder="1" applyAlignment="1">
      <alignment horizontal="right" wrapText="1"/>
      <protection/>
    </xf>
    <xf numFmtId="4" fontId="67" fillId="0" borderId="13" xfId="52" applyNumberFormat="1" applyFont="1" applyBorder="1" applyAlignment="1">
      <alignment horizontal="right" wrapText="1"/>
      <protection/>
    </xf>
    <xf numFmtId="4" fontId="66" fillId="0" borderId="10" xfId="52" applyNumberFormat="1" applyFont="1" applyFill="1" applyBorder="1" applyAlignment="1">
      <alignment wrapText="1"/>
      <protection/>
    </xf>
    <xf numFmtId="4" fontId="66" fillId="0" borderId="17" xfId="52" applyNumberFormat="1" applyFont="1" applyBorder="1" applyAlignment="1">
      <alignment wrapText="1"/>
      <protection/>
    </xf>
    <xf numFmtId="4" fontId="67" fillId="0" borderId="10" xfId="52" applyNumberFormat="1" applyFont="1" applyBorder="1" applyAlignment="1">
      <alignment horizontal="center" wrapText="1"/>
      <protection/>
    </xf>
    <xf numFmtId="4" fontId="66" fillId="0" borderId="10" xfId="52" applyNumberFormat="1" applyFont="1" applyFill="1" applyBorder="1" applyAlignment="1">
      <alignment horizontal="center" wrapText="1"/>
      <protection/>
    </xf>
    <xf numFmtId="0" fontId="66" fillId="0" borderId="10" xfId="0" applyFont="1" applyBorder="1" applyAlignment="1">
      <alignment horizontal="center" wrapText="1"/>
    </xf>
    <xf numFmtId="4" fontId="66" fillId="0" borderId="10" xfId="52" applyNumberFormat="1" applyFont="1" applyBorder="1" applyAlignment="1">
      <alignment horizontal="center" wrapText="1"/>
      <protection/>
    </xf>
    <xf numFmtId="4" fontId="69" fillId="0" borderId="17" xfId="52" applyNumberFormat="1" applyFont="1" applyFill="1" applyBorder="1" applyAlignment="1">
      <alignment horizontal="center" wrapText="1"/>
      <protection/>
    </xf>
    <xf numFmtId="0" fontId="69" fillId="0" borderId="13" xfId="0" applyFont="1" applyBorder="1" applyAlignment="1">
      <alignment horizontal="center" wrapText="1"/>
    </xf>
    <xf numFmtId="0" fontId="69" fillId="0" borderId="10" xfId="52" applyFont="1" applyBorder="1" applyAlignment="1" applyProtection="1">
      <alignment horizontal="center" vertical="center"/>
      <protection hidden="1"/>
    </xf>
    <xf numFmtId="4" fontId="67" fillId="0" borderId="17" xfId="52" applyNumberFormat="1" applyFont="1" applyFill="1" applyBorder="1" applyAlignment="1" applyProtection="1">
      <alignment horizontal="center" wrapText="1"/>
      <protection hidden="1"/>
    </xf>
    <xf numFmtId="0" fontId="67" fillId="0" borderId="13" xfId="0" applyFont="1" applyBorder="1" applyAlignment="1" applyProtection="1">
      <alignment horizontal="center" wrapText="1"/>
      <protection hidden="1"/>
    </xf>
    <xf numFmtId="4" fontId="66" fillId="0" borderId="17" xfId="52" applyNumberFormat="1" applyFont="1" applyFill="1" applyBorder="1" applyAlignment="1" applyProtection="1">
      <alignment horizontal="center" wrapText="1"/>
      <protection hidden="1"/>
    </xf>
    <xf numFmtId="4" fontId="66" fillId="0" borderId="18" xfId="52" applyNumberFormat="1" applyFont="1" applyFill="1" applyBorder="1" applyAlignment="1" applyProtection="1">
      <alignment horizontal="center" wrapText="1"/>
      <protection hidden="1"/>
    </xf>
    <xf numFmtId="4" fontId="66" fillId="0" borderId="13" xfId="52" applyNumberFormat="1" applyFont="1" applyFill="1" applyBorder="1" applyAlignment="1" applyProtection="1">
      <alignment horizontal="center" wrapText="1"/>
      <protection hidden="1"/>
    </xf>
    <xf numFmtId="0" fontId="66" fillId="0" borderId="0" xfId="52" applyFont="1" applyBorder="1" applyAlignment="1" applyProtection="1">
      <alignment horizontal="center"/>
      <protection hidden="1"/>
    </xf>
    <xf numFmtId="4" fontId="66" fillId="33" borderId="10" xfId="52" applyNumberFormat="1" applyFont="1" applyFill="1" applyBorder="1" applyAlignment="1" applyProtection="1">
      <alignment horizontal="center"/>
      <protection hidden="1"/>
    </xf>
    <xf numFmtId="4" fontId="66" fillId="0" borderId="10" xfId="52" applyNumberFormat="1" applyFont="1" applyFill="1" applyBorder="1" applyAlignment="1" applyProtection="1">
      <alignment horizontal="center"/>
      <protection hidden="1"/>
    </xf>
    <xf numFmtId="4" fontId="67" fillId="0" borderId="30" xfId="52" applyNumberFormat="1" applyFont="1" applyFill="1" applyBorder="1" applyAlignment="1" applyProtection="1">
      <alignment horizontal="left" wrapText="1"/>
      <protection hidden="1"/>
    </xf>
    <xf numFmtId="4" fontId="67" fillId="0" borderId="29" xfId="52" applyNumberFormat="1" applyFont="1" applyFill="1" applyBorder="1" applyAlignment="1" applyProtection="1">
      <alignment horizontal="left" wrapText="1"/>
      <protection hidden="1"/>
    </xf>
    <xf numFmtId="4" fontId="67" fillId="0" borderId="16" xfId="52" applyNumberFormat="1" applyFont="1" applyFill="1" applyBorder="1" applyAlignment="1" applyProtection="1">
      <alignment horizontal="left" wrapText="1"/>
      <protection hidden="1"/>
    </xf>
    <xf numFmtId="4" fontId="0" fillId="0" borderId="30" xfId="52" applyNumberFormat="1" applyFont="1" applyBorder="1" applyAlignment="1">
      <alignment horizontal="center" wrapText="1"/>
      <protection/>
    </xf>
    <xf numFmtId="4" fontId="0" fillId="0" borderId="16" xfId="52" applyNumberFormat="1" applyFont="1" applyBorder="1" applyAlignment="1">
      <alignment horizontal="center" wrapText="1"/>
      <protection/>
    </xf>
    <xf numFmtId="4" fontId="67" fillId="0" borderId="17" xfId="52" applyNumberFormat="1" applyFont="1" applyFill="1" applyBorder="1" applyAlignment="1" applyProtection="1">
      <alignment horizontal="right" wrapTex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_ноябрь" xfId="55"/>
    <cellStyle name="Обычный_ноябрь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99">
    <dxf>
      <font>
        <color rgb="FF9C0006"/>
      </font>
      <fill>
        <patternFill>
          <bgColor rgb="FFFFC7CE"/>
        </patternFill>
      </fill>
    </dxf>
    <dxf>
      <font>
        <b/>
        <i val="0"/>
        <color theme="3" tint="-0.24993999302387238"/>
      </font>
      <fill>
        <patternFill>
          <bgColor rgb="FFFFC000"/>
        </patternFill>
      </fill>
    </dxf>
    <dxf>
      <font>
        <b/>
        <i val="0"/>
      </font>
    </dxf>
    <dxf>
      <fill>
        <patternFill>
          <fgColor rgb="FF7030A0"/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fgColor rgb="FFFFFFFF"/>
          <bgColor theme="0"/>
        </patternFill>
      </fill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fgColor rgb="FFFF0000"/>
          <bgColor rgb="FF00B0F0"/>
        </patternFill>
      </fill>
    </dxf>
    <dxf>
      <fill>
        <patternFill>
          <fgColor rgb="FF7030A0"/>
          <bgColor rgb="FF92D050"/>
        </patternFill>
      </fill>
    </dxf>
    <dxf>
      <fill>
        <patternFill>
          <fgColor rgb="FFFFFF00"/>
          <bgColor rgb="FFFF33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fgColor rgb="FFFFFFFF"/>
          <bgColor theme="0"/>
        </patternFill>
      </fill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fgColor rgb="FFFF0000"/>
          <bgColor rgb="FF00B0F0"/>
        </patternFill>
      </fill>
    </dxf>
    <dxf>
      <fill>
        <patternFill>
          <fgColor rgb="FF7030A0"/>
          <bgColor rgb="FF92D050"/>
        </patternFill>
      </fill>
    </dxf>
    <dxf>
      <fill>
        <patternFill>
          <fgColor rgb="FFFFFF00"/>
          <bgColor rgb="FFFF33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fgColor rgb="FFFFFFFF"/>
          <bgColor theme="0"/>
        </patternFill>
      </fill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fgColor rgb="FFFF0000"/>
          <bgColor rgb="FF00B0F0"/>
        </patternFill>
      </fill>
    </dxf>
    <dxf>
      <fill>
        <patternFill>
          <fgColor rgb="FF7030A0"/>
          <bgColor rgb="FF92D050"/>
        </patternFill>
      </fill>
    </dxf>
    <dxf>
      <fill>
        <patternFill>
          <fgColor rgb="FFFFFF00"/>
          <bgColor rgb="FFFF33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fgColor rgb="FFFFFFFF"/>
          <bgColor theme="0"/>
        </patternFill>
      </fill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ill>
        <patternFill>
          <fgColor rgb="FFFFFF00"/>
          <bgColor rgb="FFFF33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fgColor rgb="FFFFFFFF"/>
          <bgColor theme="0"/>
        </patternFill>
      </fill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border/>
    </dxf>
    <dxf>
      <font>
        <color theme="0"/>
      </font>
      <fill>
        <patternFill>
          <f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theme="0"/>
      </font>
      <fill>
        <patternFill>
          <fgColor theme="0"/>
        </patternFill>
      </fill>
      <border/>
    </dxf>
    <dxf>
      <font>
        <strike val="0"/>
      </font>
      <fill>
        <patternFill patternType="solid">
          <fgColor theme="0"/>
          <bgColor theme="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</font>
      <border/>
    </dxf>
    <dxf>
      <font>
        <b/>
        <i val="0"/>
        <color theme="3" tint="-0.24993999302387238"/>
      </font>
      <fill>
        <patternFill>
          <bgColor rgb="FFFFC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styles" Target="styles.xml" /><Relationship Id="rId82" Type="http://schemas.openxmlformats.org/officeDocument/2006/relationships/sharedStrings" Target="sharedStrings.xml" /><Relationship Id="rId83" Type="http://schemas.openxmlformats.org/officeDocument/2006/relationships/externalLink" Target="externalLinks/externalLink1.xml" /><Relationship Id="rId84" Type="http://schemas.openxmlformats.org/officeDocument/2006/relationships/externalLink" Target="externalLinks/externalLink2.xml" /><Relationship Id="rId8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91;&#1093;&#1072;&#1095;&#1077;&#1074;&#1089;&#1082;&#1086;&#1075;&#1086;%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ic\&#1056;&#1072;&#1073;&#1086;&#1095;&#1080;&#1081;%20&#1089;&#1090;&#1086;&#1083;\&#1051;&#1080;&#1094;&#1077;&#1074;&#1099;&#1077;%20&#1089;&#1095;&#1077;&#1090;&#1072;%20&#1076;&#1086;&#1084;&#1086;&#1074;%20&#1079;&#1072;2013&#1075;\&#1058;&#1091;&#1093;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нтябрь"/>
      <sheetName val="октябрь"/>
      <sheetName val=" октябрь 2 "/>
      <sheetName val="ноябрь"/>
      <sheetName val="декабрь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2010г сентябрь"/>
      <sheetName val="окт2010г"/>
      <sheetName val="ноя2010г"/>
      <sheetName val="дек2010г"/>
      <sheetName val="январь2011г"/>
      <sheetName val="февраль2011г"/>
      <sheetName val="март2011г"/>
      <sheetName val="апрель2011г"/>
      <sheetName val="май2011г"/>
      <sheetName val="июнь2011г"/>
      <sheetName val="июль2011г"/>
      <sheetName val="август2011г"/>
      <sheetName val="сент2011г"/>
      <sheetName val="окт2011г"/>
      <sheetName val="ноя2011г"/>
      <sheetName val="декаб2011г"/>
      <sheetName val="янв 12"/>
      <sheetName val="февр2012г"/>
      <sheetName val="март2012г"/>
      <sheetName val="апр2012г"/>
      <sheetName val="май2012г"/>
      <sheetName val="июнь2012г"/>
      <sheetName val="июль2012г"/>
      <sheetName val="авг2012г"/>
      <sheetName val="сент2012г"/>
      <sheetName val="окт2012г"/>
      <sheetName val="нояб2012г"/>
      <sheetName val="декаб202г"/>
      <sheetName val="январь 2013г"/>
      <sheetName val="февраль2013г"/>
      <sheetName val="март2013г"/>
      <sheetName val="апрель 2013г"/>
      <sheetName val="май2013г"/>
      <sheetName val="июнь2013г"/>
      <sheetName val="июль2013г"/>
      <sheetName val="август2013г"/>
      <sheetName val="сентябрь2013г"/>
      <sheetName val="окт 2013г"/>
      <sheetName val="11 13г"/>
      <sheetName val="12 13г"/>
      <sheetName val="01 14 г"/>
      <sheetName val="02 14 г"/>
      <sheetName val="03 14 г"/>
      <sheetName val="04 14 г"/>
      <sheetName val="05 14 г"/>
      <sheetName val="06 14 г"/>
      <sheetName val="07 14 г"/>
      <sheetName val="08 14 г"/>
      <sheetName val="09 14 г"/>
      <sheetName val="10 14 г"/>
      <sheetName val="11 14 г"/>
      <sheetName val="12 14 г"/>
      <sheetName val="01 15 г"/>
      <sheetName val="02 15 г"/>
      <sheetName val="03 15 г"/>
      <sheetName val="04 15 г"/>
      <sheetName val="05 15 г"/>
      <sheetName val="06 15 г"/>
      <sheetName val="07 15 г"/>
      <sheetName val="08 15 г"/>
      <sheetName val="09 15 г"/>
      <sheetName val="10 15 г"/>
      <sheetName val="11 15 г"/>
      <sheetName val="12 15 г"/>
      <sheetName val="01 16 г"/>
      <sheetName val="02 16 г"/>
      <sheetName val="03 16 г"/>
      <sheetName val="04 16 г"/>
      <sheetName val="05 16 г"/>
      <sheetName val="06 16 г"/>
      <sheetName val="07 16 г"/>
      <sheetName val="08 16 г"/>
      <sheetName val="09 16 г"/>
      <sheetName val="10 16 г"/>
      <sheetName val="11 16 г"/>
      <sheetName val="12 16 г"/>
    </sheetNames>
    <sheetDataSet>
      <sheetData sheetId="29">
        <row r="64">
          <cell r="E64" t="str">
            <v>январь2012г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юль"/>
      <sheetName val="август"/>
      <sheetName val="сентябрь"/>
      <sheetName val="октябрь"/>
      <sheetName val="ноябрь"/>
      <sheetName val="дек2010г"/>
      <sheetName val="январь2011г"/>
      <sheetName val="февраль2011г"/>
      <sheetName val="март2011г"/>
      <sheetName val="апрель2011г"/>
      <sheetName val="май2011г"/>
      <sheetName val="июнь2011г"/>
      <sheetName val="июль2011г"/>
      <sheetName val="август2011г"/>
      <sheetName val="сент2011г"/>
      <sheetName val="окт2011г"/>
      <sheetName val="нояб2011г"/>
      <sheetName val="декаб2011"/>
      <sheetName val="янв 12"/>
      <sheetName val="февр2012г"/>
      <sheetName val="март2012г"/>
      <sheetName val="апр2012г"/>
      <sheetName val="май2012г"/>
      <sheetName val="июнь2012г"/>
      <sheetName val="июль2012г"/>
      <sheetName val="авг2012г"/>
      <sheetName val="сект2012г"/>
      <sheetName val="окт2012г"/>
      <sheetName val="нояб2012г"/>
      <sheetName val="декаб2012г"/>
      <sheetName val="январь 2013г"/>
      <sheetName val="февраль2013г"/>
      <sheetName val="март2013г"/>
      <sheetName val="апрель 2013г"/>
      <sheetName val="май2013г"/>
      <sheetName val="июнь2013г"/>
      <sheetName val="июль2013г"/>
      <sheetName val="июль2013г (2)"/>
      <sheetName val="08 13"/>
      <sheetName val="10 13г"/>
    </sheetNames>
    <sheetDataSet>
      <sheetData sheetId="35">
        <row r="87">
          <cell r="D87">
            <v>6079.75</v>
          </cell>
          <cell r="E87">
            <v>2626.2</v>
          </cell>
          <cell r="F87">
            <v>2204.95</v>
          </cell>
          <cell r="G87">
            <v>6501</v>
          </cell>
        </row>
        <row r="88">
          <cell r="D88">
            <v>6501</v>
          </cell>
          <cell r="E88">
            <v>2626.2</v>
          </cell>
          <cell r="F88">
            <v>2092.71</v>
          </cell>
          <cell r="G88">
            <v>7034.49</v>
          </cell>
        </row>
        <row r="89">
          <cell r="D89">
            <v>7034.49</v>
          </cell>
          <cell r="E89">
            <v>2626.2</v>
          </cell>
          <cell r="F89">
            <v>3170.95</v>
          </cell>
          <cell r="G89">
            <v>6489.74</v>
          </cell>
        </row>
        <row r="90">
          <cell r="D90">
            <v>6489.74</v>
          </cell>
          <cell r="E90">
            <v>2626.2</v>
          </cell>
          <cell r="F90">
            <v>3408.23</v>
          </cell>
          <cell r="G90">
            <v>5707.71</v>
          </cell>
        </row>
        <row r="91">
          <cell r="D91">
            <v>5707.71</v>
          </cell>
          <cell r="E91">
            <v>2626.2</v>
          </cell>
          <cell r="F91">
            <v>2399.55</v>
          </cell>
          <cell r="G91">
            <v>5934.36</v>
          </cell>
        </row>
        <row r="92">
          <cell r="D92">
            <v>5934.36</v>
          </cell>
          <cell r="E92">
            <v>2626.2</v>
          </cell>
          <cell r="F92">
            <v>2134.76</v>
          </cell>
          <cell r="G92">
            <v>6425.8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comments" Target="../comments4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7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93"/>
  <sheetViews>
    <sheetView zoomScalePageLayoutView="0" workbookViewId="0" topLeftCell="A48">
      <selection activeCell="D95" sqref="D95"/>
    </sheetView>
  </sheetViews>
  <sheetFormatPr defaultColWidth="9.140625" defaultRowHeight="15"/>
  <sheetData>
    <row r="3" ht="15">
      <c r="A3" t="s">
        <v>73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10</v>
      </c>
      <c r="B9" s="1"/>
      <c r="C9" s="1">
        <v>11323.89</v>
      </c>
      <c r="D9" s="1">
        <v>4812.43</v>
      </c>
      <c r="E9" s="1"/>
      <c r="F9" s="1">
        <v>4812.43</v>
      </c>
      <c r="G9" s="1">
        <v>6511.46</v>
      </c>
      <c r="H9" s="1"/>
    </row>
    <row r="10" spans="1:8" ht="15">
      <c r="A10" s="1" t="s">
        <v>11</v>
      </c>
      <c r="B10" s="1"/>
      <c r="C10" s="1">
        <v>7543.28</v>
      </c>
      <c r="D10" s="1">
        <v>3205.71</v>
      </c>
      <c r="E10" s="1"/>
      <c r="F10" s="1">
        <v>3205.71</v>
      </c>
      <c r="G10" s="1">
        <v>4337.57</v>
      </c>
      <c r="H10" s="1"/>
    </row>
    <row r="11" spans="1:8" ht="15">
      <c r="A11" s="1" t="s">
        <v>12</v>
      </c>
      <c r="B11" s="1">
        <v>0</v>
      </c>
      <c r="C11" s="3">
        <f>SUM(C9:C10)</f>
        <v>18867.17</v>
      </c>
      <c r="D11" s="1"/>
      <c r="E11" s="1"/>
      <c r="F11" s="3">
        <f>SUM(F9:F10)</f>
        <v>8018.14</v>
      </c>
      <c r="G11" s="1"/>
      <c r="H11" s="1"/>
    </row>
    <row r="16" spans="1:14" ht="15">
      <c r="A16" s="1"/>
      <c r="B16" s="1" t="s">
        <v>13</v>
      </c>
      <c r="C16" s="1" t="s">
        <v>14</v>
      </c>
      <c r="D16" s="1"/>
      <c r="E16" s="1" t="s">
        <v>15</v>
      </c>
      <c r="F16" s="1"/>
      <c r="G16" s="1"/>
      <c r="H16" s="1"/>
      <c r="I16" s="1" t="s">
        <v>16</v>
      </c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1" t="s">
        <v>17</v>
      </c>
      <c r="F17" s="1" t="s">
        <v>18</v>
      </c>
      <c r="G17" s="1" t="s">
        <v>19</v>
      </c>
      <c r="H17" s="1" t="s">
        <v>20</v>
      </c>
      <c r="I17" s="1" t="s">
        <v>21</v>
      </c>
      <c r="J17" s="1" t="s">
        <v>22</v>
      </c>
      <c r="K17" s="1" t="s">
        <v>23</v>
      </c>
      <c r="L17" s="1" t="s">
        <v>24</v>
      </c>
      <c r="M17" s="1" t="s">
        <v>25</v>
      </c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 t="s">
        <v>74</v>
      </c>
      <c r="B19" s="1"/>
      <c r="C19" s="1"/>
      <c r="D19" s="1"/>
      <c r="E19" s="1">
        <v>2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 t="s">
        <v>28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 t="s">
        <v>29</v>
      </c>
      <c r="C28" s="1" t="s">
        <v>30</v>
      </c>
      <c r="D28" s="1"/>
      <c r="E28" s="1" t="s">
        <v>26</v>
      </c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2" t="s">
        <v>31</v>
      </c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 t="s">
        <v>27</v>
      </c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 t="s">
        <v>32</v>
      </c>
      <c r="D34" s="1"/>
      <c r="E34" s="1">
        <v>1800.3</v>
      </c>
      <c r="F34" s="1" t="s">
        <v>33</v>
      </c>
      <c r="G34" s="1"/>
      <c r="H34" s="1">
        <v>2844.47</v>
      </c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 t="s">
        <v>34</v>
      </c>
      <c r="D37" s="1"/>
      <c r="E37" s="1"/>
      <c r="F37" s="1" t="s">
        <v>35</v>
      </c>
      <c r="G37" s="1"/>
      <c r="H37" s="1">
        <v>5940.99</v>
      </c>
      <c r="I37" s="1"/>
      <c r="J37" s="1"/>
      <c r="K37" s="1"/>
      <c r="L37" s="1"/>
      <c r="M37" s="1"/>
      <c r="N37" s="1"/>
    </row>
    <row r="38" spans="1:14" ht="15">
      <c r="A38" s="1"/>
      <c r="B38" s="1"/>
      <c r="C38" s="1"/>
      <c r="D38" s="1"/>
      <c r="E38" s="1" t="s">
        <v>36</v>
      </c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"/>
      <c r="B39" s="1"/>
      <c r="C39" s="1" t="s">
        <v>37</v>
      </c>
      <c r="D39" s="1"/>
      <c r="E39" s="1"/>
      <c r="F39" s="1"/>
      <c r="G39" s="1"/>
      <c r="H39" s="1">
        <v>1026.17</v>
      </c>
      <c r="I39" s="1"/>
      <c r="J39" s="1"/>
      <c r="K39" s="1"/>
      <c r="L39" s="1"/>
      <c r="M39" s="1"/>
      <c r="N39" s="1"/>
    </row>
    <row r="40" spans="1:14" ht="15">
      <c r="A40" s="1"/>
      <c r="B40" s="1"/>
      <c r="C40" s="1"/>
      <c r="D40" s="1"/>
      <c r="E40" s="1"/>
      <c r="F40" s="1"/>
      <c r="G40" s="1">
        <v>1713</v>
      </c>
      <c r="H40" s="1"/>
      <c r="I40" s="1"/>
      <c r="J40" s="1"/>
      <c r="K40" s="1"/>
      <c r="L40" s="1"/>
      <c r="M40" s="1"/>
      <c r="N40" s="1"/>
    </row>
    <row r="41" spans="1:1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1"/>
      <c r="B42" s="1"/>
      <c r="C42" s="1" t="s">
        <v>38</v>
      </c>
      <c r="D42" s="1"/>
      <c r="E42" s="1"/>
      <c r="F42" s="1"/>
      <c r="G42" s="1"/>
      <c r="H42" s="1">
        <v>576.1</v>
      </c>
      <c r="I42" s="1"/>
      <c r="J42" s="1"/>
      <c r="K42" s="1"/>
      <c r="L42" s="1"/>
      <c r="M42" s="1"/>
      <c r="N42" s="1"/>
    </row>
    <row r="43" spans="1:14" ht="15">
      <c r="A43" s="1"/>
      <c r="B43" s="1"/>
      <c r="C43" s="1"/>
      <c r="D43" s="1"/>
      <c r="E43" s="1"/>
      <c r="F43" s="1"/>
      <c r="G43" s="1" t="s">
        <v>27</v>
      </c>
      <c r="H43" s="1">
        <f>SUM(H34:H42)</f>
        <v>10387.73</v>
      </c>
      <c r="I43" s="1"/>
      <c r="J43" s="1"/>
      <c r="K43" s="1"/>
      <c r="L43" s="1" t="s">
        <v>27</v>
      </c>
      <c r="M43" s="1"/>
      <c r="N43" s="1"/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">
      <c r="A45" s="1"/>
      <c r="B45" s="1"/>
      <c r="C45" s="1"/>
      <c r="D45" s="1"/>
      <c r="E45" s="1"/>
      <c r="F45" s="1"/>
      <c r="G45" s="1" t="s">
        <v>27</v>
      </c>
      <c r="H45" s="1"/>
      <c r="I45" s="1"/>
      <c r="J45" s="1"/>
      <c r="K45" s="1"/>
      <c r="L45" s="1" t="s">
        <v>27</v>
      </c>
      <c r="M45" s="1"/>
      <c r="N45" s="1"/>
    </row>
    <row r="46" spans="1:1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">
      <c r="A47" s="1"/>
      <c r="B47" s="1"/>
      <c r="C47" s="1"/>
      <c r="D47" s="1"/>
      <c r="E47" s="1"/>
      <c r="F47" s="1" t="s">
        <v>39</v>
      </c>
      <c r="G47" s="1"/>
      <c r="H47" s="1"/>
      <c r="I47" s="1"/>
      <c r="J47" s="1"/>
      <c r="K47" s="1"/>
      <c r="L47" s="1"/>
      <c r="M47" s="1"/>
      <c r="N47" s="1"/>
    </row>
    <row r="48" spans="1:1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50" spans="4:7" ht="15">
      <c r="D50" t="s">
        <v>40</v>
      </c>
      <c r="E50" t="s">
        <v>41</v>
      </c>
      <c r="G50">
        <v>10387.73</v>
      </c>
    </row>
    <row r="51" ht="15">
      <c r="D51" t="s">
        <v>42</v>
      </c>
    </row>
    <row r="55" ht="15">
      <c r="E55" t="s">
        <v>43</v>
      </c>
    </row>
    <row r="56" ht="15">
      <c r="E56" t="s">
        <v>44</v>
      </c>
    </row>
    <row r="57" ht="15">
      <c r="E57" t="s">
        <v>72</v>
      </c>
    </row>
    <row r="58" spans="2:5" ht="15">
      <c r="B58">
        <v>1800.3</v>
      </c>
      <c r="E58" t="s">
        <v>45</v>
      </c>
    </row>
    <row r="60" spans="1:8" ht="15">
      <c r="A60" s="1"/>
      <c r="B60" s="1" t="s">
        <v>46</v>
      </c>
      <c r="C60" s="1" t="s">
        <v>47</v>
      </c>
      <c r="D60" s="1"/>
      <c r="E60" s="1"/>
      <c r="F60" s="1" t="s">
        <v>48</v>
      </c>
      <c r="G60" s="1" t="s">
        <v>49</v>
      </c>
      <c r="H60" s="1"/>
    </row>
    <row r="61" spans="1:8" ht="15">
      <c r="A61" s="3"/>
      <c r="B61" s="3">
        <v>1</v>
      </c>
      <c r="C61" s="3" t="s">
        <v>50</v>
      </c>
      <c r="D61" s="3"/>
      <c r="E61" s="3"/>
      <c r="F61" s="3" t="s">
        <v>51</v>
      </c>
      <c r="G61" s="3">
        <v>18867.14</v>
      </c>
      <c r="H61" s="3"/>
    </row>
    <row r="62" spans="1:14" ht="15">
      <c r="A62" s="1"/>
      <c r="B62" s="1"/>
      <c r="C62" s="1"/>
      <c r="D62" s="1"/>
      <c r="E62" s="1"/>
      <c r="F62" s="1"/>
      <c r="G62" s="1"/>
      <c r="H62" s="1"/>
      <c r="M62" s="4"/>
      <c r="N62" s="4"/>
    </row>
    <row r="63" spans="1:8" ht="15">
      <c r="A63" s="3"/>
      <c r="B63" s="3">
        <v>2</v>
      </c>
      <c r="C63" s="3" t="s">
        <v>52</v>
      </c>
      <c r="D63" s="3"/>
      <c r="E63" s="3"/>
      <c r="F63" s="3" t="s">
        <v>51</v>
      </c>
      <c r="G63" s="3">
        <v>8018.14</v>
      </c>
      <c r="H63" s="3"/>
    </row>
    <row r="64" spans="1:8" ht="15">
      <c r="A64" s="1"/>
      <c r="B64" s="1">
        <v>3</v>
      </c>
      <c r="C64" s="1" t="s">
        <v>53</v>
      </c>
      <c r="D64" s="1"/>
      <c r="E64" s="1"/>
      <c r="F64" s="1" t="s">
        <v>51</v>
      </c>
      <c r="G64" s="1"/>
      <c r="H64" s="1"/>
    </row>
    <row r="65" spans="1:8" ht="15">
      <c r="A65" s="3"/>
      <c r="B65" s="3">
        <v>4</v>
      </c>
      <c r="C65" s="3" t="s">
        <v>54</v>
      </c>
      <c r="D65" s="3"/>
      <c r="E65" s="3"/>
      <c r="F65" s="3" t="s">
        <v>51</v>
      </c>
      <c r="G65" s="3">
        <v>10387.73</v>
      </c>
      <c r="H65" s="3"/>
    </row>
    <row r="66" spans="1:8" ht="15">
      <c r="A66" s="1"/>
      <c r="B66" s="1"/>
      <c r="C66" s="1" t="s">
        <v>55</v>
      </c>
      <c r="D66" s="1"/>
      <c r="E66" s="1"/>
      <c r="F66" s="1" t="s">
        <v>51</v>
      </c>
      <c r="G66" s="1">
        <v>1713</v>
      </c>
      <c r="H66" s="1"/>
    </row>
    <row r="67" spans="1:8" ht="15">
      <c r="A67" s="1"/>
      <c r="B67" s="1"/>
      <c r="C67" s="1" t="s">
        <v>56</v>
      </c>
      <c r="D67" s="1"/>
      <c r="E67" s="1"/>
      <c r="F67" s="1" t="s">
        <v>51</v>
      </c>
      <c r="G67" s="1"/>
      <c r="H67" s="1"/>
    </row>
    <row r="68" spans="1:8" ht="15">
      <c r="A68" s="1"/>
      <c r="B68" s="1">
        <v>1.58</v>
      </c>
      <c r="C68" s="1" t="s">
        <v>57</v>
      </c>
      <c r="D68" s="1"/>
      <c r="E68" s="1"/>
      <c r="F68" s="1" t="s">
        <v>51</v>
      </c>
      <c r="G68" s="1">
        <v>2844.47</v>
      </c>
      <c r="H68" s="1"/>
    </row>
    <row r="69" spans="1:8" ht="15">
      <c r="A69" s="1"/>
      <c r="B69" s="1"/>
      <c r="C69" s="1" t="s">
        <v>58</v>
      </c>
      <c r="D69" s="1"/>
      <c r="E69" s="1">
        <v>3</v>
      </c>
      <c r="F69" s="1" t="s">
        <v>59</v>
      </c>
      <c r="G69" s="1"/>
      <c r="H69" s="1"/>
    </row>
    <row r="70" spans="1:8" ht="15">
      <c r="A70" s="1"/>
      <c r="B70" s="1"/>
      <c r="C70" s="1" t="s">
        <v>60</v>
      </c>
      <c r="D70" s="1"/>
      <c r="E70" s="1">
        <v>3</v>
      </c>
      <c r="F70" s="1" t="s">
        <v>59</v>
      </c>
      <c r="G70" s="1"/>
      <c r="H70" s="1"/>
    </row>
    <row r="71" spans="1:8" ht="15">
      <c r="A71" s="1"/>
      <c r="B71" s="1"/>
      <c r="C71" s="1" t="s">
        <v>37</v>
      </c>
      <c r="D71" s="1"/>
      <c r="E71" s="1"/>
      <c r="F71" s="1" t="s">
        <v>51</v>
      </c>
      <c r="G71" s="1">
        <v>1026.17</v>
      </c>
      <c r="H71" s="1"/>
    </row>
    <row r="72" spans="1:8" ht="15">
      <c r="A72" s="1"/>
      <c r="B72" s="1"/>
      <c r="C72" s="1" t="s">
        <v>11</v>
      </c>
      <c r="D72" s="1"/>
      <c r="E72" s="1"/>
      <c r="F72" s="1" t="s">
        <v>51</v>
      </c>
      <c r="G72" s="1">
        <v>4227.99</v>
      </c>
      <c r="H72" s="1"/>
    </row>
    <row r="73" spans="1:8" ht="15">
      <c r="A73" s="1"/>
      <c r="B73" s="1"/>
      <c r="C73" s="1" t="s">
        <v>61</v>
      </c>
      <c r="D73" s="1"/>
      <c r="E73" s="1"/>
      <c r="F73" s="1"/>
      <c r="G73" s="1">
        <v>576.1</v>
      </c>
      <c r="H73" s="1"/>
    </row>
    <row r="74" spans="1:8" ht="15">
      <c r="A74" s="3"/>
      <c r="B74" s="3"/>
      <c r="C74" s="3" t="s">
        <v>62</v>
      </c>
      <c r="D74" s="3"/>
      <c r="E74" s="3"/>
      <c r="F74" s="3" t="s">
        <v>51</v>
      </c>
      <c r="G74" s="3"/>
      <c r="H74" s="3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>
        <v>5</v>
      </c>
      <c r="C80" s="1" t="s">
        <v>63</v>
      </c>
      <c r="D80" s="1"/>
      <c r="E80" s="1"/>
      <c r="F80" s="1" t="s">
        <v>51</v>
      </c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 t="s">
        <v>64</v>
      </c>
      <c r="D82" s="1"/>
      <c r="E82" s="1"/>
      <c r="F82" s="1" t="s">
        <v>51</v>
      </c>
      <c r="G82" s="1"/>
      <c r="H82" s="1"/>
    </row>
    <row r="83" spans="1:8" ht="15">
      <c r="A83" s="1"/>
      <c r="B83" s="1"/>
      <c r="C83" s="1" t="s">
        <v>65</v>
      </c>
      <c r="D83" s="1"/>
      <c r="E83" s="1"/>
      <c r="F83" s="1"/>
      <c r="G83" s="1"/>
      <c r="H83" s="1"/>
    </row>
    <row r="84" spans="1:8" ht="15">
      <c r="A84" s="1"/>
      <c r="B84" s="1">
        <v>6</v>
      </c>
      <c r="C84" s="1" t="s">
        <v>66</v>
      </c>
      <c r="D84" s="1"/>
      <c r="E84" s="1"/>
      <c r="F84" s="1" t="s">
        <v>51</v>
      </c>
      <c r="G84" s="1"/>
      <c r="H84" s="1"/>
    </row>
    <row r="85" spans="1:8" ht="15">
      <c r="A85" s="1"/>
      <c r="B85" s="1">
        <v>7</v>
      </c>
      <c r="C85" s="1" t="s">
        <v>67</v>
      </c>
      <c r="D85" s="1"/>
      <c r="E85" s="1"/>
      <c r="F85" s="1" t="s">
        <v>51</v>
      </c>
      <c r="G85" s="1"/>
      <c r="H85" s="1"/>
    </row>
    <row r="86" spans="1:8" ht="15">
      <c r="A86" s="1"/>
      <c r="B86" s="1">
        <v>8</v>
      </c>
      <c r="C86" s="1" t="s">
        <v>52</v>
      </c>
      <c r="D86" s="1"/>
      <c r="E86" s="1"/>
      <c r="F86" s="1" t="s">
        <v>51</v>
      </c>
      <c r="G86" s="1"/>
      <c r="H86" s="1"/>
    </row>
    <row r="87" spans="1:8" ht="15">
      <c r="A87" s="3"/>
      <c r="B87" s="3">
        <v>9</v>
      </c>
      <c r="C87" s="3" t="s">
        <v>68</v>
      </c>
      <c r="D87" s="3"/>
      <c r="E87" s="3"/>
      <c r="F87" s="3" t="s">
        <v>51</v>
      </c>
      <c r="G87" s="3"/>
      <c r="H87" s="3"/>
    </row>
    <row r="88" spans="1:8" ht="15">
      <c r="A88" s="1"/>
      <c r="B88" s="1">
        <v>10</v>
      </c>
      <c r="C88" s="1" t="s">
        <v>69</v>
      </c>
      <c r="D88" s="1"/>
      <c r="E88" s="1"/>
      <c r="F88" s="1" t="s">
        <v>51</v>
      </c>
      <c r="G88" s="1">
        <v>2369.59</v>
      </c>
      <c r="H88" s="1"/>
    </row>
    <row r="89" spans="1:8" ht="15">
      <c r="A89" s="1"/>
      <c r="B89" s="1"/>
      <c r="C89" s="1"/>
      <c r="D89" s="1"/>
      <c r="E89" s="1"/>
      <c r="F89" s="1"/>
      <c r="G89" s="1"/>
      <c r="H89" s="1"/>
    </row>
    <row r="90" spans="1:8" ht="15">
      <c r="A90" s="1"/>
      <c r="B90" s="1"/>
      <c r="C90" s="1"/>
      <c r="D90" s="1"/>
      <c r="E90" s="1"/>
      <c r="F90" s="1"/>
      <c r="G90" s="1"/>
      <c r="H90" s="1"/>
    </row>
    <row r="91" spans="1:8" ht="15">
      <c r="A91" s="1"/>
      <c r="B91" s="1"/>
      <c r="C91" s="1"/>
      <c r="D91" s="1"/>
      <c r="E91" s="1"/>
      <c r="F91" s="1"/>
      <c r="G91" s="1"/>
      <c r="H91" s="1"/>
    </row>
    <row r="92" ht="15">
      <c r="D92" t="s">
        <v>70</v>
      </c>
    </row>
    <row r="93" ht="15">
      <c r="D93" t="s">
        <v>71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O95"/>
  <sheetViews>
    <sheetView zoomScalePageLayoutView="0" workbookViewId="0" topLeftCell="A54">
      <selection activeCell="D95" sqref="D95"/>
    </sheetView>
  </sheetViews>
  <sheetFormatPr defaultColWidth="9.140625" defaultRowHeight="15"/>
  <sheetData>
    <row r="3" ht="15">
      <c r="A3" t="s">
        <v>125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10</v>
      </c>
      <c r="B9" s="1">
        <v>16169.03</v>
      </c>
      <c r="C9" s="1">
        <v>9199.54</v>
      </c>
      <c r="D9" s="1">
        <v>7062.64</v>
      </c>
      <c r="E9" s="1"/>
      <c r="F9" s="1">
        <v>7062.64</v>
      </c>
      <c r="G9" s="1">
        <v>18305.93</v>
      </c>
      <c r="H9" s="1"/>
    </row>
    <row r="10" spans="1:8" ht="15">
      <c r="A10" s="1" t="s">
        <v>11</v>
      </c>
      <c r="B10" s="1">
        <v>15210.81</v>
      </c>
      <c r="C10" s="1">
        <v>12044.02</v>
      </c>
      <c r="D10" s="1">
        <v>9245.8</v>
      </c>
      <c r="E10" s="1"/>
      <c r="F10" s="1">
        <v>9245.8</v>
      </c>
      <c r="G10" s="1">
        <v>18169.03</v>
      </c>
      <c r="H10" s="1"/>
    </row>
    <row r="11" spans="1:8" ht="15">
      <c r="A11" s="1" t="s">
        <v>12</v>
      </c>
      <c r="B11" s="1">
        <v>0</v>
      </c>
      <c r="C11" s="3">
        <f>SUM(C9:C10)</f>
        <v>21243.56</v>
      </c>
      <c r="D11" s="1"/>
      <c r="E11" s="1"/>
      <c r="F11" s="3">
        <f>SUM(F9:F10)</f>
        <v>16308.439999999999</v>
      </c>
      <c r="G11" s="1"/>
      <c r="H11" s="1"/>
    </row>
    <row r="16" spans="1:14" ht="15">
      <c r="A16" s="1"/>
      <c r="B16" s="1" t="s">
        <v>13</v>
      </c>
      <c r="C16" s="1" t="s">
        <v>14</v>
      </c>
      <c r="D16" s="1"/>
      <c r="E16" s="1" t="s">
        <v>15</v>
      </c>
      <c r="F16" s="1"/>
      <c r="G16" s="1"/>
      <c r="H16" s="1"/>
      <c r="I16" s="1" t="s">
        <v>16</v>
      </c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1" t="s">
        <v>17</v>
      </c>
      <c r="F17" s="1" t="s">
        <v>18</v>
      </c>
      <c r="G17" s="1" t="s">
        <v>19</v>
      </c>
      <c r="H17" s="1" t="s">
        <v>20</v>
      </c>
      <c r="I17" s="1" t="s">
        <v>21</v>
      </c>
      <c r="J17" s="1" t="s">
        <v>22</v>
      </c>
      <c r="K17" s="1" t="s">
        <v>23</v>
      </c>
      <c r="L17" s="1" t="s">
        <v>24</v>
      </c>
      <c r="M17" s="1" t="s">
        <v>25</v>
      </c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 t="s">
        <v>257</v>
      </c>
      <c r="D19" s="1"/>
      <c r="E19" s="1">
        <v>2</v>
      </c>
      <c r="F19" s="1"/>
      <c r="G19" s="1">
        <v>1846.5</v>
      </c>
      <c r="H19" s="1">
        <v>1846.5</v>
      </c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1"/>
      <c r="E20" s="1" t="s">
        <v>26</v>
      </c>
      <c r="F20" s="1"/>
      <c r="G20" s="1"/>
      <c r="H20" s="1">
        <v>0</v>
      </c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 t="s">
        <v>27</v>
      </c>
      <c r="H21" s="1">
        <f>SUM(H19:H20)</f>
        <v>1846.5</v>
      </c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 t="s">
        <v>28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 t="s">
        <v>29</v>
      </c>
      <c r="C28" s="1" t="s">
        <v>30</v>
      </c>
      <c r="D28" s="1"/>
      <c r="E28" s="1" t="s">
        <v>26</v>
      </c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2" t="s">
        <v>31</v>
      </c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>
        <v>1800.3</v>
      </c>
      <c r="F33" s="1" t="s">
        <v>98</v>
      </c>
      <c r="G33" s="1"/>
      <c r="H33" s="1">
        <v>3024.5</v>
      </c>
      <c r="I33" s="1"/>
      <c r="J33" s="1"/>
      <c r="K33" s="1"/>
      <c r="L33" s="1"/>
      <c r="M33" s="1"/>
      <c r="N33" s="1"/>
    </row>
    <row r="34" spans="1:14" ht="15">
      <c r="A34" s="1"/>
      <c r="B34" s="1"/>
      <c r="C34" s="1" t="s">
        <v>32</v>
      </c>
      <c r="D34" s="1"/>
      <c r="E34" s="1">
        <v>1800.3</v>
      </c>
      <c r="F34" s="1" t="s">
        <v>99</v>
      </c>
      <c r="G34" s="1"/>
      <c r="H34" s="1">
        <v>3996.67</v>
      </c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 t="s">
        <v>100</v>
      </c>
      <c r="G35" s="1"/>
      <c r="H35" s="1">
        <v>1242.21</v>
      </c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 t="s">
        <v>101</v>
      </c>
      <c r="G36" s="1"/>
      <c r="H36" s="1">
        <v>2052.34</v>
      </c>
      <c r="I36" s="1"/>
      <c r="J36" s="1"/>
      <c r="K36" s="1"/>
      <c r="L36" s="1"/>
      <c r="M36" s="1"/>
      <c r="N36" s="1"/>
    </row>
    <row r="37" spans="1:14" ht="15">
      <c r="A37" s="1"/>
      <c r="B37" s="1"/>
      <c r="C37" s="1" t="s">
        <v>34</v>
      </c>
      <c r="D37" s="1"/>
      <c r="E37" s="1"/>
      <c r="F37" s="1" t="s">
        <v>35</v>
      </c>
      <c r="G37" s="1"/>
      <c r="H37" s="1"/>
      <c r="I37" s="1"/>
      <c r="J37" s="1"/>
      <c r="K37" s="1"/>
      <c r="L37" s="1"/>
      <c r="M37" s="1"/>
      <c r="N37" s="1"/>
    </row>
    <row r="38" spans="1:14" ht="15">
      <c r="A38" s="1"/>
      <c r="B38" s="1"/>
      <c r="C38" s="1"/>
      <c r="D38" s="1"/>
      <c r="E38" s="1" t="s">
        <v>36</v>
      </c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"/>
      <c r="B39" s="1"/>
      <c r="C39" s="1" t="s">
        <v>37</v>
      </c>
      <c r="D39" s="1"/>
      <c r="E39" s="1"/>
      <c r="F39" s="1" t="s">
        <v>102</v>
      </c>
      <c r="G39" s="1"/>
      <c r="H39" s="1">
        <v>1026.17</v>
      </c>
      <c r="I39" s="1"/>
      <c r="J39" s="1"/>
      <c r="K39" s="1"/>
      <c r="L39" s="1"/>
      <c r="M39" s="1"/>
      <c r="N39" s="1"/>
    </row>
    <row r="40" spans="1:14" ht="15">
      <c r="A40" s="1"/>
      <c r="B40" s="1"/>
      <c r="C40" s="1"/>
      <c r="D40" s="1" t="s">
        <v>85</v>
      </c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1"/>
      <c r="B42" s="1"/>
      <c r="C42" s="1" t="s">
        <v>38</v>
      </c>
      <c r="D42" s="1"/>
      <c r="E42" s="1"/>
      <c r="F42" s="1" t="s">
        <v>103</v>
      </c>
      <c r="G42" s="1"/>
      <c r="H42" s="1">
        <v>702.12</v>
      </c>
      <c r="I42" s="1"/>
      <c r="J42" s="1"/>
      <c r="K42" s="1"/>
      <c r="L42" s="1"/>
      <c r="M42" s="1"/>
      <c r="N42" s="1"/>
    </row>
    <row r="43" spans="1:14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">
      <c r="A45" s="1"/>
      <c r="B45" s="1"/>
      <c r="C45" s="1"/>
      <c r="D45" s="1"/>
      <c r="E45" s="1"/>
      <c r="F45" s="1"/>
      <c r="G45" s="1" t="s">
        <v>27</v>
      </c>
      <c r="H45" s="1">
        <f>SUM(H21:H44)</f>
        <v>13890.510000000002</v>
      </c>
      <c r="I45" s="1"/>
      <c r="J45" s="1"/>
      <c r="K45" s="1"/>
      <c r="L45" s="1"/>
      <c r="M45" s="1"/>
      <c r="N45" s="1"/>
    </row>
    <row r="46" spans="1:1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">
      <c r="A47" s="1"/>
      <c r="B47" s="1"/>
      <c r="C47" s="1"/>
      <c r="D47" s="1"/>
      <c r="E47" s="1"/>
      <c r="F47" s="1" t="s">
        <v>39</v>
      </c>
      <c r="G47" s="1"/>
      <c r="H47" s="1"/>
      <c r="I47" s="1"/>
      <c r="J47" s="1"/>
      <c r="K47" s="1"/>
      <c r="L47" s="1"/>
      <c r="M47" s="1"/>
      <c r="N47" s="1"/>
    </row>
    <row r="48" spans="1:1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50" spans="4:5" ht="15">
      <c r="D50" t="s">
        <v>40</v>
      </c>
      <c r="E50" t="s">
        <v>41</v>
      </c>
    </row>
    <row r="51" ht="15">
      <c r="D51" t="s">
        <v>42</v>
      </c>
    </row>
    <row r="54" ht="10.5" customHeight="1"/>
    <row r="57" spans="3:5" ht="15">
      <c r="C57" t="s">
        <v>43</v>
      </c>
      <c r="E57" t="s">
        <v>118</v>
      </c>
    </row>
    <row r="58" spans="2:5" ht="15">
      <c r="B58">
        <v>1800.3</v>
      </c>
      <c r="C58" t="s">
        <v>72</v>
      </c>
      <c r="E58" t="s">
        <v>122</v>
      </c>
    </row>
    <row r="60" spans="1:15" ht="15">
      <c r="A60" s="1"/>
      <c r="B60" s="1" t="s">
        <v>46</v>
      </c>
      <c r="C60" s="1" t="s">
        <v>47</v>
      </c>
      <c r="D60" s="1"/>
      <c r="E60" s="1"/>
      <c r="F60" s="1" t="s">
        <v>48</v>
      </c>
      <c r="G60" s="1" t="s">
        <v>49</v>
      </c>
      <c r="H60" s="1"/>
      <c r="J60" s="1" t="s">
        <v>16</v>
      </c>
      <c r="K60" s="1"/>
      <c r="L60" s="1"/>
      <c r="M60" s="1"/>
      <c r="N60" s="1"/>
      <c r="O60" s="1"/>
    </row>
    <row r="61" spans="1:15" ht="15">
      <c r="A61" s="3"/>
      <c r="B61" s="3">
        <v>1</v>
      </c>
      <c r="C61" s="3" t="s">
        <v>50</v>
      </c>
      <c r="D61" s="3"/>
      <c r="E61" s="3"/>
      <c r="F61" s="3" t="s">
        <v>51</v>
      </c>
      <c r="G61" s="3">
        <v>21243.56</v>
      </c>
      <c r="H61" s="3"/>
      <c r="J61" s="1" t="s">
        <v>21</v>
      </c>
      <c r="K61" s="1" t="s">
        <v>22</v>
      </c>
      <c r="L61" s="1" t="s">
        <v>23</v>
      </c>
      <c r="M61" s="1" t="s">
        <v>24</v>
      </c>
      <c r="N61" s="1" t="s">
        <v>25</v>
      </c>
      <c r="O61" s="1"/>
    </row>
    <row r="62" spans="1:15" ht="15">
      <c r="A62" s="1"/>
      <c r="B62" s="1"/>
      <c r="C62" s="1"/>
      <c r="D62" s="1"/>
      <c r="E62" s="1"/>
      <c r="F62" s="1"/>
      <c r="G62" s="1"/>
      <c r="H62" s="1"/>
      <c r="J62" s="1" t="s">
        <v>124</v>
      </c>
      <c r="K62" s="1"/>
      <c r="L62" s="1"/>
      <c r="M62" s="1"/>
      <c r="N62" s="1">
        <v>15</v>
      </c>
      <c r="O62" s="1"/>
    </row>
    <row r="63" spans="1:15" ht="15">
      <c r="A63" s="3"/>
      <c r="B63" s="3">
        <v>2</v>
      </c>
      <c r="C63" s="3" t="s">
        <v>52</v>
      </c>
      <c r="D63" s="3"/>
      <c r="E63" s="3"/>
      <c r="F63" s="3" t="s">
        <v>51</v>
      </c>
      <c r="G63" s="3"/>
      <c r="H63" s="3"/>
      <c r="J63" s="1"/>
      <c r="K63" s="1"/>
      <c r="L63" s="1"/>
      <c r="M63" s="1"/>
      <c r="N63" s="1"/>
      <c r="O63" s="1"/>
    </row>
    <row r="64" spans="1:15" ht="15">
      <c r="A64" s="1"/>
      <c r="B64" s="1">
        <v>3</v>
      </c>
      <c r="C64" s="1" t="s">
        <v>53</v>
      </c>
      <c r="D64" s="1"/>
      <c r="E64" s="1"/>
      <c r="F64" s="1" t="s">
        <v>51</v>
      </c>
      <c r="G64" s="1"/>
      <c r="H64" s="1"/>
      <c r="J64" s="1"/>
      <c r="K64" s="1"/>
      <c r="L64" s="1"/>
      <c r="M64" s="1"/>
      <c r="N64" s="1"/>
      <c r="O64" s="1"/>
    </row>
    <row r="65" spans="1:15" ht="15">
      <c r="A65" s="3"/>
      <c r="B65" s="3">
        <v>4</v>
      </c>
      <c r="C65" s="3" t="s">
        <v>54</v>
      </c>
      <c r="D65" s="3"/>
      <c r="E65" s="3"/>
      <c r="F65" s="3" t="s">
        <v>51</v>
      </c>
      <c r="G65" s="3"/>
      <c r="H65" s="3"/>
      <c r="J65" s="1"/>
      <c r="K65" s="1"/>
      <c r="L65" s="1"/>
      <c r="M65" s="1"/>
      <c r="N65" s="1"/>
      <c r="O65" s="1"/>
    </row>
    <row r="66" spans="1:15" ht="15">
      <c r="A66" s="1"/>
      <c r="B66" s="5">
        <v>1.68</v>
      </c>
      <c r="C66" s="6" t="s">
        <v>104</v>
      </c>
      <c r="D66" s="6" t="s">
        <v>105</v>
      </c>
      <c r="E66" s="6"/>
      <c r="F66" s="1" t="s">
        <v>51</v>
      </c>
      <c r="G66" s="1">
        <v>3024.5</v>
      </c>
      <c r="H66" s="1"/>
      <c r="J66" s="1"/>
      <c r="K66" s="1"/>
      <c r="L66" s="1"/>
      <c r="M66" s="1"/>
      <c r="N66" s="1"/>
      <c r="O66" s="1"/>
    </row>
    <row r="67" spans="1:15" ht="15">
      <c r="A67" s="1"/>
      <c r="B67" s="5">
        <v>2.22</v>
      </c>
      <c r="C67" s="6" t="s">
        <v>106</v>
      </c>
      <c r="D67" s="6"/>
      <c r="E67" s="6"/>
      <c r="F67" s="1" t="s">
        <v>51</v>
      </c>
      <c r="G67" s="1"/>
      <c r="H67" s="1"/>
      <c r="J67" s="1"/>
      <c r="K67" s="1"/>
      <c r="L67" s="1"/>
      <c r="M67" s="1"/>
      <c r="N67" s="1"/>
      <c r="O67" s="1"/>
    </row>
    <row r="68" spans="1:15" ht="15">
      <c r="A68" s="1"/>
      <c r="B68" s="5"/>
      <c r="C68" s="6" t="s">
        <v>107</v>
      </c>
      <c r="D68" s="6"/>
      <c r="E68" s="6"/>
      <c r="F68" s="1" t="s">
        <v>51</v>
      </c>
      <c r="G68" s="1">
        <v>3996.67</v>
      </c>
      <c r="H68" s="1"/>
      <c r="J68" s="1"/>
      <c r="K68" s="1"/>
      <c r="L68" s="1"/>
      <c r="M68" s="1"/>
      <c r="N68" s="1"/>
      <c r="O68" s="1"/>
    </row>
    <row r="69" spans="1:15" ht="15">
      <c r="A69" s="1"/>
      <c r="B69" s="5">
        <v>0.69</v>
      </c>
      <c r="C69" s="6" t="s">
        <v>108</v>
      </c>
      <c r="D69" s="6"/>
      <c r="E69" s="6"/>
      <c r="F69" s="1" t="s">
        <v>51</v>
      </c>
      <c r="G69" s="1"/>
      <c r="H69" s="1"/>
      <c r="J69" s="1"/>
      <c r="K69" s="1"/>
      <c r="L69" s="1"/>
      <c r="M69" s="1"/>
      <c r="N69" s="1"/>
      <c r="O69" s="1"/>
    </row>
    <row r="70" spans="1:15" ht="15">
      <c r="A70" s="1"/>
      <c r="B70" s="5"/>
      <c r="C70" s="6" t="s">
        <v>109</v>
      </c>
      <c r="D70" s="6"/>
      <c r="E70" s="6"/>
      <c r="F70" s="1"/>
      <c r="G70" s="1">
        <v>1242.21</v>
      </c>
      <c r="H70" s="1"/>
      <c r="J70" s="1"/>
      <c r="K70" s="1"/>
      <c r="L70" s="1"/>
      <c r="M70" s="1"/>
      <c r="N70" s="1"/>
      <c r="O70" s="1"/>
    </row>
    <row r="71" spans="1:15" ht="15">
      <c r="A71" s="1"/>
      <c r="B71" s="5">
        <v>1.14</v>
      </c>
      <c r="C71" s="6" t="s">
        <v>110</v>
      </c>
      <c r="D71" s="6"/>
      <c r="E71" s="6"/>
      <c r="F71" s="1"/>
      <c r="G71" s="1"/>
      <c r="H71" s="1"/>
      <c r="J71" s="1"/>
      <c r="K71" s="1"/>
      <c r="L71" s="1"/>
      <c r="M71" s="1"/>
      <c r="N71" s="1"/>
      <c r="O71" s="1"/>
    </row>
    <row r="72" spans="1:15" ht="15">
      <c r="A72" s="1"/>
      <c r="B72" s="5"/>
      <c r="C72" s="6" t="s">
        <v>111</v>
      </c>
      <c r="D72" s="6"/>
      <c r="E72" s="6" t="s">
        <v>112</v>
      </c>
      <c r="F72" s="1"/>
      <c r="G72" s="1">
        <v>2052.34</v>
      </c>
      <c r="H72" s="1"/>
      <c r="J72" s="1"/>
      <c r="K72" s="1"/>
      <c r="L72" s="1"/>
      <c r="M72" s="1"/>
      <c r="N72" s="1"/>
      <c r="O72" s="1"/>
    </row>
    <row r="73" spans="1:15" ht="15">
      <c r="A73" s="1"/>
      <c r="B73" s="5">
        <v>0.57</v>
      </c>
      <c r="C73" s="6" t="s">
        <v>108</v>
      </c>
      <c r="D73" s="6"/>
      <c r="E73" s="6"/>
      <c r="F73" s="1"/>
      <c r="G73" s="1"/>
      <c r="H73" s="1"/>
      <c r="J73" s="1"/>
      <c r="K73" s="1"/>
      <c r="L73" s="1"/>
      <c r="M73" s="1"/>
      <c r="N73" s="1"/>
      <c r="O73" s="1"/>
    </row>
    <row r="74" spans="1:15" ht="15">
      <c r="A74" s="1"/>
      <c r="B74" s="5"/>
      <c r="C74" s="6" t="s">
        <v>113</v>
      </c>
      <c r="D74" s="6"/>
      <c r="E74" s="6"/>
      <c r="F74" s="1"/>
      <c r="G74" s="1">
        <v>1026.17</v>
      </c>
      <c r="H74" s="1"/>
      <c r="J74" s="1"/>
      <c r="K74" s="1"/>
      <c r="L74" s="1"/>
      <c r="M74" s="1"/>
      <c r="N74" s="1"/>
      <c r="O74" s="1"/>
    </row>
    <row r="75" spans="1:15" ht="15">
      <c r="A75" s="1"/>
      <c r="B75" s="5">
        <v>0.39</v>
      </c>
      <c r="C75" s="6" t="s">
        <v>114</v>
      </c>
      <c r="D75" s="6"/>
      <c r="E75" s="6"/>
      <c r="F75" s="1"/>
      <c r="G75" s="1">
        <v>702.12</v>
      </c>
      <c r="H75" s="1"/>
      <c r="J75" s="1"/>
      <c r="K75" s="1"/>
      <c r="L75" s="1"/>
      <c r="M75" s="1"/>
      <c r="N75" s="1"/>
      <c r="O75" s="1"/>
    </row>
    <row r="76" spans="1:15" ht="15">
      <c r="A76" s="3"/>
      <c r="B76" s="3"/>
      <c r="C76" s="3" t="s">
        <v>62</v>
      </c>
      <c r="D76" s="3"/>
      <c r="E76" s="3"/>
      <c r="F76" s="3" t="s">
        <v>51</v>
      </c>
      <c r="G76" s="3"/>
      <c r="H76" s="3"/>
      <c r="J76" s="1"/>
      <c r="K76" s="1"/>
      <c r="L76" s="1"/>
      <c r="M76" s="1"/>
      <c r="N76" s="1"/>
      <c r="O76" s="1"/>
    </row>
    <row r="77" spans="1:15" ht="15">
      <c r="A77" s="1"/>
      <c r="B77" s="1"/>
      <c r="C77" s="1" t="s">
        <v>257</v>
      </c>
      <c r="D77" s="1"/>
      <c r="E77" s="1"/>
      <c r="F77" s="1">
        <v>1846.5</v>
      </c>
      <c r="G77" s="1">
        <v>1846.5</v>
      </c>
      <c r="H77" s="1"/>
      <c r="J77" s="1"/>
      <c r="K77" s="1"/>
      <c r="L77" s="1"/>
      <c r="M77" s="1"/>
      <c r="N77" s="1"/>
      <c r="O77" s="1"/>
    </row>
    <row r="78" spans="1:15" ht="15">
      <c r="A78" s="1"/>
      <c r="B78" s="1"/>
      <c r="C78" s="1" t="s">
        <v>124</v>
      </c>
      <c r="D78" s="1"/>
      <c r="E78" s="1"/>
      <c r="F78" s="1"/>
      <c r="G78" s="1">
        <v>15</v>
      </c>
      <c r="H78" s="1"/>
      <c r="J78" s="1"/>
      <c r="K78" s="1"/>
      <c r="L78" s="1"/>
      <c r="M78" s="1"/>
      <c r="N78" s="1"/>
      <c r="O78" s="1"/>
    </row>
    <row r="79" spans="1:15" ht="15">
      <c r="A79" s="1"/>
      <c r="B79" s="1">
        <v>5</v>
      </c>
      <c r="C79" s="1" t="s">
        <v>63</v>
      </c>
      <c r="D79" s="1"/>
      <c r="E79" s="1"/>
      <c r="F79" s="1" t="s">
        <v>51</v>
      </c>
      <c r="G79" s="1"/>
      <c r="H79" s="1"/>
      <c r="J79" s="1"/>
      <c r="K79" s="1"/>
      <c r="L79" s="1"/>
      <c r="M79" s="1"/>
      <c r="N79" s="1"/>
      <c r="O79" s="1"/>
    </row>
    <row r="80" spans="1:15" ht="15">
      <c r="A80" s="1"/>
      <c r="B80" s="1"/>
      <c r="C80" s="1"/>
      <c r="D80" s="1"/>
      <c r="E80" s="1"/>
      <c r="F80" s="1"/>
      <c r="G80" s="1"/>
      <c r="H80" s="1"/>
      <c r="J80" s="1"/>
      <c r="K80" s="1"/>
      <c r="L80" s="1"/>
      <c r="M80" s="1"/>
      <c r="N80" s="1"/>
      <c r="O80" s="1"/>
    </row>
    <row r="81" spans="1:15" ht="15">
      <c r="A81" s="1"/>
      <c r="B81" s="1"/>
      <c r="C81" s="1" t="s">
        <v>64</v>
      </c>
      <c r="D81" s="1"/>
      <c r="E81" s="1"/>
      <c r="F81" s="1" t="s">
        <v>51</v>
      </c>
      <c r="G81" s="1"/>
      <c r="H81" s="1"/>
      <c r="J81" s="1"/>
      <c r="K81" s="1"/>
      <c r="L81" s="1"/>
      <c r="M81" s="1"/>
      <c r="N81" s="1"/>
      <c r="O81" s="1"/>
    </row>
    <row r="82" spans="1:15" ht="15">
      <c r="A82" s="1"/>
      <c r="B82" s="1"/>
      <c r="C82" s="1" t="s">
        <v>65</v>
      </c>
      <c r="D82" s="1"/>
      <c r="E82" s="1"/>
      <c r="F82" s="1"/>
      <c r="G82" s="1"/>
      <c r="H82" s="1"/>
      <c r="J82" s="1"/>
      <c r="K82" s="1"/>
      <c r="L82" s="1"/>
      <c r="M82" s="1"/>
      <c r="N82" s="1"/>
      <c r="O82" s="1"/>
    </row>
    <row r="83" spans="1:15" ht="15">
      <c r="A83" s="1"/>
      <c r="B83" s="1">
        <v>6</v>
      </c>
      <c r="C83" s="1" t="s">
        <v>66</v>
      </c>
      <c r="D83" s="1"/>
      <c r="E83" s="1"/>
      <c r="F83" s="1" t="s">
        <v>51</v>
      </c>
      <c r="G83" s="1">
        <v>31639.24</v>
      </c>
      <c r="H83" s="1"/>
      <c r="J83" s="1"/>
      <c r="K83" s="1"/>
      <c r="L83" s="1"/>
      <c r="M83" s="1" t="s">
        <v>27</v>
      </c>
      <c r="N83" s="1"/>
      <c r="O83" s="1"/>
    </row>
    <row r="84" spans="1:15" ht="15">
      <c r="A84" s="1"/>
      <c r="B84" s="1">
        <v>7</v>
      </c>
      <c r="C84" s="1" t="s">
        <v>67</v>
      </c>
      <c r="D84" s="1"/>
      <c r="E84" s="1"/>
      <c r="F84" s="1" t="s">
        <v>51</v>
      </c>
      <c r="G84" s="1"/>
      <c r="H84" s="1"/>
      <c r="J84" s="1"/>
      <c r="K84" s="1"/>
      <c r="L84" s="1"/>
      <c r="M84" s="1"/>
      <c r="N84" s="1"/>
      <c r="O84" s="1"/>
    </row>
    <row r="85" spans="1:15" ht="15">
      <c r="A85" s="1"/>
      <c r="B85" s="1">
        <v>8</v>
      </c>
      <c r="C85" s="1" t="s">
        <v>52</v>
      </c>
      <c r="D85" s="1"/>
      <c r="E85" s="1"/>
      <c r="F85" s="1" t="s">
        <v>51</v>
      </c>
      <c r="G85" s="1"/>
      <c r="H85" s="1"/>
      <c r="J85" s="1"/>
      <c r="K85" s="1"/>
      <c r="L85" s="1"/>
      <c r="M85" s="1" t="s">
        <v>27</v>
      </c>
      <c r="N85" s="1"/>
      <c r="O85" s="1"/>
    </row>
    <row r="86" spans="1:15" ht="15">
      <c r="A86" s="3"/>
      <c r="B86" s="3">
        <v>9</v>
      </c>
      <c r="C86" s="3" t="s">
        <v>68</v>
      </c>
      <c r="D86" s="3"/>
      <c r="E86" s="3"/>
      <c r="F86" s="3" t="s">
        <v>51</v>
      </c>
      <c r="G86" s="3"/>
      <c r="H86" s="3"/>
      <c r="J86" s="1"/>
      <c r="K86" s="1"/>
      <c r="L86" s="1"/>
      <c r="M86" s="1"/>
      <c r="N86" s="1"/>
      <c r="O86" s="1"/>
    </row>
    <row r="87" spans="1:15" ht="15">
      <c r="A87" s="1"/>
      <c r="B87" s="1">
        <v>10</v>
      </c>
      <c r="C87" s="1" t="s">
        <v>69</v>
      </c>
      <c r="D87" s="1"/>
      <c r="E87" s="1"/>
      <c r="F87" s="1" t="s">
        <v>51</v>
      </c>
      <c r="G87" s="1">
        <v>34042.17</v>
      </c>
      <c r="H87" s="1"/>
      <c r="J87" s="1"/>
      <c r="K87" s="1"/>
      <c r="L87" s="1"/>
      <c r="M87" s="1"/>
      <c r="N87" s="1"/>
      <c r="O87" s="1"/>
    </row>
    <row r="88" ht="15">
      <c r="D88" t="s">
        <v>70</v>
      </c>
    </row>
    <row r="89" ht="15">
      <c r="D89" t="s">
        <v>71</v>
      </c>
    </row>
    <row r="90" spans="1:8" ht="15">
      <c r="A90" s="1" t="s">
        <v>89</v>
      </c>
      <c r="B90" s="1" t="s">
        <v>91</v>
      </c>
      <c r="C90" s="1" t="s">
        <v>92</v>
      </c>
      <c r="D90" s="1"/>
      <c r="E90" s="1" t="s">
        <v>93</v>
      </c>
      <c r="F90" s="1"/>
      <c r="G90" s="1" t="s">
        <v>94</v>
      </c>
      <c r="H90" s="1"/>
    </row>
    <row r="91" spans="1:8" ht="15">
      <c r="A91" s="1" t="s">
        <v>90</v>
      </c>
      <c r="B91" s="1"/>
      <c r="C91" s="1"/>
      <c r="D91" s="1"/>
      <c r="E91" s="1">
        <v>1147.87</v>
      </c>
      <c r="F91" s="1"/>
      <c r="G91" s="1">
        <v>1480.88</v>
      </c>
      <c r="H91" s="1"/>
    </row>
    <row r="92" spans="1:8" ht="15">
      <c r="A92" s="1" t="s">
        <v>97</v>
      </c>
      <c r="B92" s="1">
        <v>1480.88</v>
      </c>
      <c r="C92" s="1">
        <v>2628.75</v>
      </c>
      <c r="D92" s="1"/>
      <c r="E92" s="1">
        <v>2165.52</v>
      </c>
      <c r="F92" s="1"/>
      <c r="G92" s="1">
        <v>1944.11</v>
      </c>
      <c r="H92" s="1"/>
    </row>
    <row r="93" spans="1:8" ht="15">
      <c r="A93" s="1" t="s">
        <v>117</v>
      </c>
      <c r="B93" s="1">
        <v>1944.11</v>
      </c>
      <c r="C93" s="1">
        <v>2628.74</v>
      </c>
      <c r="D93" s="1"/>
      <c r="E93" s="1">
        <v>2104.23</v>
      </c>
      <c r="F93" s="1"/>
      <c r="G93" s="1">
        <v>2468.62</v>
      </c>
      <c r="H93" s="1"/>
    </row>
    <row r="94" spans="1:8" ht="15">
      <c r="A94" s="1" t="s">
        <v>121</v>
      </c>
      <c r="B94" s="1">
        <v>2468.62</v>
      </c>
      <c r="C94" s="1">
        <v>2628.75</v>
      </c>
      <c r="D94" s="1"/>
      <c r="E94" s="1">
        <v>2553.47</v>
      </c>
      <c r="F94" s="1"/>
      <c r="G94" s="1">
        <v>2543.9</v>
      </c>
      <c r="H94" s="1"/>
    </row>
    <row r="95" spans="1:8" ht="15">
      <c r="A95" s="1" t="s">
        <v>123</v>
      </c>
      <c r="B95" s="1">
        <v>2543.9</v>
      </c>
      <c r="C95" s="1">
        <v>2628.75</v>
      </c>
      <c r="D95" s="1"/>
      <c r="E95" s="1">
        <v>2004.64</v>
      </c>
      <c r="F95" s="1"/>
      <c r="G95" s="1">
        <v>3168.01</v>
      </c>
      <c r="H95" s="1"/>
    </row>
  </sheetData>
  <sheetProtection/>
  <printOptions/>
  <pageMargins left="0.7086614173228347" right="0.7086614173228347" top="0.22" bottom="0.16" header="0.22" footer="0.1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O96"/>
  <sheetViews>
    <sheetView zoomScalePageLayoutView="0" workbookViewId="0" topLeftCell="A57">
      <selection activeCell="D95" sqref="D95"/>
    </sheetView>
  </sheetViews>
  <sheetFormatPr defaultColWidth="9.140625" defaultRowHeight="15"/>
  <sheetData>
    <row r="3" ht="15">
      <c r="A3" t="s">
        <v>127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10</v>
      </c>
      <c r="B9" s="1">
        <v>18305.93</v>
      </c>
      <c r="C9" s="1">
        <v>9199.54</v>
      </c>
      <c r="D9" s="1">
        <v>8826.51</v>
      </c>
      <c r="E9" s="1"/>
      <c r="F9" s="1">
        <v>8826.51</v>
      </c>
      <c r="G9" s="1">
        <v>18678.96</v>
      </c>
      <c r="H9" s="1"/>
    </row>
    <row r="10" spans="1:8" ht="15">
      <c r="A10" s="1" t="s">
        <v>11</v>
      </c>
      <c r="B10" s="1">
        <v>18009.03</v>
      </c>
      <c r="C10" s="1">
        <v>12044.01</v>
      </c>
      <c r="D10" s="1">
        <v>11390.26</v>
      </c>
      <c r="E10" s="1"/>
      <c r="F10" s="1">
        <v>11390.26</v>
      </c>
      <c r="G10" s="1">
        <v>18662.78</v>
      </c>
      <c r="H10" s="1"/>
    </row>
    <row r="11" spans="1:8" ht="15">
      <c r="A11" s="1" t="s">
        <v>12</v>
      </c>
      <c r="B11" s="1">
        <v>0</v>
      </c>
      <c r="C11" s="3">
        <f>SUM(C9:C10)</f>
        <v>21243.550000000003</v>
      </c>
      <c r="D11" s="1"/>
      <c r="E11" s="1"/>
      <c r="F11" s="3">
        <f>SUM(F9:F10)</f>
        <v>20216.77</v>
      </c>
      <c r="G11" s="1"/>
      <c r="H11" s="1"/>
    </row>
    <row r="16" spans="1:14" ht="15">
      <c r="A16" s="1"/>
      <c r="B16" s="1" t="s">
        <v>13</v>
      </c>
      <c r="C16" s="1" t="s">
        <v>14</v>
      </c>
      <c r="D16" s="1"/>
      <c r="E16" s="1" t="s">
        <v>15</v>
      </c>
      <c r="F16" s="1"/>
      <c r="G16" s="1"/>
      <c r="H16" s="1"/>
      <c r="I16" s="1" t="s">
        <v>16</v>
      </c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1" t="s">
        <v>17</v>
      </c>
      <c r="F17" s="1" t="s">
        <v>18</v>
      </c>
      <c r="G17" s="1" t="s">
        <v>19</v>
      </c>
      <c r="H17" s="1" t="s">
        <v>20</v>
      </c>
      <c r="I17" s="1" t="s">
        <v>21</v>
      </c>
      <c r="J17" s="1" t="s">
        <v>22</v>
      </c>
      <c r="K17" s="1" t="s">
        <v>23</v>
      </c>
      <c r="L17" s="1" t="s">
        <v>24</v>
      </c>
      <c r="M17" s="1" t="s">
        <v>25</v>
      </c>
      <c r="N17" s="1"/>
    </row>
    <row r="18" spans="1:14" ht="15">
      <c r="A18" s="1" t="s">
        <v>129</v>
      </c>
      <c r="B18" s="1"/>
      <c r="C18" s="1"/>
      <c r="D18" s="1"/>
      <c r="E18" s="1"/>
      <c r="F18" s="1"/>
      <c r="G18" s="1"/>
      <c r="H18" s="1">
        <v>4951.68</v>
      </c>
      <c r="I18" s="1"/>
      <c r="J18" s="1"/>
      <c r="K18" s="1"/>
      <c r="L18" s="1"/>
      <c r="M18" s="1"/>
      <c r="N18" s="1"/>
    </row>
    <row r="19" spans="1:14" ht="15">
      <c r="A19" s="1"/>
      <c r="B19" s="1"/>
      <c r="C19" s="1" t="s">
        <v>257</v>
      </c>
      <c r="D19" s="1"/>
      <c r="E19" s="1">
        <v>2</v>
      </c>
      <c r="F19" s="1"/>
      <c r="G19" s="1">
        <v>1846.5</v>
      </c>
      <c r="H19" s="1">
        <v>1846.5</v>
      </c>
      <c r="I19" s="1"/>
      <c r="J19" s="1"/>
      <c r="K19" s="1"/>
      <c r="L19" s="1"/>
      <c r="M19" s="1"/>
      <c r="N19" s="1"/>
    </row>
    <row r="20" spans="1:14" ht="15">
      <c r="A20" s="1" t="s">
        <v>130</v>
      </c>
      <c r="B20" s="1" t="s">
        <v>131</v>
      </c>
      <c r="C20" s="1"/>
      <c r="D20" s="1"/>
      <c r="E20" s="1" t="s">
        <v>26</v>
      </c>
      <c r="F20" s="1"/>
      <c r="G20" s="1"/>
      <c r="H20" s="1">
        <v>981.82</v>
      </c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 t="s">
        <v>27</v>
      </c>
      <c r="H21" s="1">
        <f>SUM(H18:H20)</f>
        <v>7780</v>
      </c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 t="s">
        <v>28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 t="s">
        <v>29</v>
      </c>
      <c r="C28" s="1" t="s">
        <v>30</v>
      </c>
      <c r="D28" s="1"/>
      <c r="E28" s="1" t="s">
        <v>26</v>
      </c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2" t="s">
        <v>31</v>
      </c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>
        <v>1800.3</v>
      </c>
      <c r="F33" s="1" t="s">
        <v>98</v>
      </c>
      <c r="G33" s="1"/>
      <c r="H33" s="1">
        <v>3024.5</v>
      </c>
      <c r="I33" s="1"/>
      <c r="J33" s="1"/>
      <c r="K33" s="1"/>
      <c r="L33" s="1"/>
      <c r="M33" s="1"/>
      <c r="N33" s="1"/>
    </row>
    <row r="34" spans="1:14" ht="15">
      <c r="A34" s="1"/>
      <c r="B34" s="1"/>
      <c r="C34" s="1" t="s">
        <v>32</v>
      </c>
      <c r="D34" s="1"/>
      <c r="E34" s="1">
        <v>1800.3</v>
      </c>
      <c r="F34" s="1" t="s">
        <v>99</v>
      </c>
      <c r="G34" s="1"/>
      <c r="H34" s="1">
        <v>3996.67</v>
      </c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 t="s">
        <v>100</v>
      </c>
      <c r="G35" s="1"/>
      <c r="H35" s="1">
        <v>1242.21</v>
      </c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 t="s">
        <v>101</v>
      </c>
      <c r="G36" s="1"/>
      <c r="H36" s="1">
        <v>2052.34</v>
      </c>
      <c r="I36" s="1"/>
      <c r="J36" s="1"/>
      <c r="K36" s="1"/>
      <c r="L36" s="1"/>
      <c r="M36" s="1"/>
      <c r="N36" s="1"/>
    </row>
    <row r="37" spans="1:14" ht="15">
      <c r="A37" s="1"/>
      <c r="B37" s="1"/>
      <c r="C37" s="1" t="s">
        <v>34</v>
      </c>
      <c r="D37" s="1"/>
      <c r="E37" s="1"/>
      <c r="F37" s="1" t="s">
        <v>35</v>
      </c>
      <c r="G37" s="1"/>
      <c r="H37" s="1"/>
      <c r="I37" s="1"/>
      <c r="J37" s="1"/>
      <c r="K37" s="1"/>
      <c r="L37" s="1"/>
      <c r="M37" s="1"/>
      <c r="N37" s="1"/>
    </row>
    <row r="38" spans="1:14" ht="15">
      <c r="A38" s="1"/>
      <c r="B38" s="1"/>
      <c r="C38" s="1"/>
      <c r="D38" s="1"/>
      <c r="E38" s="1" t="s">
        <v>36</v>
      </c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"/>
      <c r="B39" s="1"/>
      <c r="C39" s="1" t="s">
        <v>37</v>
      </c>
      <c r="D39" s="1"/>
      <c r="E39" s="1"/>
      <c r="F39" s="1" t="s">
        <v>102</v>
      </c>
      <c r="G39" s="1"/>
      <c r="H39" s="1">
        <v>1026.17</v>
      </c>
      <c r="I39" s="1"/>
      <c r="J39" s="1"/>
      <c r="K39" s="1"/>
      <c r="L39" s="1"/>
      <c r="M39" s="1"/>
      <c r="N39" s="1"/>
    </row>
    <row r="40" spans="1:14" ht="15">
      <c r="A40" s="1"/>
      <c r="B40" s="1"/>
      <c r="C40" s="1"/>
      <c r="D40" s="1" t="s">
        <v>85</v>
      </c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1"/>
      <c r="B42" s="1"/>
      <c r="C42" s="1" t="s">
        <v>38</v>
      </c>
      <c r="D42" s="1"/>
      <c r="E42" s="1"/>
      <c r="F42" s="1" t="s">
        <v>103</v>
      </c>
      <c r="G42" s="1"/>
      <c r="H42" s="1">
        <v>702.12</v>
      </c>
      <c r="I42" s="1"/>
      <c r="J42" s="1"/>
      <c r="K42" s="1"/>
      <c r="L42" s="1"/>
      <c r="M42" s="1"/>
      <c r="N42" s="1"/>
    </row>
    <row r="43" spans="1:14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">
      <c r="A45" s="1"/>
      <c r="B45" s="1"/>
      <c r="C45" s="1"/>
      <c r="D45" s="1"/>
      <c r="E45" s="1"/>
      <c r="F45" s="1"/>
      <c r="G45" s="1" t="s">
        <v>27</v>
      </c>
      <c r="H45" s="1">
        <f>SUM(H21:H44)</f>
        <v>19824.01</v>
      </c>
      <c r="I45" s="1"/>
      <c r="J45" s="1"/>
      <c r="K45" s="1"/>
      <c r="L45" s="1"/>
      <c r="M45" s="1"/>
      <c r="N45" s="1"/>
    </row>
    <row r="46" spans="1:1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">
      <c r="A47" s="1"/>
      <c r="B47" s="1"/>
      <c r="C47" s="1"/>
      <c r="D47" s="1"/>
      <c r="E47" s="1"/>
      <c r="F47" s="1" t="s">
        <v>39</v>
      </c>
      <c r="G47" s="1"/>
      <c r="H47" s="1"/>
      <c r="I47" s="1"/>
      <c r="J47" s="1"/>
      <c r="K47" s="1"/>
      <c r="L47" s="1"/>
      <c r="M47" s="1"/>
      <c r="N47" s="1"/>
    </row>
    <row r="48" spans="1:1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50" spans="4:5" ht="15">
      <c r="D50" t="s">
        <v>40</v>
      </c>
      <c r="E50" t="s">
        <v>41</v>
      </c>
    </row>
    <row r="51" ht="15">
      <c r="D51" t="s">
        <v>42</v>
      </c>
    </row>
    <row r="54" ht="10.5" customHeight="1"/>
    <row r="57" spans="3:5" ht="15">
      <c r="C57" t="s">
        <v>43</v>
      </c>
      <c r="E57" t="s">
        <v>118</v>
      </c>
    </row>
    <row r="58" spans="2:5" ht="15">
      <c r="B58">
        <v>1800.3</v>
      </c>
      <c r="C58" t="s">
        <v>72</v>
      </c>
      <c r="E58" t="s">
        <v>128</v>
      </c>
    </row>
    <row r="60" spans="1:15" ht="15">
      <c r="A60" s="1"/>
      <c r="B60" s="1" t="s">
        <v>46</v>
      </c>
      <c r="C60" s="1" t="s">
        <v>47</v>
      </c>
      <c r="D60" s="1"/>
      <c r="E60" s="1"/>
      <c r="F60" s="1" t="s">
        <v>48</v>
      </c>
      <c r="G60" s="1" t="s">
        <v>49</v>
      </c>
      <c r="H60" s="1"/>
      <c r="J60" s="1" t="s">
        <v>16</v>
      </c>
      <c r="K60" s="1"/>
      <c r="L60" s="1"/>
      <c r="M60" s="1"/>
      <c r="N60" s="1"/>
      <c r="O60" s="1"/>
    </row>
    <row r="61" spans="1:15" ht="15">
      <c r="A61" s="3"/>
      <c r="B61" s="3">
        <v>1</v>
      </c>
      <c r="C61" s="3" t="s">
        <v>50</v>
      </c>
      <c r="D61" s="3"/>
      <c r="E61" s="3"/>
      <c r="F61" s="3" t="s">
        <v>51</v>
      </c>
      <c r="G61" s="3">
        <v>21243.56</v>
      </c>
      <c r="H61" s="3"/>
      <c r="J61" s="1" t="s">
        <v>21</v>
      </c>
      <c r="K61" s="1" t="s">
        <v>22</v>
      </c>
      <c r="L61" s="1" t="s">
        <v>23</v>
      </c>
      <c r="M61" s="1" t="s">
        <v>24</v>
      </c>
      <c r="N61" s="1" t="s">
        <v>25</v>
      </c>
      <c r="O61" s="1"/>
    </row>
    <row r="62" spans="1:15" ht="15">
      <c r="A62" s="1"/>
      <c r="B62" s="1"/>
      <c r="C62" s="1"/>
      <c r="D62" s="1"/>
      <c r="E62" s="1"/>
      <c r="F62" s="1"/>
      <c r="G62" s="1"/>
      <c r="H62" s="1"/>
      <c r="J62" s="1" t="s">
        <v>124</v>
      </c>
      <c r="K62" s="1"/>
      <c r="L62" s="1"/>
      <c r="M62" s="1"/>
      <c r="N62" s="1">
        <v>15</v>
      </c>
      <c r="O62" s="1"/>
    </row>
    <row r="63" spans="1:15" ht="15">
      <c r="A63" s="3"/>
      <c r="B63" s="3">
        <v>2</v>
      </c>
      <c r="C63" s="3" t="s">
        <v>52</v>
      </c>
      <c r="D63" s="3"/>
      <c r="E63" s="3"/>
      <c r="F63" s="3" t="s">
        <v>51</v>
      </c>
      <c r="G63" s="3">
        <v>20216.77</v>
      </c>
      <c r="H63" s="3"/>
      <c r="J63" s="1"/>
      <c r="K63" s="1"/>
      <c r="L63" s="1"/>
      <c r="M63" s="1"/>
      <c r="N63" s="1"/>
      <c r="O63" s="1"/>
    </row>
    <row r="64" spans="1:15" ht="15">
      <c r="A64" s="1"/>
      <c r="B64" s="1">
        <v>3</v>
      </c>
      <c r="C64" s="1" t="s">
        <v>53</v>
      </c>
      <c r="D64" s="1"/>
      <c r="E64" s="1"/>
      <c r="F64" s="1" t="s">
        <v>51</v>
      </c>
      <c r="G64" s="1"/>
      <c r="H64" s="1"/>
      <c r="J64" s="1"/>
      <c r="K64" s="1"/>
      <c r="L64" s="1"/>
      <c r="M64" s="1"/>
      <c r="N64" s="1"/>
      <c r="O64" s="1"/>
    </row>
    <row r="65" spans="1:15" ht="15">
      <c r="A65" s="3"/>
      <c r="B65" s="3">
        <v>4</v>
      </c>
      <c r="C65" s="3" t="s">
        <v>54</v>
      </c>
      <c r="D65" s="3"/>
      <c r="E65" s="3"/>
      <c r="F65" s="3" t="s">
        <v>51</v>
      </c>
      <c r="G65" s="3">
        <v>19824.01</v>
      </c>
      <c r="H65" s="3"/>
      <c r="J65" s="1"/>
      <c r="K65" s="1"/>
      <c r="L65" s="1"/>
      <c r="M65" s="1"/>
      <c r="N65" s="1"/>
      <c r="O65" s="1"/>
    </row>
    <row r="66" spans="1:15" ht="15">
      <c r="A66" s="1"/>
      <c r="B66" s="5">
        <v>1.68</v>
      </c>
      <c r="C66" s="6" t="s">
        <v>104</v>
      </c>
      <c r="D66" s="6" t="s">
        <v>105</v>
      </c>
      <c r="E66" s="6"/>
      <c r="F66" s="1" t="s">
        <v>51</v>
      </c>
      <c r="G66" s="1">
        <v>3024.5</v>
      </c>
      <c r="H66" s="1"/>
      <c r="J66" s="1"/>
      <c r="K66" s="1"/>
      <c r="L66" s="1"/>
      <c r="M66" s="1"/>
      <c r="N66" s="1"/>
      <c r="O66" s="1"/>
    </row>
    <row r="67" spans="1:15" ht="15">
      <c r="A67" s="1"/>
      <c r="B67" s="5">
        <v>2.22</v>
      </c>
      <c r="C67" s="6" t="s">
        <v>106</v>
      </c>
      <c r="D67" s="6"/>
      <c r="E67" s="6"/>
      <c r="F67" s="1" t="s">
        <v>51</v>
      </c>
      <c r="G67" s="1"/>
      <c r="H67" s="1"/>
      <c r="J67" s="1"/>
      <c r="K67" s="1"/>
      <c r="L67" s="1"/>
      <c r="M67" s="1"/>
      <c r="N67" s="1"/>
      <c r="O67" s="1"/>
    </row>
    <row r="68" spans="1:15" ht="15">
      <c r="A68" s="1"/>
      <c r="B68" s="5"/>
      <c r="C68" s="6" t="s">
        <v>107</v>
      </c>
      <c r="D68" s="6"/>
      <c r="E68" s="6"/>
      <c r="F68" s="1" t="s">
        <v>51</v>
      </c>
      <c r="G68" s="1">
        <v>3996.67</v>
      </c>
      <c r="H68" s="1"/>
      <c r="J68" s="1"/>
      <c r="K68" s="1"/>
      <c r="L68" s="1"/>
      <c r="M68" s="1"/>
      <c r="N68" s="1"/>
      <c r="O68" s="1"/>
    </row>
    <row r="69" spans="1:15" ht="15">
      <c r="A69" s="1"/>
      <c r="B69" s="5">
        <v>0.69</v>
      </c>
      <c r="C69" s="6" t="s">
        <v>108</v>
      </c>
      <c r="D69" s="6"/>
      <c r="E69" s="6"/>
      <c r="F69" s="1" t="s">
        <v>51</v>
      </c>
      <c r="G69" s="1"/>
      <c r="H69" s="1"/>
      <c r="J69" s="1"/>
      <c r="K69" s="1"/>
      <c r="L69" s="1"/>
      <c r="M69" s="1"/>
      <c r="N69" s="1"/>
      <c r="O69" s="1"/>
    </row>
    <row r="70" spans="1:15" ht="15">
      <c r="A70" s="1"/>
      <c r="B70" s="5"/>
      <c r="C70" s="6" t="s">
        <v>109</v>
      </c>
      <c r="D70" s="6"/>
      <c r="E70" s="6"/>
      <c r="F70" s="1"/>
      <c r="G70" s="1">
        <v>1242.21</v>
      </c>
      <c r="H70" s="1"/>
      <c r="J70" s="1"/>
      <c r="K70" s="1"/>
      <c r="L70" s="1"/>
      <c r="M70" s="1"/>
      <c r="N70" s="1"/>
      <c r="O70" s="1"/>
    </row>
    <row r="71" spans="1:15" ht="15">
      <c r="A71" s="1"/>
      <c r="B71" s="5">
        <v>1.14</v>
      </c>
      <c r="C71" s="6" t="s">
        <v>110</v>
      </c>
      <c r="D71" s="6"/>
      <c r="E71" s="6"/>
      <c r="F71" s="1"/>
      <c r="G71" s="1"/>
      <c r="H71" s="1"/>
      <c r="J71" s="1"/>
      <c r="K71" s="1"/>
      <c r="L71" s="1"/>
      <c r="M71" s="1"/>
      <c r="N71" s="1"/>
      <c r="O71" s="1"/>
    </row>
    <row r="72" spans="1:15" ht="15">
      <c r="A72" s="1"/>
      <c r="B72" s="5"/>
      <c r="C72" s="6" t="s">
        <v>111</v>
      </c>
      <c r="D72" s="6"/>
      <c r="E72" s="6" t="s">
        <v>112</v>
      </c>
      <c r="F72" s="1"/>
      <c r="G72" s="1">
        <v>2052.34</v>
      </c>
      <c r="H72" s="1"/>
      <c r="J72" s="1"/>
      <c r="K72" s="1"/>
      <c r="L72" s="1"/>
      <c r="M72" s="1"/>
      <c r="N72" s="1"/>
      <c r="O72" s="1"/>
    </row>
    <row r="73" spans="1:15" ht="15">
      <c r="A73" s="1"/>
      <c r="B73" s="5">
        <v>0.57</v>
      </c>
      <c r="C73" s="6" t="s">
        <v>108</v>
      </c>
      <c r="D73" s="6"/>
      <c r="E73" s="6"/>
      <c r="F73" s="1"/>
      <c r="G73" s="1"/>
      <c r="H73" s="1"/>
      <c r="J73" s="1"/>
      <c r="K73" s="1"/>
      <c r="L73" s="1"/>
      <c r="M73" s="1"/>
      <c r="N73" s="1"/>
      <c r="O73" s="1"/>
    </row>
    <row r="74" spans="1:15" ht="15">
      <c r="A74" s="1"/>
      <c r="B74" s="5"/>
      <c r="C74" s="6" t="s">
        <v>113</v>
      </c>
      <c r="D74" s="6"/>
      <c r="E74" s="6"/>
      <c r="F74" s="1"/>
      <c r="G74" s="1">
        <v>1026.17</v>
      </c>
      <c r="H74" s="1"/>
      <c r="J74" s="1"/>
      <c r="K74" s="1"/>
      <c r="L74" s="1"/>
      <c r="M74" s="1"/>
      <c r="N74" s="1"/>
      <c r="O74" s="1"/>
    </row>
    <row r="75" spans="1:15" ht="15">
      <c r="A75" s="1"/>
      <c r="B75" s="5">
        <v>0.39</v>
      </c>
      <c r="C75" s="6" t="s">
        <v>114</v>
      </c>
      <c r="D75" s="6"/>
      <c r="E75" s="6"/>
      <c r="F75" s="1"/>
      <c r="G75" s="1">
        <v>702.12</v>
      </c>
      <c r="H75" s="1"/>
      <c r="J75" s="1"/>
      <c r="K75" s="1"/>
      <c r="L75" s="1"/>
      <c r="M75" s="1"/>
      <c r="N75" s="1"/>
      <c r="O75" s="1"/>
    </row>
    <row r="76" spans="1:15" ht="15">
      <c r="A76" s="3"/>
      <c r="B76" s="3"/>
      <c r="C76" s="3" t="s">
        <v>62</v>
      </c>
      <c r="D76" s="3"/>
      <c r="E76" s="3"/>
      <c r="F76" s="3" t="s">
        <v>51</v>
      </c>
      <c r="G76" s="3"/>
      <c r="H76" s="3"/>
      <c r="J76" s="1"/>
      <c r="K76" s="1"/>
      <c r="L76" s="1"/>
      <c r="M76" s="1"/>
      <c r="N76" s="1"/>
      <c r="O76" s="1"/>
    </row>
    <row r="77" spans="1:15" ht="15">
      <c r="A77" s="1"/>
      <c r="B77" s="1"/>
      <c r="C77" s="1" t="s">
        <v>257</v>
      </c>
      <c r="D77" s="1"/>
      <c r="E77" s="1"/>
      <c r="F77" s="1">
        <v>1846.5</v>
      </c>
      <c r="G77" s="1">
        <v>1846.5</v>
      </c>
      <c r="H77" s="1"/>
      <c r="J77" s="1"/>
      <c r="K77" s="1"/>
      <c r="L77" s="1"/>
      <c r="M77" s="1"/>
      <c r="N77" s="1"/>
      <c r="O77" s="1"/>
    </row>
    <row r="78" spans="1:15" ht="15">
      <c r="A78" s="1"/>
      <c r="B78" s="1"/>
      <c r="C78" s="1" t="s">
        <v>131</v>
      </c>
      <c r="D78" s="1"/>
      <c r="E78" s="1"/>
      <c r="F78" s="1"/>
      <c r="G78" s="1">
        <v>981.82</v>
      </c>
      <c r="H78" s="1"/>
      <c r="J78" s="1"/>
      <c r="K78" s="1"/>
      <c r="L78" s="1"/>
      <c r="M78" s="1"/>
      <c r="N78" s="1"/>
      <c r="O78" s="1"/>
    </row>
    <row r="79" spans="1:15" ht="15">
      <c r="A79" s="1"/>
      <c r="B79" s="1"/>
      <c r="C79" s="1" t="s">
        <v>132</v>
      </c>
      <c r="D79" s="1"/>
      <c r="E79" s="1"/>
      <c r="F79" s="1"/>
      <c r="G79" s="1">
        <v>4951.68</v>
      </c>
      <c r="H79" s="1"/>
      <c r="J79" s="1"/>
      <c r="K79" s="1"/>
      <c r="L79" s="1"/>
      <c r="M79" s="1"/>
      <c r="N79" s="1"/>
      <c r="O79" s="1"/>
    </row>
    <row r="80" spans="1:15" ht="15">
      <c r="A80" s="1"/>
      <c r="B80" s="1">
        <v>5</v>
      </c>
      <c r="C80" s="1" t="s">
        <v>63</v>
      </c>
      <c r="D80" s="1"/>
      <c r="E80" s="1"/>
      <c r="F80" s="1" t="s">
        <v>51</v>
      </c>
      <c r="G80" s="1"/>
      <c r="H80" s="1"/>
      <c r="J80" s="1"/>
      <c r="K80" s="1"/>
      <c r="L80" s="1"/>
      <c r="M80" s="1"/>
      <c r="N80" s="1"/>
      <c r="O80" s="1"/>
    </row>
    <row r="81" spans="1:15" ht="15">
      <c r="A81" s="1"/>
      <c r="B81" s="1"/>
      <c r="C81" s="1" t="s">
        <v>64</v>
      </c>
      <c r="D81" s="1"/>
      <c r="E81" s="1"/>
      <c r="F81" s="1" t="s">
        <v>51</v>
      </c>
      <c r="G81" s="1"/>
      <c r="H81" s="1"/>
      <c r="J81" s="1"/>
      <c r="K81" s="1"/>
      <c r="L81" s="1"/>
      <c r="M81" s="1"/>
      <c r="N81" s="1"/>
      <c r="O81" s="1"/>
    </row>
    <row r="82" spans="1:15" ht="15">
      <c r="A82" s="1"/>
      <c r="B82" s="1"/>
      <c r="C82" s="1" t="s">
        <v>65</v>
      </c>
      <c r="D82" s="1"/>
      <c r="E82" s="1"/>
      <c r="F82" s="1"/>
      <c r="G82" s="1"/>
      <c r="H82" s="1"/>
      <c r="J82" s="1"/>
      <c r="K82" s="1"/>
      <c r="L82" s="1"/>
      <c r="M82" s="1"/>
      <c r="N82" s="1"/>
      <c r="O82" s="1"/>
    </row>
    <row r="83" spans="1:15" ht="15">
      <c r="A83" s="1"/>
      <c r="B83" s="1">
        <v>6</v>
      </c>
      <c r="C83" s="1" t="s">
        <v>66</v>
      </c>
      <c r="D83" s="1"/>
      <c r="E83" s="1"/>
      <c r="F83" s="1" t="s">
        <v>51</v>
      </c>
      <c r="G83" s="1">
        <v>34042.17</v>
      </c>
      <c r="H83" s="1"/>
      <c r="J83" s="1"/>
      <c r="K83" s="1"/>
      <c r="L83" s="1"/>
      <c r="M83" s="1" t="s">
        <v>27</v>
      </c>
      <c r="N83" s="1"/>
      <c r="O83" s="1"/>
    </row>
    <row r="84" spans="1:15" ht="15">
      <c r="A84" s="1"/>
      <c r="B84" s="1">
        <v>7</v>
      </c>
      <c r="C84" s="1" t="s">
        <v>67</v>
      </c>
      <c r="D84" s="1"/>
      <c r="E84" s="1"/>
      <c r="F84" s="1" t="s">
        <v>51</v>
      </c>
      <c r="G84" s="1"/>
      <c r="H84" s="1"/>
      <c r="J84" s="1"/>
      <c r="K84" s="1"/>
      <c r="L84" s="1"/>
      <c r="M84" s="1"/>
      <c r="N84" s="1"/>
      <c r="O84" s="1"/>
    </row>
    <row r="85" spans="1:15" ht="15">
      <c r="A85" s="1"/>
      <c r="B85" s="1">
        <v>8</v>
      </c>
      <c r="C85" s="1" t="s">
        <v>52</v>
      </c>
      <c r="D85" s="1"/>
      <c r="E85" s="1"/>
      <c r="F85" s="1" t="s">
        <v>51</v>
      </c>
      <c r="G85" s="1"/>
      <c r="H85" s="1"/>
      <c r="J85" s="1"/>
      <c r="K85" s="1"/>
      <c r="L85" s="1"/>
      <c r="M85" s="1" t="s">
        <v>27</v>
      </c>
      <c r="N85" s="1"/>
      <c r="O85" s="1"/>
    </row>
    <row r="86" spans="1:15" ht="15">
      <c r="A86" s="3"/>
      <c r="B86" s="3">
        <v>9</v>
      </c>
      <c r="C86" s="3" t="s">
        <v>68</v>
      </c>
      <c r="D86" s="3"/>
      <c r="E86" s="3"/>
      <c r="F86" s="3" t="s">
        <v>51</v>
      </c>
      <c r="G86" s="3"/>
      <c r="H86" s="3"/>
      <c r="J86" s="1"/>
      <c r="K86" s="1"/>
      <c r="L86" s="1"/>
      <c r="M86" s="1"/>
      <c r="N86" s="1"/>
      <c r="O86" s="1"/>
    </row>
    <row r="87" spans="1:15" ht="15">
      <c r="A87" s="1"/>
      <c r="B87" s="1">
        <v>10</v>
      </c>
      <c r="C87" s="1" t="s">
        <v>69</v>
      </c>
      <c r="D87" s="1"/>
      <c r="E87" s="1"/>
      <c r="F87" s="1" t="s">
        <v>51</v>
      </c>
      <c r="G87" s="3">
        <v>34434.93</v>
      </c>
      <c r="H87" s="1"/>
      <c r="J87" s="1"/>
      <c r="K87" s="1"/>
      <c r="L87" s="1"/>
      <c r="M87" s="1"/>
      <c r="N87" s="1"/>
      <c r="O87" s="1"/>
    </row>
    <row r="88" ht="15">
      <c r="D88" t="s">
        <v>70</v>
      </c>
    </row>
    <row r="89" ht="15">
      <c r="D89" t="s">
        <v>71</v>
      </c>
    </row>
    <row r="90" spans="1:8" ht="15">
      <c r="A90" s="1" t="s">
        <v>89</v>
      </c>
      <c r="B90" s="1" t="s">
        <v>91</v>
      </c>
      <c r="C90" s="1" t="s">
        <v>92</v>
      </c>
      <c r="D90" s="1"/>
      <c r="E90" s="1" t="s">
        <v>93</v>
      </c>
      <c r="F90" s="1"/>
      <c r="G90" s="1" t="s">
        <v>94</v>
      </c>
      <c r="H90" s="1"/>
    </row>
    <row r="91" spans="1:8" ht="15">
      <c r="A91" s="1" t="s">
        <v>90</v>
      </c>
      <c r="B91" s="1"/>
      <c r="C91" s="1"/>
      <c r="D91" s="1"/>
      <c r="E91" s="1">
        <v>1147.87</v>
      </c>
      <c r="F91" s="1"/>
      <c r="G91" s="1">
        <v>1480.88</v>
      </c>
      <c r="H91" s="1"/>
    </row>
    <row r="92" spans="1:8" ht="15">
      <c r="A92" s="1" t="s">
        <v>97</v>
      </c>
      <c r="B92" s="1">
        <v>1480.88</v>
      </c>
      <c r="C92" s="1">
        <v>2628.75</v>
      </c>
      <c r="D92" s="1"/>
      <c r="E92" s="1">
        <v>2165.52</v>
      </c>
      <c r="F92" s="1"/>
      <c r="G92" s="1">
        <v>1944.11</v>
      </c>
      <c r="H92" s="1"/>
    </row>
    <row r="93" spans="1:8" ht="15">
      <c r="A93" s="1" t="s">
        <v>117</v>
      </c>
      <c r="B93" s="1">
        <v>1944.11</v>
      </c>
      <c r="C93" s="1">
        <v>2628.74</v>
      </c>
      <c r="D93" s="1"/>
      <c r="E93" s="1">
        <v>2104.23</v>
      </c>
      <c r="F93" s="1"/>
      <c r="G93" s="1">
        <v>2468.62</v>
      </c>
      <c r="H93" s="1"/>
    </row>
    <row r="94" spans="1:8" ht="15">
      <c r="A94" s="1" t="s">
        <v>121</v>
      </c>
      <c r="B94" s="1">
        <v>2468.62</v>
      </c>
      <c r="C94" s="1">
        <v>2628.75</v>
      </c>
      <c r="D94" s="1"/>
      <c r="E94" s="1">
        <v>2553.47</v>
      </c>
      <c r="F94" s="1"/>
      <c r="G94" s="1">
        <v>2543.9</v>
      </c>
      <c r="H94" s="1"/>
    </row>
    <row r="95" spans="1:8" ht="15">
      <c r="A95" s="1" t="s">
        <v>123</v>
      </c>
      <c r="B95" s="1">
        <v>2543.9</v>
      </c>
      <c r="C95" s="1">
        <v>2628.75</v>
      </c>
      <c r="D95" s="1"/>
      <c r="E95" s="1">
        <v>2004.64</v>
      </c>
      <c r="F95" s="1"/>
      <c r="G95" s="1">
        <v>3168.01</v>
      </c>
      <c r="H95" s="1"/>
    </row>
    <row r="96" spans="1:8" ht="15">
      <c r="A96" s="1" t="s">
        <v>126</v>
      </c>
      <c r="B96" s="1">
        <v>3168.01</v>
      </c>
      <c r="C96" s="1">
        <v>2628.75</v>
      </c>
      <c r="D96" s="1"/>
      <c r="E96" s="1">
        <v>2531.44</v>
      </c>
      <c r="F96" s="1"/>
      <c r="G96" s="1">
        <v>3265.32</v>
      </c>
      <c r="H96" s="1"/>
    </row>
  </sheetData>
  <sheetProtection/>
  <printOptions/>
  <pageMargins left="0.7086614173228347" right="0.7086614173228347" top="0.22" bottom="0.16" header="0.22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O101"/>
  <sheetViews>
    <sheetView zoomScalePageLayoutView="0" workbookViewId="0" topLeftCell="A13">
      <selection activeCell="D95" sqref="D95"/>
    </sheetView>
  </sheetViews>
  <sheetFormatPr defaultColWidth="9.140625" defaultRowHeight="15"/>
  <sheetData>
    <row r="3" ht="15">
      <c r="A3" t="s">
        <v>148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10</v>
      </c>
      <c r="B9" s="1">
        <v>18678.96</v>
      </c>
      <c r="C9" s="1">
        <v>9199.54</v>
      </c>
      <c r="D9" s="1">
        <v>7243.46</v>
      </c>
      <c r="E9" s="1"/>
      <c r="F9" s="1">
        <v>7243.46</v>
      </c>
      <c r="G9" s="1">
        <v>20635.04</v>
      </c>
      <c r="H9" s="1"/>
    </row>
    <row r="10" spans="1:8" ht="15">
      <c r="A10" s="1" t="s">
        <v>11</v>
      </c>
      <c r="B10" s="1">
        <v>18662.78</v>
      </c>
      <c r="C10" s="1">
        <v>12044.02</v>
      </c>
      <c r="D10" s="1">
        <v>9483.13</v>
      </c>
      <c r="E10" s="1"/>
      <c r="F10" s="1">
        <v>9483.13</v>
      </c>
      <c r="G10" s="1">
        <v>21223.67</v>
      </c>
      <c r="H10" s="1"/>
    </row>
    <row r="11" spans="1:8" ht="15">
      <c r="A11" s="1" t="s">
        <v>12</v>
      </c>
      <c r="B11" s="1">
        <v>0</v>
      </c>
      <c r="C11" s="3">
        <f>SUM(C9:C10)</f>
        <v>21243.56</v>
      </c>
      <c r="D11" s="1"/>
      <c r="E11" s="1"/>
      <c r="F11" s="3">
        <f>SUM(F9:F10)</f>
        <v>16726.59</v>
      </c>
      <c r="G11" s="1"/>
      <c r="H11" s="1"/>
    </row>
    <row r="16" spans="1:14" ht="15">
      <c r="A16" s="1"/>
      <c r="B16" s="1" t="s">
        <v>13</v>
      </c>
      <c r="C16" s="1" t="s">
        <v>14</v>
      </c>
      <c r="D16" s="1"/>
      <c r="E16" s="1" t="s">
        <v>15</v>
      </c>
      <c r="F16" s="1"/>
      <c r="G16" s="1"/>
      <c r="H16" s="1"/>
      <c r="I16" s="1" t="s">
        <v>16</v>
      </c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1" t="s">
        <v>17</v>
      </c>
      <c r="F17" s="1" t="s">
        <v>18</v>
      </c>
      <c r="G17" s="1" t="s">
        <v>19</v>
      </c>
      <c r="H17" s="1" t="s">
        <v>20</v>
      </c>
      <c r="I17" s="1" t="s">
        <v>21</v>
      </c>
      <c r="J17" s="1" t="s">
        <v>22</v>
      </c>
      <c r="K17" s="1" t="s">
        <v>23</v>
      </c>
      <c r="L17" s="1" t="s">
        <v>24</v>
      </c>
      <c r="M17" s="1" t="s">
        <v>25</v>
      </c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 t="s">
        <v>139</v>
      </c>
      <c r="J18" s="1"/>
      <c r="K18" s="1"/>
      <c r="L18" s="1"/>
      <c r="M18" s="1"/>
      <c r="N18" s="1"/>
    </row>
    <row r="19" spans="1:14" ht="15">
      <c r="A19" s="1"/>
      <c r="B19" s="1"/>
      <c r="C19" s="1" t="s">
        <v>257</v>
      </c>
      <c r="D19" s="1"/>
      <c r="E19" s="1">
        <v>2</v>
      </c>
      <c r="F19" s="1"/>
      <c r="G19" s="1">
        <v>1846.5</v>
      </c>
      <c r="H19" s="1">
        <v>1846.5</v>
      </c>
      <c r="I19" s="1" t="s">
        <v>140</v>
      </c>
      <c r="J19" s="1"/>
      <c r="K19" s="1">
        <v>1.5</v>
      </c>
      <c r="L19" s="1"/>
      <c r="M19" s="1">
        <v>225</v>
      </c>
      <c r="N19" s="1"/>
    </row>
    <row r="20" spans="1:14" ht="15">
      <c r="A20" s="1"/>
      <c r="B20" s="1" t="s">
        <v>134</v>
      </c>
      <c r="C20" s="1" t="s">
        <v>135</v>
      </c>
      <c r="D20" s="1"/>
      <c r="E20" s="1" t="s">
        <v>26</v>
      </c>
      <c r="F20" s="1"/>
      <c r="G20" s="1"/>
      <c r="H20" s="1"/>
      <c r="I20" s="1" t="s">
        <v>141</v>
      </c>
      <c r="J20" s="1" t="s">
        <v>59</v>
      </c>
      <c r="K20" s="1">
        <v>2</v>
      </c>
      <c r="L20" s="1"/>
      <c r="M20" s="1">
        <v>130</v>
      </c>
      <c r="N20" s="1"/>
    </row>
    <row r="21" spans="1:14" ht="15">
      <c r="A21" s="1"/>
      <c r="B21" s="1"/>
      <c r="C21" s="1" t="s">
        <v>136</v>
      </c>
      <c r="D21" s="1"/>
      <c r="E21" s="1"/>
      <c r="F21" s="1"/>
      <c r="G21" s="1"/>
      <c r="H21" s="1">
        <v>82000</v>
      </c>
      <c r="I21" s="1" t="s">
        <v>142</v>
      </c>
      <c r="J21" s="1"/>
      <c r="K21" s="1">
        <v>1</v>
      </c>
      <c r="L21" s="1"/>
      <c r="M21" s="1">
        <v>60</v>
      </c>
      <c r="N21" s="1"/>
    </row>
    <row r="22" spans="1:14" ht="15">
      <c r="A22" s="1"/>
      <c r="B22" s="1" t="s">
        <v>137</v>
      </c>
      <c r="C22" s="1" t="s">
        <v>138</v>
      </c>
      <c r="D22" s="1"/>
      <c r="E22" s="1"/>
      <c r="F22" s="1"/>
      <c r="G22" s="1"/>
      <c r="H22" s="1">
        <v>858.62</v>
      </c>
      <c r="I22" s="1" t="s">
        <v>143</v>
      </c>
      <c r="J22" s="1"/>
      <c r="K22" s="1">
        <v>1</v>
      </c>
      <c r="L22" s="1"/>
      <c r="M22" s="1">
        <v>65</v>
      </c>
      <c r="N22" s="1"/>
    </row>
    <row r="23" spans="1:14" ht="15">
      <c r="A23" s="1"/>
      <c r="B23" s="1"/>
      <c r="C23" s="1"/>
      <c r="D23" s="1"/>
      <c r="E23" s="1"/>
      <c r="F23" s="1"/>
      <c r="G23" s="1" t="s">
        <v>27</v>
      </c>
      <c r="H23" s="1">
        <f>SUM(H19:H22)</f>
        <v>84705.12</v>
      </c>
      <c r="I23" s="1" t="s">
        <v>144</v>
      </c>
      <c r="J23" s="1"/>
      <c r="K23" s="1">
        <v>1</v>
      </c>
      <c r="L23" s="1"/>
      <c r="M23" s="1">
        <v>176</v>
      </c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 t="s">
        <v>145</v>
      </c>
      <c r="J24" s="1"/>
      <c r="K24" s="1">
        <v>1</v>
      </c>
      <c r="L24" s="1"/>
      <c r="M24" s="1">
        <v>59</v>
      </c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 t="s">
        <v>146</v>
      </c>
      <c r="J25" s="1"/>
      <c r="K25" s="1">
        <v>1</v>
      </c>
      <c r="L25" s="1"/>
      <c r="M25" s="1">
        <v>20</v>
      </c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>
        <f>SUM(M19:M25)</f>
        <v>735</v>
      </c>
      <c r="N26" s="1"/>
    </row>
    <row r="27" spans="1:14" ht="15">
      <c r="A27" s="1"/>
      <c r="B27" s="1"/>
      <c r="C27" s="1" t="s">
        <v>28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 t="s">
        <v>29</v>
      </c>
      <c r="C28" s="1" t="s">
        <v>30</v>
      </c>
      <c r="D28" s="1"/>
      <c r="E28" s="1" t="s">
        <v>26</v>
      </c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2" t="s">
        <v>31</v>
      </c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>
        <v>1800.3</v>
      </c>
      <c r="F33" s="1" t="s">
        <v>98</v>
      </c>
      <c r="G33" s="1"/>
      <c r="H33" s="1">
        <v>3024.5</v>
      </c>
      <c r="I33" s="1"/>
      <c r="J33" s="1"/>
      <c r="K33" s="1"/>
      <c r="L33" s="1"/>
      <c r="M33" s="1"/>
      <c r="N33" s="1"/>
    </row>
    <row r="34" spans="1:14" ht="15">
      <c r="A34" s="1"/>
      <c r="B34" s="1"/>
      <c r="C34" s="1" t="s">
        <v>32</v>
      </c>
      <c r="D34" s="1"/>
      <c r="E34" s="1">
        <v>1800.3</v>
      </c>
      <c r="F34" s="1" t="s">
        <v>99</v>
      </c>
      <c r="G34" s="1"/>
      <c r="H34" s="1">
        <v>3996.67</v>
      </c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 t="s">
        <v>100</v>
      </c>
      <c r="G35" s="1"/>
      <c r="H35" s="1">
        <v>1242.21</v>
      </c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 t="s">
        <v>101</v>
      </c>
      <c r="G36" s="1"/>
      <c r="H36" s="1">
        <v>2052.34</v>
      </c>
      <c r="I36" s="1"/>
      <c r="J36" s="1"/>
      <c r="K36" s="1"/>
      <c r="L36" s="1"/>
      <c r="M36" s="1"/>
      <c r="N36" s="1"/>
    </row>
    <row r="37" spans="1:14" ht="15">
      <c r="A37" s="1"/>
      <c r="B37" s="1"/>
      <c r="C37" s="1" t="s">
        <v>34</v>
      </c>
      <c r="D37" s="1"/>
      <c r="E37" s="1"/>
      <c r="F37" s="1" t="s">
        <v>35</v>
      </c>
      <c r="G37" s="1"/>
      <c r="H37" s="1"/>
      <c r="I37" s="1"/>
      <c r="J37" s="1"/>
      <c r="K37" s="1"/>
      <c r="L37" s="1"/>
      <c r="M37" s="1"/>
      <c r="N37" s="1"/>
    </row>
    <row r="38" spans="1:14" ht="15">
      <c r="A38" s="1"/>
      <c r="B38" s="1"/>
      <c r="C38" s="1"/>
      <c r="D38" s="1"/>
      <c r="E38" s="1" t="s">
        <v>36</v>
      </c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"/>
      <c r="B39" s="1"/>
      <c r="C39" s="1" t="s">
        <v>37</v>
      </c>
      <c r="D39" s="1"/>
      <c r="E39" s="1"/>
      <c r="F39" s="1" t="s">
        <v>102</v>
      </c>
      <c r="G39" s="1"/>
      <c r="H39" s="1">
        <v>1026.17</v>
      </c>
      <c r="I39" s="1"/>
      <c r="J39" s="1"/>
      <c r="K39" s="1"/>
      <c r="L39" s="1"/>
      <c r="M39" s="1"/>
      <c r="N39" s="1"/>
    </row>
    <row r="40" spans="1:14" ht="15">
      <c r="A40" s="1"/>
      <c r="B40" s="1"/>
      <c r="C40" s="1"/>
      <c r="D40" s="1" t="s">
        <v>85</v>
      </c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1"/>
      <c r="B42" s="1"/>
      <c r="C42" s="1" t="s">
        <v>38</v>
      </c>
      <c r="D42" s="1"/>
      <c r="E42" s="1"/>
      <c r="F42" s="1" t="s">
        <v>103</v>
      </c>
      <c r="G42" s="1"/>
      <c r="H42" s="1">
        <v>702.12</v>
      </c>
      <c r="I42" s="1"/>
      <c r="J42" s="1"/>
      <c r="K42" s="1"/>
      <c r="L42" s="1"/>
      <c r="M42" s="1"/>
      <c r="N42" s="1"/>
    </row>
    <row r="43" spans="1:14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">
      <c r="A45" s="1"/>
      <c r="B45" s="1"/>
      <c r="C45" s="1"/>
      <c r="D45" s="1"/>
      <c r="E45" s="1"/>
      <c r="F45" s="1"/>
      <c r="G45" s="1" t="s">
        <v>27</v>
      </c>
      <c r="H45" s="1">
        <f>SUM(H23:H44)</f>
        <v>96749.12999999999</v>
      </c>
      <c r="I45" s="1"/>
      <c r="J45" s="1"/>
      <c r="K45" s="1"/>
      <c r="L45" s="1"/>
      <c r="M45" s="1"/>
      <c r="N45" s="1"/>
    </row>
    <row r="46" spans="1:1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">
      <c r="A47" s="1"/>
      <c r="B47" s="1"/>
      <c r="C47" s="1"/>
      <c r="D47" s="1"/>
      <c r="E47" s="1"/>
      <c r="F47" s="1" t="s">
        <v>39</v>
      </c>
      <c r="G47" s="1"/>
      <c r="H47" s="1"/>
      <c r="I47" s="1"/>
      <c r="J47" s="1"/>
      <c r="K47" s="1"/>
      <c r="L47" s="1"/>
      <c r="M47" s="1"/>
      <c r="N47" s="1"/>
    </row>
    <row r="48" spans="1:1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50" spans="4:5" ht="15">
      <c r="D50" t="s">
        <v>40</v>
      </c>
      <c r="E50" t="s">
        <v>41</v>
      </c>
    </row>
    <row r="51" ht="15">
      <c r="D51" t="s">
        <v>42</v>
      </c>
    </row>
    <row r="54" ht="10.5" customHeight="1"/>
    <row r="57" spans="3:5" ht="15">
      <c r="C57" t="s">
        <v>43</v>
      </c>
      <c r="E57" t="s">
        <v>118</v>
      </c>
    </row>
    <row r="58" spans="2:5" ht="15">
      <c r="B58">
        <v>1800.3</v>
      </c>
      <c r="C58" t="s">
        <v>72</v>
      </c>
      <c r="E58" t="s">
        <v>133</v>
      </c>
    </row>
    <row r="60" spans="1:15" ht="15">
      <c r="A60" s="1"/>
      <c r="B60" s="1" t="s">
        <v>46</v>
      </c>
      <c r="C60" s="1" t="s">
        <v>47</v>
      </c>
      <c r="D60" s="1"/>
      <c r="E60" s="1"/>
      <c r="F60" s="1" t="s">
        <v>48</v>
      </c>
      <c r="G60" s="1" t="s">
        <v>49</v>
      </c>
      <c r="H60" s="1"/>
      <c r="J60" s="1" t="s">
        <v>16</v>
      </c>
      <c r="K60" s="1"/>
      <c r="L60" s="1"/>
      <c r="M60" s="1"/>
      <c r="N60" s="1"/>
      <c r="O60" s="1"/>
    </row>
    <row r="61" spans="1:15" ht="15">
      <c r="A61" s="3"/>
      <c r="B61" s="3">
        <v>1</v>
      </c>
      <c r="C61" s="3" t="s">
        <v>50</v>
      </c>
      <c r="D61" s="3"/>
      <c r="E61" s="3"/>
      <c r="F61" s="3" t="s">
        <v>51</v>
      </c>
      <c r="G61" s="3">
        <v>21243.56</v>
      </c>
      <c r="H61" s="3"/>
      <c r="J61" s="1" t="s">
        <v>21</v>
      </c>
      <c r="K61" s="1" t="s">
        <v>22</v>
      </c>
      <c r="L61" s="1" t="s">
        <v>23</v>
      </c>
      <c r="M61" s="1" t="s">
        <v>24</v>
      </c>
      <c r="N61" s="1" t="s">
        <v>25</v>
      </c>
      <c r="O61" s="1"/>
    </row>
    <row r="62" spans="1:15" ht="15">
      <c r="A62" s="1"/>
      <c r="B62" s="1"/>
      <c r="C62" s="1"/>
      <c r="D62" s="1"/>
      <c r="E62" s="1"/>
      <c r="F62" s="1"/>
      <c r="G62" s="1"/>
      <c r="H62" s="1"/>
      <c r="J62" s="1" t="s">
        <v>139</v>
      </c>
      <c r="K62" s="1"/>
      <c r="L62" s="1"/>
      <c r="M62" s="1"/>
      <c r="N62" s="1"/>
      <c r="O62" s="1"/>
    </row>
    <row r="63" spans="1:15" ht="15">
      <c r="A63" s="3"/>
      <c r="B63" s="3">
        <v>2</v>
      </c>
      <c r="C63" s="3" t="s">
        <v>52</v>
      </c>
      <c r="D63" s="3"/>
      <c r="E63" s="3"/>
      <c r="F63" s="3" t="s">
        <v>51</v>
      </c>
      <c r="G63" s="3">
        <v>16726.59</v>
      </c>
      <c r="H63" s="3"/>
      <c r="J63" s="1" t="s">
        <v>140</v>
      </c>
      <c r="K63" s="1"/>
      <c r="L63" s="1">
        <v>1.5</v>
      </c>
      <c r="M63" s="1"/>
      <c r="N63" s="1">
        <v>225</v>
      </c>
      <c r="O63" s="1"/>
    </row>
    <row r="64" spans="1:15" ht="15">
      <c r="A64" s="1"/>
      <c r="B64" s="1">
        <v>3</v>
      </c>
      <c r="C64" s="1" t="s">
        <v>53</v>
      </c>
      <c r="D64" s="1"/>
      <c r="E64" s="1"/>
      <c r="F64" s="1" t="s">
        <v>51</v>
      </c>
      <c r="G64" s="1"/>
      <c r="H64" s="1"/>
      <c r="J64" s="1" t="s">
        <v>141</v>
      </c>
      <c r="K64" s="1" t="s">
        <v>59</v>
      </c>
      <c r="L64" s="1">
        <v>2</v>
      </c>
      <c r="M64" s="1"/>
      <c r="N64" s="1">
        <v>130</v>
      </c>
      <c r="O64" s="1"/>
    </row>
    <row r="65" spans="1:15" ht="15">
      <c r="A65" s="3"/>
      <c r="B65" s="3">
        <v>4</v>
      </c>
      <c r="C65" s="3" t="s">
        <v>54</v>
      </c>
      <c r="D65" s="3"/>
      <c r="E65" s="3"/>
      <c r="F65" s="3" t="s">
        <v>51</v>
      </c>
      <c r="G65" s="3">
        <v>97484.13</v>
      </c>
      <c r="H65" s="3"/>
      <c r="J65" s="1" t="s">
        <v>142</v>
      </c>
      <c r="K65" s="1"/>
      <c r="L65" s="1">
        <v>1</v>
      </c>
      <c r="M65" s="1"/>
      <c r="N65" s="1">
        <v>60</v>
      </c>
      <c r="O65" s="1"/>
    </row>
    <row r="66" spans="1:15" ht="15">
      <c r="A66" s="1"/>
      <c r="B66" s="5">
        <v>1.68</v>
      </c>
      <c r="C66" s="6" t="s">
        <v>104</v>
      </c>
      <c r="D66" s="6" t="s">
        <v>105</v>
      </c>
      <c r="E66" s="6"/>
      <c r="F66" s="1" t="s">
        <v>51</v>
      </c>
      <c r="G66" s="1">
        <v>3024.5</v>
      </c>
      <c r="H66" s="1"/>
      <c r="J66" s="1" t="s">
        <v>143</v>
      </c>
      <c r="K66" s="1"/>
      <c r="L66" s="1">
        <v>1</v>
      </c>
      <c r="M66" s="1"/>
      <c r="N66" s="1">
        <v>65</v>
      </c>
      <c r="O66" s="1"/>
    </row>
    <row r="67" spans="1:15" ht="15">
      <c r="A67" s="1"/>
      <c r="B67" s="5">
        <v>2.22</v>
      </c>
      <c r="C67" s="6" t="s">
        <v>106</v>
      </c>
      <c r="D67" s="6"/>
      <c r="E67" s="6"/>
      <c r="F67" s="1" t="s">
        <v>51</v>
      </c>
      <c r="G67" s="1"/>
      <c r="H67" s="1"/>
      <c r="J67" s="1" t="s">
        <v>144</v>
      </c>
      <c r="K67" s="1"/>
      <c r="L67" s="1">
        <v>1</v>
      </c>
      <c r="M67" s="1"/>
      <c r="N67" s="1">
        <v>176</v>
      </c>
      <c r="O67" s="1"/>
    </row>
    <row r="68" spans="1:15" ht="15">
      <c r="A68" s="1"/>
      <c r="B68" s="5"/>
      <c r="C68" s="6" t="s">
        <v>107</v>
      </c>
      <c r="D68" s="6"/>
      <c r="E68" s="6"/>
      <c r="F68" s="1" t="s">
        <v>51</v>
      </c>
      <c r="G68" s="1">
        <v>3996.67</v>
      </c>
      <c r="H68" s="1"/>
      <c r="J68" s="1" t="s">
        <v>145</v>
      </c>
      <c r="K68" s="1"/>
      <c r="L68" s="1">
        <v>1</v>
      </c>
      <c r="M68" s="1"/>
      <c r="N68" s="1">
        <v>59</v>
      </c>
      <c r="O68" s="1"/>
    </row>
    <row r="69" spans="1:15" ht="15">
      <c r="A69" s="1"/>
      <c r="B69" s="5">
        <v>0.69</v>
      </c>
      <c r="C69" s="6" t="s">
        <v>108</v>
      </c>
      <c r="D69" s="6"/>
      <c r="E69" s="6"/>
      <c r="F69" s="1" t="s">
        <v>51</v>
      </c>
      <c r="G69" s="1"/>
      <c r="H69" s="1"/>
      <c r="J69" s="1" t="s">
        <v>146</v>
      </c>
      <c r="K69" s="1"/>
      <c r="L69" s="1">
        <v>1</v>
      </c>
      <c r="M69" s="1"/>
      <c r="N69" s="1">
        <v>20</v>
      </c>
      <c r="O69" s="1"/>
    </row>
    <row r="70" spans="1:15" ht="15">
      <c r="A70" s="1"/>
      <c r="B70" s="5"/>
      <c r="C70" s="6" t="s">
        <v>109</v>
      </c>
      <c r="D70" s="6"/>
      <c r="E70" s="6"/>
      <c r="F70" s="1"/>
      <c r="G70" s="1">
        <v>1242.21</v>
      </c>
      <c r="H70" s="1"/>
      <c r="J70" s="1"/>
      <c r="K70" s="1"/>
      <c r="L70" s="1"/>
      <c r="M70" s="1"/>
      <c r="N70" s="1">
        <f>SUM(N63:N69)</f>
        <v>735</v>
      </c>
      <c r="O70" s="1"/>
    </row>
    <row r="71" spans="1:15" ht="15">
      <c r="A71" s="1"/>
      <c r="B71" s="5">
        <v>1.14</v>
      </c>
      <c r="C71" s="6" t="s">
        <v>110</v>
      </c>
      <c r="D71" s="6"/>
      <c r="E71" s="6"/>
      <c r="F71" s="1"/>
      <c r="G71" s="1"/>
      <c r="H71" s="1"/>
      <c r="J71" s="1"/>
      <c r="K71" s="1"/>
      <c r="L71" s="1"/>
      <c r="M71" s="1"/>
      <c r="N71" s="1"/>
      <c r="O71" s="1"/>
    </row>
    <row r="72" spans="1:15" ht="15">
      <c r="A72" s="1"/>
      <c r="B72" s="5"/>
      <c r="C72" s="6" t="s">
        <v>111</v>
      </c>
      <c r="D72" s="6"/>
      <c r="E72" s="6" t="s">
        <v>112</v>
      </c>
      <c r="F72" s="1"/>
      <c r="G72" s="1">
        <v>2052.34</v>
      </c>
      <c r="H72" s="1"/>
      <c r="J72" s="1"/>
      <c r="K72" s="1"/>
      <c r="L72" s="1"/>
      <c r="M72" s="1"/>
      <c r="N72" s="1"/>
      <c r="O72" s="1"/>
    </row>
    <row r="73" spans="1:15" ht="15">
      <c r="A73" s="1"/>
      <c r="B73" s="5">
        <v>0.57</v>
      </c>
      <c r="C73" s="6" t="s">
        <v>108</v>
      </c>
      <c r="D73" s="6"/>
      <c r="E73" s="6"/>
      <c r="F73" s="1"/>
      <c r="G73" s="1"/>
      <c r="H73" s="1"/>
      <c r="J73" s="1"/>
      <c r="K73" s="1"/>
      <c r="L73" s="1"/>
      <c r="M73" s="1"/>
      <c r="N73" s="1"/>
      <c r="O73" s="1"/>
    </row>
    <row r="74" spans="1:15" ht="15">
      <c r="A74" s="1"/>
      <c r="B74" s="5"/>
      <c r="C74" s="6" t="s">
        <v>113</v>
      </c>
      <c r="D74" s="6"/>
      <c r="E74" s="6"/>
      <c r="F74" s="1"/>
      <c r="G74" s="1">
        <v>1026.17</v>
      </c>
      <c r="H74" s="1"/>
      <c r="J74" s="1"/>
      <c r="K74" s="1"/>
      <c r="L74" s="1"/>
      <c r="M74" s="1"/>
      <c r="N74" s="1"/>
      <c r="O74" s="1"/>
    </row>
    <row r="75" spans="1:15" ht="15">
      <c r="A75" s="1"/>
      <c r="B75" s="5">
        <v>0.39</v>
      </c>
      <c r="C75" s="6" t="s">
        <v>114</v>
      </c>
      <c r="D75" s="6"/>
      <c r="E75" s="6"/>
      <c r="F75" s="1"/>
      <c r="G75" s="1">
        <v>702.12</v>
      </c>
      <c r="H75" s="1"/>
      <c r="J75" s="1"/>
      <c r="K75" s="1"/>
      <c r="L75" s="1"/>
      <c r="M75" s="1"/>
      <c r="N75" s="1"/>
      <c r="O75" s="1"/>
    </row>
    <row r="76" spans="1:15" ht="15">
      <c r="A76" s="3"/>
      <c r="B76" s="3"/>
      <c r="C76" s="3" t="s">
        <v>62</v>
      </c>
      <c r="D76" s="3"/>
      <c r="E76" s="3"/>
      <c r="F76" s="3" t="s">
        <v>51</v>
      </c>
      <c r="G76" s="3"/>
      <c r="H76" s="3"/>
      <c r="J76" s="1"/>
      <c r="K76" s="1"/>
      <c r="L76" s="1"/>
      <c r="M76" s="1"/>
      <c r="N76" s="1"/>
      <c r="O76" s="1"/>
    </row>
    <row r="77" spans="1:15" ht="15">
      <c r="A77" s="1"/>
      <c r="B77" s="1"/>
      <c r="C77" s="1" t="s">
        <v>257</v>
      </c>
      <c r="D77" s="1"/>
      <c r="E77" s="1"/>
      <c r="F77" s="1">
        <v>1846.5</v>
      </c>
      <c r="G77" s="1">
        <v>1846.5</v>
      </c>
      <c r="H77" s="1"/>
      <c r="J77" s="1"/>
      <c r="K77" s="1"/>
      <c r="L77" s="1"/>
      <c r="M77" s="1"/>
      <c r="N77" s="1"/>
      <c r="O77" s="1"/>
    </row>
    <row r="78" spans="1:15" ht="15">
      <c r="A78" s="1"/>
      <c r="B78" s="1"/>
      <c r="C78" s="1" t="s">
        <v>135</v>
      </c>
      <c r="D78" s="1"/>
      <c r="E78" s="1" t="s">
        <v>26</v>
      </c>
      <c r="F78" s="1"/>
      <c r="G78" s="1"/>
      <c r="H78" s="1"/>
      <c r="J78" s="1"/>
      <c r="K78" s="1"/>
      <c r="L78" s="1"/>
      <c r="M78" s="1"/>
      <c r="N78" s="1"/>
      <c r="O78" s="1"/>
    </row>
    <row r="79" spans="1:15" ht="15">
      <c r="A79" s="1"/>
      <c r="B79" s="1"/>
      <c r="C79" s="1" t="s">
        <v>136</v>
      </c>
      <c r="D79" s="1"/>
      <c r="E79" s="1"/>
      <c r="F79" s="1"/>
      <c r="G79" s="1">
        <v>82000</v>
      </c>
      <c r="H79" s="1"/>
      <c r="J79" s="1"/>
      <c r="K79" s="1"/>
      <c r="L79" s="1"/>
      <c r="M79" s="1"/>
      <c r="N79" s="1"/>
      <c r="O79" s="1"/>
    </row>
    <row r="80" spans="1:15" ht="15">
      <c r="A80" s="1"/>
      <c r="B80" s="1"/>
      <c r="C80" s="1" t="s">
        <v>138</v>
      </c>
      <c r="D80" s="1"/>
      <c r="E80" s="1"/>
      <c r="F80" s="1"/>
      <c r="G80" s="1">
        <v>858.62</v>
      </c>
      <c r="H80" s="1"/>
      <c r="J80" s="1"/>
      <c r="K80" s="1"/>
      <c r="L80" s="1"/>
      <c r="M80" s="1"/>
      <c r="N80" s="1"/>
      <c r="O80" s="1"/>
    </row>
    <row r="81" spans="1:15" ht="15">
      <c r="A81" s="1"/>
      <c r="B81" s="1"/>
      <c r="C81" s="1" t="s">
        <v>147</v>
      </c>
      <c r="D81" s="1"/>
      <c r="E81" s="1"/>
      <c r="F81" s="1"/>
      <c r="G81" s="1">
        <v>735</v>
      </c>
      <c r="H81" s="1"/>
      <c r="J81" s="1"/>
      <c r="K81" s="1"/>
      <c r="L81" s="1"/>
      <c r="M81" s="1"/>
      <c r="N81" s="1"/>
      <c r="O81" s="1"/>
    </row>
    <row r="82" spans="1:15" ht="15">
      <c r="A82" s="1"/>
      <c r="B82" s="1"/>
      <c r="C82" s="1"/>
      <c r="D82" s="1"/>
      <c r="E82" s="1"/>
      <c r="F82" s="1"/>
      <c r="G82" s="1"/>
      <c r="H82" s="1"/>
      <c r="J82" s="1"/>
      <c r="K82" s="1"/>
      <c r="L82" s="1"/>
      <c r="M82" s="1"/>
      <c r="N82" s="1"/>
      <c r="O82" s="1"/>
    </row>
    <row r="83" spans="1:15" ht="15">
      <c r="A83" s="1"/>
      <c r="B83" s="1">
        <v>5</v>
      </c>
      <c r="C83" s="1" t="s">
        <v>63</v>
      </c>
      <c r="D83" s="1"/>
      <c r="E83" s="1"/>
      <c r="F83" s="1" t="s">
        <v>51</v>
      </c>
      <c r="G83" s="1"/>
      <c r="H83" s="1"/>
      <c r="J83" s="1"/>
      <c r="K83" s="1"/>
      <c r="L83" s="1"/>
      <c r="M83" s="1"/>
      <c r="N83" s="1"/>
      <c r="O83" s="1"/>
    </row>
    <row r="84" spans="1:15" ht="15">
      <c r="A84" s="1"/>
      <c r="B84" s="1"/>
      <c r="C84" s="1" t="s">
        <v>64</v>
      </c>
      <c r="D84" s="1"/>
      <c r="E84" s="1"/>
      <c r="F84" s="1" t="s">
        <v>51</v>
      </c>
      <c r="G84" s="1"/>
      <c r="H84" s="1"/>
      <c r="J84" s="1"/>
      <c r="K84" s="1"/>
      <c r="L84" s="1"/>
      <c r="M84" s="1"/>
      <c r="N84" s="1"/>
      <c r="O84" s="1"/>
    </row>
    <row r="85" spans="1:15" ht="15">
      <c r="A85" s="1"/>
      <c r="B85" s="1"/>
      <c r="C85" s="1" t="s">
        <v>65</v>
      </c>
      <c r="D85" s="1"/>
      <c r="E85" s="1"/>
      <c r="F85" s="1"/>
      <c r="G85" s="1"/>
      <c r="H85" s="1"/>
      <c r="J85" s="1"/>
      <c r="K85" s="1"/>
      <c r="L85" s="1"/>
      <c r="M85" s="1"/>
      <c r="N85" s="1"/>
      <c r="O85" s="1"/>
    </row>
    <row r="86" spans="1:15" ht="15">
      <c r="A86" s="1"/>
      <c r="B86" s="1">
        <v>6</v>
      </c>
      <c r="C86" s="1" t="s">
        <v>66</v>
      </c>
      <c r="D86" s="1"/>
      <c r="E86" s="1"/>
      <c r="F86" s="1" t="s">
        <v>51</v>
      </c>
      <c r="G86" s="3">
        <v>34434.93</v>
      </c>
      <c r="H86" s="1"/>
      <c r="J86" s="1"/>
      <c r="K86" s="1"/>
      <c r="L86" s="1"/>
      <c r="M86" s="1" t="s">
        <v>27</v>
      </c>
      <c r="N86" s="1"/>
      <c r="O86" s="1"/>
    </row>
    <row r="87" spans="1:15" ht="15">
      <c r="A87" s="1"/>
      <c r="B87" s="1">
        <v>7</v>
      </c>
      <c r="C87" s="1" t="s">
        <v>67</v>
      </c>
      <c r="D87" s="1"/>
      <c r="E87" s="1"/>
      <c r="F87" s="1" t="s">
        <v>51</v>
      </c>
      <c r="G87" s="1"/>
      <c r="H87" s="1"/>
      <c r="J87" s="1"/>
      <c r="K87" s="1"/>
      <c r="L87" s="1"/>
      <c r="M87" s="1"/>
      <c r="N87" s="1"/>
      <c r="O87" s="1"/>
    </row>
    <row r="88" spans="1:15" ht="15">
      <c r="A88" s="1"/>
      <c r="B88" s="1">
        <v>8</v>
      </c>
      <c r="C88" s="1" t="s">
        <v>52</v>
      </c>
      <c r="D88" s="1"/>
      <c r="E88" s="1"/>
      <c r="F88" s="1" t="s">
        <v>51</v>
      </c>
      <c r="G88" s="1"/>
      <c r="H88" s="1"/>
      <c r="J88" s="1"/>
      <c r="K88" s="1"/>
      <c r="L88" s="1"/>
      <c r="M88" s="1" t="s">
        <v>27</v>
      </c>
      <c r="N88" s="1"/>
      <c r="O88" s="1"/>
    </row>
    <row r="89" spans="1:15" ht="15">
      <c r="A89" s="3"/>
      <c r="B89" s="3">
        <v>9</v>
      </c>
      <c r="C89" s="3" t="s">
        <v>68</v>
      </c>
      <c r="D89" s="3"/>
      <c r="E89" s="3"/>
      <c r="F89" s="3" t="s">
        <v>51</v>
      </c>
      <c r="G89" s="3">
        <v>46322.61</v>
      </c>
      <c r="H89" s="3"/>
      <c r="J89" s="1"/>
      <c r="K89" s="1"/>
      <c r="L89" s="1"/>
      <c r="M89" s="1"/>
      <c r="N89" s="1"/>
      <c r="O89" s="1"/>
    </row>
    <row r="90" spans="1:15" ht="15">
      <c r="A90" s="1"/>
      <c r="B90" s="1">
        <v>10</v>
      </c>
      <c r="C90" s="1" t="s">
        <v>69</v>
      </c>
      <c r="D90" s="1"/>
      <c r="E90" s="1"/>
      <c r="F90" s="1" t="s">
        <v>51</v>
      </c>
      <c r="G90" s="3"/>
      <c r="H90" s="1"/>
      <c r="J90" s="1"/>
      <c r="K90" s="1"/>
      <c r="L90" s="1"/>
      <c r="M90" s="1"/>
      <c r="N90" s="1"/>
      <c r="O90" s="1"/>
    </row>
    <row r="91" ht="15">
      <c r="D91" t="s">
        <v>70</v>
      </c>
    </row>
    <row r="92" ht="15">
      <c r="D92" t="s">
        <v>71</v>
      </c>
    </row>
    <row r="93" spans="1:8" ht="15">
      <c r="A93" s="1" t="s">
        <v>89</v>
      </c>
      <c r="B93" s="1" t="s">
        <v>91</v>
      </c>
      <c r="C93" s="1" t="s">
        <v>92</v>
      </c>
      <c r="D93" s="1"/>
      <c r="E93" s="1" t="s">
        <v>93</v>
      </c>
      <c r="F93" s="1"/>
      <c r="G93" s="1" t="s">
        <v>94</v>
      </c>
      <c r="H93" s="1"/>
    </row>
    <row r="94" spans="1:8" ht="15">
      <c r="A94" s="1" t="s">
        <v>90</v>
      </c>
      <c r="B94" s="1"/>
      <c r="C94" s="1">
        <v>2628.75</v>
      </c>
      <c r="D94" s="1"/>
      <c r="E94" s="1">
        <v>1147.87</v>
      </c>
      <c r="F94" s="1"/>
      <c r="G94" s="1">
        <v>1480.88</v>
      </c>
      <c r="H94" s="1"/>
    </row>
    <row r="95" spans="1:8" ht="15">
      <c r="A95" s="1" t="s">
        <v>97</v>
      </c>
      <c r="B95" s="1">
        <v>1480.88</v>
      </c>
      <c r="C95" s="1">
        <v>2628.75</v>
      </c>
      <c r="D95" s="1"/>
      <c r="E95" s="1">
        <v>2165.52</v>
      </c>
      <c r="F95" s="1"/>
      <c r="G95" s="1">
        <v>1944.11</v>
      </c>
      <c r="H95" s="1"/>
    </row>
    <row r="96" spans="1:8" ht="15">
      <c r="A96" s="1" t="s">
        <v>117</v>
      </c>
      <c r="B96" s="1">
        <v>1944.11</v>
      </c>
      <c r="C96" s="1">
        <v>2628.74</v>
      </c>
      <c r="D96" s="1"/>
      <c r="E96" s="1">
        <v>2104.23</v>
      </c>
      <c r="F96" s="1"/>
      <c r="G96" s="1">
        <v>2468.62</v>
      </c>
      <c r="H96" s="1"/>
    </row>
    <row r="97" spans="1:8" ht="15">
      <c r="A97" s="1" t="s">
        <v>121</v>
      </c>
      <c r="B97" s="1">
        <v>2468.62</v>
      </c>
      <c r="C97" s="1">
        <v>2628.75</v>
      </c>
      <c r="D97" s="1"/>
      <c r="E97" s="1">
        <v>2553.47</v>
      </c>
      <c r="F97" s="1"/>
      <c r="G97" s="1">
        <v>2543.9</v>
      </c>
      <c r="H97" s="1"/>
    </row>
    <row r="98" spans="1:8" ht="15">
      <c r="A98" s="1" t="s">
        <v>123</v>
      </c>
      <c r="B98" s="1">
        <v>2543.9</v>
      </c>
      <c r="C98" s="1">
        <v>2628.75</v>
      </c>
      <c r="D98" s="1"/>
      <c r="E98" s="1">
        <v>2004.64</v>
      </c>
      <c r="F98" s="1"/>
      <c r="G98" s="1">
        <v>3168.01</v>
      </c>
      <c r="H98" s="1"/>
    </row>
    <row r="99" spans="1:8" ht="15">
      <c r="A99" s="1" t="s">
        <v>126</v>
      </c>
      <c r="B99" s="1">
        <v>3168.01</v>
      </c>
      <c r="C99" s="1">
        <v>2628.75</v>
      </c>
      <c r="D99" s="1"/>
      <c r="E99" s="1">
        <v>2531.44</v>
      </c>
      <c r="F99" s="1"/>
      <c r="G99" s="1">
        <v>3265.32</v>
      </c>
      <c r="H99" s="1"/>
    </row>
    <row r="100" spans="1:8" ht="15">
      <c r="A100" s="1" t="s">
        <v>134</v>
      </c>
      <c r="B100" s="1">
        <v>3265.32</v>
      </c>
      <c r="C100" s="1">
        <v>2628.75</v>
      </c>
      <c r="D100" s="1"/>
      <c r="E100" s="1">
        <v>2046.95</v>
      </c>
      <c r="F100" s="1"/>
      <c r="G100" s="1">
        <v>3847.12</v>
      </c>
      <c r="H100" s="1"/>
    </row>
    <row r="101" ht="15">
      <c r="E101">
        <f>SUM(E94:E100)</f>
        <v>14554.12</v>
      </c>
    </row>
  </sheetData>
  <sheetProtection/>
  <printOptions/>
  <pageMargins left="0.7086614173228347" right="0.7086614173228347" top="0.33" bottom="0.28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O99"/>
  <sheetViews>
    <sheetView zoomScalePageLayoutView="0" workbookViewId="0" topLeftCell="A10">
      <selection activeCell="D95" sqref="D95"/>
    </sheetView>
  </sheetViews>
  <sheetFormatPr defaultColWidth="9.140625" defaultRowHeight="15"/>
  <sheetData>
    <row r="3" ht="15">
      <c r="A3" t="s">
        <v>151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10</v>
      </c>
      <c r="B9" s="1">
        <v>20635.04</v>
      </c>
      <c r="C9" s="1">
        <v>9199.56</v>
      </c>
      <c r="D9" s="1">
        <v>7089.6</v>
      </c>
      <c r="E9" s="1"/>
      <c r="F9" s="1">
        <v>7089.6</v>
      </c>
      <c r="G9" s="1">
        <v>22745</v>
      </c>
      <c r="H9" s="1"/>
    </row>
    <row r="10" spans="1:8" ht="15">
      <c r="A10" s="1" t="s">
        <v>11</v>
      </c>
      <c r="B10" s="1">
        <v>21223.67</v>
      </c>
      <c r="C10" s="1">
        <v>12044.06</v>
      </c>
      <c r="D10" s="1">
        <v>9281.7</v>
      </c>
      <c r="E10" s="1"/>
      <c r="F10" s="1">
        <v>9281.7</v>
      </c>
      <c r="G10" s="1">
        <v>23986.03</v>
      </c>
      <c r="H10" s="1"/>
    </row>
    <row r="11" spans="1:8" ht="15">
      <c r="A11" s="1" t="s">
        <v>12</v>
      </c>
      <c r="B11" s="1">
        <v>0</v>
      </c>
      <c r="C11" s="3">
        <f>SUM(C9:C10)</f>
        <v>21243.62</v>
      </c>
      <c r="D11" s="1"/>
      <c r="E11" s="1"/>
      <c r="F11" s="3">
        <f>SUM(F9:F10)</f>
        <v>16371.300000000001</v>
      </c>
      <c r="G11" s="1"/>
      <c r="H11" s="1"/>
    </row>
    <row r="16" spans="1:14" ht="15">
      <c r="A16" s="1"/>
      <c r="B16" s="1" t="s">
        <v>13</v>
      </c>
      <c r="C16" s="1" t="s">
        <v>14</v>
      </c>
      <c r="D16" s="1"/>
      <c r="E16" s="1" t="s">
        <v>15</v>
      </c>
      <c r="F16" s="1"/>
      <c r="G16" s="1"/>
      <c r="H16" s="1"/>
      <c r="I16" s="1" t="s">
        <v>16</v>
      </c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1" t="s">
        <v>17</v>
      </c>
      <c r="F17" s="1" t="s">
        <v>18</v>
      </c>
      <c r="G17" s="1" t="s">
        <v>19</v>
      </c>
      <c r="H17" s="1" t="s">
        <v>20</v>
      </c>
      <c r="I17" s="1" t="s">
        <v>21</v>
      </c>
      <c r="J17" s="1" t="s">
        <v>22</v>
      </c>
      <c r="K17" s="1" t="s">
        <v>23</v>
      </c>
      <c r="L17" s="1" t="s">
        <v>24</v>
      </c>
      <c r="M17" s="1" t="s">
        <v>25</v>
      </c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 t="s">
        <v>257</v>
      </c>
      <c r="D19" s="1"/>
      <c r="E19" s="1">
        <v>2</v>
      </c>
      <c r="F19" s="1"/>
      <c r="G19" s="1">
        <v>1846.5</v>
      </c>
      <c r="H19" s="1">
        <v>1846.5</v>
      </c>
      <c r="I19" s="1"/>
      <c r="J19" s="1"/>
      <c r="K19" s="1">
        <v>1.5</v>
      </c>
      <c r="L19" s="1"/>
      <c r="M19" s="1"/>
      <c r="N19" s="1"/>
    </row>
    <row r="20" spans="1:14" ht="15">
      <c r="A20" s="1"/>
      <c r="B20" s="1"/>
      <c r="C20" s="1"/>
      <c r="D20" s="1"/>
      <c r="E20" s="1" t="s">
        <v>26</v>
      </c>
      <c r="F20" s="1"/>
      <c r="G20" s="1"/>
      <c r="H20" s="1"/>
      <c r="I20" s="1"/>
      <c r="J20" s="1" t="s">
        <v>59</v>
      </c>
      <c r="K20" s="1">
        <v>2</v>
      </c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>
        <v>1</v>
      </c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>
        <v>1</v>
      </c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 t="s">
        <v>27</v>
      </c>
      <c r="H23" s="1"/>
      <c r="I23" s="1"/>
      <c r="J23" s="1"/>
      <c r="K23" s="1">
        <v>1</v>
      </c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>
        <v>1</v>
      </c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>
        <v>1</v>
      </c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 t="s">
        <v>28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 t="s">
        <v>29</v>
      </c>
      <c r="C28" s="1" t="s">
        <v>30</v>
      </c>
      <c r="D28" s="1"/>
      <c r="E28" s="1" t="s">
        <v>26</v>
      </c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2" t="s">
        <v>31</v>
      </c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>
        <v>1800.3</v>
      </c>
      <c r="F33" s="1" t="s">
        <v>98</v>
      </c>
      <c r="G33" s="1"/>
      <c r="H33" s="1">
        <v>3024.5</v>
      </c>
      <c r="I33" s="1"/>
      <c r="J33" s="1"/>
      <c r="K33" s="1"/>
      <c r="L33" s="1"/>
      <c r="M33" s="1"/>
      <c r="N33" s="1"/>
    </row>
    <row r="34" spans="1:14" ht="15">
      <c r="A34" s="1"/>
      <c r="B34" s="1"/>
      <c r="C34" s="1" t="s">
        <v>32</v>
      </c>
      <c r="D34" s="1"/>
      <c r="E34" s="1">
        <v>1800.3</v>
      </c>
      <c r="F34" s="1" t="s">
        <v>99</v>
      </c>
      <c r="G34" s="1"/>
      <c r="H34" s="1">
        <v>3996.67</v>
      </c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 t="s">
        <v>100</v>
      </c>
      <c r="G35" s="1"/>
      <c r="H35" s="1">
        <v>1242.21</v>
      </c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 t="s">
        <v>101</v>
      </c>
      <c r="G36" s="1"/>
      <c r="H36" s="1">
        <v>2052.34</v>
      </c>
      <c r="I36" s="1"/>
      <c r="J36" s="1"/>
      <c r="K36" s="1"/>
      <c r="L36" s="1"/>
      <c r="M36" s="1"/>
      <c r="N36" s="1"/>
    </row>
    <row r="37" spans="1:14" ht="15">
      <c r="A37" s="1"/>
      <c r="B37" s="1"/>
      <c r="C37" s="1" t="s">
        <v>34</v>
      </c>
      <c r="D37" s="1"/>
      <c r="E37" s="1"/>
      <c r="F37" s="1" t="s">
        <v>35</v>
      </c>
      <c r="G37" s="1"/>
      <c r="H37" s="1"/>
      <c r="I37" s="1"/>
      <c r="J37" s="1"/>
      <c r="K37" s="1"/>
      <c r="L37" s="1"/>
      <c r="M37" s="1"/>
      <c r="N37" s="1"/>
    </row>
    <row r="38" spans="1:14" ht="15">
      <c r="A38" s="1"/>
      <c r="B38" s="1"/>
      <c r="C38" s="1"/>
      <c r="D38" s="1"/>
      <c r="E38" s="1" t="s">
        <v>36</v>
      </c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"/>
      <c r="B39" s="1"/>
      <c r="C39" s="1" t="s">
        <v>37</v>
      </c>
      <c r="D39" s="1"/>
      <c r="E39" s="1"/>
      <c r="F39" s="1" t="s">
        <v>102</v>
      </c>
      <c r="G39" s="1"/>
      <c r="H39" s="1">
        <v>1026.17</v>
      </c>
      <c r="I39" s="1"/>
      <c r="J39" s="1"/>
      <c r="K39" s="1"/>
      <c r="L39" s="1"/>
      <c r="M39" s="1"/>
      <c r="N39" s="1"/>
    </row>
    <row r="40" spans="1:14" ht="15">
      <c r="A40" s="1"/>
      <c r="B40" s="1"/>
      <c r="C40" s="1"/>
      <c r="D40" s="1" t="s">
        <v>85</v>
      </c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1"/>
      <c r="B42" s="1"/>
      <c r="C42" s="1" t="s">
        <v>38</v>
      </c>
      <c r="D42" s="1"/>
      <c r="E42" s="1"/>
      <c r="F42" s="1" t="s">
        <v>103</v>
      </c>
      <c r="G42" s="1"/>
      <c r="H42" s="1">
        <v>702.12</v>
      </c>
      <c r="I42" s="1"/>
      <c r="J42" s="1"/>
      <c r="K42" s="1"/>
      <c r="L42" s="1"/>
      <c r="M42" s="1"/>
      <c r="N42" s="1"/>
    </row>
    <row r="43" spans="1:14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">
      <c r="A45" s="1"/>
      <c r="B45" s="1"/>
      <c r="C45" s="1"/>
      <c r="D45" s="1"/>
      <c r="E45" s="1"/>
      <c r="F45" s="1"/>
      <c r="G45" s="1" t="s">
        <v>27</v>
      </c>
      <c r="H45" s="1">
        <f>SUM(H19:H44)</f>
        <v>13890.510000000002</v>
      </c>
      <c r="I45" s="1"/>
      <c r="J45" s="1"/>
      <c r="K45" s="1"/>
      <c r="L45" s="1"/>
      <c r="M45" s="1"/>
      <c r="N45" s="1"/>
    </row>
    <row r="46" spans="1:1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">
      <c r="A47" s="1"/>
      <c r="B47" s="1"/>
      <c r="C47" s="1"/>
      <c r="D47" s="1"/>
      <c r="E47" s="1"/>
      <c r="F47" s="1" t="s">
        <v>39</v>
      </c>
      <c r="G47" s="1"/>
      <c r="H47" s="1"/>
      <c r="I47" s="1"/>
      <c r="J47" s="1"/>
      <c r="K47" s="1"/>
      <c r="L47" s="1"/>
      <c r="M47" s="1"/>
      <c r="N47" s="1"/>
    </row>
    <row r="48" spans="1:1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50" spans="4:5" ht="15">
      <c r="D50" t="s">
        <v>40</v>
      </c>
      <c r="E50" t="s">
        <v>41</v>
      </c>
    </row>
    <row r="51" ht="15">
      <c r="D51" t="s">
        <v>42</v>
      </c>
    </row>
    <row r="54" ht="10.5" customHeight="1"/>
    <row r="57" spans="3:5" ht="15">
      <c r="C57" t="s">
        <v>43</v>
      </c>
      <c r="E57" t="s">
        <v>118</v>
      </c>
    </row>
    <row r="58" spans="2:5" ht="15">
      <c r="B58">
        <v>1800.3</v>
      </c>
      <c r="C58" t="s">
        <v>72</v>
      </c>
      <c r="E58" t="s">
        <v>150</v>
      </c>
    </row>
    <row r="59" spans="1:15" ht="15">
      <c r="A59" s="1"/>
      <c r="B59" s="1" t="s">
        <v>46</v>
      </c>
      <c r="C59" s="1" t="s">
        <v>47</v>
      </c>
      <c r="D59" s="1"/>
      <c r="E59" s="1"/>
      <c r="F59" s="1" t="s">
        <v>48</v>
      </c>
      <c r="G59" s="1" t="s">
        <v>49</v>
      </c>
      <c r="H59" s="1"/>
      <c r="J59" s="1" t="s">
        <v>16</v>
      </c>
      <c r="K59" s="1"/>
      <c r="L59" s="1"/>
      <c r="M59" s="1"/>
      <c r="N59" s="1"/>
      <c r="O59" s="1"/>
    </row>
    <row r="60" spans="1:15" ht="15">
      <c r="A60" s="3"/>
      <c r="B60" s="3">
        <v>1</v>
      </c>
      <c r="C60" s="3" t="s">
        <v>50</v>
      </c>
      <c r="D60" s="3"/>
      <c r="E60" s="3"/>
      <c r="F60" s="3" t="s">
        <v>51</v>
      </c>
      <c r="G60" s="3">
        <v>21243.56</v>
      </c>
      <c r="H60" s="3"/>
      <c r="J60" s="1" t="s">
        <v>21</v>
      </c>
      <c r="K60" s="1" t="s">
        <v>22</v>
      </c>
      <c r="L60" s="1" t="s">
        <v>23</v>
      </c>
      <c r="M60" s="1" t="s">
        <v>24</v>
      </c>
      <c r="N60" s="1" t="s">
        <v>25</v>
      </c>
      <c r="O60" s="1"/>
    </row>
    <row r="61" spans="1:15" ht="15">
      <c r="A61" s="1"/>
      <c r="B61" s="1"/>
      <c r="C61" s="1"/>
      <c r="D61" s="1"/>
      <c r="E61" s="1"/>
      <c r="F61" s="1"/>
      <c r="G61" s="1"/>
      <c r="H61" s="1"/>
      <c r="J61" s="1"/>
      <c r="K61" s="1"/>
      <c r="L61" s="1"/>
      <c r="M61" s="1"/>
      <c r="N61" s="1"/>
      <c r="O61" s="1"/>
    </row>
    <row r="62" spans="1:15" ht="15">
      <c r="A62" s="3"/>
      <c r="B62" s="3">
        <v>2</v>
      </c>
      <c r="C62" s="3" t="s">
        <v>52</v>
      </c>
      <c r="D62" s="3"/>
      <c r="E62" s="3"/>
      <c r="F62" s="3" t="s">
        <v>51</v>
      </c>
      <c r="G62" s="3">
        <v>16371.3</v>
      </c>
      <c r="H62" s="3"/>
      <c r="J62" s="1"/>
      <c r="K62" s="1"/>
      <c r="L62" s="1">
        <v>1.5</v>
      </c>
      <c r="M62" s="1"/>
      <c r="N62" s="1"/>
      <c r="O62" s="1"/>
    </row>
    <row r="63" spans="1:15" ht="15">
      <c r="A63" s="1"/>
      <c r="B63" s="1">
        <v>3</v>
      </c>
      <c r="C63" s="1" t="s">
        <v>53</v>
      </c>
      <c r="D63" s="1"/>
      <c r="E63" s="1"/>
      <c r="F63" s="1" t="s">
        <v>51</v>
      </c>
      <c r="G63" s="1"/>
      <c r="H63" s="1"/>
      <c r="J63" s="1"/>
      <c r="K63" s="1" t="s">
        <v>59</v>
      </c>
      <c r="L63" s="1">
        <v>2</v>
      </c>
      <c r="M63" s="1"/>
      <c r="N63" s="1"/>
      <c r="O63" s="1"/>
    </row>
    <row r="64" spans="1:15" ht="15">
      <c r="A64" s="3"/>
      <c r="B64" s="3">
        <v>4</v>
      </c>
      <c r="C64" s="3" t="s">
        <v>54</v>
      </c>
      <c r="D64" s="3"/>
      <c r="E64" s="3"/>
      <c r="F64" s="3" t="s">
        <v>51</v>
      </c>
      <c r="G64" s="3">
        <v>13890.51</v>
      </c>
      <c r="H64" s="3"/>
      <c r="J64" s="1"/>
      <c r="K64" s="1"/>
      <c r="L64" s="1">
        <v>1</v>
      </c>
      <c r="M64" s="1"/>
      <c r="N64" s="1"/>
      <c r="O64" s="1"/>
    </row>
    <row r="65" spans="1:15" ht="15">
      <c r="A65" s="1"/>
      <c r="B65" s="5">
        <v>1.68</v>
      </c>
      <c r="C65" s="6" t="s">
        <v>104</v>
      </c>
      <c r="D65" s="6" t="s">
        <v>105</v>
      </c>
      <c r="E65" s="6"/>
      <c r="F65" s="1" t="s">
        <v>51</v>
      </c>
      <c r="G65" s="1">
        <v>3024.5</v>
      </c>
      <c r="H65" s="1"/>
      <c r="J65" s="1"/>
      <c r="K65" s="1"/>
      <c r="L65" s="1">
        <v>1</v>
      </c>
      <c r="M65" s="1"/>
      <c r="N65" s="1"/>
      <c r="O65" s="1"/>
    </row>
    <row r="66" spans="1:15" ht="15">
      <c r="A66" s="1"/>
      <c r="B66" s="5">
        <v>2.22</v>
      </c>
      <c r="C66" s="6" t="s">
        <v>106</v>
      </c>
      <c r="D66" s="6"/>
      <c r="E66" s="6"/>
      <c r="F66" s="1" t="s">
        <v>51</v>
      </c>
      <c r="G66" s="1"/>
      <c r="H66" s="1"/>
      <c r="J66" s="1"/>
      <c r="K66" s="1"/>
      <c r="L66" s="1">
        <v>1</v>
      </c>
      <c r="M66" s="1"/>
      <c r="N66" s="1"/>
      <c r="O66" s="1"/>
    </row>
    <row r="67" spans="1:15" ht="15">
      <c r="A67" s="1"/>
      <c r="B67" s="5"/>
      <c r="C67" s="6" t="s">
        <v>107</v>
      </c>
      <c r="D67" s="6"/>
      <c r="E67" s="6"/>
      <c r="F67" s="1" t="s">
        <v>51</v>
      </c>
      <c r="G67" s="1">
        <v>3996.67</v>
      </c>
      <c r="H67" s="1"/>
      <c r="J67" s="1"/>
      <c r="K67" s="1"/>
      <c r="L67" s="1">
        <v>1</v>
      </c>
      <c r="M67" s="1"/>
      <c r="N67" s="1"/>
      <c r="O67" s="1"/>
    </row>
    <row r="68" spans="1:15" ht="15">
      <c r="A68" s="1"/>
      <c r="B68" s="5">
        <v>0.69</v>
      </c>
      <c r="C68" s="6" t="s">
        <v>108</v>
      </c>
      <c r="D68" s="6"/>
      <c r="E68" s="6"/>
      <c r="F68" s="1" t="s">
        <v>51</v>
      </c>
      <c r="G68" s="1"/>
      <c r="H68" s="1"/>
      <c r="J68" s="1"/>
      <c r="K68" s="1"/>
      <c r="L68" s="1">
        <v>1</v>
      </c>
      <c r="M68" s="1"/>
      <c r="N68" s="1"/>
      <c r="O68" s="1"/>
    </row>
    <row r="69" spans="1:15" ht="15">
      <c r="A69" s="1"/>
      <c r="B69" s="5"/>
      <c r="C69" s="6" t="s">
        <v>109</v>
      </c>
      <c r="D69" s="6"/>
      <c r="E69" s="6"/>
      <c r="F69" s="1"/>
      <c r="G69" s="1">
        <v>1242.21</v>
      </c>
      <c r="H69" s="1"/>
      <c r="J69" s="1"/>
      <c r="K69" s="1"/>
      <c r="L69" s="1"/>
      <c r="M69" s="1"/>
      <c r="N69" s="1"/>
      <c r="O69" s="1"/>
    </row>
    <row r="70" spans="1:15" ht="15">
      <c r="A70" s="1"/>
      <c r="B70" s="5">
        <v>1.14</v>
      </c>
      <c r="C70" s="6" t="s">
        <v>110</v>
      </c>
      <c r="D70" s="6"/>
      <c r="E70" s="6"/>
      <c r="F70" s="1"/>
      <c r="G70" s="1"/>
      <c r="H70" s="1"/>
      <c r="J70" s="1"/>
      <c r="K70" s="1"/>
      <c r="L70" s="1"/>
      <c r="M70" s="1"/>
      <c r="N70" s="1"/>
      <c r="O70" s="1"/>
    </row>
    <row r="71" spans="1:15" ht="15">
      <c r="A71" s="1"/>
      <c r="B71" s="5"/>
      <c r="C71" s="6" t="s">
        <v>111</v>
      </c>
      <c r="D71" s="6"/>
      <c r="E71" s="6" t="s">
        <v>112</v>
      </c>
      <c r="F71" s="1"/>
      <c r="G71" s="1">
        <v>2052.34</v>
      </c>
      <c r="H71" s="1"/>
      <c r="J71" s="1"/>
      <c r="K71" s="1"/>
      <c r="L71" s="1"/>
      <c r="M71" s="1"/>
      <c r="N71" s="1"/>
      <c r="O71" s="1"/>
    </row>
    <row r="72" spans="1:15" ht="15">
      <c r="A72" s="1"/>
      <c r="B72" s="5">
        <v>0.57</v>
      </c>
      <c r="C72" s="6" t="s">
        <v>108</v>
      </c>
      <c r="D72" s="6"/>
      <c r="E72" s="6"/>
      <c r="F72" s="1"/>
      <c r="G72" s="1"/>
      <c r="H72" s="1"/>
      <c r="J72" s="1"/>
      <c r="K72" s="1"/>
      <c r="L72" s="1"/>
      <c r="M72" s="1"/>
      <c r="N72" s="1"/>
      <c r="O72" s="1"/>
    </row>
    <row r="73" spans="1:15" ht="15">
      <c r="A73" s="1"/>
      <c r="B73" s="5"/>
      <c r="C73" s="6" t="s">
        <v>113</v>
      </c>
      <c r="D73" s="6"/>
      <c r="E73" s="6"/>
      <c r="F73" s="1"/>
      <c r="G73" s="1">
        <v>1026.17</v>
      </c>
      <c r="H73" s="1"/>
      <c r="J73" s="1"/>
      <c r="K73" s="1"/>
      <c r="L73" s="1"/>
      <c r="M73" s="1"/>
      <c r="N73" s="1"/>
      <c r="O73" s="1"/>
    </row>
    <row r="74" spans="1:15" ht="15">
      <c r="A74" s="1"/>
      <c r="B74" s="5">
        <v>0.39</v>
      </c>
      <c r="C74" s="6" t="s">
        <v>114</v>
      </c>
      <c r="D74" s="6"/>
      <c r="E74" s="6"/>
      <c r="F74" s="1"/>
      <c r="G74" s="1">
        <v>702.12</v>
      </c>
      <c r="H74" s="1"/>
      <c r="J74" s="1"/>
      <c r="K74" s="1"/>
      <c r="L74" s="1"/>
      <c r="M74" s="1"/>
      <c r="N74" s="1"/>
      <c r="O74" s="1"/>
    </row>
    <row r="75" spans="1:15" ht="15">
      <c r="A75" s="3"/>
      <c r="B75" s="3"/>
      <c r="C75" s="3" t="s">
        <v>62</v>
      </c>
      <c r="D75" s="3"/>
      <c r="E75" s="3"/>
      <c r="F75" s="3" t="s">
        <v>51</v>
      </c>
      <c r="G75" s="3"/>
      <c r="H75" s="3"/>
      <c r="J75" s="1"/>
      <c r="K75" s="1"/>
      <c r="L75" s="1"/>
      <c r="M75" s="1"/>
      <c r="N75" s="1"/>
      <c r="O75" s="1"/>
    </row>
    <row r="76" spans="1:15" ht="15">
      <c r="A76" s="1"/>
      <c r="B76" s="1"/>
      <c r="C76" s="1" t="s">
        <v>257</v>
      </c>
      <c r="D76" s="1"/>
      <c r="E76" s="1"/>
      <c r="F76" s="1">
        <v>1846.5</v>
      </c>
      <c r="G76" s="1">
        <v>1846.5</v>
      </c>
      <c r="H76" s="1"/>
      <c r="J76" s="1"/>
      <c r="K76" s="1"/>
      <c r="L76" s="1"/>
      <c r="M76" s="1"/>
      <c r="N76" s="1"/>
      <c r="O76" s="1"/>
    </row>
    <row r="77" spans="1:15" ht="15">
      <c r="A77" s="1"/>
      <c r="B77" s="1"/>
      <c r="C77" s="1"/>
      <c r="D77" s="1"/>
      <c r="E77" s="1" t="s">
        <v>26</v>
      </c>
      <c r="F77" s="1"/>
      <c r="G77" s="1"/>
      <c r="H77" s="1"/>
      <c r="J77" s="1"/>
      <c r="K77" s="1"/>
      <c r="L77" s="1"/>
      <c r="M77" s="1"/>
      <c r="N77" s="1"/>
      <c r="O77" s="1"/>
    </row>
    <row r="78" spans="1:15" ht="15">
      <c r="A78" s="1"/>
      <c r="B78" s="1"/>
      <c r="C78" s="1" t="s">
        <v>152</v>
      </c>
      <c r="D78" s="1"/>
      <c r="E78" s="1"/>
      <c r="F78" s="1"/>
      <c r="G78" s="1">
        <v>77710.4</v>
      </c>
      <c r="H78" s="1"/>
      <c r="J78" s="1"/>
      <c r="K78" s="1"/>
      <c r="L78" s="1"/>
      <c r="M78" s="1"/>
      <c r="N78" s="1"/>
      <c r="O78" s="1"/>
    </row>
    <row r="79" spans="1:15" ht="15">
      <c r="A79" s="1"/>
      <c r="B79" s="1">
        <v>5</v>
      </c>
      <c r="C79" s="1" t="s">
        <v>63</v>
      </c>
      <c r="D79" s="1"/>
      <c r="E79" s="1"/>
      <c r="F79" s="1" t="s">
        <v>51</v>
      </c>
      <c r="G79" s="1"/>
      <c r="H79" s="1"/>
      <c r="I79">
        <v>2480.79</v>
      </c>
      <c r="J79" s="1"/>
      <c r="K79" s="1"/>
      <c r="L79" s="1"/>
      <c r="M79" s="1"/>
      <c r="N79" s="1"/>
      <c r="O79" s="1"/>
    </row>
    <row r="80" spans="1:15" ht="15">
      <c r="A80" s="1"/>
      <c r="B80" s="1"/>
      <c r="C80" s="1" t="s">
        <v>64</v>
      </c>
      <c r="D80" s="1"/>
      <c r="E80" s="1"/>
      <c r="F80" s="1" t="s">
        <v>51</v>
      </c>
      <c r="G80" s="1"/>
      <c r="H80" s="1"/>
      <c r="J80" s="1"/>
      <c r="K80" s="1"/>
      <c r="L80" s="1"/>
      <c r="M80" s="1"/>
      <c r="N80" s="1"/>
      <c r="O80" s="1"/>
    </row>
    <row r="81" spans="1:15" ht="15">
      <c r="A81" s="1"/>
      <c r="B81" s="1"/>
      <c r="C81" s="1" t="s">
        <v>65</v>
      </c>
      <c r="D81" s="1"/>
      <c r="E81" s="1"/>
      <c r="F81" s="1"/>
      <c r="G81" s="1">
        <v>16613.26</v>
      </c>
      <c r="H81" s="1"/>
      <c r="J81" s="1"/>
      <c r="K81" s="1"/>
      <c r="L81" s="1"/>
      <c r="M81" s="1"/>
      <c r="N81" s="1"/>
      <c r="O81" s="1"/>
    </row>
    <row r="82" spans="1:15" ht="15">
      <c r="A82" s="1"/>
      <c r="B82" s="1">
        <v>6</v>
      </c>
      <c r="C82" s="1" t="s">
        <v>66</v>
      </c>
      <c r="D82" s="1"/>
      <c r="E82" s="1"/>
      <c r="F82" s="1" t="s">
        <v>51</v>
      </c>
      <c r="G82" s="3"/>
      <c r="H82" s="1"/>
      <c r="J82" s="1"/>
      <c r="K82" s="1"/>
      <c r="L82" s="1"/>
      <c r="M82" s="1" t="s">
        <v>27</v>
      </c>
      <c r="N82" s="1"/>
      <c r="O82" s="1"/>
    </row>
    <row r="83" spans="1:15" ht="15">
      <c r="A83" s="1"/>
      <c r="B83" s="1">
        <v>7</v>
      </c>
      <c r="C83" s="1" t="s">
        <v>67</v>
      </c>
      <c r="D83" s="1"/>
      <c r="E83" s="1"/>
      <c r="F83" s="1" t="s">
        <v>51</v>
      </c>
      <c r="G83" s="1">
        <v>46322.61</v>
      </c>
      <c r="H83" s="1"/>
      <c r="J83" s="1"/>
      <c r="K83" s="1"/>
      <c r="L83" s="1"/>
      <c r="M83" s="1"/>
      <c r="N83" s="1"/>
      <c r="O83" s="1"/>
    </row>
    <row r="84" spans="1:15" ht="15">
      <c r="A84" s="1"/>
      <c r="B84" s="1">
        <v>8</v>
      </c>
      <c r="C84" s="1" t="s">
        <v>52</v>
      </c>
      <c r="D84" s="1"/>
      <c r="E84" s="1"/>
      <c r="F84" s="1" t="s">
        <v>51</v>
      </c>
      <c r="G84" s="1"/>
      <c r="H84" s="1"/>
      <c r="J84" s="1"/>
      <c r="K84" s="1"/>
      <c r="L84" s="1"/>
      <c r="M84" s="1" t="s">
        <v>27</v>
      </c>
      <c r="N84" s="1"/>
      <c r="O84" s="1"/>
    </row>
    <row r="85" spans="1:15" ht="15">
      <c r="A85" s="3"/>
      <c r="B85" s="3">
        <v>9</v>
      </c>
      <c r="C85" s="3" t="s">
        <v>68</v>
      </c>
      <c r="D85" s="3"/>
      <c r="E85" s="3"/>
      <c r="F85" s="3" t="s">
        <v>51</v>
      </c>
      <c r="G85" s="3"/>
      <c r="H85" s="3"/>
      <c r="J85" s="1"/>
      <c r="K85" s="1"/>
      <c r="L85" s="1"/>
      <c r="M85" s="1"/>
      <c r="N85" s="1"/>
      <c r="O85" s="1"/>
    </row>
    <row r="86" spans="1:15" ht="15">
      <c r="A86" s="1"/>
      <c r="B86" s="1">
        <v>10</v>
      </c>
      <c r="C86" s="1" t="s">
        <v>69</v>
      </c>
      <c r="D86" s="1"/>
      <c r="E86" s="1"/>
      <c r="F86" s="1" t="s">
        <v>51</v>
      </c>
      <c r="G86" s="3">
        <v>0</v>
      </c>
      <c r="H86" s="1"/>
      <c r="J86" s="1"/>
      <c r="K86" s="1"/>
      <c r="L86" s="1"/>
      <c r="M86" s="1"/>
      <c r="N86" s="1"/>
      <c r="O86" s="1"/>
    </row>
    <row r="87" spans="1:15" ht="15">
      <c r="A87" s="4"/>
      <c r="B87" s="4"/>
      <c r="C87" s="8" t="s">
        <v>153</v>
      </c>
      <c r="D87" s="4"/>
      <c r="E87" s="4"/>
      <c r="F87" s="4"/>
      <c r="G87" s="7">
        <v>33868.58</v>
      </c>
      <c r="H87" s="4"/>
      <c r="J87" s="4"/>
      <c r="K87" s="4"/>
      <c r="L87" s="4"/>
      <c r="M87" s="4"/>
      <c r="N87" s="4"/>
      <c r="O87" s="4"/>
    </row>
    <row r="88" ht="15">
      <c r="D88" t="s">
        <v>70</v>
      </c>
    </row>
    <row r="89" ht="15">
      <c r="D89" t="s">
        <v>71</v>
      </c>
    </row>
    <row r="90" spans="1:8" ht="15">
      <c r="A90" s="1" t="s">
        <v>89</v>
      </c>
      <c r="B90" s="1" t="s">
        <v>91</v>
      </c>
      <c r="C90" s="1" t="s">
        <v>92</v>
      </c>
      <c r="D90" s="1"/>
      <c r="E90" s="1" t="s">
        <v>93</v>
      </c>
      <c r="F90" s="1"/>
      <c r="G90" s="1" t="s">
        <v>94</v>
      </c>
      <c r="H90" s="1"/>
    </row>
    <row r="91" spans="1:8" ht="15">
      <c r="A91" s="1" t="s">
        <v>90</v>
      </c>
      <c r="B91" s="1"/>
      <c r="C91" s="1">
        <v>2628.75</v>
      </c>
      <c r="D91" s="1"/>
      <c r="E91" s="1">
        <v>1147.87</v>
      </c>
      <c r="F91" s="1"/>
      <c r="G91" s="1">
        <v>1480.88</v>
      </c>
      <c r="H91" s="1"/>
    </row>
    <row r="92" spans="1:8" ht="15">
      <c r="A92" s="1" t="s">
        <v>97</v>
      </c>
      <c r="B92" s="1">
        <v>1480.88</v>
      </c>
      <c r="C92" s="1">
        <v>2628.75</v>
      </c>
      <c r="D92" s="1"/>
      <c r="E92" s="1">
        <v>2165.52</v>
      </c>
      <c r="F92" s="1"/>
      <c r="G92" s="1">
        <v>1944.11</v>
      </c>
      <c r="H92" s="1"/>
    </row>
    <row r="93" spans="1:8" ht="15">
      <c r="A93" s="1" t="s">
        <v>117</v>
      </c>
      <c r="B93" s="1">
        <v>1944.11</v>
      </c>
      <c r="C93" s="1">
        <v>2628.74</v>
      </c>
      <c r="D93" s="1"/>
      <c r="E93" s="1">
        <v>2104.23</v>
      </c>
      <c r="F93" s="1"/>
      <c r="G93" s="1">
        <v>2468.62</v>
      </c>
      <c r="H93" s="1"/>
    </row>
    <row r="94" spans="1:8" ht="15">
      <c r="A94" s="1" t="s">
        <v>121</v>
      </c>
      <c r="B94" s="1">
        <v>2468.62</v>
      </c>
      <c r="C94" s="1">
        <v>2628.75</v>
      </c>
      <c r="D94" s="1"/>
      <c r="E94" s="1">
        <v>2553.47</v>
      </c>
      <c r="F94" s="1"/>
      <c r="G94" s="1">
        <v>2543.9</v>
      </c>
      <c r="H94" s="1"/>
    </row>
    <row r="95" spans="1:8" ht="15">
      <c r="A95" s="1" t="s">
        <v>123</v>
      </c>
      <c r="B95" s="1">
        <v>2543.9</v>
      </c>
      <c r="C95" s="1">
        <v>2628.75</v>
      </c>
      <c r="D95" s="1"/>
      <c r="E95" s="1">
        <v>2004.64</v>
      </c>
      <c r="F95" s="1"/>
      <c r="G95" s="1">
        <v>3168.01</v>
      </c>
      <c r="H95" s="1"/>
    </row>
    <row r="96" spans="1:8" ht="15">
      <c r="A96" s="1" t="s">
        <v>126</v>
      </c>
      <c r="B96" s="1">
        <v>3168.01</v>
      </c>
      <c r="C96" s="1">
        <v>2628.75</v>
      </c>
      <c r="D96" s="1"/>
      <c r="E96" s="1">
        <v>2531.44</v>
      </c>
      <c r="F96" s="1"/>
      <c r="G96" s="1">
        <v>3265.32</v>
      </c>
      <c r="H96" s="1"/>
    </row>
    <row r="97" spans="1:8" ht="15">
      <c r="A97" s="1" t="s">
        <v>134</v>
      </c>
      <c r="B97" s="1">
        <v>3265.32</v>
      </c>
      <c r="C97" s="1">
        <v>2628.75</v>
      </c>
      <c r="D97" s="1"/>
      <c r="E97" s="1">
        <v>2046.95</v>
      </c>
      <c r="F97" s="1"/>
      <c r="G97" s="1">
        <v>3847.12</v>
      </c>
      <c r="H97" s="1"/>
    </row>
    <row r="98" spans="1:8" ht="15">
      <c r="A98" s="1" t="s">
        <v>149</v>
      </c>
      <c r="B98" s="1">
        <v>3847.12</v>
      </c>
      <c r="C98" s="1">
        <v>2628.76</v>
      </c>
      <c r="D98" s="1"/>
      <c r="E98" s="1">
        <v>2059.14</v>
      </c>
      <c r="F98" s="1"/>
      <c r="G98" s="1">
        <v>4416.74</v>
      </c>
      <c r="H98" s="1"/>
    </row>
    <row r="99" ht="15">
      <c r="E99">
        <f>SUM(E91:E98)</f>
        <v>16613.260000000002</v>
      </c>
    </row>
  </sheetData>
  <sheetProtection/>
  <printOptions/>
  <pageMargins left="2.57" right="0.7086614173228347" top="1.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O100"/>
  <sheetViews>
    <sheetView zoomScalePageLayoutView="0" workbookViewId="0" topLeftCell="A13">
      <selection activeCell="D95" sqref="D95"/>
    </sheetView>
  </sheetViews>
  <sheetFormatPr defaultColWidth="9.140625" defaultRowHeight="15"/>
  <cols>
    <col min="8" max="8" width="19.421875" style="0" customWidth="1"/>
  </cols>
  <sheetData>
    <row r="3" ht="15">
      <c r="A3" t="s">
        <v>156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10</v>
      </c>
      <c r="B9" s="1">
        <v>22745</v>
      </c>
      <c r="C9" s="1">
        <v>9199.54</v>
      </c>
      <c r="D9" s="1">
        <v>8685.55</v>
      </c>
      <c r="E9" s="1"/>
      <c r="F9" s="1">
        <v>8685.55</v>
      </c>
      <c r="G9" s="1">
        <v>23258.99</v>
      </c>
      <c r="H9" s="1"/>
    </row>
    <row r="10" spans="1:8" ht="15">
      <c r="A10" s="1" t="s">
        <v>11</v>
      </c>
      <c r="B10" s="1">
        <v>23986.03</v>
      </c>
      <c r="C10" s="1">
        <v>12044.02</v>
      </c>
      <c r="D10" s="1">
        <v>11087.7</v>
      </c>
      <c r="E10" s="1"/>
      <c r="F10" s="1">
        <v>11087.7</v>
      </c>
      <c r="G10" s="1">
        <v>24942.35</v>
      </c>
      <c r="H10" s="1"/>
    </row>
    <row r="11" spans="1:8" ht="15">
      <c r="A11" s="1" t="s">
        <v>12</v>
      </c>
      <c r="B11" s="1">
        <v>0</v>
      </c>
      <c r="C11" s="3">
        <f>SUM(C9:C10)</f>
        <v>21243.56</v>
      </c>
      <c r="D11" s="1"/>
      <c r="E11" s="1"/>
      <c r="F11" s="3">
        <f>SUM(F9:F10)</f>
        <v>19773.25</v>
      </c>
      <c r="G11" s="1"/>
      <c r="H11" s="1"/>
    </row>
    <row r="16" spans="1:14" ht="15">
      <c r="A16" s="1"/>
      <c r="B16" s="1" t="s">
        <v>13</v>
      </c>
      <c r="C16" s="1" t="s">
        <v>14</v>
      </c>
      <c r="D16" s="1"/>
      <c r="E16" s="1" t="s">
        <v>15</v>
      </c>
      <c r="F16" s="1"/>
      <c r="G16" s="1"/>
      <c r="H16" s="1"/>
      <c r="I16" s="1" t="s">
        <v>16</v>
      </c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1" t="s">
        <v>17</v>
      </c>
      <c r="F17" s="1" t="s">
        <v>18</v>
      </c>
      <c r="G17" s="1" t="s">
        <v>19</v>
      </c>
      <c r="H17" s="1" t="s">
        <v>20</v>
      </c>
      <c r="I17" s="1" t="s">
        <v>21</v>
      </c>
      <c r="J17" s="1" t="s">
        <v>22</v>
      </c>
      <c r="K17" s="1" t="s">
        <v>23</v>
      </c>
      <c r="L17" s="1" t="s">
        <v>24</v>
      </c>
      <c r="M17" s="1" t="s">
        <v>25</v>
      </c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 t="s">
        <v>257</v>
      </c>
      <c r="D19" s="1"/>
      <c r="E19" s="1">
        <v>2</v>
      </c>
      <c r="F19" s="1"/>
      <c r="G19" s="1">
        <v>1846.5</v>
      </c>
      <c r="H19" s="1">
        <v>1846.5</v>
      </c>
      <c r="I19" s="1"/>
      <c r="J19" s="1"/>
      <c r="K19" s="1">
        <v>1.5</v>
      </c>
      <c r="L19" s="1"/>
      <c r="M19" s="1"/>
      <c r="N19" s="1"/>
    </row>
    <row r="20" spans="1:14" ht="15">
      <c r="A20" s="1"/>
      <c r="B20" s="1" t="s">
        <v>157</v>
      </c>
      <c r="C20" s="1" t="s">
        <v>158</v>
      </c>
      <c r="D20" s="1"/>
      <c r="E20" s="1" t="s">
        <v>26</v>
      </c>
      <c r="F20" s="1"/>
      <c r="G20" s="1"/>
      <c r="H20" s="1"/>
      <c r="I20" s="1"/>
      <c r="J20" s="1" t="s">
        <v>59</v>
      </c>
      <c r="K20" s="1">
        <v>2</v>
      </c>
      <c r="L20" s="1"/>
      <c r="M20" s="1"/>
      <c r="N20" s="1"/>
    </row>
    <row r="21" spans="1:14" ht="15">
      <c r="A21" s="1"/>
      <c r="B21" s="1"/>
      <c r="C21" s="1" t="s">
        <v>159</v>
      </c>
      <c r="D21" s="1"/>
      <c r="E21" s="1"/>
      <c r="F21" s="1"/>
      <c r="G21" s="1"/>
      <c r="H21" s="1">
        <v>1037.94</v>
      </c>
      <c r="I21" s="1"/>
      <c r="J21" s="1"/>
      <c r="K21" s="1">
        <v>1</v>
      </c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>
        <v>1</v>
      </c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 t="s">
        <v>27</v>
      </c>
      <c r="H23" s="1"/>
      <c r="I23" s="1"/>
      <c r="J23" s="1"/>
      <c r="K23" s="1">
        <v>1</v>
      </c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>
        <v>1</v>
      </c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>
        <v>1</v>
      </c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 t="s">
        <v>28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1" t="s">
        <v>26</v>
      </c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2" t="s">
        <v>31</v>
      </c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>
        <v>1800.3</v>
      </c>
      <c r="F33" s="1" t="s">
        <v>98</v>
      </c>
      <c r="G33" s="1"/>
      <c r="H33" s="1">
        <v>3024.5</v>
      </c>
      <c r="I33" s="1"/>
      <c r="J33" s="1"/>
      <c r="K33" s="1"/>
      <c r="L33" s="1"/>
      <c r="M33" s="1"/>
      <c r="N33" s="1"/>
    </row>
    <row r="34" spans="1:14" ht="15">
      <c r="A34" s="1"/>
      <c r="B34" s="1"/>
      <c r="C34" s="1" t="s">
        <v>32</v>
      </c>
      <c r="D34" s="1"/>
      <c r="E34" s="1">
        <v>1800.3</v>
      </c>
      <c r="F34" s="1" t="s">
        <v>99</v>
      </c>
      <c r="G34" s="1"/>
      <c r="H34" s="1">
        <v>3996.67</v>
      </c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 t="s">
        <v>100</v>
      </c>
      <c r="G35" s="1"/>
      <c r="H35" s="1">
        <v>1242.21</v>
      </c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 t="s">
        <v>101</v>
      </c>
      <c r="G36" s="1"/>
      <c r="H36" s="1">
        <v>2052.34</v>
      </c>
      <c r="I36" s="1"/>
      <c r="J36" s="1"/>
      <c r="K36" s="1"/>
      <c r="L36" s="1"/>
      <c r="M36" s="1"/>
      <c r="N36" s="1"/>
    </row>
    <row r="37" spans="1:14" ht="15">
      <c r="A37" s="1"/>
      <c r="B37" s="1"/>
      <c r="C37" s="1" t="s">
        <v>34</v>
      </c>
      <c r="D37" s="1"/>
      <c r="E37" s="1"/>
      <c r="F37" s="1" t="s">
        <v>35</v>
      </c>
      <c r="G37" s="1"/>
      <c r="H37" s="1"/>
      <c r="I37" s="1"/>
      <c r="J37" s="1"/>
      <c r="K37" s="1"/>
      <c r="L37" s="1"/>
      <c r="M37" s="1"/>
      <c r="N37" s="1"/>
    </row>
    <row r="38" spans="1:14" ht="15">
      <c r="A38" s="1"/>
      <c r="B38" s="1"/>
      <c r="C38" s="1"/>
      <c r="D38" s="1"/>
      <c r="E38" s="1" t="s">
        <v>36</v>
      </c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"/>
      <c r="B39" s="1"/>
      <c r="C39" s="1" t="s">
        <v>37</v>
      </c>
      <c r="D39" s="1"/>
      <c r="E39" s="1"/>
      <c r="F39" s="1" t="s">
        <v>102</v>
      </c>
      <c r="G39" s="1"/>
      <c r="H39" s="1">
        <v>1026.17</v>
      </c>
      <c r="I39" s="1"/>
      <c r="J39" s="1"/>
      <c r="K39" s="1"/>
      <c r="L39" s="1"/>
      <c r="M39" s="1"/>
      <c r="N39" s="1"/>
    </row>
    <row r="40" spans="1:14" ht="15">
      <c r="A40" s="1"/>
      <c r="B40" s="1"/>
      <c r="C40" s="1"/>
      <c r="D40" s="1" t="s">
        <v>85</v>
      </c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1"/>
      <c r="B42" s="1"/>
      <c r="C42" s="1" t="s">
        <v>38</v>
      </c>
      <c r="D42" s="1"/>
      <c r="E42" s="1"/>
      <c r="F42" s="1" t="s">
        <v>103</v>
      </c>
      <c r="G42" s="1"/>
      <c r="H42" s="1">
        <v>702.12</v>
      </c>
      <c r="I42" s="1"/>
      <c r="J42" s="1"/>
      <c r="K42" s="1"/>
      <c r="L42" s="1"/>
      <c r="M42" s="1"/>
      <c r="N42" s="1"/>
    </row>
    <row r="43" spans="1:14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">
      <c r="A45" s="1"/>
      <c r="B45" s="1"/>
      <c r="C45" s="1"/>
      <c r="D45" s="1"/>
      <c r="E45" s="1"/>
      <c r="F45" s="1"/>
      <c r="G45" s="1" t="s">
        <v>27</v>
      </c>
      <c r="H45" s="1">
        <f>SUM(H19:H44)</f>
        <v>14928.45</v>
      </c>
      <c r="I45" s="1"/>
      <c r="J45" s="1"/>
      <c r="K45" s="1"/>
      <c r="L45" s="1"/>
      <c r="M45" s="1"/>
      <c r="N45" s="1"/>
    </row>
    <row r="46" spans="1:1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">
      <c r="A47" s="1"/>
      <c r="B47" s="1"/>
      <c r="C47" s="1"/>
      <c r="D47" s="1"/>
      <c r="E47" s="1"/>
      <c r="F47" s="1" t="s">
        <v>39</v>
      </c>
      <c r="G47" s="1"/>
      <c r="H47" s="1"/>
      <c r="I47" s="1"/>
      <c r="J47" s="1"/>
      <c r="K47" s="1"/>
      <c r="L47" s="1"/>
      <c r="M47" s="1"/>
      <c r="N47" s="1"/>
    </row>
    <row r="48" spans="1:1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50" spans="4:5" ht="15">
      <c r="D50" t="s">
        <v>40</v>
      </c>
      <c r="E50" t="s">
        <v>41</v>
      </c>
    </row>
    <row r="51" ht="15">
      <c r="D51" t="s">
        <v>42</v>
      </c>
    </row>
    <row r="54" ht="10.5" customHeight="1"/>
    <row r="57" spans="3:5" ht="15">
      <c r="C57" t="s">
        <v>43</v>
      </c>
      <c r="E57" t="s">
        <v>118</v>
      </c>
    </row>
    <row r="58" spans="2:5" ht="15">
      <c r="B58">
        <v>1800.3</v>
      </c>
      <c r="C58" t="s">
        <v>72</v>
      </c>
      <c r="E58" t="s">
        <v>154</v>
      </c>
    </row>
    <row r="59" spans="1:15" ht="15">
      <c r="A59" s="1"/>
      <c r="B59" s="1" t="s">
        <v>46</v>
      </c>
      <c r="C59" s="1" t="s">
        <v>47</v>
      </c>
      <c r="D59" s="1"/>
      <c r="E59" s="1"/>
      <c r="F59" s="1" t="s">
        <v>48</v>
      </c>
      <c r="G59" s="1" t="s">
        <v>49</v>
      </c>
      <c r="H59" s="1"/>
      <c r="J59" s="1" t="s">
        <v>16</v>
      </c>
      <c r="K59" s="1"/>
      <c r="L59" s="1"/>
      <c r="M59" s="1"/>
      <c r="N59" s="1"/>
      <c r="O59" s="1"/>
    </row>
    <row r="60" spans="1:15" ht="15">
      <c r="A60" s="3"/>
      <c r="B60" s="3">
        <v>1</v>
      </c>
      <c r="C60" s="3" t="s">
        <v>50</v>
      </c>
      <c r="D60" s="3"/>
      <c r="E60" s="3"/>
      <c r="F60" s="3" t="s">
        <v>51</v>
      </c>
      <c r="G60" s="3">
        <v>21243.56</v>
      </c>
      <c r="H60" s="3"/>
      <c r="J60" s="1" t="s">
        <v>21</v>
      </c>
      <c r="K60" s="1" t="s">
        <v>22</v>
      </c>
      <c r="L60" s="1" t="s">
        <v>23</v>
      </c>
      <c r="M60" s="1" t="s">
        <v>24</v>
      </c>
      <c r="N60" s="1" t="s">
        <v>25</v>
      </c>
      <c r="O60" s="1"/>
    </row>
    <row r="61" spans="1:15" ht="15">
      <c r="A61" s="1"/>
      <c r="B61" s="1"/>
      <c r="C61" s="1"/>
      <c r="D61" s="1"/>
      <c r="E61" s="1"/>
      <c r="F61" s="1"/>
      <c r="G61" s="1"/>
      <c r="H61" s="1"/>
      <c r="J61" s="1"/>
      <c r="K61" s="1"/>
      <c r="L61" s="1"/>
      <c r="M61" s="1"/>
      <c r="N61" s="1"/>
      <c r="O61" s="1"/>
    </row>
    <row r="62" spans="1:15" ht="15">
      <c r="A62" s="3"/>
      <c r="B62" s="3">
        <v>2</v>
      </c>
      <c r="C62" s="3" t="s">
        <v>52</v>
      </c>
      <c r="D62" s="3"/>
      <c r="E62" s="3"/>
      <c r="F62" s="3" t="s">
        <v>51</v>
      </c>
      <c r="G62" s="3">
        <v>19773.25</v>
      </c>
      <c r="H62" s="3"/>
      <c r="J62" s="1"/>
      <c r="K62" s="1"/>
      <c r="L62" s="1">
        <v>1.5</v>
      </c>
      <c r="M62" s="1"/>
      <c r="N62" s="1"/>
      <c r="O62" s="1"/>
    </row>
    <row r="63" spans="1:15" ht="15">
      <c r="A63" s="1"/>
      <c r="B63" s="1">
        <v>3</v>
      </c>
      <c r="C63" s="1" t="s">
        <v>53</v>
      </c>
      <c r="D63" s="1"/>
      <c r="E63" s="1"/>
      <c r="F63" s="1" t="s">
        <v>51</v>
      </c>
      <c r="G63" s="1"/>
      <c r="H63" s="1"/>
      <c r="J63" s="1"/>
      <c r="K63" s="1" t="s">
        <v>59</v>
      </c>
      <c r="L63" s="1">
        <v>2</v>
      </c>
      <c r="M63" s="1"/>
      <c r="N63" s="1"/>
      <c r="O63" s="1"/>
    </row>
    <row r="64" spans="1:15" ht="15">
      <c r="A64" s="3"/>
      <c r="B64" s="3">
        <v>4</v>
      </c>
      <c r="C64" s="3" t="s">
        <v>54</v>
      </c>
      <c r="D64" s="3"/>
      <c r="E64" s="3"/>
      <c r="F64" s="3" t="s">
        <v>51</v>
      </c>
      <c r="G64" s="3">
        <v>14928.45</v>
      </c>
      <c r="H64" s="3"/>
      <c r="J64" s="1"/>
      <c r="K64" s="1"/>
      <c r="L64" s="1">
        <v>1</v>
      </c>
      <c r="M64" s="1"/>
      <c r="N64" s="1"/>
      <c r="O64" s="1"/>
    </row>
    <row r="65" spans="1:15" ht="15">
      <c r="A65" s="1"/>
      <c r="B65" s="5">
        <v>1.68</v>
      </c>
      <c r="C65" s="6" t="s">
        <v>104</v>
      </c>
      <c r="D65" s="6" t="s">
        <v>105</v>
      </c>
      <c r="E65" s="6"/>
      <c r="F65" s="1" t="s">
        <v>51</v>
      </c>
      <c r="G65" s="1">
        <v>3024.5</v>
      </c>
      <c r="H65" s="1"/>
      <c r="J65" s="1"/>
      <c r="K65" s="1"/>
      <c r="L65" s="1">
        <v>1</v>
      </c>
      <c r="M65" s="1"/>
      <c r="N65" s="1"/>
      <c r="O65" s="1"/>
    </row>
    <row r="66" spans="1:15" ht="15">
      <c r="A66" s="1"/>
      <c r="B66" s="5">
        <v>2.22</v>
      </c>
      <c r="C66" s="6" t="s">
        <v>106</v>
      </c>
      <c r="D66" s="6"/>
      <c r="E66" s="6"/>
      <c r="F66" s="1" t="s">
        <v>51</v>
      </c>
      <c r="G66" s="1"/>
      <c r="H66" s="1"/>
      <c r="J66" s="1"/>
      <c r="K66" s="1"/>
      <c r="L66" s="1">
        <v>1</v>
      </c>
      <c r="M66" s="1"/>
      <c r="N66" s="1"/>
      <c r="O66" s="1"/>
    </row>
    <row r="67" spans="1:15" ht="15">
      <c r="A67" s="1"/>
      <c r="B67" s="5"/>
      <c r="C67" s="6" t="s">
        <v>107</v>
      </c>
      <c r="D67" s="6"/>
      <c r="E67" s="6"/>
      <c r="F67" s="1" t="s">
        <v>51</v>
      </c>
      <c r="G67" s="1">
        <v>3996.67</v>
      </c>
      <c r="H67" s="1"/>
      <c r="J67" s="1"/>
      <c r="K67" s="1"/>
      <c r="L67" s="1">
        <v>1</v>
      </c>
      <c r="M67" s="1"/>
      <c r="N67" s="1"/>
      <c r="O67" s="1"/>
    </row>
    <row r="68" spans="1:15" ht="15">
      <c r="A68" s="1"/>
      <c r="B68" s="5">
        <v>0.69</v>
      </c>
      <c r="C68" s="6" t="s">
        <v>108</v>
      </c>
      <c r="D68" s="6"/>
      <c r="E68" s="6"/>
      <c r="F68" s="1" t="s">
        <v>51</v>
      </c>
      <c r="G68" s="1"/>
      <c r="H68" s="1"/>
      <c r="J68" s="1"/>
      <c r="K68" s="1"/>
      <c r="L68" s="1">
        <v>1</v>
      </c>
      <c r="M68" s="1"/>
      <c r="N68" s="1"/>
      <c r="O68" s="1"/>
    </row>
    <row r="69" spans="1:15" ht="15">
      <c r="A69" s="1"/>
      <c r="B69" s="5"/>
      <c r="C69" s="6" t="s">
        <v>109</v>
      </c>
      <c r="D69" s="6"/>
      <c r="E69" s="6"/>
      <c r="F69" s="1"/>
      <c r="G69" s="1">
        <v>1242.21</v>
      </c>
      <c r="H69" s="1"/>
      <c r="J69" s="1"/>
      <c r="K69" s="1"/>
      <c r="L69" s="1"/>
      <c r="M69" s="1"/>
      <c r="N69" s="1"/>
      <c r="O69" s="1"/>
    </row>
    <row r="70" spans="1:15" ht="15">
      <c r="A70" s="1"/>
      <c r="B70" s="5">
        <v>1.14</v>
      </c>
      <c r="C70" s="6" t="s">
        <v>110</v>
      </c>
      <c r="D70" s="6"/>
      <c r="E70" s="6"/>
      <c r="F70" s="1"/>
      <c r="G70" s="1"/>
      <c r="H70" s="1"/>
      <c r="J70" s="1"/>
      <c r="K70" s="1"/>
      <c r="L70" s="1"/>
      <c r="M70" s="1"/>
      <c r="N70" s="1"/>
      <c r="O70" s="1"/>
    </row>
    <row r="71" spans="1:15" ht="15">
      <c r="A71" s="1"/>
      <c r="B71" s="5"/>
      <c r="C71" s="6" t="s">
        <v>111</v>
      </c>
      <c r="D71" s="6"/>
      <c r="E71" s="6" t="s">
        <v>112</v>
      </c>
      <c r="F71" s="1"/>
      <c r="G71" s="1">
        <v>2052.34</v>
      </c>
      <c r="H71" s="1"/>
      <c r="J71" s="1"/>
      <c r="K71" s="1"/>
      <c r="L71" s="1"/>
      <c r="M71" s="1"/>
      <c r="N71" s="1"/>
      <c r="O71" s="1"/>
    </row>
    <row r="72" spans="1:15" ht="15">
      <c r="A72" s="1"/>
      <c r="B72" s="5">
        <v>0.57</v>
      </c>
      <c r="C72" s="6" t="s">
        <v>108</v>
      </c>
      <c r="D72" s="6"/>
      <c r="E72" s="6"/>
      <c r="F72" s="1"/>
      <c r="G72" s="1"/>
      <c r="H72" s="1"/>
      <c r="J72" s="1"/>
      <c r="K72" s="1"/>
      <c r="L72" s="1"/>
      <c r="M72" s="1"/>
      <c r="N72" s="1"/>
      <c r="O72" s="1"/>
    </row>
    <row r="73" spans="1:15" ht="15">
      <c r="A73" s="1"/>
      <c r="B73" s="5"/>
      <c r="C73" s="6" t="s">
        <v>113</v>
      </c>
      <c r="D73" s="6"/>
      <c r="E73" s="6"/>
      <c r="F73" s="1"/>
      <c r="G73" s="1">
        <v>1026.17</v>
      </c>
      <c r="H73" s="1"/>
      <c r="J73" s="1"/>
      <c r="K73" s="1"/>
      <c r="L73" s="1"/>
      <c r="M73" s="1"/>
      <c r="N73" s="1"/>
      <c r="O73" s="1"/>
    </row>
    <row r="74" spans="1:15" ht="15">
      <c r="A74" s="1"/>
      <c r="B74" s="5">
        <v>0.39</v>
      </c>
      <c r="C74" s="6" t="s">
        <v>114</v>
      </c>
      <c r="D74" s="6"/>
      <c r="E74" s="6"/>
      <c r="F74" s="1"/>
      <c r="G74" s="1">
        <v>702.12</v>
      </c>
      <c r="H74" s="1"/>
      <c r="J74" s="1"/>
      <c r="K74" s="1"/>
      <c r="L74" s="1"/>
      <c r="M74" s="1"/>
      <c r="N74" s="1"/>
      <c r="O74" s="1"/>
    </row>
    <row r="75" spans="1:15" ht="15">
      <c r="A75" s="3"/>
      <c r="B75" s="3"/>
      <c r="C75" s="3" t="s">
        <v>62</v>
      </c>
      <c r="D75" s="3"/>
      <c r="E75" s="3"/>
      <c r="F75" s="3" t="s">
        <v>51</v>
      </c>
      <c r="G75" s="3"/>
      <c r="H75" s="3"/>
      <c r="J75" s="1"/>
      <c r="K75" s="1"/>
      <c r="L75" s="1"/>
      <c r="M75" s="1"/>
      <c r="N75" s="1"/>
      <c r="O75" s="1"/>
    </row>
    <row r="76" spans="1:15" ht="15">
      <c r="A76" s="1"/>
      <c r="B76" s="1"/>
      <c r="C76" s="1" t="s">
        <v>257</v>
      </c>
      <c r="D76" s="1"/>
      <c r="E76" s="1"/>
      <c r="F76" s="1">
        <v>1846.5</v>
      </c>
      <c r="G76" s="1">
        <v>1846.5</v>
      </c>
      <c r="H76" s="1"/>
      <c r="J76" s="1"/>
      <c r="K76" s="1"/>
      <c r="L76" s="1"/>
      <c r="M76" s="1"/>
      <c r="N76" s="1"/>
      <c r="O76" s="1"/>
    </row>
    <row r="77" spans="1:15" ht="15">
      <c r="A77" s="1"/>
      <c r="B77" s="1"/>
      <c r="C77" s="1"/>
      <c r="D77" s="1"/>
      <c r="E77" s="1" t="s">
        <v>26</v>
      </c>
      <c r="F77" s="1"/>
      <c r="G77" s="1"/>
      <c r="H77" s="1"/>
      <c r="J77" s="1"/>
      <c r="K77" s="1"/>
      <c r="L77" s="1"/>
      <c r="M77" s="1"/>
      <c r="N77" s="1"/>
      <c r="O77" s="1"/>
    </row>
    <row r="78" spans="1:15" ht="15">
      <c r="A78" s="1"/>
      <c r="B78" s="1"/>
      <c r="C78" s="1" t="s">
        <v>152</v>
      </c>
      <c r="D78" s="1"/>
      <c r="E78" s="1"/>
      <c r="F78" s="1"/>
      <c r="G78" s="1"/>
      <c r="H78" s="1"/>
      <c r="J78" s="1"/>
      <c r="K78" s="1"/>
      <c r="L78" s="1"/>
      <c r="M78" s="1"/>
      <c r="N78" s="1"/>
      <c r="O78" s="1"/>
    </row>
    <row r="79" spans="1:15" ht="15">
      <c r="A79" s="1"/>
      <c r="B79" s="1">
        <v>5</v>
      </c>
      <c r="C79" s="1" t="s">
        <v>63</v>
      </c>
      <c r="D79" s="1"/>
      <c r="E79" s="1"/>
      <c r="F79" s="1" t="s">
        <v>51</v>
      </c>
      <c r="G79" s="1"/>
      <c r="H79" s="1"/>
      <c r="J79" s="1"/>
      <c r="K79" s="1"/>
      <c r="L79" s="1"/>
      <c r="M79" s="1"/>
      <c r="N79" s="1"/>
      <c r="O79" s="1"/>
    </row>
    <row r="80" spans="1:15" ht="15">
      <c r="A80" s="1"/>
      <c r="B80" s="1"/>
      <c r="C80" s="1" t="s">
        <v>160</v>
      </c>
      <c r="D80" s="1"/>
      <c r="E80" s="1"/>
      <c r="F80" s="1" t="s">
        <v>51</v>
      </c>
      <c r="G80" s="1">
        <v>33868.58</v>
      </c>
      <c r="H80" s="1" t="s">
        <v>89</v>
      </c>
      <c r="I80" t="s">
        <v>161</v>
      </c>
      <c r="J80" s="1"/>
      <c r="K80" s="1"/>
      <c r="L80" s="1"/>
      <c r="M80" s="1"/>
      <c r="N80" s="1"/>
      <c r="O80" s="1"/>
    </row>
    <row r="81" spans="1:15" ht="15">
      <c r="A81" s="1"/>
      <c r="B81" s="1"/>
      <c r="C81" s="1" t="s">
        <v>65</v>
      </c>
      <c r="D81" s="1"/>
      <c r="E81" s="1"/>
      <c r="F81" s="1"/>
      <c r="G81" s="1">
        <v>19110.73</v>
      </c>
      <c r="H81" s="1"/>
      <c r="J81" s="1"/>
      <c r="K81" s="1"/>
      <c r="L81" s="1"/>
      <c r="M81" s="1"/>
      <c r="N81" s="1"/>
      <c r="O81" s="1"/>
    </row>
    <row r="82" spans="1:15" ht="15">
      <c r="A82" s="1"/>
      <c r="B82" s="1">
        <v>6</v>
      </c>
      <c r="C82" s="1" t="s">
        <v>66</v>
      </c>
      <c r="D82" s="1"/>
      <c r="E82" s="1"/>
      <c r="F82" s="1" t="s">
        <v>51</v>
      </c>
      <c r="G82" s="3"/>
      <c r="H82" s="1"/>
      <c r="J82" s="1"/>
      <c r="K82" s="1"/>
      <c r="L82" s="1"/>
      <c r="M82" s="1" t="s">
        <v>27</v>
      </c>
      <c r="N82" s="1"/>
      <c r="O82" s="1"/>
    </row>
    <row r="83" spans="1:15" ht="15">
      <c r="A83" s="1"/>
      <c r="B83" s="1">
        <v>7</v>
      </c>
      <c r="C83" s="1" t="s">
        <v>67</v>
      </c>
      <c r="D83" s="1"/>
      <c r="E83" s="1"/>
      <c r="F83" s="1" t="s">
        <v>51</v>
      </c>
      <c r="G83" s="1"/>
      <c r="H83" s="1"/>
      <c r="J83" s="1"/>
      <c r="K83" s="1"/>
      <c r="L83" s="1"/>
      <c r="M83" s="1"/>
      <c r="N83" s="1"/>
      <c r="O83" s="1"/>
    </row>
    <row r="84" spans="1:15" ht="15">
      <c r="A84" s="1"/>
      <c r="B84" s="1">
        <v>8</v>
      </c>
      <c r="C84" s="1" t="s">
        <v>52</v>
      </c>
      <c r="D84" s="1"/>
      <c r="E84" s="1"/>
      <c r="F84" s="1" t="s">
        <v>51</v>
      </c>
      <c r="G84" s="1"/>
      <c r="H84" s="1"/>
      <c r="J84" s="1"/>
      <c r="K84" s="1"/>
      <c r="L84" s="1"/>
      <c r="M84" s="1" t="s">
        <v>27</v>
      </c>
      <c r="N84" s="1"/>
      <c r="O84" s="1"/>
    </row>
    <row r="85" spans="1:15" ht="15">
      <c r="A85" s="3"/>
      <c r="B85" s="3">
        <v>9</v>
      </c>
      <c r="C85" s="3" t="s">
        <v>68</v>
      </c>
      <c r="D85" s="3"/>
      <c r="E85" s="3"/>
      <c r="F85" s="3" t="s">
        <v>51</v>
      </c>
      <c r="G85" s="3"/>
      <c r="H85" s="3"/>
      <c r="J85" s="1"/>
      <c r="K85" s="1"/>
      <c r="L85" s="1"/>
      <c r="M85" s="1"/>
      <c r="N85" s="1"/>
      <c r="O85" s="1"/>
    </row>
    <row r="86" spans="1:15" ht="15">
      <c r="A86" s="1"/>
      <c r="B86" s="1">
        <v>10</v>
      </c>
      <c r="C86" s="1" t="s">
        <v>69</v>
      </c>
      <c r="D86" s="1"/>
      <c r="E86" s="1"/>
      <c r="F86" s="1" t="s">
        <v>51</v>
      </c>
      <c r="G86" s="3">
        <v>4844.8</v>
      </c>
      <c r="H86" s="1"/>
      <c r="J86" s="1"/>
      <c r="K86" s="1"/>
      <c r="L86" s="1"/>
      <c r="M86" s="1"/>
      <c r="N86" s="1"/>
      <c r="O86" s="1"/>
    </row>
    <row r="87" spans="1:15" ht="15">
      <c r="A87" s="4"/>
      <c r="B87" s="4"/>
      <c r="C87" s="8" t="s">
        <v>153</v>
      </c>
      <c r="D87" s="4"/>
      <c r="E87" s="4"/>
      <c r="F87" s="4"/>
      <c r="G87" s="7"/>
      <c r="H87" s="4"/>
      <c r="J87" s="4"/>
      <c r="K87" s="4"/>
      <c r="L87" s="4"/>
      <c r="M87" s="4"/>
      <c r="N87" s="4"/>
      <c r="O87" s="4"/>
    </row>
    <row r="88" ht="15">
      <c r="D88" t="s">
        <v>70</v>
      </c>
    </row>
    <row r="89" ht="15">
      <c r="D89" t="s">
        <v>71</v>
      </c>
    </row>
    <row r="90" spans="1:8" ht="15">
      <c r="A90" s="1" t="s">
        <v>89</v>
      </c>
      <c r="B90" s="1" t="s">
        <v>91</v>
      </c>
      <c r="C90" s="1" t="s">
        <v>92</v>
      </c>
      <c r="D90" s="1"/>
      <c r="E90" s="1" t="s">
        <v>93</v>
      </c>
      <c r="F90" s="1"/>
      <c r="G90" s="1" t="s">
        <v>94</v>
      </c>
      <c r="H90" s="1"/>
    </row>
    <row r="91" spans="1:8" ht="15">
      <c r="A91" s="1" t="s">
        <v>90</v>
      </c>
      <c r="B91" s="1"/>
      <c r="C91" s="1">
        <v>2628.75</v>
      </c>
      <c r="D91" s="1"/>
      <c r="E91" s="1">
        <v>1147.87</v>
      </c>
      <c r="F91" s="1"/>
      <c r="G91" s="1">
        <v>1480.88</v>
      </c>
      <c r="H91" s="1"/>
    </row>
    <row r="92" spans="1:8" ht="15">
      <c r="A92" s="1" t="s">
        <v>97</v>
      </c>
      <c r="B92" s="1">
        <v>1480.88</v>
      </c>
      <c r="C92" s="1">
        <v>2628.75</v>
      </c>
      <c r="D92" s="1"/>
      <c r="E92" s="1">
        <v>2165.52</v>
      </c>
      <c r="F92" s="1"/>
      <c r="G92" s="1">
        <v>1944.11</v>
      </c>
      <c r="H92" s="1"/>
    </row>
    <row r="93" spans="1:8" ht="15">
      <c r="A93" s="1" t="s">
        <v>117</v>
      </c>
      <c r="B93" s="1">
        <v>1944.11</v>
      </c>
      <c r="C93" s="1">
        <v>2628.74</v>
      </c>
      <c r="D93" s="1"/>
      <c r="E93" s="1">
        <v>2104.23</v>
      </c>
      <c r="F93" s="1"/>
      <c r="G93" s="1">
        <v>2468.62</v>
      </c>
      <c r="H93" s="1"/>
    </row>
    <row r="94" spans="1:8" ht="15">
      <c r="A94" s="1" t="s">
        <v>121</v>
      </c>
      <c r="B94" s="1">
        <v>2468.62</v>
      </c>
      <c r="C94" s="1">
        <v>2628.75</v>
      </c>
      <c r="D94" s="1"/>
      <c r="E94" s="1">
        <v>2553.47</v>
      </c>
      <c r="F94" s="1"/>
      <c r="G94" s="1">
        <v>2543.9</v>
      </c>
      <c r="H94" s="1"/>
    </row>
    <row r="95" spans="1:8" ht="15">
      <c r="A95" s="1" t="s">
        <v>123</v>
      </c>
      <c r="B95" s="1">
        <v>2543.9</v>
      </c>
      <c r="C95" s="1">
        <v>2628.75</v>
      </c>
      <c r="D95" s="1"/>
      <c r="E95" s="1">
        <v>2004.64</v>
      </c>
      <c r="F95" s="1"/>
      <c r="G95" s="1">
        <v>3168.01</v>
      </c>
      <c r="H95" s="1"/>
    </row>
    <row r="96" spans="1:8" ht="15">
      <c r="A96" s="1" t="s">
        <v>126</v>
      </c>
      <c r="B96" s="1">
        <v>3168.01</v>
      </c>
      <c r="C96" s="1">
        <v>2628.75</v>
      </c>
      <c r="D96" s="1"/>
      <c r="E96" s="1">
        <v>2531.44</v>
      </c>
      <c r="F96" s="1"/>
      <c r="G96" s="1">
        <v>3265.32</v>
      </c>
      <c r="H96" s="1"/>
    </row>
    <row r="97" spans="1:8" ht="15">
      <c r="A97" s="1" t="s">
        <v>134</v>
      </c>
      <c r="B97" s="1">
        <v>3265.32</v>
      </c>
      <c r="C97" s="1">
        <v>2628.75</v>
      </c>
      <c r="D97" s="1"/>
      <c r="E97" s="1">
        <v>2046.95</v>
      </c>
      <c r="F97" s="1"/>
      <c r="G97" s="1">
        <v>3847.12</v>
      </c>
      <c r="H97" s="1"/>
    </row>
    <row r="98" spans="1:8" ht="15">
      <c r="A98" s="1" t="s">
        <v>149</v>
      </c>
      <c r="B98" s="1">
        <v>3847.12</v>
      </c>
      <c r="C98" s="1">
        <v>2628.76</v>
      </c>
      <c r="D98" s="1"/>
      <c r="E98" s="1">
        <v>2059.14</v>
      </c>
      <c r="F98" s="1"/>
      <c r="G98" s="1">
        <v>4416.74</v>
      </c>
      <c r="H98" s="1"/>
    </row>
    <row r="99" spans="1:8" ht="15">
      <c r="A99" s="1" t="s">
        <v>155</v>
      </c>
      <c r="B99" s="1">
        <v>4416.74</v>
      </c>
      <c r="C99" s="1">
        <v>2628.75</v>
      </c>
      <c r="D99" s="1"/>
      <c r="E99" s="1">
        <v>2497.47</v>
      </c>
      <c r="F99" s="1"/>
      <c r="G99" s="1">
        <v>4548.02</v>
      </c>
      <c r="H99" s="1"/>
    </row>
    <row r="100" ht="15">
      <c r="E100">
        <f>SUM(E91:E99)</f>
        <v>19110.730000000003</v>
      </c>
    </row>
  </sheetData>
  <sheetProtection/>
  <printOptions/>
  <pageMargins left="2.34" right="0.7086614173228347" top="1.65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O98"/>
  <sheetViews>
    <sheetView zoomScalePageLayoutView="0" workbookViewId="0" topLeftCell="A7">
      <selection activeCell="D95" sqref="D95"/>
    </sheetView>
  </sheetViews>
  <sheetFormatPr defaultColWidth="9.140625" defaultRowHeight="15"/>
  <cols>
    <col min="8" max="8" width="19.421875" style="0" customWidth="1"/>
  </cols>
  <sheetData>
    <row r="3" ht="15">
      <c r="A3" t="s">
        <v>163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10</v>
      </c>
      <c r="B9" s="1">
        <v>23258.99</v>
      </c>
      <c r="C9" s="1">
        <v>9198.53</v>
      </c>
      <c r="D9" s="1">
        <v>8145.96</v>
      </c>
      <c r="E9" s="1"/>
      <c r="F9" s="1">
        <v>8145.96</v>
      </c>
      <c r="G9" s="1">
        <v>24311.56</v>
      </c>
      <c r="H9" s="1"/>
    </row>
    <row r="10" spans="1:8" ht="15">
      <c r="A10" s="1" t="s">
        <v>11</v>
      </c>
      <c r="B10" s="1">
        <v>24942.35</v>
      </c>
      <c r="C10" s="1">
        <v>12042.67</v>
      </c>
      <c r="D10" s="1">
        <v>10372.08</v>
      </c>
      <c r="E10" s="1"/>
      <c r="F10" s="1">
        <v>10372.08</v>
      </c>
      <c r="G10" s="1">
        <v>26612.94</v>
      </c>
      <c r="H10" s="1"/>
    </row>
    <row r="11" spans="1:8" ht="15">
      <c r="A11" s="1" t="s">
        <v>12</v>
      </c>
      <c r="B11" s="1">
        <v>0</v>
      </c>
      <c r="C11" s="3">
        <f>SUM(C9:C10)</f>
        <v>21241.2</v>
      </c>
      <c r="D11" s="1"/>
      <c r="E11" s="1"/>
      <c r="F11" s="3">
        <f>SUM(F9:F10)</f>
        <v>18518.04</v>
      </c>
      <c r="G11" s="1"/>
      <c r="H11" s="1"/>
    </row>
    <row r="16" spans="1:14" ht="15">
      <c r="A16" s="1"/>
      <c r="B16" s="1" t="s">
        <v>13</v>
      </c>
      <c r="C16" s="1" t="s">
        <v>14</v>
      </c>
      <c r="D16" s="1"/>
      <c r="E16" s="1" t="s">
        <v>15</v>
      </c>
      <c r="F16" s="1"/>
      <c r="G16" s="1"/>
      <c r="H16" s="1"/>
      <c r="I16" s="1" t="s">
        <v>16</v>
      </c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1" t="s">
        <v>17</v>
      </c>
      <c r="F17" s="1" t="s">
        <v>18</v>
      </c>
      <c r="G17" s="1" t="s">
        <v>19</v>
      </c>
      <c r="H17" s="1" t="s">
        <v>20</v>
      </c>
      <c r="I17" s="1" t="s">
        <v>21</v>
      </c>
      <c r="J17" s="1" t="s">
        <v>22</v>
      </c>
      <c r="K17" s="1" t="s">
        <v>23</v>
      </c>
      <c r="L17" s="1" t="s">
        <v>24</v>
      </c>
      <c r="M17" s="1" t="s">
        <v>25</v>
      </c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 t="s">
        <v>257</v>
      </c>
      <c r="D19" s="1"/>
      <c r="E19" s="1">
        <v>2</v>
      </c>
      <c r="F19" s="1"/>
      <c r="G19" s="1">
        <v>1846.5</v>
      </c>
      <c r="H19" s="1">
        <v>1846.5</v>
      </c>
      <c r="I19" s="1"/>
      <c r="J19" s="1"/>
      <c r="K19" s="1">
        <v>1.5</v>
      </c>
      <c r="L19" s="1"/>
      <c r="M19" s="1"/>
      <c r="N19" s="1"/>
    </row>
    <row r="20" spans="1:14" ht="15">
      <c r="A20" s="1"/>
      <c r="B20" s="1"/>
      <c r="C20" s="1"/>
      <c r="D20" s="1"/>
      <c r="E20" s="1" t="s">
        <v>26</v>
      </c>
      <c r="F20" s="1"/>
      <c r="G20" s="1"/>
      <c r="H20" s="1"/>
      <c r="I20" s="1"/>
      <c r="J20" s="1" t="s">
        <v>59</v>
      </c>
      <c r="K20" s="1">
        <v>2</v>
      </c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>
        <v>1</v>
      </c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 t="s">
        <v>28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 t="s">
        <v>26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2" t="s">
        <v>31</v>
      </c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>
        <v>1800.3</v>
      </c>
      <c r="F29" s="1" t="s">
        <v>98</v>
      </c>
      <c r="G29" s="1"/>
      <c r="H29" s="1">
        <v>3024.5</v>
      </c>
      <c r="I29" s="1"/>
      <c r="J29" s="1"/>
      <c r="K29" s="1"/>
      <c r="L29" s="1"/>
      <c r="M29" s="1"/>
      <c r="N29" s="1"/>
    </row>
    <row r="30" spans="1:14" ht="15">
      <c r="A30" s="1"/>
      <c r="B30" s="1"/>
      <c r="C30" s="1" t="s">
        <v>32</v>
      </c>
      <c r="D30" s="1"/>
      <c r="E30" s="1">
        <v>1800.3</v>
      </c>
      <c r="F30" s="1" t="s">
        <v>99</v>
      </c>
      <c r="G30" s="1"/>
      <c r="H30" s="1">
        <v>3996.67</v>
      </c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 t="s">
        <v>100</v>
      </c>
      <c r="G31" s="1"/>
      <c r="H31" s="1">
        <v>1242.21</v>
      </c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 t="s">
        <v>101</v>
      </c>
      <c r="G32" s="1"/>
      <c r="H32" s="1">
        <v>2052.34</v>
      </c>
      <c r="I32" s="1"/>
      <c r="J32" s="1"/>
      <c r="K32" s="1"/>
      <c r="L32" s="1"/>
      <c r="M32" s="1"/>
      <c r="N32" s="1"/>
    </row>
    <row r="33" spans="1:14" ht="15">
      <c r="A33" s="1"/>
      <c r="B33" s="1"/>
      <c r="C33" s="1" t="s">
        <v>34</v>
      </c>
      <c r="D33" s="1"/>
      <c r="E33" s="1"/>
      <c r="F33" s="1" t="s">
        <v>35</v>
      </c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 t="s">
        <v>36</v>
      </c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 t="s">
        <v>37</v>
      </c>
      <c r="D35" s="1"/>
      <c r="E35" s="1"/>
      <c r="F35" s="1" t="s">
        <v>102</v>
      </c>
      <c r="G35" s="1"/>
      <c r="H35" s="1">
        <v>1026.17</v>
      </c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 t="s">
        <v>85</v>
      </c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1"/>
      <c r="B38" s="1"/>
      <c r="C38" s="1" t="s">
        <v>38</v>
      </c>
      <c r="D38" s="1"/>
      <c r="E38" s="1"/>
      <c r="F38" s="1" t="s">
        <v>103</v>
      </c>
      <c r="G38" s="1"/>
      <c r="H38" s="1">
        <v>702.12</v>
      </c>
      <c r="I38" s="1"/>
      <c r="J38" s="1"/>
      <c r="K38" s="1"/>
      <c r="L38" s="1"/>
      <c r="M38" s="1"/>
      <c r="N38" s="1"/>
    </row>
    <row r="39" spans="1:14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1"/>
      <c r="B41" s="1"/>
      <c r="C41" s="1"/>
      <c r="D41" s="1"/>
      <c r="E41" s="1"/>
      <c r="F41" s="1"/>
      <c r="G41" s="1" t="s">
        <v>27</v>
      </c>
      <c r="H41" s="1">
        <f>SUM(H19:H40)</f>
        <v>13890.510000000002</v>
      </c>
      <c r="I41" s="1"/>
      <c r="J41" s="1"/>
      <c r="K41" s="1"/>
      <c r="L41" s="1"/>
      <c r="M41" s="1"/>
      <c r="N41" s="1"/>
    </row>
    <row r="42" spans="1:14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">
      <c r="A43" s="1"/>
      <c r="B43" s="1"/>
      <c r="C43" s="1"/>
      <c r="D43" s="1"/>
      <c r="E43" s="1"/>
      <c r="F43" s="1" t="s">
        <v>39</v>
      </c>
      <c r="G43" s="1"/>
      <c r="H43" s="1"/>
      <c r="I43" s="1"/>
      <c r="J43" s="1"/>
      <c r="K43" s="1"/>
      <c r="L43" s="1"/>
      <c r="M43" s="1"/>
      <c r="N43" s="1"/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6" spans="4:5" ht="15">
      <c r="D46" t="s">
        <v>40</v>
      </c>
      <c r="E46" t="s">
        <v>41</v>
      </c>
    </row>
    <row r="47" ht="15">
      <c r="D47" t="s">
        <v>42</v>
      </c>
    </row>
    <row r="50" ht="10.5" customHeight="1"/>
    <row r="53" spans="3:5" ht="15">
      <c r="C53" t="s">
        <v>43</v>
      </c>
      <c r="E53" t="s">
        <v>118</v>
      </c>
    </row>
    <row r="54" spans="2:5" ht="15">
      <c r="B54">
        <v>1800.3</v>
      </c>
      <c r="C54" t="s">
        <v>72</v>
      </c>
      <c r="E54" t="s">
        <v>162</v>
      </c>
    </row>
    <row r="55" spans="1:15" ht="15">
      <c r="A55" s="1"/>
      <c r="B55" s="1" t="s">
        <v>46</v>
      </c>
      <c r="C55" s="1" t="s">
        <v>47</v>
      </c>
      <c r="D55" s="1"/>
      <c r="E55" s="1"/>
      <c r="F55" s="1" t="s">
        <v>48</v>
      </c>
      <c r="G55" s="1" t="s">
        <v>49</v>
      </c>
      <c r="H55" s="1"/>
      <c r="J55" s="1" t="s">
        <v>16</v>
      </c>
      <c r="K55" s="1"/>
      <c r="L55" s="1"/>
      <c r="M55" s="1"/>
      <c r="N55" s="1"/>
      <c r="O55" s="1"/>
    </row>
    <row r="56" spans="1:15" ht="15">
      <c r="A56" s="3"/>
      <c r="B56" s="3">
        <v>1</v>
      </c>
      <c r="C56" s="3" t="s">
        <v>50</v>
      </c>
      <c r="D56" s="3"/>
      <c r="E56" s="3"/>
      <c r="F56" s="3" t="s">
        <v>51</v>
      </c>
      <c r="G56" s="3">
        <v>21241.2</v>
      </c>
      <c r="H56" s="3"/>
      <c r="J56" s="1" t="s">
        <v>21</v>
      </c>
      <c r="K56" s="1" t="s">
        <v>22</v>
      </c>
      <c r="L56" s="1" t="s">
        <v>23</v>
      </c>
      <c r="M56" s="1" t="s">
        <v>24</v>
      </c>
      <c r="N56" s="1" t="s">
        <v>25</v>
      </c>
      <c r="O56" s="1"/>
    </row>
    <row r="57" spans="1:15" ht="15">
      <c r="A57" s="1"/>
      <c r="B57" s="1"/>
      <c r="C57" s="1"/>
      <c r="D57" s="1"/>
      <c r="E57" s="1"/>
      <c r="F57" s="1"/>
      <c r="G57" s="1"/>
      <c r="H57" s="1"/>
      <c r="J57" s="1"/>
      <c r="K57" s="1"/>
      <c r="L57" s="1"/>
      <c r="M57" s="1"/>
      <c r="N57" s="1"/>
      <c r="O57" s="1"/>
    </row>
    <row r="58" spans="1:15" ht="15">
      <c r="A58" s="3"/>
      <c r="B58" s="3">
        <v>2</v>
      </c>
      <c r="C58" s="3" t="s">
        <v>52</v>
      </c>
      <c r="D58" s="3"/>
      <c r="E58" s="3"/>
      <c r="F58" s="3" t="s">
        <v>51</v>
      </c>
      <c r="G58" s="3">
        <v>18518.04</v>
      </c>
      <c r="H58" s="3"/>
      <c r="J58" s="1"/>
      <c r="K58" s="1"/>
      <c r="L58" s="1">
        <v>1.5</v>
      </c>
      <c r="M58" s="1"/>
      <c r="N58" s="1"/>
      <c r="O58" s="1"/>
    </row>
    <row r="59" spans="1:15" ht="15">
      <c r="A59" s="1"/>
      <c r="B59" s="1">
        <v>3</v>
      </c>
      <c r="C59" s="1" t="s">
        <v>53</v>
      </c>
      <c r="D59" s="1"/>
      <c r="E59" s="1"/>
      <c r="F59" s="1" t="s">
        <v>51</v>
      </c>
      <c r="G59" s="1"/>
      <c r="H59" s="1"/>
      <c r="J59" s="1"/>
      <c r="K59" s="1" t="s">
        <v>59</v>
      </c>
      <c r="L59" s="1">
        <v>2</v>
      </c>
      <c r="M59" s="1"/>
      <c r="N59" s="1"/>
      <c r="O59" s="1"/>
    </row>
    <row r="60" spans="1:15" ht="15">
      <c r="A60" s="3"/>
      <c r="B60" s="3">
        <v>4</v>
      </c>
      <c r="C60" s="3" t="s">
        <v>54</v>
      </c>
      <c r="D60" s="3"/>
      <c r="E60" s="3"/>
      <c r="F60" s="3" t="s">
        <v>51</v>
      </c>
      <c r="G60" s="3">
        <v>13890.51</v>
      </c>
      <c r="H60" s="3"/>
      <c r="J60" s="1"/>
      <c r="K60" s="1"/>
      <c r="L60" s="1">
        <v>1</v>
      </c>
      <c r="M60" s="1"/>
      <c r="N60" s="1"/>
      <c r="O60" s="1"/>
    </row>
    <row r="61" spans="1:15" ht="15">
      <c r="A61" s="1"/>
      <c r="B61" s="5">
        <v>1.68</v>
      </c>
      <c r="C61" s="6" t="s">
        <v>104</v>
      </c>
      <c r="D61" s="6" t="s">
        <v>105</v>
      </c>
      <c r="E61" s="6"/>
      <c r="F61" s="1" t="s">
        <v>51</v>
      </c>
      <c r="G61" s="1">
        <v>3024.5</v>
      </c>
      <c r="H61" s="1"/>
      <c r="J61" s="1"/>
      <c r="K61" s="1"/>
      <c r="L61" s="1">
        <v>1</v>
      </c>
      <c r="M61" s="1"/>
      <c r="N61" s="1"/>
      <c r="O61" s="1"/>
    </row>
    <row r="62" spans="1:15" ht="15">
      <c r="A62" s="1"/>
      <c r="B62" s="5">
        <v>2.22</v>
      </c>
      <c r="C62" s="6" t="s">
        <v>106</v>
      </c>
      <c r="D62" s="6"/>
      <c r="E62" s="6"/>
      <c r="F62" s="1" t="s">
        <v>51</v>
      </c>
      <c r="G62" s="1"/>
      <c r="H62" s="1"/>
      <c r="J62" s="1"/>
      <c r="K62" s="1"/>
      <c r="L62" s="1">
        <v>1</v>
      </c>
      <c r="M62" s="1"/>
      <c r="N62" s="1"/>
      <c r="O62" s="1"/>
    </row>
    <row r="63" spans="1:15" ht="15">
      <c r="A63" s="1"/>
      <c r="B63" s="5"/>
      <c r="C63" s="6" t="s">
        <v>107</v>
      </c>
      <c r="D63" s="6"/>
      <c r="E63" s="6"/>
      <c r="F63" s="1" t="s">
        <v>51</v>
      </c>
      <c r="G63" s="1">
        <v>3996.67</v>
      </c>
      <c r="H63" s="1"/>
      <c r="J63" s="1"/>
      <c r="K63" s="1"/>
      <c r="L63" s="1">
        <v>1</v>
      </c>
      <c r="M63" s="1"/>
      <c r="N63" s="1"/>
      <c r="O63" s="1"/>
    </row>
    <row r="64" spans="1:15" ht="15">
      <c r="A64" s="1"/>
      <c r="B64" s="5">
        <v>0.69</v>
      </c>
      <c r="C64" s="6" t="s">
        <v>108</v>
      </c>
      <c r="D64" s="6"/>
      <c r="E64" s="6"/>
      <c r="F64" s="1" t="s">
        <v>51</v>
      </c>
      <c r="G64" s="1"/>
      <c r="H64" s="1"/>
      <c r="J64" s="1"/>
      <c r="K64" s="1"/>
      <c r="L64" s="1">
        <v>1</v>
      </c>
      <c r="M64" s="1"/>
      <c r="N64" s="1"/>
      <c r="O64" s="1"/>
    </row>
    <row r="65" spans="1:15" ht="15">
      <c r="A65" s="1"/>
      <c r="B65" s="5"/>
      <c r="C65" s="6" t="s">
        <v>109</v>
      </c>
      <c r="D65" s="6"/>
      <c r="E65" s="6"/>
      <c r="F65" s="1"/>
      <c r="G65" s="1">
        <v>1242.21</v>
      </c>
      <c r="H65" s="1"/>
      <c r="J65" s="1"/>
      <c r="K65" s="1"/>
      <c r="L65" s="1"/>
      <c r="M65" s="1"/>
      <c r="N65" s="1"/>
      <c r="O65" s="1"/>
    </row>
    <row r="66" spans="1:15" ht="15">
      <c r="A66" s="1"/>
      <c r="B66" s="5">
        <v>1.14</v>
      </c>
      <c r="C66" s="6" t="s">
        <v>110</v>
      </c>
      <c r="D66" s="6"/>
      <c r="E66" s="6"/>
      <c r="F66" s="1"/>
      <c r="G66" s="1"/>
      <c r="H66" s="1"/>
      <c r="J66" s="1"/>
      <c r="K66" s="1"/>
      <c r="L66" s="1"/>
      <c r="M66" s="1"/>
      <c r="N66" s="1"/>
      <c r="O66" s="1"/>
    </row>
    <row r="67" spans="1:15" ht="15">
      <c r="A67" s="1"/>
      <c r="B67" s="5"/>
      <c r="C67" s="6" t="s">
        <v>111</v>
      </c>
      <c r="D67" s="6"/>
      <c r="E67" s="6" t="s">
        <v>112</v>
      </c>
      <c r="F67" s="1"/>
      <c r="G67" s="1">
        <v>2052.34</v>
      </c>
      <c r="H67" s="1"/>
      <c r="J67" s="1"/>
      <c r="K67" s="1"/>
      <c r="L67" s="1"/>
      <c r="M67" s="1"/>
      <c r="N67" s="1"/>
      <c r="O67" s="1"/>
    </row>
    <row r="68" spans="1:15" ht="15">
      <c r="A68" s="1"/>
      <c r="B68" s="5">
        <v>0.57</v>
      </c>
      <c r="C68" s="6" t="s">
        <v>108</v>
      </c>
      <c r="D68" s="6"/>
      <c r="E68" s="6"/>
      <c r="F68" s="1"/>
      <c r="G68" s="1"/>
      <c r="H68" s="1"/>
      <c r="J68" s="1"/>
      <c r="K68" s="1"/>
      <c r="L68" s="1"/>
      <c r="M68" s="1"/>
      <c r="N68" s="1"/>
      <c r="O68" s="1"/>
    </row>
    <row r="69" spans="1:15" ht="15">
      <c r="A69" s="1"/>
      <c r="B69" s="5"/>
      <c r="C69" s="6" t="s">
        <v>113</v>
      </c>
      <c r="D69" s="6"/>
      <c r="E69" s="6"/>
      <c r="F69" s="1"/>
      <c r="G69" s="1">
        <v>1026.17</v>
      </c>
      <c r="H69" s="1"/>
      <c r="J69" s="1"/>
      <c r="K69" s="1"/>
      <c r="L69" s="1"/>
      <c r="M69" s="1"/>
      <c r="N69" s="1"/>
      <c r="O69" s="1"/>
    </row>
    <row r="70" spans="1:15" ht="15">
      <c r="A70" s="1"/>
      <c r="B70" s="5">
        <v>0.39</v>
      </c>
      <c r="C70" s="6" t="s">
        <v>114</v>
      </c>
      <c r="D70" s="6"/>
      <c r="E70" s="6"/>
      <c r="F70" s="1"/>
      <c r="G70" s="1">
        <v>702.12</v>
      </c>
      <c r="H70" s="1"/>
      <c r="J70" s="1"/>
      <c r="K70" s="1"/>
      <c r="L70" s="1"/>
      <c r="M70" s="1"/>
      <c r="N70" s="1"/>
      <c r="O70" s="1"/>
    </row>
    <row r="71" spans="1:15" ht="15">
      <c r="A71" s="3"/>
      <c r="B71" s="3"/>
      <c r="C71" s="3" t="s">
        <v>62</v>
      </c>
      <c r="D71" s="3"/>
      <c r="E71" s="3"/>
      <c r="F71" s="3" t="s">
        <v>51</v>
      </c>
      <c r="G71" s="3"/>
      <c r="H71" s="3"/>
      <c r="J71" s="1"/>
      <c r="K71" s="1"/>
      <c r="L71" s="1"/>
      <c r="M71" s="1"/>
      <c r="N71" s="1"/>
      <c r="O71" s="1"/>
    </row>
    <row r="72" spans="1:15" ht="15">
      <c r="A72" s="1"/>
      <c r="B72" s="1"/>
      <c r="C72" s="1" t="s">
        <v>257</v>
      </c>
      <c r="D72" s="1"/>
      <c r="E72" s="1"/>
      <c r="F72" s="1">
        <v>1846.5</v>
      </c>
      <c r="G72" s="1">
        <v>1846.5</v>
      </c>
      <c r="H72" s="1"/>
      <c r="J72" s="1"/>
      <c r="K72" s="1"/>
      <c r="L72" s="1"/>
      <c r="M72" s="1"/>
      <c r="N72" s="1"/>
      <c r="O72" s="1"/>
    </row>
    <row r="73" spans="1:15" ht="15">
      <c r="A73" s="1"/>
      <c r="B73" s="1"/>
      <c r="C73" s="1"/>
      <c r="D73" s="1"/>
      <c r="E73" s="1" t="s">
        <v>26</v>
      </c>
      <c r="F73" s="1"/>
      <c r="G73" s="1"/>
      <c r="H73" s="1"/>
      <c r="J73" s="1"/>
      <c r="K73" s="1"/>
      <c r="L73" s="1"/>
      <c r="M73" s="1"/>
      <c r="N73" s="1"/>
      <c r="O73" s="1"/>
    </row>
    <row r="74" spans="1:15" ht="15">
      <c r="A74" s="1"/>
      <c r="B74" s="1"/>
      <c r="C74" s="1" t="s">
        <v>152</v>
      </c>
      <c r="D74" s="1"/>
      <c r="E74" s="1"/>
      <c r="F74" s="1"/>
      <c r="G74" s="1"/>
      <c r="H74" s="1"/>
      <c r="J74" s="1"/>
      <c r="K74" s="1"/>
      <c r="L74" s="1"/>
      <c r="M74" s="1"/>
      <c r="N74" s="1"/>
      <c r="O74" s="1"/>
    </row>
    <row r="75" spans="1:15" ht="15">
      <c r="A75" s="1"/>
      <c r="B75" s="1">
        <v>5</v>
      </c>
      <c r="C75" s="1" t="s">
        <v>63</v>
      </c>
      <c r="D75" s="1"/>
      <c r="E75" s="1"/>
      <c r="F75" s="1" t="s">
        <v>51</v>
      </c>
      <c r="G75" s="1"/>
      <c r="H75" s="1"/>
      <c r="J75" s="1"/>
      <c r="K75" s="1"/>
      <c r="L75" s="1"/>
      <c r="M75" s="1"/>
      <c r="N75" s="1"/>
      <c r="O75" s="1"/>
    </row>
    <row r="76" spans="1:15" ht="15">
      <c r="A76" s="1"/>
      <c r="B76" s="1"/>
      <c r="C76" s="1" t="s">
        <v>160</v>
      </c>
      <c r="D76" s="1"/>
      <c r="E76" s="1"/>
      <c r="F76" s="1" t="s">
        <v>51</v>
      </c>
      <c r="G76" s="1">
        <v>33868.58</v>
      </c>
      <c r="H76" s="1" t="s">
        <v>165</v>
      </c>
      <c r="I76" t="s">
        <v>161</v>
      </c>
      <c r="J76" s="1"/>
      <c r="K76" s="1"/>
      <c r="L76" s="1"/>
      <c r="M76" s="1"/>
      <c r="N76" s="1"/>
      <c r="O76" s="1"/>
    </row>
    <row r="77" spans="1:15" ht="15">
      <c r="A77" s="1"/>
      <c r="B77" s="1"/>
      <c r="C77" s="1" t="s">
        <v>65</v>
      </c>
      <c r="D77" s="1"/>
      <c r="E77" s="1"/>
      <c r="F77" s="1"/>
      <c r="G77" s="1">
        <v>21457.02</v>
      </c>
      <c r="H77" s="1"/>
      <c r="J77" s="1"/>
      <c r="K77" s="1"/>
      <c r="L77" s="1"/>
      <c r="M77" s="1"/>
      <c r="N77" s="1"/>
      <c r="O77" s="1"/>
    </row>
    <row r="78" spans="1:15" ht="15">
      <c r="A78" s="1"/>
      <c r="B78" s="1">
        <v>6</v>
      </c>
      <c r="C78" s="1" t="s">
        <v>66</v>
      </c>
      <c r="D78" s="1"/>
      <c r="E78" s="1"/>
      <c r="F78" s="1" t="s">
        <v>51</v>
      </c>
      <c r="G78" s="3">
        <v>4844.8</v>
      </c>
      <c r="H78" s="1"/>
      <c r="J78" s="1"/>
      <c r="K78" s="1"/>
      <c r="L78" s="1"/>
      <c r="M78" s="1" t="s">
        <v>27</v>
      </c>
      <c r="N78" s="1"/>
      <c r="O78" s="1"/>
    </row>
    <row r="79" spans="1:15" ht="15">
      <c r="A79" s="1"/>
      <c r="B79" s="1">
        <v>7</v>
      </c>
      <c r="C79" s="1" t="s">
        <v>67</v>
      </c>
      <c r="D79" s="1"/>
      <c r="E79" s="1"/>
      <c r="F79" s="1" t="s">
        <v>51</v>
      </c>
      <c r="G79" s="1"/>
      <c r="H79" s="1"/>
      <c r="J79" s="1"/>
      <c r="K79" s="1"/>
      <c r="L79" s="1"/>
      <c r="M79" s="1"/>
      <c r="N79" s="1"/>
      <c r="O79" s="1"/>
    </row>
    <row r="80" spans="1:15" ht="15">
      <c r="A80" s="1"/>
      <c r="B80" s="1">
        <v>8</v>
      </c>
      <c r="C80" s="1" t="s">
        <v>52</v>
      </c>
      <c r="D80" s="1"/>
      <c r="E80" s="1"/>
      <c r="F80" s="1" t="s">
        <v>51</v>
      </c>
      <c r="G80" s="1"/>
      <c r="H80" s="1"/>
      <c r="J80" s="1"/>
      <c r="K80" s="1"/>
      <c r="L80" s="1"/>
      <c r="M80" s="1" t="s">
        <v>27</v>
      </c>
      <c r="N80" s="1"/>
      <c r="O80" s="1"/>
    </row>
    <row r="81" spans="1:15" ht="15">
      <c r="A81" s="3"/>
      <c r="B81" s="3">
        <v>9</v>
      </c>
      <c r="C81" s="3" t="s">
        <v>68</v>
      </c>
      <c r="D81" s="3"/>
      <c r="E81" s="3"/>
      <c r="F81" s="3" t="s">
        <v>51</v>
      </c>
      <c r="G81" s="3"/>
      <c r="H81" s="3"/>
      <c r="J81" s="1"/>
      <c r="K81" s="1"/>
      <c r="L81" s="1"/>
      <c r="M81" s="1"/>
      <c r="N81" s="1"/>
      <c r="O81" s="1"/>
    </row>
    <row r="82" spans="1:15" ht="15">
      <c r="A82" s="1"/>
      <c r="B82" s="1">
        <v>10</v>
      </c>
      <c r="C82" s="1" t="s">
        <v>69</v>
      </c>
      <c r="D82" s="1"/>
      <c r="E82" s="1"/>
      <c r="F82" s="1" t="s">
        <v>51</v>
      </c>
      <c r="G82" s="3">
        <v>9472.33</v>
      </c>
      <c r="H82" s="1"/>
      <c r="J82" s="1"/>
      <c r="K82" s="1"/>
      <c r="L82" s="1"/>
      <c r="M82" s="1"/>
      <c r="N82" s="1"/>
      <c r="O82" s="1"/>
    </row>
    <row r="83" spans="1:15" ht="15">
      <c r="A83" s="4"/>
      <c r="B83" s="4"/>
      <c r="C83" s="8" t="s">
        <v>153</v>
      </c>
      <c r="D83" s="4"/>
      <c r="E83" s="4"/>
      <c r="F83" s="4"/>
      <c r="G83" s="7"/>
      <c r="H83" s="4"/>
      <c r="J83" s="4"/>
      <c r="K83" s="4"/>
      <c r="L83" s="4"/>
      <c r="M83" s="4"/>
      <c r="N83" s="4"/>
      <c r="O83" s="4"/>
    </row>
    <row r="84" ht="15">
      <c r="D84" t="s">
        <v>70</v>
      </c>
    </row>
    <row r="85" ht="15">
      <c r="D85" t="s">
        <v>71</v>
      </c>
    </row>
    <row r="86" spans="1:8" ht="15">
      <c r="A86" s="1" t="s">
        <v>89</v>
      </c>
      <c r="B86" s="1" t="s">
        <v>91</v>
      </c>
      <c r="C86" s="1" t="s">
        <v>92</v>
      </c>
      <c r="D86" s="1"/>
      <c r="E86" s="1" t="s">
        <v>93</v>
      </c>
      <c r="F86" s="1"/>
      <c r="G86" s="1" t="s">
        <v>94</v>
      </c>
      <c r="H86" s="1"/>
    </row>
    <row r="87" spans="1:8" ht="15">
      <c r="A87" s="1" t="s">
        <v>90</v>
      </c>
      <c r="B87" s="1"/>
      <c r="C87" s="1">
        <v>2628.75</v>
      </c>
      <c r="D87" s="1"/>
      <c r="E87" s="1">
        <v>1147.87</v>
      </c>
      <c r="F87" s="1"/>
      <c r="G87" s="1">
        <v>1480.88</v>
      </c>
      <c r="H87" s="1"/>
    </row>
    <row r="88" spans="1:8" ht="15">
      <c r="A88" s="1" t="s">
        <v>97</v>
      </c>
      <c r="B88" s="1">
        <v>1480.88</v>
      </c>
      <c r="C88" s="1">
        <v>2628.75</v>
      </c>
      <c r="D88" s="1"/>
      <c r="E88" s="1">
        <v>2165.52</v>
      </c>
      <c r="F88" s="1"/>
      <c r="G88" s="1">
        <v>1944.11</v>
      </c>
      <c r="H88" s="1"/>
    </row>
    <row r="89" spans="1:8" ht="15">
      <c r="A89" s="1" t="s">
        <v>117</v>
      </c>
      <c r="B89" s="1">
        <v>1944.11</v>
      </c>
      <c r="C89" s="1">
        <v>2628.74</v>
      </c>
      <c r="D89" s="1"/>
      <c r="E89" s="1">
        <v>2104.23</v>
      </c>
      <c r="F89" s="1"/>
      <c r="G89" s="1">
        <v>2468.62</v>
      </c>
      <c r="H89" s="1"/>
    </row>
    <row r="90" spans="1:8" ht="15">
      <c r="A90" s="1" t="s">
        <v>121</v>
      </c>
      <c r="B90" s="1">
        <v>2468.62</v>
      </c>
      <c r="C90" s="1">
        <v>2628.75</v>
      </c>
      <c r="D90" s="1"/>
      <c r="E90" s="1">
        <v>2553.47</v>
      </c>
      <c r="F90" s="1"/>
      <c r="G90" s="1">
        <v>2543.9</v>
      </c>
      <c r="H90" s="1"/>
    </row>
    <row r="91" spans="1:8" ht="15">
      <c r="A91" s="1" t="s">
        <v>123</v>
      </c>
      <c r="B91" s="1">
        <v>2543.9</v>
      </c>
      <c r="C91" s="1">
        <v>2628.75</v>
      </c>
      <c r="D91" s="1"/>
      <c r="E91" s="1">
        <v>2004.64</v>
      </c>
      <c r="F91" s="1"/>
      <c r="G91" s="1">
        <v>3168.01</v>
      </c>
      <c r="H91" s="1"/>
    </row>
    <row r="92" spans="1:8" ht="15">
      <c r="A92" s="1" t="s">
        <v>126</v>
      </c>
      <c r="B92" s="1">
        <v>3168.01</v>
      </c>
      <c r="C92" s="1">
        <v>2628.75</v>
      </c>
      <c r="D92" s="1"/>
      <c r="E92" s="1">
        <v>2531.44</v>
      </c>
      <c r="F92" s="1"/>
      <c r="G92" s="1">
        <v>3265.32</v>
      </c>
      <c r="H92" s="1"/>
    </row>
    <row r="93" spans="1:8" ht="15">
      <c r="A93" s="1" t="s">
        <v>134</v>
      </c>
      <c r="B93" s="1">
        <v>3265.32</v>
      </c>
      <c r="C93" s="1">
        <v>2628.75</v>
      </c>
      <c r="D93" s="1"/>
      <c r="E93" s="1">
        <v>2046.95</v>
      </c>
      <c r="F93" s="1"/>
      <c r="G93" s="1">
        <v>3847.12</v>
      </c>
      <c r="H93" s="1"/>
    </row>
    <row r="94" spans="1:8" ht="15">
      <c r="A94" s="1" t="s">
        <v>149</v>
      </c>
      <c r="B94" s="1">
        <v>3847.12</v>
      </c>
      <c r="C94" s="1">
        <v>2628.76</v>
      </c>
      <c r="D94" s="1"/>
      <c r="E94" s="1">
        <v>2059.14</v>
      </c>
      <c r="F94" s="1"/>
      <c r="G94" s="1">
        <v>4416.74</v>
      </c>
      <c r="H94" s="1"/>
    </row>
    <row r="95" spans="1:8" ht="15">
      <c r="A95" s="1" t="s">
        <v>155</v>
      </c>
      <c r="B95" s="1">
        <v>4416.74</v>
      </c>
      <c r="C95" s="1">
        <v>2628.75</v>
      </c>
      <c r="D95" s="1"/>
      <c r="E95" s="1">
        <v>2497.47</v>
      </c>
      <c r="F95" s="1"/>
      <c r="G95" s="1">
        <v>4548.02</v>
      </c>
      <c r="H95" s="1"/>
    </row>
    <row r="96" spans="1:8" ht="15">
      <c r="A96" s="1" t="s">
        <v>164</v>
      </c>
      <c r="B96" s="1">
        <v>4548.023</v>
      </c>
      <c r="C96" s="1">
        <v>2628.45</v>
      </c>
      <c r="D96" s="1"/>
      <c r="E96" s="1">
        <v>2346.29</v>
      </c>
      <c r="F96" s="1"/>
      <c r="G96" s="1">
        <v>4830.18</v>
      </c>
      <c r="H96" s="1"/>
    </row>
    <row r="97" spans="1:8" ht="15">
      <c r="A97" s="10"/>
      <c r="B97" s="4"/>
      <c r="C97" s="4"/>
      <c r="D97" s="4"/>
      <c r="E97" s="4"/>
      <c r="F97" s="4"/>
      <c r="G97" s="4"/>
      <c r="H97" s="4"/>
    </row>
    <row r="98" spans="1:8" ht="15">
      <c r="A98" s="4"/>
      <c r="B98" s="4"/>
      <c r="C98" s="4"/>
      <c r="D98" s="4"/>
      <c r="E98" s="4"/>
      <c r="F98" s="4"/>
      <c r="G98" s="4"/>
      <c r="H98" s="9"/>
    </row>
  </sheetData>
  <sheetProtection/>
  <printOptions/>
  <pageMargins left="2.6" right="0.7086614173228347" top="1.2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O98"/>
  <sheetViews>
    <sheetView zoomScalePageLayoutView="0" workbookViewId="0" topLeftCell="A94">
      <selection activeCell="D95" sqref="D95"/>
    </sheetView>
  </sheetViews>
  <sheetFormatPr defaultColWidth="9.140625" defaultRowHeight="15"/>
  <cols>
    <col min="8" max="8" width="11.140625" style="0" customWidth="1"/>
  </cols>
  <sheetData>
    <row r="3" ht="15">
      <c r="A3" t="s">
        <v>167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10</v>
      </c>
      <c r="B9" s="1">
        <v>24311.56</v>
      </c>
      <c r="C9" s="1">
        <v>9198.52</v>
      </c>
      <c r="D9" s="1">
        <v>8271.48</v>
      </c>
      <c r="E9" s="1"/>
      <c r="F9" s="1">
        <v>8271.48</v>
      </c>
      <c r="G9" s="1">
        <v>25238.6</v>
      </c>
      <c r="H9" s="1"/>
    </row>
    <row r="10" spans="1:8" ht="15">
      <c r="A10" s="1" t="s">
        <v>11</v>
      </c>
      <c r="B10" s="1">
        <v>26612.94</v>
      </c>
      <c r="C10" s="1">
        <v>12042.68</v>
      </c>
      <c r="D10" s="1">
        <v>10711.26</v>
      </c>
      <c r="E10" s="1"/>
      <c r="F10" s="1">
        <v>10711.26</v>
      </c>
      <c r="G10" s="1">
        <v>27944.36</v>
      </c>
      <c r="H10" s="1"/>
    </row>
    <row r="11" spans="1:8" ht="15">
      <c r="A11" s="1" t="s">
        <v>12</v>
      </c>
      <c r="B11" s="1">
        <v>0</v>
      </c>
      <c r="C11" s="3">
        <f>SUM(C9:C10)</f>
        <v>21241.2</v>
      </c>
      <c r="D11" s="1"/>
      <c r="E11" s="1"/>
      <c r="F11" s="3">
        <v>18982.74</v>
      </c>
      <c r="G11" s="1"/>
      <c r="H11" s="1"/>
    </row>
    <row r="16" spans="1:14" ht="15">
      <c r="A16" s="1"/>
      <c r="B16" s="1" t="s">
        <v>13</v>
      </c>
      <c r="C16" s="1" t="s">
        <v>14</v>
      </c>
      <c r="D16" s="1"/>
      <c r="E16" s="1" t="s">
        <v>15</v>
      </c>
      <c r="F16" s="1"/>
      <c r="G16" s="1"/>
      <c r="H16" s="1"/>
      <c r="I16" s="1" t="s">
        <v>16</v>
      </c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1" t="s">
        <v>17</v>
      </c>
      <c r="F17" s="1" t="s">
        <v>18</v>
      </c>
      <c r="G17" s="1" t="s">
        <v>19</v>
      </c>
      <c r="H17" s="1" t="s">
        <v>20</v>
      </c>
      <c r="I17" s="1" t="s">
        <v>21</v>
      </c>
      <c r="J17" s="1" t="s">
        <v>22</v>
      </c>
      <c r="K17" s="1" t="s">
        <v>23</v>
      </c>
      <c r="L17" s="1" t="s">
        <v>24</v>
      </c>
      <c r="M17" s="1" t="s">
        <v>25</v>
      </c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>
        <v>2</v>
      </c>
      <c r="F19" s="1"/>
      <c r="G19" s="1"/>
      <c r="H19" s="1"/>
      <c r="I19" s="1" t="s">
        <v>257</v>
      </c>
      <c r="J19" s="1"/>
      <c r="K19" s="1">
        <v>1.5</v>
      </c>
      <c r="L19" s="1"/>
      <c r="M19" s="1"/>
      <c r="N19" s="1">
        <v>1383.3</v>
      </c>
    </row>
    <row r="20" spans="1:14" ht="15">
      <c r="A20" s="1"/>
      <c r="B20" s="1"/>
      <c r="C20" s="1"/>
      <c r="D20" s="1"/>
      <c r="E20" s="1" t="s">
        <v>26</v>
      </c>
      <c r="F20" s="1"/>
      <c r="G20" s="1"/>
      <c r="H20" s="1"/>
      <c r="I20" s="1"/>
      <c r="J20" s="1" t="s">
        <v>59</v>
      </c>
      <c r="K20" s="1">
        <v>2</v>
      </c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>
        <v>1</v>
      </c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 t="s">
        <v>28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 t="s">
        <v>26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2" t="s">
        <v>31</v>
      </c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>
        <v>1800.3</v>
      </c>
      <c r="F29" s="1" t="s">
        <v>98</v>
      </c>
      <c r="G29" s="1"/>
      <c r="H29" s="1">
        <v>3024.5</v>
      </c>
      <c r="I29" s="1"/>
      <c r="J29" s="1"/>
      <c r="K29" s="1"/>
      <c r="L29" s="1"/>
      <c r="M29" s="1"/>
      <c r="N29" s="1"/>
    </row>
    <row r="30" spans="1:14" ht="15">
      <c r="A30" s="1"/>
      <c r="B30" s="1"/>
      <c r="C30" s="1" t="s">
        <v>32</v>
      </c>
      <c r="D30" s="1"/>
      <c r="E30" s="1">
        <v>1800.3</v>
      </c>
      <c r="F30" s="1" t="s">
        <v>99</v>
      </c>
      <c r="G30" s="1"/>
      <c r="H30" s="1">
        <v>3996.67</v>
      </c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 t="s">
        <v>100</v>
      </c>
      <c r="G31" s="1"/>
      <c r="H31" s="1">
        <v>1242.21</v>
      </c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 t="s">
        <v>101</v>
      </c>
      <c r="G32" s="1"/>
      <c r="H32" s="1">
        <v>2052.34</v>
      </c>
      <c r="I32" s="1"/>
      <c r="J32" s="1"/>
      <c r="K32" s="1"/>
      <c r="L32" s="1"/>
      <c r="M32" s="1"/>
      <c r="N32" s="1"/>
    </row>
    <row r="33" spans="1:14" ht="15">
      <c r="A33" s="1"/>
      <c r="B33" s="1"/>
      <c r="C33" s="1" t="s">
        <v>34</v>
      </c>
      <c r="D33" s="1"/>
      <c r="E33" s="1"/>
      <c r="F33" s="1" t="s">
        <v>35</v>
      </c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 t="s">
        <v>36</v>
      </c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 t="s">
        <v>37</v>
      </c>
      <c r="D35" s="1"/>
      <c r="E35" s="1"/>
      <c r="F35" s="1" t="s">
        <v>102</v>
      </c>
      <c r="G35" s="1"/>
      <c r="H35" s="1">
        <v>1026.17</v>
      </c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 t="s">
        <v>85</v>
      </c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1"/>
      <c r="B38" s="1"/>
      <c r="C38" s="1" t="s">
        <v>38</v>
      </c>
      <c r="D38" s="1"/>
      <c r="E38" s="1"/>
      <c r="F38" s="1" t="s">
        <v>103</v>
      </c>
      <c r="G38" s="1"/>
      <c r="H38" s="1">
        <v>702.12</v>
      </c>
      <c r="I38" s="1"/>
      <c r="J38" s="1"/>
      <c r="K38" s="1"/>
      <c r="L38" s="1"/>
      <c r="M38" s="1"/>
      <c r="N38" s="1"/>
    </row>
    <row r="39" spans="1:14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1"/>
      <c r="B41" s="1"/>
      <c r="C41" s="1"/>
      <c r="D41" s="1"/>
      <c r="E41" s="1"/>
      <c r="F41" s="1"/>
      <c r="G41" s="1" t="s">
        <v>27</v>
      </c>
      <c r="H41" s="1">
        <f>SUM(H19:H40)</f>
        <v>12044.010000000002</v>
      </c>
      <c r="I41" s="1"/>
      <c r="J41" s="1"/>
      <c r="K41" s="1"/>
      <c r="L41" s="1"/>
      <c r="M41" s="1"/>
      <c r="N41" s="1"/>
    </row>
    <row r="42" spans="1:14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">
      <c r="A43" s="1"/>
      <c r="B43" s="1"/>
      <c r="C43" s="1"/>
      <c r="D43" s="1"/>
      <c r="E43" s="1"/>
      <c r="F43" s="1" t="s">
        <v>39</v>
      </c>
      <c r="G43" s="1"/>
      <c r="H43" s="1"/>
      <c r="I43" s="1"/>
      <c r="J43" s="1"/>
      <c r="K43" s="1"/>
      <c r="L43" s="1"/>
      <c r="M43" s="1"/>
      <c r="N43" s="1"/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6" spans="4:5" ht="15">
      <c r="D46" t="s">
        <v>40</v>
      </c>
      <c r="E46" t="s">
        <v>41</v>
      </c>
    </row>
    <row r="47" ht="15">
      <c r="D47" t="s">
        <v>42</v>
      </c>
    </row>
    <row r="50" ht="10.5" customHeight="1"/>
    <row r="53" spans="3:5" ht="15">
      <c r="C53" t="s">
        <v>43</v>
      </c>
      <c r="E53" t="s">
        <v>118</v>
      </c>
    </row>
    <row r="54" spans="2:5" ht="15">
      <c r="B54">
        <v>1800.3</v>
      </c>
      <c r="C54" t="s">
        <v>72</v>
      </c>
      <c r="E54" t="s">
        <v>162</v>
      </c>
    </row>
    <row r="55" spans="1:15" ht="15">
      <c r="A55" s="1"/>
      <c r="B55" s="1" t="s">
        <v>46</v>
      </c>
      <c r="C55" s="1" t="s">
        <v>47</v>
      </c>
      <c r="D55" s="1"/>
      <c r="E55" s="1"/>
      <c r="F55" s="1" t="s">
        <v>48</v>
      </c>
      <c r="G55" s="1" t="s">
        <v>49</v>
      </c>
      <c r="H55" s="1"/>
      <c r="J55" s="1" t="s">
        <v>16</v>
      </c>
      <c r="K55" s="1"/>
      <c r="L55" s="1"/>
      <c r="M55" s="1"/>
      <c r="N55" s="1"/>
      <c r="O55" s="1"/>
    </row>
    <row r="56" spans="1:15" ht="15">
      <c r="A56" s="3"/>
      <c r="B56" s="3">
        <v>1</v>
      </c>
      <c r="C56" s="3" t="s">
        <v>50</v>
      </c>
      <c r="D56" s="3"/>
      <c r="E56" s="3"/>
      <c r="F56" s="3" t="s">
        <v>51</v>
      </c>
      <c r="G56" s="3">
        <v>21241.2</v>
      </c>
      <c r="H56" s="3"/>
      <c r="J56" s="1" t="s">
        <v>21</v>
      </c>
      <c r="K56" s="1" t="s">
        <v>22</v>
      </c>
      <c r="L56" s="1" t="s">
        <v>23</v>
      </c>
      <c r="M56" s="1" t="s">
        <v>24</v>
      </c>
      <c r="N56" s="1" t="s">
        <v>25</v>
      </c>
      <c r="O56" s="1"/>
    </row>
    <row r="57" spans="1:15" ht="15">
      <c r="A57" s="1"/>
      <c r="B57" s="1"/>
      <c r="C57" s="1"/>
      <c r="D57" s="1"/>
      <c r="E57" s="1"/>
      <c r="F57" s="1"/>
      <c r="G57" s="1"/>
      <c r="H57" s="1"/>
      <c r="J57" s="1"/>
      <c r="K57" s="1"/>
      <c r="L57" s="1"/>
      <c r="M57" s="1"/>
      <c r="N57" s="1"/>
      <c r="O57" s="1"/>
    </row>
    <row r="58" spans="1:15" ht="15">
      <c r="A58" s="3"/>
      <c r="B58" s="3">
        <v>2</v>
      </c>
      <c r="C58" s="3" t="s">
        <v>52</v>
      </c>
      <c r="D58" s="3"/>
      <c r="E58" s="3"/>
      <c r="F58" s="3" t="s">
        <v>51</v>
      </c>
      <c r="G58" s="3">
        <v>18982.74</v>
      </c>
      <c r="H58" s="3"/>
      <c r="J58" s="1" t="s">
        <v>147</v>
      </c>
      <c r="K58" s="1"/>
      <c r="L58" s="1">
        <v>1.5</v>
      </c>
      <c r="M58" s="1"/>
      <c r="N58" s="1"/>
      <c r="O58" s="1">
        <v>1383.3</v>
      </c>
    </row>
    <row r="59" spans="1:15" ht="15">
      <c r="A59" s="1"/>
      <c r="B59" s="1">
        <v>3</v>
      </c>
      <c r="C59" s="1" t="s">
        <v>53</v>
      </c>
      <c r="D59" s="1"/>
      <c r="E59" s="1"/>
      <c r="F59" s="1" t="s">
        <v>51</v>
      </c>
      <c r="G59" s="1"/>
      <c r="H59" s="1"/>
      <c r="J59" s="1"/>
      <c r="K59" s="1" t="s">
        <v>59</v>
      </c>
      <c r="L59" s="1">
        <v>2</v>
      </c>
      <c r="M59" s="1"/>
      <c r="N59" s="1"/>
      <c r="O59" s="1"/>
    </row>
    <row r="60" spans="1:15" ht="15">
      <c r="A60" s="3"/>
      <c r="B60" s="3">
        <v>4</v>
      </c>
      <c r="C60" s="3" t="s">
        <v>54</v>
      </c>
      <c r="D60" s="3"/>
      <c r="E60" s="3"/>
      <c r="F60" s="3" t="s">
        <v>51</v>
      </c>
      <c r="G60" s="3">
        <v>13427.31</v>
      </c>
      <c r="H60" s="3"/>
      <c r="J60" s="1"/>
      <c r="K60" s="1"/>
      <c r="L60" s="1">
        <v>1</v>
      </c>
      <c r="M60" s="1"/>
      <c r="N60" s="1"/>
      <c r="O60" s="1"/>
    </row>
    <row r="61" spans="1:15" ht="15">
      <c r="A61" s="1"/>
      <c r="B61" s="5">
        <v>1.68</v>
      </c>
      <c r="C61" s="6" t="s">
        <v>104</v>
      </c>
      <c r="D61" s="6" t="s">
        <v>105</v>
      </c>
      <c r="E61" s="6"/>
      <c r="F61" s="1" t="s">
        <v>51</v>
      </c>
      <c r="G61" s="1">
        <v>3024.5</v>
      </c>
      <c r="H61" s="1"/>
      <c r="J61" s="1"/>
      <c r="K61" s="1"/>
      <c r="L61" s="1">
        <v>1</v>
      </c>
      <c r="M61" s="1"/>
      <c r="N61" s="1"/>
      <c r="O61" s="1"/>
    </row>
    <row r="62" spans="1:15" ht="15">
      <c r="A62" s="1"/>
      <c r="B62" s="5">
        <v>2.22</v>
      </c>
      <c r="C62" s="6" t="s">
        <v>106</v>
      </c>
      <c r="D62" s="6"/>
      <c r="E62" s="6"/>
      <c r="F62" s="1" t="s">
        <v>51</v>
      </c>
      <c r="G62" s="1"/>
      <c r="H62" s="1"/>
      <c r="J62" s="1"/>
      <c r="K62" s="1"/>
      <c r="L62" s="1">
        <v>1</v>
      </c>
      <c r="M62" s="1"/>
      <c r="N62" s="1"/>
      <c r="O62" s="1"/>
    </row>
    <row r="63" spans="1:15" ht="15">
      <c r="A63" s="1"/>
      <c r="B63" s="5"/>
      <c r="C63" s="6" t="s">
        <v>107</v>
      </c>
      <c r="D63" s="6"/>
      <c r="E63" s="6"/>
      <c r="F63" s="1" t="s">
        <v>51</v>
      </c>
      <c r="G63" s="1">
        <v>3996.67</v>
      </c>
      <c r="H63" s="1"/>
      <c r="J63" s="1"/>
      <c r="K63" s="1"/>
      <c r="L63" s="1">
        <v>1</v>
      </c>
      <c r="M63" s="1"/>
      <c r="N63" s="1"/>
      <c r="O63" s="1"/>
    </row>
    <row r="64" spans="1:15" ht="15">
      <c r="A64" s="1"/>
      <c r="B64" s="5">
        <v>0.69</v>
      </c>
      <c r="C64" s="6" t="s">
        <v>108</v>
      </c>
      <c r="D64" s="6"/>
      <c r="E64" s="6"/>
      <c r="F64" s="1" t="s">
        <v>51</v>
      </c>
      <c r="G64" s="1"/>
      <c r="H64" s="1"/>
      <c r="J64" s="1"/>
      <c r="K64" s="1"/>
      <c r="L64" s="1">
        <v>1</v>
      </c>
      <c r="M64" s="1"/>
      <c r="N64" s="1"/>
      <c r="O64" s="1"/>
    </row>
    <row r="65" spans="1:15" ht="15">
      <c r="A65" s="1"/>
      <c r="B65" s="5"/>
      <c r="C65" s="6" t="s">
        <v>109</v>
      </c>
      <c r="D65" s="6"/>
      <c r="E65" s="6"/>
      <c r="F65" s="1"/>
      <c r="G65" s="1">
        <v>1242.21</v>
      </c>
      <c r="H65" s="1"/>
      <c r="J65" s="1"/>
      <c r="K65" s="1"/>
      <c r="L65" s="1"/>
      <c r="M65" s="1"/>
      <c r="N65" s="1"/>
      <c r="O65" s="1"/>
    </row>
    <row r="66" spans="1:15" ht="15">
      <c r="A66" s="1"/>
      <c r="B66" s="5">
        <v>1.14</v>
      </c>
      <c r="C66" s="6" t="s">
        <v>110</v>
      </c>
      <c r="D66" s="6"/>
      <c r="E66" s="6"/>
      <c r="F66" s="1"/>
      <c r="G66" s="1"/>
      <c r="H66" s="1"/>
      <c r="J66" s="1"/>
      <c r="K66" s="1"/>
      <c r="L66" s="1"/>
      <c r="M66" s="1"/>
      <c r="N66" s="1"/>
      <c r="O66" s="1"/>
    </row>
    <row r="67" spans="1:15" ht="15">
      <c r="A67" s="1"/>
      <c r="B67" s="5"/>
      <c r="C67" s="6" t="s">
        <v>111</v>
      </c>
      <c r="D67" s="6"/>
      <c r="E67" s="6" t="s">
        <v>112</v>
      </c>
      <c r="F67" s="1"/>
      <c r="G67" s="1">
        <v>2052.34</v>
      </c>
      <c r="H67" s="1"/>
      <c r="J67" s="1"/>
      <c r="K67" s="1"/>
      <c r="L67" s="1"/>
      <c r="M67" s="1"/>
      <c r="N67" s="1"/>
      <c r="O67" s="1"/>
    </row>
    <row r="68" spans="1:15" ht="15">
      <c r="A68" s="1"/>
      <c r="B68" s="5">
        <v>0.57</v>
      </c>
      <c r="C68" s="6" t="s">
        <v>108</v>
      </c>
      <c r="D68" s="6"/>
      <c r="E68" s="6"/>
      <c r="F68" s="1"/>
      <c r="G68" s="1"/>
      <c r="H68" s="1"/>
      <c r="J68" s="1"/>
      <c r="K68" s="1"/>
      <c r="L68" s="1"/>
      <c r="M68" s="1"/>
      <c r="N68" s="1"/>
      <c r="O68" s="1"/>
    </row>
    <row r="69" spans="1:15" ht="15">
      <c r="A69" s="1"/>
      <c r="B69" s="5"/>
      <c r="C69" s="6" t="s">
        <v>113</v>
      </c>
      <c r="D69" s="6"/>
      <c r="E69" s="6"/>
      <c r="F69" s="1"/>
      <c r="G69" s="1">
        <v>1026.17</v>
      </c>
      <c r="H69" s="1"/>
      <c r="J69" s="1"/>
      <c r="K69" s="1"/>
      <c r="L69" s="1"/>
      <c r="M69" s="1"/>
      <c r="N69" s="1"/>
      <c r="O69" s="1"/>
    </row>
    <row r="70" spans="1:15" ht="15">
      <c r="A70" s="1"/>
      <c r="B70" s="5">
        <v>0.39</v>
      </c>
      <c r="C70" s="6" t="s">
        <v>114</v>
      </c>
      <c r="D70" s="6"/>
      <c r="E70" s="6"/>
      <c r="F70" s="1"/>
      <c r="G70" s="1">
        <v>702.12</v>
      </c>
      <c r="H70" s="1"/>
      <c r="J70" s="1"/>
      <c r="K70" s="1"/>
      <c r="L70" s="1"/>
      <c r="M70" s="1"/>
      <c r="N70" s="1"/>
      <c r="O70" s="1"/>
    </row>
    <row r="71" spans="1:15" ht="15">
      <c r="A71" s="3"/>
      <c r="B71" s="3"/>
      <c r="C71" s="3" t="s">
        <v>62</v>
      </c>
      <c r="D71" s="3"/>
      <c r="E71" s="3"/>
      <c r="F71" s="3" t="s">
        <v>51</v>
      </c>
      <c r="G71" s="3"/>
      <c r="H71" s="3"/>
      <c r="J71" s="1"/>
      <c r="K71" s="1"/>
      <c r="L71" s="1"/>
      <c r="M71" s="1"/>
      <c r="N71" s="1"/>
      <c r="O71" s="1"/>
    </row>
    <row r="72" spans="1:15" ht="15">
      <c r="A72" s="1"/>
      <c r="B72" s="1"/>
      <c r="C72" s="1" t="s">
        <v>257</v>
      </c>
      <c r="D72" s="1"/>
      <c r="E72" s="1"/>
      <c r="F72" s="1"/>
      <c r="G72" s="1">
        <v>1383.3</v>
      </c>
      <c r="H72" s="1"/>
      <c r="J72" s="1"/>
      <c r="K72" s="1"/>
      <c r="L72" s="1"/>
      <c r="M72" s="1"/>
      <c r="N72" s="1"/>
      <c r="O72" s="1"/>
    </row>
    <row r="73" spans="1:15" ht="15">
      <c r="A73" s="1"/>
      <c r="B73" s="1"/>
      <c r="C73" s="1"/>
      <c r="D73" s="1"/>
      <c r="E73" s="1" t="s">
        <v>26</v>
      </c>
      <c r="F73" s="1"/>
      <c r="G73" s="1"/>
      <c r="H73" s="1"/>
      <c r="J73" s="1"/>
      <c r="K73" s="1"/>
      <c r="L73" s="1"/>
      <c r="M73" s="1"/>
      <c r="N73" s="1"/>
      <c r="O73" s="1"/>
    </row>
    <row r="74" spans="1:15" ht="15">
      <c r="A74" s="1"/>
      <c r="B74" s="1"/>
      <c r="C74" s="1" t="s">
        <v>152</v>
      </c>
      <c r="D74" s="1"/>
      <c r="E74" s="1"/>
      <c r="F74" s="1"/>
      <c r="G74" s="1"/>
      <c r="H74" s="1"/>
      <c r="J74" s="1"/>
      <c r="K74" s="1"/>
      <c r="L74" s="1"/>
      <c r="M74" s="1"/>
      <c r="N74" s="1"/>
      <c r="O74" s="1"/>
    </row>
    <row r="75" spans="1:15" ht="15">
      <c r="A75" s="1"/>
      <c r="B75" s="1">
        <v>5</v>
      </c>
      <c r="C75" s="1" t="s">
        <v>63</v>
      </c>
      <c r="D75" s="1"/>
      <c r="E75" s="1"/>
      <c r="F75" s="1" t="s">
        <v>51</v>
      </c>
      <c r="G75" s="1"/>
      <c r="H75" s="1"/>
      <c r="J75" s="1"/>
      <c r="K75" s="1"/>
      <c r="L75" s="1"/>
      <c r="M75" s="1"/>
      <c r="N75" s="1"/>
      <c r="O75" s="1"/>
    </row>
    <row r="76" spans="1:15" ht="15">
      <c r="A76" s="1"/>
      <c r="B76" s="1"/>
      <c r="C76" s="1" t="s">
        <v>160</v>
      </c>
      <c r="D76" s="1"/>
      <c r="E76" s="1"/>
      <c r="F76" s="1" t="s">
        <v>51</v>
      </c>
      <c r="G76" s="1">
        <v>33868.58</v>
      </c>
      <c r="H76" s="1" t="s">
        <v>165</v>
      </c>
      <c r="I76" t="s">
        <v>161</v>
      </c>
      <c r="J76" s="1"/>
      <c r="K76" s="1"/>
      <c r="L76" s="1"/>
      <c r="M76" s="1"/>
      <c r="N76" s="1"/>
      <c r="O76" s="1"/>
    </row>
    <row r="77" spans="1:15" ht="15">
      <c r="A77" s="1"/>
      <c r="B77" s="1"/>
      <c r="C77" s="1" t="s">
        <v>65</v>
      </c>
      <c r="D77" s="1"/>
      <c r="E77" s="1"/>
      <c r="F77" s="1"/>
      <c r="G77" s="1">
        <v>23896.67</v>
      </c>
      <c r="H77" s="1"/>
      <c r="J77" s="1"/>
      <c r="K77" s="1"/>
      <c r="L77" s="1"/>
      <c r="M77" s="1"/>
      <c r="N77" s="1"/>
      <c r="O77" s="1"/>
    </row>
    <row r="78" spans="1:15" ht="15">
      <c r="A78" s="1"/>
      <c r="B78" s="1">
        <v>6</v>
      </c>
      <c r="C78" s="1" t="s">
        <v>66</v>
      </c>
      <c r="D78" s="1"/>
      <c r="E78" s="1"/>
      <c r="F78" s="1" t="s">
        <v>51</v>
      </c>
      <c r="G78" s="3">
        <v>9472.33</v>
      </c>
      <c r="H78" s="1"/>
      <c r="J78" s="1"/>
      <c r="K78" s="1"/>
      <c r="L78" s="1"/>
      <c r="M78" s="1" t="s">
        <v>27</v>
      </c>
      <c r="N78" s="1"/>
      <c r="O78" s="1"/>
    </row>
    <row r="79" spans="1:15" ht="15">
      <c r="A79" s="1"/>
      <c r="B79" s="1">
        <v>7</v>
      </c>
      <c r="C79" s="1" t="s">
        <v>67</v>
      </c>
      <c r="D79" s="1"/>
      <c r="E79" s="1"/>
      <c r="F79" s="1" t="s">
        <v>51</v>
      </c>
      <c r="G79" s="1"/>
      <c r="H79" s="1"/>
      <c r="J79" s="1"/>
      <c r="K79" s="1"/>
      <c r="L79" s="1"/>
      <c r="M79" s="1"/>
      <c r="N79" s="1"/>
      <c r="O79" s="1"/>
    </row>
    <row r="80" spans="1:15" ht="15">
      <c r="A80" s="1"/>
      <c r="B80" s="1">
        <v>8</v>
      </c>
      <c r="C80" s="1" t="s">
        <v>52</v>
      </c>
      <c r="D80" s="1"/>
      <c r="E80" s="1"/>
      <c r="F80" s="1" t="s">
        <v>51</v>
      </c>
      <c r="G80" s="1"/>
      <c r="H80" s="1"/>
      <c r="J80" s="1"/>
      <c r="K80" s="1"/>
      <c r="L80" s="1"/>
      <c r="M80" s="1" t="s">
        <v>27</v>
      </c>
      <c r="N80" s="1"/>
      <c r="O80" s="1"/>
    </row>
    <row r="81" spans="1:15" ht="15">
      <c r="A81" s="3"/>
      <c r="B81" s="3">
        <v>9</v>
      </c>
      <c r="C81" s="3" t="s">
        <v>68</v>
      </c>
      <c r="D81" s="3"/>
      <c r="E81" s="3"/>
      <c r="F81" s="3" t="s">
        <v>51</v>
      </c>
      <c r="G81" s="3"/>
      <c r="H81" s="3"/>
      <c r="J81" s="1"/>
      <c r="K81" s="1"/>
      <c r="L81" s="1"/>
      <c r="M81" s="1"/>
      <c r="N81" s="1"/>
      <c r="O81" s="1"/>
    </row>
    <row r="82" spans="1:15" ht="15">
      <c r="A82" s="1"/>
      <c r="B82" s="1">
        <v>10</v>
      </c>
      <c r="C82" s="1" t="s">
        <v>69</v>
      </c>
      <c r="D82" s="1"/>
      <c r="E82" s="1"/>
      <c r="F82" s="1" t="s">
        <v>51</v>
      </c>
      <c r="G82" s="3">
        <v>15027.76</v>
      </c>
      <c r="H82" s="1"/>
      <c r="J82" s="1"/>
      <c r="K82" s="1"/>
      <c r="L82" s="1"/>
      <c r="M82" s="1"/>
      <c r="N82" s="1"/>
      <c r="O82" s="1"/>
    </row>
    <row r="83" spans="1:15" ht="15">
      <c r="A83" s="4"/>
      <c r="B83" s="4"/>
      <c r="C83" s="8" t="s">
        <v>153</v>
      </c>
      <c r="D83" s="4"/>
      <c r="E83" s="4"/>
      <c r="F83" s="4"/>
      <c r="G83" s="7"/>
      <c r="H83" s="4"/>
      <c r="J83" s="4"/>
      <c r="K83" s="4"/>
      <c r="L83" s="4"/>
      <c r="M83" s="4"/>
      <c r="N83" s="4"/>
      <c r="O83" s="4"/>
    </row>
    <row r="84" ht="15">
      <c r="D84" t="s">
        <v>70</v>
      </c>
    </row>
    <row r="85" ht="15">
      <c r="D85" t="s">
        <v>71</v>
      </c>
    </row>
    <row r="86" spans="1:8" ht="15">
      <c r="A86" s="1" t="s">
        <v>89</v>
      </c>
      <c r="B86" s="1" t="s">
        <v>91</v>
      </c>
      <c r="C86" s="1" t="s">
        <v>92</v>
      </c>
      <c r="D86" s="1"/>
      <c r="E86" s="1" t="s">
        <v>93</v>
      </c>
      <c r="F86" s="1"/>
      <c r="G86" s="1" t="s">
        <v>94</v>
      </c>
      <c r="H86" s="1"/>
    </row>
    <row r="87" spans="1:8" ht="15">
      <c r="A87" s="1" t="s">
        <v>90</v>
      </c>
      <c r="B87" s="1"/>
      <c r="C87" s="1">
        <v>2628.75</v>
      </c>
      <c r="D87" s="1"/>
      <c r="E87" s="1">
        <v>1147.87</v>
      </c>
      <c r="F87" s="1"/>
      <c r="G87" s="1">
        <v>1480.88</v>
      </c>
      <c r="H87" s="1"/>
    </row>
    <row r="88" spans="1:8" ht="15">
      <c r="A88" s="1" t="s">
        <v>97</v>
      </c>
      <c r="B88" s="1">
        <v>1480.88</v>
      </c>
      <c r="C88" s="1">
        <v>2628.75</v>
      </c>
      <c r="D88" s="1"/>
      <c r="E88" s="1">
        <v>2165.52</v>
      </c>
      <c r="F88" s="1"/>
      <c r="G88" s="1">
        <v>1944.11</v>
      </c>
      <c r="H88" s="1"/>
    </row>
    <row r="89" spans="1:8" ht="15">
      <c r="A89" s="1" t="s">
        <v>117</v>
      </c>
      <c r="B89" s="1">
        <v>1944.11</v>
      </c>
      <c r="C89" s="1">
        <v>2628.74</v>
      </c>
      <c r="D89" s="1"/>
      <c r="E89" s="1">
        <v>2104.23</v>
      </c>
      <c r="F89" s="1"/>
      <c r="G89" s="1">
        <v>2468.62</v>
      </c>
      <c r="H89" s="1"/>
    </row>
    <row r="90" spans="1:8" ht="15">
      <c r="A90" s="1" t="s">
        <v>121</v>
      </c>
      <c r="B90" s="1">
        <v>2468.62</v>
      </c>
      <c r="C90" s="1">
        <v>2628.75</v>
      </c>
      <c r="D90" s="1"/>
      <c r="E90" s="1">
        <v>2553.47</v>
      </c>
      <c r="F90" s="1"/>
      <c r="G90" s="1">
        <v>2543.9</v>
      </c>
      <c r="H90" s="1"/>
    </row>
    <row r="91" spans="1:8" ht="15">
      <c r="A91" s="1" t="s">
        <v>123</v>
      </c>
      <c r="B91" s="1">
        <v>2543.9</v>
      </c>
      <c r="C91" s="1">
        <v>2628.75</v>
      </c>
      <c r="D91" s="1"/>
      <c r="E91" s="1">
        <v>2004.64</v>
      </c>
      <c r="F91" s="1"/>
      <c r="G91" s="1">
        <v>3168.01</v>
      </c>
      <c r="H91" s="1"/>
    </row>
    <row r="92" spans="1:8" ht="15">
      <c r="A92" s="1" t="s">
        <v>126</v>
      </c>
      <c r="B92" s="1">
        <v>3168.01</v>
      </c>
      <c r="C92" s="1">
        <v>2628.75</v>
      </c>
      <c r="D92" s="1"/>
      <c r="E92" s="1">
        <v>2531.44</v>
      </c>
      <c r="F92" s="1"/>
      <c r="G92" s="1">
        <v>3265.32</v>
      </c>
      <c r="H92" s="1"/>
    </row>
    <row r="93" spans="1:8" ht="15">
      <c r="A93" s="1" t="s">
        <v>134</v>
      </c>
      <c r="B93" s="1">
        <v>3265.32</v>
      </c>
      <c r="C93" s="1">
        <v>2628.75</v>
      </c>
      <c r="D93" s="1"/>
      <c r="E93" s="1">
        <v>2046.95</v>
      </c>
      <c r="F93" s="1"/>
      <c r="G93" s="1">
        <v>3847.12</v>
      </c>
      <c r="H93" s="1"/>
    </row>
    <row r="94" spans="1:8" ht="15">
      <c r="A94" s="1" t="s">
        <v>149</v>
      </c>
      <c r="B94" s="1">
        <v>3847.12</v>
      </c>
      <c r="C94" s="1">
        <v>2628.76</v>
      </c>
      <c r="D94" s="1"/>
      <c r="E94" s="1">
        <v>2059.14</v>
      </c>
      <c r="F94" s="1"/>
      <c r="G94" s="1">
        <v>4416.74</v>
      </c>
      <c r="H94" s="1"/>
    </row>
    <row r="95" spans="1:8" ht="15">
      <c r="A95" s="1" t="s">
        <v>155</v>
      </c>
      <c r="B95" s="1">
        <v>4416.74</v>
      </c>
      <c r="C95" s="1">
        <v>2628.75</v>
      </c>
      <c r="D95" s="1"/>
      <c r="E95" s="1">
        <v>2497.47</v>
      </c>
      <c r="F95" s="1"/>
      <c r="G95" s="1">
        <v>4548.02</v>
      </c>
      <c r="H95" s="1"/>
    </row>
    <row r="96" spans="1:8" ht="15">
      <c r="A96" s="1" t="s">
        <v>164</v>
      </c>
      <c r="B96" s="1">
        <v>4548.023</v>
      </c>
      <c r="C96" s="1">
        <v>2628.45</v>
      </c>
      <c r="D96" s="1"/>
      <c r="E96" s="1">
        <v>2346.29</v>
      </c>
      <c r="F96" s="1"/>
      <c r="G96" s="1">
        <v>4830.18</v>
      </c>
      <c r="H96" s="1"/>
    </row>
    <row r="97" spans="1:8" ht="15">
      <c r="A97" s="6" t="s">
        <v>166</v>
      </c>
      <c r="B97" s="1">
        <v>4830.18</v>
      </c>
      <c r="C97" s="1">
        <v>2628.45</v>
      </c>
      <c r="D97" s="1"/>
      <c r="E97" s="1">
        <v>2439.65</v>
      </c>
      <c r="F97" s="1"/>
      <c r="G97" s="1">
        <v>5018.98</v>
      </c>
      <c r="H97" s="1"/>
    </row>
    <row r="98" spans="1:8" ht="15">
      <c r="A98" s="4"/>
      <c r="B98" s="4"/>
      <c r="C98" s="4"/>
      <c r="D98" s="4"/>
      <c r="E98" s="4">
        <f>SUM(E87:E97)</f>
        <v>23896.670000000006</v>
      </c>
      <c r="F98" s="4"/>
      <c r="G98" s="4"/>
      <c r="H98" s="9"/>
    </row>
  </sheetData>
  <sheetProtection/>
  <printOptions/>
  <pageMargins left="1.92" right="0.7086614173228347" top="1.7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O94"/>
  <sheetViews>
    <sheetView zoomScalePageLayoutView="0" workbookViewId="0" topLeftCell="A43">
      <selection activeCell="D95" sqref="D95"/>
    </sheetView>
  </sheetViews>
  <sheetFormatPr defaultColWidth="9.140625" defaultRowHeight="15"/>
  <cols>
    <col min="8" max="8" width="11.140625" style="0" customWidth="1"/>
  </cols>
  <sheetData>
    <row r="3" ht="15">
      <c r="A3" t="s">
        <v>167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10</v>
      </c>
      <c r="B9" s="1">
        <v>25238.6</v>
      </c>
      <c r="C9" s="1">
        <v>9198.52</v>
      </c>
      <c r="D9" s="1">
        <v>9191.23</v>
      </c>
      <c r="E9" s="1"/>
      <c r="F9" s="1">
        <v>9191.23</v>
      </c>
      <c r="G9" s="1">
        <v>25245.89</v>
      </c>
      <c r="H9" s="1"/>
    </row>
    <row r="10" spans="1:8" ht="15">
      <c r="A10" s="1" t="s">
        <v>11</v>
      </c>
      <c r="B10" s="1">
        <v>27944.36</v>
      </c>
      <c r="C10" s="1">
        <v>12042.68</v>
      </c>
      <c r="D10" s="1">
        <v>11621.19</v>
      </c>
      <c r="E10" s="1"/>
      <c r="F10" s="1">
        <v>11621.19</v>
      </c>
      <c r="G10" s="1">
        <v>28365.85</v>
      </c>
      <c r="H10" s="1"/>
    </row>
    <row r="11" spans="1:8" ht="15">
      <c r="A11" s="1" t="s">
        <v>12</v>
      </c>
      <c r="B11" s="1">
        <v>0</v>
      </c>
      <c r="C11" s="3">
        <f>SUM(C9:C10)</f>
        <v>21241.2</v>
      </c>
      <c r="D11" s="1"/>
      <c r="E11" s="1"/>
      <c r="F11" s="3">
        <v>18982.74</v>
      </c>
      <c r="G11" s="1"/>
      <c r="H11" s="1"/>
    </row>
    <row r="16" spans="1:14" ht="15">
      <c r="A16" s="1"/>
      <c r="B16" s="1" t="s">
        <v>13</v>
      </c>
      <c r="C16" s="1" t="s">
        <v>14</v>
      </c>
      <c r="D16" s="1"/>
      <c r="E16" s="1" t="s">
        <v>15</v>
      </c>
      <c r="F16" s="1"/>
      <c r="G16" s="1"/>
      <c r="H16" s="1"/>
      <c r="I16" s="1" t="s">
        <v>16</v>
      </c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1" t="s">
        <v>17</v>
      </c>
      <c r="F17" s="1" t="s">
        <v>18</v>
      </c>
      <c r="G17" s="1" t="s">
        <v>19</v>
      </c>
      <c r="H17" s="1" t="s">
        <v>20</v>
      </c>
      <c r="I17" s="1" t="s">
        <v>21</v>
      </c>
      <c r="J17" s="1" t="s">
        <v>22</v>
      </c>
      <c r="K17" s="1" t="s">
        <v>23</v>
      </c>
      <c r="L17" s="1" t="s">
        <v>24</v>
      </c>
      <c r="M17" s="1" t="s">
        <v>25</v>
      </c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 t="s">
        <v>171</v>
      </c>
      <c r="B19" s="1" t="s">
        <v>172</v>
      </c>
      <c r="C19" s="1"/>
      <c r="D19" s="1"/>
      <c r="E19" s="1">
        <v>2</v>
      </c>
      <c r="F19" s="1"/>
      <c r="G19" s="1"/>
      <c r="H19" s="1">
        <v>31693.54</v>
      </c>
      <c r="I19" s="1" t="s">
        <v>147</v>
      </c>
      <c r="J19" s="1"/>
      <c r="K19" s="1" t="s">
        <v>173</v>
      </c>
      <c r="L19" s="1"/>
      <c r="M19" s="1"/>
      <c r="N19" s="1">
        <v>1383.3</v>
      </c>
    </row>
    <row r="20" spans="1:14" ht="15">
      <c r="A20" s="1"/>
      <c r="B20" s="1"/>
      <c r="C20" s="1"/>
      <c r="D20" s="1"/>
      <c r="E20" s="1" t="s">
        <v>26</v>
      </c>
      <c r="F20" s="1"/>
      <c r="G20" s="1"/>
      <c r="H20" s="1"/>
      <c r="I20" s="1"/>
      <c r="J20" s="1" t="s">
        <v>59</v>
      </c>
      <c r="K20" s="1">
        <v>2</v>
      </c>
      <c r="L20" s="1"/>
      <c r="M20" s="1"/>
      <c r="N20" s="1"/>
    </row>
    <row r="21" spans="1:14" ht="15">
      <c r="A21" s="1"/>
      <c r="B21" s="1"/>
      <c r="C21" s="1" t="s">
        <v>28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 t="s">
        <v>26</v>
      </c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>
        <v>1800.3</v>
      </c>
      <c r="F24" s="1" t="s">
        <v>98</v>
      </c>
      <c r="G24" s="1"/>
      <c r="H24" s="1">
        <v>3024.5</v>
      </c>
      <c r="I24" s="1"/>
      <c r="J24" s="1"/>
      <c r="K24" s="1"/>
      <c r="L24" s="1"/>
      <c r="M24" s="1"/>
      <c r="N24" s="1"/>
    </row>
    <row r="25" spans="1:14" ht="15">
      <c r="A25" s="1"/>
      <c r="B25" s="1"/>
      <c r="C25" s="1" t="s">
        <v>32</v>
      </c>
      <c r="D25" s="1"/>
      <c r="E25" s="1">
        <v>1800.3</v>
      </c>
      <c r="F25" s="1" t="s">
        <v>99</v>
      </c>
      <c r="G25" s="1"/>
      <c r="H25" s="1">
        <v>3996.67</v>
      </c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 t="s">
        <v>100</v>
      </c>
      <c r="G26" s="1"/>
      <c r="H26" s="1">
        <v>1242.21</v>
      </c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 t="s">
        <v>101</v>
      </c>
      <c r="G27" s="1"/>
      <c r="H27" s="1">
        <v>2052.34</v>
      </c>
      <c r="I27" s="1"/>
      <c r="J27" s="1"/>
      <c r="K27" s="1"/>
      <c r="L27" s="1"/>
      <c r="M27" s="1"/>
      <c r="N27" s="1"/>
    </row>
    <row r="28" spans="1:14" ht="15">
      <c r="A28" s="1"/>
      <c r="B28" s="1"/>
      <c r="C28" s="1" t="s">
        <v>34</v>
      </c>
      <c r="D28" s="1"/>
      <c r="E28" s="1"/>
      <c r="F28" s="1" t="s">
        <v>35</v>
      </c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 t="s">
        <v>36</v>
      </c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1" t="s">
        <v>37</v>
      </c>
      <c r="D30" s="1"/>
      <c r="E30" s="1"/>
      <c r="F30" s="1" t="s">
        <v>102</v>
      </c>
      <c r="G30" s="1"/>
      <c r="H30" s="1">
        <v>1026.17</v>
      </c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 t="s">
        <v>85</v>
      </c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 t="s">
        <v>38</v>
      </c>
      <c r="D33" s="1"/>
      <c r="E33" s="1"/>
      <c r="F33" s="1" t="s">
        <v>103</v>
      </c>
      <c r="G33" s="1"/>
      <c r="H33" s="1">
        <v>702.12</v>
      </c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 t="s">
        <v>27</v>
      </c>
      <c r="H36" s="1">
        <f>SUM(H19:H35)</f>
        <v>43737.549999999996</v>
      </c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1"/>
      <c r="B38" s="1"/>
      <c r="C38" s="1"/>
      <c r="D38" s="1"/>
      <c r="E38" s="1"/>
      <c r="F38" s="1" t="s">
        <v>39</v>
      </c>
      <c r="G38" s="1"/>
      <c r="H38" s="1"/>
      <c r="I38" s="1"/>
      <c r="J38" s="1"/>
      <c r="K38" s="1"/>
      <c r="L38" s="1"/>
      <c r="M38" s="1"/>
      <c r="N38" s="1"/>
    </row>
    <row r="39" spans="1:14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1" spans="4:5" ht="15">
      <c r="D41" t="s">
        <v>40</v>
      </c>
      <c r="E41" t="s">
        <v>41</v>
      </c>
    </row>
    <row r="42" ht="15">
      <c r="D42" t="s">
        <v>42</v>
      </c>
    </row>
    <row r="48" spans="3:5" ht="15">
      <c r="C48" t="s">
        <v>43</v>
      </c>
      <c r="E48" t="s">
        <v>118</v>
      </c>
    </row>
    <row r="49" spans="2:5" ht="15">
      <c r="B49">
        <v>1800.3</v>
      </c>
      <c r="C49" t="s">
        <v>72</v>
      </c>
      <c r="E49" t="s">
        <v>170</v>
      </c>
    </row>
    <row r="50" spans="1:15" ht="15">
      <c r="A50" s="1"/>
      <c r="B50" s="1" t="s">
        <v>46</v>
      </c>
      <c r="C50" s="1" t="s">
        <v>47</v>
      </c>
      <c r="D50" s="1"/>
      <c r="E50" s="1"/>
      <c r="F50" s="1" t="s">
        <v>48</v>
      </c>
      <c r="G50" s="1" t="s">
        <v>49</v>
      </c>
      <c r="H50" s="1"/>
      <c r="J50" s="1" t="s">
        <v>16</v>
      </c>
      <c r="K50" s="1"/>
      <c r="L50" s="1"/>
      <c r="M50" s="1"/>
      <c r="N50" s="1"/>
      <c r="O50" s="1"/>
    </row>
    <row r="51" spans="1:15" ht="15">
      <c r="A51" s="3"/>
      <c r="B51" s="3">
        <v>1</v>
      </c>
      <c r="C51" s="3" t="s">
        <v>50</v>
      </c>
      <c r="D51" s="3"/>
      <c r="E51" s="3"/>
      <c r="F51" s="3" t="s">
        <v>51</v>
      </c>
      <c r="G51" s="3">
        <v>21241.2</v>
      </c>
      <c r="H51" s="3"/>
      <c r="J51" s="1" t="s">
        <v>21</v>
      </c>
      <c r="K51" s="1" t="s">
        <v>22</v>
      </c>
      <c r="L51" s="1" t="s">
        <v>23</v>
      </c>
      <c r="M51" s="1" t="s">
        <v>24</v>
      </c>
      <c r="N51" s="1" t="s">
        <v>25</v>
      </c>
      <c r="O51" s="1"/>
    </row>
    <row r="52" spans="1:15" ht="15">
      <c r="A52" s="1"/>
      <c r="B52" s="1"/>
      <c r="C52" s="1"/>
      <c r="D52" s="1"/>
      <c r="E52" s="1"/>
      <c r="F52" s="1"/>
      <c r="G52" s="1"/>
      <c r="H52" s="1"/>
      <c r="J52" s="1"/>
      <c r="K52" s="1"/>
      <c r="L52" s="1"/>
      <c r="M52" s="1"/>
      <c r="N52" s="1"/>
      <c r="O52" s="1"/>
    </row>
    <row r="53" spans="1:15" ht="15">
      <c r="A53" s="3"/>
      <c r="B53" s="3">
        <v>2</v>
      </c>
      <c r="C53" s="3" t="s">
        <v>52</v>
      </c>
      <c r="D53" s="3"/>
      <c r="E53" s="3"/>
      <c r="F53" s="3" t="s">
        <v>51</v>
      </c>
      <c r="G53" s="3">
        <v>18982.74</v>
      </c>
      <c r="H53" s="3"/>
      <c r="J53" s="1" t="s">
        <v>147</v>
      </c>
      <c r="K53" s="1"/>
      <c r="L53" s="1">
        <v>1.5</v>
      </c>
      <c r="M53" s="1"/>
      <c r="N53" s="1"/>
      <c r="O53" s="1">
        <v>1383.3</v>
      </c>
    </row>
    <row r="54" spans="1:15" ht="15">
      <c r="A54" s="1"/>
      <c r="B54" s="1">
        <v>3</v>
      </c>
      <c r="C54" s="1" t="s">
        <v>53</v>
      </c>
      <c r="D54" s="1"/>
      <c r="E54" s="1"/>
      <c r="F54" s="1" t="s">
        <v>51</v>
      </c>
      <c r="G54" s="1"/>
      <c r="H54" s="1"/>
      <c r="J54" s="1"/>
      <c r="K54" s="1" t="s">
        <v>59</v>
      </c>
      <c r="L54" s="1">
        <v>2</v>
      </c>
      <c r="M54" s="1"/>
      <c r="N54" s="1"/>
      <c r="O54" s="1"/>
    </row>
    <row r="55" spans="1:15" ht="15">
      <c r="A55" s="3"/>
      <c r="B55" s="3">
        <v>4</v>
      </c>
      <c r="C55" s="3" t="s">
        <v>54</v>
      </c>
      <c r="D55" s="3"/>
      <c r="E55" s="3"/>
      <c r="F55" s="3" t="s">
        <v>51</v>
      </c>
      <c r="G55" s="3">
        <v>13427.31</v>
      </c>
      <c r="H55" s="3"/>
      <c r="J55" s="1"/>
      <c r="K55" s="1"/>
      <c r="L55" s="1">
        <v>1</v>
      </c>
      <c r="M55" s="1"/>
      <c r="N55" s="1"/>
      <c r="O55" s="1"/>
    </row>
    <row r="56" spans="1:15" ht="15">
      <c r="A56" s="1"/>
      <c r="B56" s="5">
        <v>1.68</v>
      </c>
      <c r="C56" s="6" t="s">
        <v>104</v>
      </c>
      <c r="D56" s="6" t="s">
        <v>105</v>
      </c>
      <c r="E56" s="6"/>
      <c r="F56" s="1" t="s">
        <v>51</v>
      </c>
      <c r="G56" s="1">
        <v>3024.5</v>
      </c>
      <c r="H56" s="1"/>
      <c r="J56" s="1"/>
      <c r="K56" s="1"/>
      <c r="L56" s="1">
        <v>1</v>
      </c>
      <c r="M56" s="1"/>
      <c r="N56" s="1"/>
      <c r="O56" s="1"/>
    </row>
    <row r="57" spans="1:15" ht="15">
      <c r="A57" s="1"/>
      <c r="B57" s="5">
        <v>2.22</v>
      </c>
      <c r="C57" s="6" t="s">
        <v>106</v>
      </c>
      <c r="D57" s="6"/>
      <c r="E57" s="6"/>
      <c r="F57" s="1" t="s">
        <v>51</v>
      </c>
      <c r="G57" s="1"/>
      <c r="H57" s="1"/>
      <c r="J57" s="1"/>
      <c r="K57" s="1"/>
      <c r="L57" s="1">
        <v>1</v>
      </c>
      <c r="M57" s="1"/>
      <c r="N57" s="1"/>
      <c r="O57" s="1"/>
    </row>
    <row r="58" spans="1:15" ht="15">
      <c r="A58" s="1"/>
      <c r="B58" s="5"/>
      <c r="C58" s="6" t="s">
        <v>107</v>
      </c>
      <c r="D58" s="6"/>
      <c r="E58" s="6"/>
      <c r="F58" s="1" t="s">
        <v>51</v>
      </c>
      <c r="G58" s="1">
        <v>3996.67</v>
      </c>
      <c r="H58" s="1"/>
      <c r="J58" s="1"/>
      <c r="K58" s="1"/>
      <c r="L58" s="1">
        <v>1</v>
      </c>
      <c r="M58" s="1"/>
      <c r="N58" s="1"/>
      <c r="O58" s="1"/>
    </row>
    <row r="59" spans="1:15" ht="15">
      <c r="A59" s="1"/>
      <c r="B59" s="5">
        <v>0.69</v>
      </c>
      <c r="C59" s="6" t="s">
        <v>108</v>
      </c>
      <c r="D59" s="6"/>
      <c r="E59" s="6"/>
      <c r="F59" s="1" t="s">
        <v>51</v>
      </c>
      <c r="G59" s="1"/>
      <c r="H59" s="1"/>
      <c r="J59" s="1"/>
      <c r="K59" s="1"/>
      <c r="L59" s="1">
        <v>1</v>
      </c>
      <c r="M59" s="1"/>
      <c r="N59" s="1"/>
      <c r="O59" s="1"/>
    </row>
    <row r="60" spans="1:15" ht="15">
      <c r="A60" s="1"/>
      <c r="B60" s="5"/>
      <c r="C60" s="6" t="s">
        <v>109</v>
      </c>
      <c r="D60" s="6"/>
      <c r="E60" s="6"/>
      <c r="F60" s="1"/>
      <c r="G60" s="1">
        <v>1242.21</v>
      </c>
      <c r="H60" s="1"/>
      <c r="J60" s="1"/>
      <c r="K60" s="1"/>
      <c r="L60" s="1"/>
      <c r="M60" s="1"/>
      <c r="N60" s="1"/>
      <c r="O60" s="1"/>
    </row>
    <row r="61" spans="1:15" ht="15">
      <c r="A61" s="1"/>
      <c r="B61" s="5">
        <v>1.14</v>
      </c>
      <c r="C61" s="6" t="s">
        <v>110</v>
      </c>
      <c r="D61" s="6"/>
      <c r="E61" s="6"/>
      <c r="F61" s="1"/>
      <c r="G61" s="1"/>
      <c r="H61" s="1"/>
      <c r="J61" s="1"/>
      <c r="K61" s="1"/>
      <c r="L61" s="1"/>
      <c r="M61" s="1"/>
      <c r="N61" s="1"/>
      <c r="O61" s="1"/>
    </row>
    <row r="62" spans="1:15" ht="15">
      <c r="A62" s="1"/>
      <c r="B62" s="5"/>
      <c r="C62" s="6" t="s">
        <v>111</v>
      </c>
      <c r="D62" s="6"/>
      <c r="E62" s="6" t="s">
        <v>112</v>
      </c>
      <c r="F62" s="1"/>
      <c r="G62" s="1">
        <v>2052.34</v>
      </c>
      <c r="H62" s="1"/>
      <c r="J62" s="1"/>
      <c r="K62" s="1"/>
      <c r="L62" s="1"/>
      <c r="M62" s="1"/>
      <c r="N62" s="1"/>
      <c r="O62" s="1"/>
    </row>
    <row r="63" spans="1:15" ht="15">
      <c r="A63" s="1"/>
      <c r="B63" s="5">
        <v>0.57</v>
      </c>
      <c r="C63" s="6" t="s">
        <v>108</v>
      </c>
      <c r="D63" s="6"/>
      <c r="E63" s="6"/>
      <c r="F63" s="1"/>
      <c r="G63" s="1"/>
      <c r="H63" s="1"/>
      <c r="J63" s="1"/>
      <c r="K63" s="1"/>
      <c r="L63" s="1"/>
      <c r="M63" s="1"/>
      <c r="N63" s="1"/>
      <c r="O63" s="1"/>
    </row>
    <row r="64" spans="1:15" ht="15">
      <c r="A64" s="1"/>
      <c r="B64" s="5"/>
      <c r="C64" s="6" t="s">
        <v>113</v>
      </c>
      <c r="D64" s="6"/>
      <c r="E64" s="6"/>
      <c r="F64" s="1"/>
      <c r="G64" s="1">
        <v>1026.17</v>
      </c>
      <c r="H64" s="1"/>
      <c r="J64" s="1"/>
      <c r="K64" s="1"/>
      <c r="L64" s="1"/>
      <c r="M64" s="1"/>
      <c r="N64" s="1"/>
      <c r="O64" s="1"/>
    </row>
    <row r="65" spans="1:15" ht="15">
      <c r="A65" s="1"/>
      <c r="B65" s="5">
        <v>0.39</v>
      </c>
      <c r="C65" s="6" t="s">
        <v>114</v>
      </c>
      <c r="D65" s="6"/>
      <c r="E65" s="6"/>
      <c r="F65" s="1"/>
      <c r="G65" s="1">
        <v>702.12</v>
      </c>
      <c r="H65" s="1"/>
      <c r="J65" s="1"/>
      <c r="K65" s="1"/>
      <c r="L65" s="1"/>
      <c r="M65" s="1"/>
      <c r="N65" s="1"/>
      <c r="O65" s="1"/>
    </row>
    <row r="66" spans="1:15" ht="15">
      <c r="A66" s="3"/>
      <c r="B66" s="3"/>
      <c r="C66" s="3" t="s">
        <v>62</v>
      </c>
      <c r="D66" s="3"/>
      <c r="E66" s="3"/>
      <c r="F66" s="3" t="s">
        <v>51</v>
      </c>
      <c r="G66" s="3"/>
      <c r="H66" s="3"/>
      <c r="J66" s="1"/>
      <c r="K66" s="1"/>
      <c r="L66" s="1"/>
      <c r="M66" s="1"/>
      <c r="N66" s="1"/>
      <c r="O66" s="1"/>
    </row>
    <row r="67" spans="1:15" ht="15">
      <c r="A67" s="1"/>
      <c r="B67" s="1"/>
      <c r="C67" s="1" t="s">
        <v>257</v>
      </c>
      <c r="D67" s="1"/>
      <c r="E67" s="1"/>
      <c r="F67" s="1"/>
      <c r="G67" s="1">
        <v>1383.3</v>
      </c>
      <c r="H67" s="1"/>
      <c r="J67" s="1"/>
      <c r="K67" s="1"/>
      <c r="L67" s="1"/>
      <c r="M67" s="1"/>
      <c r="N67" s="1"/>
      <c r="O67" s="1"/>
    </row>
    <row r="68" spans="1:15" ht="15">
      <c r="A68" s="1"/>
      <c r="B68" s="1"/>
      <c r="C68" s="1"/>
      <c r="D68" s="1"/>
      <c r="E68" s="1" t="s">
        <v>26</v>
      </c>
      <c r="F68" s="1"/>
      <c r="G68" s="1"/>
      <c r="H68" s="1"/>
      <c r="J68" s="1"/>
      <c r="K68" s="1"/>
      <c r="L68" s="1"/>
      <c r="M68" s="1"/>
      <c r="N68" s="1"/>
      <c r="O68" s="1"/>
    </row>
    <row r="69" spans="1:15" ht="15">
      <c r="A69" s="1"/>
      <c r="B69" s="1"/>
      <c r="C69" s="1" t="s">
        <v>152</v>
      </c>
      <c r="D69" s="1"/>
      <c r="E69" s="1"/>
      <c r="F69" s="1"/>
      <c r="G69" s="1"/>
      <c r="H69" s="1"/>
      <c r="J69" s="1"/>
      <c r="K69" s="1"/>
      <c r="L69" s="1"/>
      <c r="M69" s="1"/>
      <c r="N69" s="1"/>
      <c r="O69" s="1"/>
    </row>
    <row r="70" spans="1:15" ht="15">
      <c r="A70" s="1"/>
      <c r="B70" s="1">
        <v>5</v>
      </c>
      <c r="C70" s="1" t="s">
        <v>63</v>
      </c>
      <c r="D70" s="1"/>
      <c r="E70" s="1"/>
      <c r="F70" s="1" t="s">
        <v>51</v>
      </c>
      <c r="G70" s="1"/>
      <c r="H70" s="1"/>
      <c r="J70" s="1"/>
      <c r="K70" s="1"/>
      <c r="L70" s="1"/>
      <c r="M70" s="1"/>
      <c r="N70" s="1"/>
      <c r="O70" s="1"/>
    </row>
    <row r="71" spans="1:15" ht="15">
      <c r="A71" s="1"/>
      <c r="B71" s="1"/>
      <c r="C71" s="1" t="s">
        <v>160</v>
      </c>
      <c r="D71" s="1"/>
      <c r="E71" s="1"/>
      <c r="F71" s="1" t="s">
        <v>51</v>
      </c>
      <c r="G71" s="1">
        <v>33868.58</v>
      </c>
      <c r="H71" s="1" t="s">
        <v>165</v>
      </c>
      <c r="I71" t="s">
        <v>161</v>
      </c>
      <c r="J71" s="1"/>
      <c r="K71" s="1"/>
      <c r="L71" s="1"/>
      <c r="M71" s="1"/>
      <c r="N71" s="1"/>
      <c r="O71" s="1"/>
    </row>
    <row r="72" spans="1:15" ht="15">
      <c r="A72" s="1"/>
      <c r="B72" s="1"/>
      <c r="C72" s="1" t="s">
        <v>65</v>
      </c>
      <c r="D72" s="1"/>
      <c r="E72" s="1"/>
      <c r="F72" s="1"/>
      <c r="G72" s="1">
        <v>15027.76</v>
      </c>
      <c r="H72" s="1"/>
      <c r="J72" s="1"/>
      <c r="K72" s="1"/>
      <c r="L72" s="1"/>
      <c r="M72" s="1"/>
      <c r="N72" s="1"/>
      <c r="O72" s="1"/>
    </row>
    <row r="73" spans="1:15" ht="15">
      <c r="A73" s="1"/>
      <c r="B73" s="1">
        <v>6</v>
      </c>
      <c r="C73" s="1" t="s">
        <v>66</v>
      </c>
      <c r="D73" s="1"/>
      <c r="E73" s="1"/>
      <c r="F73" s="1" t="s">
        <v>51</v>
      </c>
      <c r="G73" s="3"/>
      <c r="H73" s="1"/>
      <c r="J73" s="1"/>
      <c r="K73" s="1"/>
      <c r="L73" s="1"/>
      <c r="M73" s="1" t="s">
        <v>27</v>
      </c>
      <c r="N73" s="1"/>
      <c r="O73" s="1"/>
    </row>
    <row r="74" spans="1:15" ht="15">
      <c r="A74" s="1"/>
      <c r="B74" s="1">
        <v>7</v>
      </c>
      <c r="C74" s="1" t="s">
        <v>67</v>
      </c>
      <c r="D74" s="1"/>
      <c r="E74" s="1"/>
      <c r="F74" s="1" t="s">
        <v>51</v>
      </c>
      <c r="G74" s="1"/>
      <c r="H74" s="1"/>
      <c r="J74" s="1"/>
      <c r="K74" s="1"/>
      <c r="L74" s="1"/>
      <c r="M74" s="1"/>
      <c r="N74" s="1"/>
      <c r="O74" s="1"/>
    </row>
    <row r="75" spans="1:15" ht="15">
      <c r="A75" s="1"/>
      <c r="B75" s="1">
        <v>8</v>
      </c>
      <c r="C75" s="1" t="s">
        <v>52</v>
      </c>
      <c r="D75" s="1"/>
      <c r="E75" s="1"/>
      <c r="F75" s="1" t="s">
        <v>51</v>
      </c>
      <c r="G75" s="1"/>
      <c r="H75" s="1"/>
      <c r="J75" s="1"/>
      <c r="K75" s="1"/>
      <c r="L75" s="1"/>
      <c r="M75" s="1" t="s">
        <v>27</v>
      </c>
      <c r="N75" s="1"/>
      <c r="O75" s="1"/>
    </row>
    <row r="76" spans="1:15" ht="15">
      <c r="A76" s="3"/>
      <c r="B76" s="3">
        <v>9</v>
      </c>
      <c r="C76" s="3" t="s">
        <v>68</v>
      </c>
      <c r="D76" s="3"/>
      <c r="E76" s="3"/>
      <c r="F76" s="3" t="s">
        <v>51</v>
      </c>
      <c r="G76" s="3"/>
      <c r="H76" s="3"/>
      <c r="J76" s="1"/>
      <c r="K76" s="1"/>
      <c r="L76" s="1"/>
      <c r="M76" s="1"/>
      <c r="N76" s="1"/>
      <c r="O76" s="1"/>
    </row>
    <row r="77" spans="1:15" ht="15">
      <c r="A77" s="1"/>
      <c r="B77" s="1">
        <v>10</v>
      </c>
      <c r="C77" s="1" t="s">
        <v>69</v>
      </c>
      <c r="D77" s="1"/>
      <c r="E77" s="1"/>
      <c r="F77" s="1" t="s">
        <v>51</v>
      </c>
      <c r="G77" s="3">
        <f>G72+G53-G55</f>
        <v>20583.190000000002</v>
      </c>
      <c r="H77" s="1"/>
      <c r="J77" s="1"/>
      <c r="K77" s="1"/>
      <c r="L77" s="1"/>
      <c r="M77" s="1"/>
      <c r="N77" s="1"/>
      <c r="O77" s="1"/>
    </row>
    <row r="78" spans="1:15" ht="15">
      <c r="A78" s="4"/>
      <c r="B78" s="4"/>
      <c r="C78" s="8" t="s">
        <v>153</v>
      </c>
      <c r="D78" s="4"/>
      <c r="E78" s="4"/>
      <c r="F78" s="4"/>
      <c r="G78" s="7"/>
      <c r="H78" s="4"/>
      <c r="J78" s="4"/>
      <c r="K78" s="4"/>
      <c r="L78" s="4"/>
      <c r="M78" s="4"/>
      <c r="N78" s="4"/>
      <c r="O78" s="4"/>
    </row>
    <row r="79" ht="15">
      <c r="D79" t="s">
        <v>70</v>
      </c>
    </row>
    <row r="80" ht="15">
      <c r="D80" t="s">
        <v>71</v>
      </c>
    </row>
    <row r="81" spans="1:10" ht="15">
      <c r="A81" s="1" t="s">
        <v>89</v>
      </c>
      <c r="B81" s="1" t="s">
        <v>91</v>
      </c>
      <c r="C81" s="1" t="s">
        <v>92</v>
      </c>
      <c r="D81" s="1"/>
      <c r="E81" s="1" t="s">
        <v>93</v>
      </c>
      <c r="F81" s="1"/>
      <c r="G81" s="1" t="s">
        <v>94</v>
      </c>
      <c r="H81" s="1"/>
      <c r="J81">
        <f>G73+G53-G55</f>
        <v>5555.430000000002</v>
      </c>
    </row>
    <row r="82" spans="1:8" ht="15">
      <c r="A82" s="1" t="s">
        <v>90</v>
      </c>
      <c r="B82" s="1"/>
      <c r="C82" s="1">
        <v>2628.75</v>
      </c>
      <c r="D82" s="1"/>
      <c r="E82" s="1">
        <v>1147.87</v>
      </c>
      <c r="F82" s="1"/>
      <c r="G82" s="1">
        <v>1480.88</v>
      </c>
      <c r="H82" s="1"/>
    </row>
    <row r="83" spans="1:8" ht="15">
      <c r="A83" s="1" t="s">
        <v>97</v>
      </c>
      <c r="B83" s="1">
        <v>1480.88</v>
      </c>
      <c r="C83" s="1">
        <v>2628.75</v>
      </c>
      <c r="D83" s="1"/>
      <c r="E83" s="1">
        <v>2165.52</v>
      </c>
      <c r="F83" s="1"/>
      <c r="G83" s="1">
        <v>1944.11</v>
      </c>
      <c r="H83" s="1"/>
    </row>
    <row r="84" spans="1:8" ht="15">
      <c r="A84" s="1" t="s">
        <v>117</v>
      </c>
      <c r="B84" s="1">
        <v>1944.11</v>
      </c>
      <c r="C84" s="1">
        <v>2628.74</v>
      </c>
      <c r="D84" s="1"/>
      <c r="E84" s="1">
        <v>2104.23</v>
      </c>
      <c r="F84" s="1"/>
      <c r="G84" s="1">
        <v>2468.62</v>
      </c>
      <c r="H84" s="1"/>
    </row>
    <row r="85" spans="1:8" ht="15">
      <c r="A85" s="1" t="s">
        <v>121</v>
      </c>
      <c r="B85" s="1">
        <v>2468.62</v>
      </c>
      <c r="C85" s="1">
        <v>2628.75</v>
      </c>
      <c r="D85" s="1"/>
      <c r="E85" s="1">
        <v>2553.47</v>
      </c>
      <c r="F85" s="1"/>
      <c r="G85" s="1">
        <v>2543.9</v>
      </c>
      <c r="H85" s="1"/>
    </row>
    <row r="86" spans="1:8" ht="15">
      <c r="A86" s="1" t="s">
        <v>123</v>
      </c>
      <c r="B86" s="1">
        <v>2543.9</v>
      </c>
      <c r="C86" s="1">
        <v>2628.75</v>
      </c>
      <c r="D86" s="1"/>
      <c r="E86" s="1">
        <v>2004.64</v>
      </c>
      <c r="F86" s="1"/>
      <c r="G86" s="1">
        <v>3168.01</v>
      </c>
      <c r="H86" s="1"/>
    </row>
    <row r="87" spans="1:8" ht="15">
      <c r="A87" s="1" t="s">
        <v>126</v>
      </c>
      <c r="B87" s="1">
        <v>3168.01</v>
      </c>
      <c r="C87" s="1">
        <v>2628.75</v>
      </c>
      <c r="D87" s="1"/>
      <c r="E87" s="1">
        <v>2531.44</v>
      </c>
      <c r="F87" s="1"/>
      <c r="G87" s="1">
        <v>3265.32</v>
      </c>
      <c r="H87" s="1"/>
    </row>
    <row r="88" spans="1:8" ht="15">
      <c r="A88" s="1" t="s">
        <v>134</v>
      </c>
      <c r="B88" s="1">
        <v>3265.32</v>
      </c>
      <c r="C88" s="1">
        <v>2628.75</v>
      </c>
      <c r="D88" s="1"/>
      <c r="E88" s="1">
        <v>2046.95</v>
      </c>
      <c r="F88" s="1"/>
      <c r="G88" s="1">
        <v>3847.12</v>
      </c>
      <c r="H88" s="1"/>
    </row>
    <row r="89" spans="1:8" ht="15">
      <c r="A89" s="1" t="s">
        <v>149</v>
      </c>
      <c r="B89" s="1">
        <v>3847.12</v>
      </c>
      <c r="C89" s="1">
        <v>2628.76</v>
      </c>
      <c r="D89" s="1"/>
      <c r="E89" s="1">
        <v>2059.14</v>
      </c>
      <c r="F89" s="1"/>
      <c r="G89" s="1">
        <v>4416.74</v>
      </c>
      <c r="H89" s="1"/>
    </row>
    <row r="90" spans="1:8" ht="15">
      <c r="A90" s="1" t="s">
        <v>155</v>
      </c>
      <c r="B90" s="1">
        <v>4416.74</v>
      </c>
      <c r="C90" s="1">
        <v>2628.75</v>
      </c>
      <c r="D90" s="1"/>
      <c r="E90" s="1">
        <v>2497.47</v>
      </c>
      <c r="F90" s="1"/>
      <c r="G90" s="1">
        <v>4548.02</v>
      </c>
      <c r="H90" s="1"/>
    </row>
    <row r="91" spans="1:8" ht="15">
      <c r="A91" s="1" t="s">
        <v>164</v>
      </c>
      <c r="B91" s="1">
        <v>4548.023</v>
      </c>
      <c r="C91" s="1">
        <v>2628.45</v>
      </c>
      <c r="D91" s="1"/>
      <c r="E91" s="1">
        <v>2346.29</v>
      </c>
      <c r="F91" s="1"/>
      <c r="G91" s="1">
        <v>4830.18</v>
      </c>
      <c r="H91" s="1"/>
    </row>
    <row r="92" spans="1:8" ht="15">
      <c r="A92" s="6" t="s">
        <v>166</v>
      </c>
      <c r="B92" s="1">
        <v>4830.18</v>
      </c>
      <c r="C92" s="1">
        <v>2628.45</v>
      </c>
      <c r="D92" s="1"/>
      <c r="E92" s="1">
        <v>2439.65</v>
      </c>
      <c r="F92" s="1"/>
      <c r="G92" s="1">
        <v>5018.98</v>
      </c>
      <c r="H92" s="1"/>
    </row>
    <row r="93" spans="1:8" ht="15">
      <c r="A93" s="1" t="s">
        <v>169</v>
      </c>
      <c r="B93" s="1">
        <v>5018.98</v>
      </c>
      <c r="C93" s="1">
        <v>2628.45</v>
      </c>
      <c r="D93" s="1"/>
      <c r="E93" s="1">
        <v>2920.06</v>
      </c>
      <c r="F93" s="1"/>
      <c r="G93" s="1">
        <v>4727.37</v>
      </c>
      <c r="H93" s="1"/>
    </row>
    <row r="94" ht="15">
      <c r="E94">
        <f>SUM(E83:E93)</f>
        <v>25668.860000000004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O95"/>
  <sheetViews>
    <sheetView zoomScalePageLayoutView="0" workbookViewId="0" topLeftCell="A43">
      <selection activeCell="D95" sqref="D95"/>
    </sheetView>
  </sheetViews>
  <sheetFormatPr defaultColWidth="9.140625" defaultRowHeight="15"/>
  <cols>
    <col min="8" max="8" width="11.140625" style="0" customWidth="1"/>
  </cols>
  <sheetData>
    <row r="3" ht="15">
      <c r="A3" t="s">
        <v>167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10</v>
      </c>
      <c r="B9" s="1">
        <v>25245.89</v>
      </c>
      <c r="C9" s="1">
        <v>9198.52</v>
      </c>
      <c r="D9" s="1">
        <v>11007.32</v>
      </c>
      <c r="E9" s="1"/>
      <c r="F9" s="1">
        <v>11007.32</v>
      </c>
      <c r="G9" s="1">
        <v>23437.09</v>
      </c>
      <c r="H9" s="1"/>
    </row>
    <row r="10" spans="1:8" ht="15">
      <c r="A10" s="1" t="s">
        <v>11</v>
      </c>
      <c r="B10" s="1">
        <v>28365.85</v>
      </c>
      <c r="C10" s="1">
        <v>12042.68</v>
      </c>
      <c r="D10" s="1">
        <v>13848.26</v>
      </c>
      <c r="E10" s="1"/>
      <c r="F10" s="1">
        <v>13848.26</v>
      </c>
      <c r="G10" s="1">
        <v>26560.27</v>
      </c>
      <c r="H10" s="1"/>
    </row>
    <row r="11" spans="1:8" ht="15">
      <c r="A11" s="1" t="s">
        <v>12</v>
      </c>
      <c r="B11" s="1">
        <v>0</v>
      </c>
      <c r="C11" s="3">
        <f>SUM(C9:C10)</f>
        <v>21241.2</v>
      </c>
      <c r="D11" s="1"/>
      <c r="E11" s="1"/>
      <c r="F11" s="3">
        <f>SUM(F9:F10)</f>
        <v>24855.58</v>
      </c>
      <c r="G11" s="1"/>
      <c r="H11" s="1"/>
    </row>
    <row r="16" spans="1:14" ht="15">
      <c r="A16" s="1"/>
      <c r="B16" s="1" t="s">
        <v>13</v>
      </c>
      <c r="C16" s="1" t="s">
        <v>14</v>
      </c>
      <c r="D16" s="1"/>
      <c r="E16" s="1" t="s">
        <v>15</v>
      </c>
      <c r="F16" s="1"/>
      <c r="G16" s="1"/>
      <c r="H16" s="1"/>
      <c r="I16" s="1" t="s">
        <v>16</v>
      </c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1" t="s">
        <v>17</v>
      </c>
      <c r="F17" s="1" t="s">
        <v>18</v>
      </c>
      <c r="G17" s="1" t="s">
        <v>19</v>
      </c>
      <c r="H17" s="1" t="s">
        <v>20</v>
      </c>
      <c r="I17" s="1" t="s">
        <v>21</v>
      </c>
      <c r="J17" s="1" t="s">
        <v>22</v>
      </c>
      <c r="K17" s="1" t="s">
        <v>23</v>
      </c>
      <c r="L17" s="1" t="s">
        <v>24</v>
      </c>
      <c r="M17" s="1" t="s">
        <v>25</v>
      </c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 t="s">
        <v>171</v>
      </c>
      <c r="B19" s="1" t="s">
        <v>172</v>
      </c>
      <c r="C19" s="1"/>
      <c r="D19" s="1"/>
      <c r="E19" s="1">
        <v>2</v>
      </c>
      <c r="F19" s="1"/>
      <c r="G19" s="1"/>
      <c r="H19" s="1">
        <v>31693.54</v>
      </c>
      <c r="I19" s="1" t="s">
        <v>147</v>
      </c>
      <c r="J19" s="1"/>
      <c r="K19" s="1" t="s">
        <v>173</v>
      </c>
      <c r="L19" s="1"/>
      <c r="M19" s="1"/>
      <c r="N19" s="1">
        <v>1383.3</v>
      </c>
    </row>
    <row r="20" spans="1:14" ht="15">
      <c r="A20" s="1"/>
      <c r="B20" s="1"/>
      <c r="C20" s="1"/>
      <c r="D20" s="1"/>
      <c r="E20" s="1" t="s">
        <v>26</v>
      </c>
      <c r="F20" s="1"/>
      <c r="G20" s="1"/>
      <c r="H20" s="1"/>
      <c r="I20" s="1"/>
      <c r="J20" s="1" t="s">
        <v>59</v>
      </c>
      <c r="K20" s="1">
        <v>2</v>
      </c>
      <c r="L20" s="1"/>
      <c r="M20" s="1"/>
      <c r="N20" s="1"/>
    </row>
    <row r="21" spans="1:14" ht="15">
      <c r="A21" s="1"/>
      <c r="B21" s="1"/>
      <c r="C21" s="1" t="s">
        <v>28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 t="s">
        <v>26</v>
      </c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>
        <v>1800.3</v>
      </c>
      <c r="F24" s="1" t="s">
        <v>98</v>
      </c>
      <c r="G24" s="1"/>
      <c r="H24" s="1">
        <v>3024.5</v>
      </c>
      <c r="I24" s="1"/>
      <c r="J24" s="1"/>
      <c r="K24" s="1"/>
      <c r="L24" s="1"/>
      <c r="M24" s="1"/>
      <c r="N24" s="1"/>
    </row>
    <row r="25" spans="1:14" ht="15">
      <c r="A25" s="1"/>
      <c r="B25" s="1"/>
      <c r="C25" s="1" t="s">
        <v>32</v>
      </c>
      <c r="D25" s="1"/>
      <c r="E25" s="1">
        <v>1800.3</v>
      </c>
      <c r="F25" s="1" t="s">
        <v>99</v>
      </c>
      <c r="G25" s="1"/>
      <c r="H25" s="1">
        <v>3996.67</v>
      </c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 t="s">
        <v>100</v>
      </c>
      <c r="G26" s="1"/>
      <c r="H26" s="1">
        <v>1242.21</v>
      </c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 t="s">
        <v>101</v>
      </c>
      <c r="G27" s="1"/>
      <c r="H27" s="1">
        <v>2052.34</v>
      </c>
      <c r="I27" s="1"/>
      <c r="J27" s="1"/>
      <c r="K27" s="1"/>
      <c r="L27" s="1"/>
      <c r="M27" s="1"/>
      <c r="N27" s="1"/>
    </row>
    <row r="28" spans="1:14" ht="15">
      <c r="A28" s="1"/>
      <c r="B28" s="1"/>
      <c r="C28" s="1" t="s">
        <v>34</v>
      </c>
      <c r="D28" s="1"/>
      <c r="E28" s="1"/>
      <c r="F28" s="1" t="s">
        <v>35</v>
      </c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 t="s">
        <v>36</v>
      </c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1" t="s">
        <v>37</v>
      </c>
      <c r="D30" s="1"/>
      <c r="E30" s="1"/>
      <c r="F30" s="1" t="s">
        <v>102</v>
      </c>
      <c r="G30" s="1"/>
      <c r="H30" s="1">
        <v>1026.17</v>
      </c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 t="s">
        <v>85</v>
      </c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 t="s">
        <v>38</v>
      </c>
      <c r="D33" s="1"/>
      <c r="E33" s="1"/>
      <c r="F33" s="1" t="s">
        <v>103</v>
      </c>
      <c r="G33" s="1"/>
      <c r="H33" s="1">
        <v>702.12</v>
      </c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 t="s">
        <v>27</v>
      </c>
      <c r="H36" s="1">
        <f>SUM(H19:H35)</f>
        <v>43737.549999999996</v>
      </c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1"/>
      <c r="B38" s="1"/>
      <c r="C38" s="1"/>
      <c r="D38" s="1"/>
      <c r="E38" s="1"/>
      <c r="F38" s="1" t="s">
        <v>39</v>
      </c>
      <c r="G38" s="1"/>
      <c r="H38" s="1"/>
      <c r="I38" s="1"/>
      <c r="J38" s="1"/>
      <c r="K38" s="1"/>
      <c r="L38" s="1"/>
      <c r="M38" s="1"/>
      <c r="N38" s="1"/>
    </row>
    <row r="39" spans="1:14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1" spans="4:5" ht="15">
      <c r="D41" t="s">
        <v>40</v>
      </c>
      <c r="E41" t="s">
        <v>41</v>
      </c>
    </row>
    <row r="42" ht="15">
      <c r="D42" t="s">
        <v>42</v>
      </c>
    </row>
    <row r="45" ht="10.5" customHeight="1"/>
    <row r="48" spans="3:5" ht="15">
      <c r="C48" t="s">
        <v>43</v>
      </c>
      <c r="E48" t="s">
        <v>118</v>
      </c>
    </row>
    <row r="49" spans="2:5" ht="15">
      <c r="B49">
        <v>1800.3</v>
      </c>
      <c r="C49" t="s">
        <v>72</v>
      </c>
      <c r="E49" t="s">
        <v>175</v>
      </c>
    </row>
    <row r="50" spans="1:15" ht="15">
      <c r="A50" s="1"/>
      <c r="B50" s="1" t="s">
        <v>46</v>
      </c>
      <c r="C50" s="1" t="s">
        <v>47</v>
      </c>
      <c r="D50" s="1"/>
      <c r="E50" s="1"/>
      <c r="F50" s="1" t="s">
        <v>48</v>
      </c>
      <c r="G50" s="1" t="s">
        <v>49</v>
      </c>
      <c r="H50" s="1"/>
      <c r="J50" s="1" t="s">
        <v>16</v>
      </c>
      <c r="K50" s="1"/>
      <c r="L50" s="1"/>
      <c r="M50" s="1"/>
      <c r="N50" s="1"/>
      <c r="O50" s="1"/>
    </row>
    <row r="51" spans="1:15" ht="15">
      <c r="A51" s="3"/>
      <c r="B51" s="3">
        <v>1</v>
      </c>
      <c r="C51" s="3" t="s">
        <v>50</v>
      </c>
      <c r="D51" s="3"/>
      <c r="E51" s="3"/>
      <c r="F51" s="3" t="s">
        <v>51</v>
      </c>
      <c r="G51" s="3">
        <v>21241.2</v>
      </c>
      <c r="H51" s="3"/>
      <c r="J51" s="1" t="s">
        <v>21</v>
      </c>
      <c r="K51" s="1" t="s">
        <v>22</v>
      </c>
      <c r="L51" s="1" t="s">
        <v>23</v>
      </c>
      <c r="M51" s="1" t="s">
        <v>24</v>
      </c>
      <c r="N51" s="1" t="s">
        <v>25</v>
      </c>
      <c r="O51" s="1"/>
    </row>
    <row r="52" spans="1:15" ht="15">
      <c r="A52" s="1"/>
      <c r="B52" s="1"/>
      <c r="C52" s="1"/>
      <c r="D52" s="1"/>
      <c r="E52" s="1"/>
      <c r="F52" s="1"/>
      <c r="G52" s="1"/>
      <c r="H52" s="1"/>
      <c r="J52" s="1"/>
      <c r="K52" s="1"/>
      <c r="L52" s="1"/>
      <c r="M52" s="1"/>
      <c r="N52" s="1"/>
      <c r="O52" s="1"/>
    </row>
    <row r="53" spans="1:15" ht="15">
      <c r="A53" s="3"/>
      <c r="B53" s="3">
        <v>2</v>
      </c>
      <c r="C53" s="3" t="s">
        <v>52</v>
      </c>
      <c r="D53" s="3"/>
      <c r="E53" s="3"/>
      <c r="F53" s="3" t="s">
        <v>51</v>
      </c>
      <c r="G53" s="3">
        <v>24855.58</v>
      </c>
      <c r="H53" s="3"/>
      <c r="J53" s="1" t="s">
        <v>147</v>
      </c>
      <c r="K53" s="1"/>
      <c r="L53" s="1">
        <v>1.5</v>
      </c>
      <c r="M53" s="1"/>
      <c r="N53" s="1"/>
      <c r="O53" s="1">
        <v>1383.3</v>
      </c>
    </row>
    <row r="54" spans="1:15" ht="15">
      <c r="A54" s="1"/>
      <c r="B54" s="1">
        <v>3</v>
      </c>
      <c r="C54" s="1" t="s">
        <v>53</v>
      </c>
      <c r="D54" s="1"/>
      <c r="E54" s="1"/>
      <c r="F54" s="1" t="s">
        <v>51</v>
      </c>
      <c r="G54" s="1"/>
      <c r="H54" s="1"/>
      <c r="J54" s="1"/>
      <c r="K54" s="1" t="s">
        <v>59</v>
      </c>
      <c r="L54" s="1">
        <v>2</v>
      </c>
      <c r="M54" s="1"/>
      <c r="N54" s="1"/>
      <c r="O54" s="1"/>
    </row>
    <row r="55" spans="1:15" ht="15">
      <c r="A55" s="3"/>
      <c r="B55" s="3">
        <v>4</v>
      </c>
      <c r="C55" s="3" t="s">
        <v>54</v>
      </c>
      <c r="D55" s="3"/>
      <c r="E55" s="3"/>
      <c r="F55" s="3" t="s">
        <v>51</v>
      </c>
      <c r="G55" s="3">
        <f>H36+N19</f>
        <v>45120.85</v>
      </c>
      <c r="H55" s="3"/>
      <c r="J55" s="1"/>
      <c r="K55" s="1"/>
      <c r="L55" s="1">
        <v>1</v>
      </c>
      <c r="M55" s="1"/>
      <c r="N55" s="1"/>
      <c r="O55" s="1"/>
    </row>
    <row r="56" spans="1:15" ht="15">
      <c r="A56" s="1"/>
      <c r="B56" s="5">
        <v>1.68</v>
      </c>
      <c r="C56" s="6" t="s">
        <v>104</v>
      </c>
      <c r="D56" s="6" t="s">
        <v>105</v>
      </c>
      <c r="E56" s="6"/>
      <c r="F56" s="1" t="s">
        <v>51</v>
      </c>
      <c r="G56" s="1">
        <v>3024.5</v>
      </c>
      <c r="H56" s="1"/>
      <c r="J56" s="1"/>
      <c r="K56" s="1"/>
      <c r="L56" s="1">
        <v>1</v>
      </c>
      <c r="M56" s="1"/>
      <c r="N56" s="1"/>
      <c r="O56" s="1"/>
    </row>
    <row r="57" spans="1:15" ht="15">
      <c r="A57" s="1"/>
      <c r="B57" s="5">
        <v>2.22</v>
      </c>
      <c r="C57" s="6" t="s">
        <v>106</v>
      </c>
      <c r="D57" s="6"/>
      <c r="E57" s="6"/>
      <c r="F57" s="1" t="s">
        <v>51</v>
      </c>
      <c r="G57" s="1"/>
      <c r="H57" s="1"/>
      <c r="J57" s="1"/>
      <c r="K57" s="1"/>
      <c r="L57" s="1">
        <v>1</v>
      </c>
      <c r="M57" s="1"/>
      <c r="N57" s="1"/>
      <c r="O57" s="1"/>
    </row>
    <row r="58" spans="1:15" ht="15">
      <c r="A58" s="1"/>
      <c r="B58" s="5"/>
      <c r="C58" s="6" t="s">
        <v>107</v>
      </c>
      <c r="D58" s="6"/>
      <c r="E58" s="6"/>
      <c r="F58" s="1" t="s">
        <v>51</v>
      </c>
      <c r="G58" s="1">
        <v>3996.67</v>
      </c>
      <c r="H58" s="1"/>
      <c r="J58" s="1"/>
      <c r="K58" s="1"/>
      <c r="L58" s="1">
        <v>1</v>
      </c>
      <c r="M58" s="1"/>
      <c r="N58" s="1"/>
      <c r="O58" s="1"/>
    </row>
    <row r="59" spans="1:15" ht="15">
      <c r="A59" s="1"/>
      <c r="B59" s="5">
        <v>0.69</v>
      </c>
      <c r="C59" s="6" t="s">
        <v>108</v>
      </c>
      <c r="D59" s="6"/>
      <c r="E59" s="6"/>
      <c r="F59" s="1" t="s">
        <v>51</v>
      </c>
      <c r="G59" s="1"/>
      <c r="H59" s="1"/>
      <c r="J59" s="1"/>
      <c r="K59" s="1"/>
      <c r="L59" s="1">
        <v>1</v>
      </c>
      <c r="M59" s="1"/>
      <c r="N59" s="1"/>
      <c r="O59" s="1"/>
    </row>
    <row r="60" spans="1:15" ht="15">
      <c r="A60" s="1"/>
      <c r="B60" s="5"/>
      <c r="C60" s="6" t="s">
        <v>109</v>
      </c>
      <c r="D60" s="6"/>
      <c r="E60" s="6"/>
      <c r="F60" s="1"/>
      <c r="G60" s="1">
        <v>1242.21</v>
      </c>
      <c r="H60" s="1"/>
      <c r="J60" s="1"/>
      <c r="K60" s="1"/>
      <c r="L60" s="1"/>
      <c r="M60" s="1"/>
      <c r="N60" s="1"/>
      <c r="O60" s="1"/>
    </row>
    <row r="61" spans="1:15" ht="15">
      <c r="A61" s="1"/>
      <c r="B61" s="5">
        <v>1.14</v>
      </c>
      <c r="C61" s="6" t="s">
        <v>110</v>
      </c>
      <c r="D61" s="6"/>
      <c r="E61" s="6"/>
      <c r="F61" s="1"/>
      <c r="G61" s="1"/>
      <c r="H61" s="1"/>
      <c r="J61" s="1"/>
      <c r="K61" s="1"/>
      <c r="L61" s="1"/>
      <c r="M61" s="1"/>
      <c r="N61" s="1"/>
      <c r="O61" s="1"/>
    </row>
    <row r="62" spans="1:15" ht="15">
      <c r="A62" s="1"/>
      <c r="B62" s="5"/>
      <c r="C62" s="6" t="s">
        <v>111</v>
      </c>
      <c r="D62" s="6"/>
      <c r="E62" s="6" t="s">
        <v>112</v>
      </c>
      <c r="F62" s="1"/>
      <c r="G62" s="1">
        <v>2052.34</v>
      </c>
      <c r="H62" s="1"/>
      <c r="J62" s="1"/>
      <c r="K62" s="1"/>
      <c r="L62" s="1"/>
      <c r="M62" s="1"/>
      <c r="N62" s="1"/>
      <c r="O62" s="1"/>
    </row>
    <row r="63" spans="1:15" ht="15">
      <c r="A63" s="1"/>
      <c r="B63" s="5">
        <v>0.57</v>
      </c>
      <c r="C63" s="6" t="s">
        <v>108</v>
      </c>
      <c r="D63" s="6"/>
      <c r="E63" s="6"/>
      <c r="F63" s="1"/>
      <c r="G63" s="1"/>
      <c r="H63" s="1"/>
      <c r="J63" s="1"/>
      <c r="K63" s="1"/>
      <c r="L63" s="1"/>
      <c r="M63" s="1"/>
      <c r="N63" s="1"/>
      <c r="O63" s="1"/>
    </row>
    <row r="64" spans="1:15" ht="15">
      <c r="A64" s="1"/>
      <c r="B64" s="5"/>
      <c r="C64" s="6" t="s">
        <v>113</v>
      </c>
      <c r="D64" s="6"/>
      <c r="E64" s="6"/>
      <c r="F64" s="1"/>
      <c r="G64" s="1">
        <v>1026.17</v>
      </c>
      <c r="H64" s="1"/>
      <c r="J64" s="1"/>
      <c r="K64" s="1"/>
      <c r="L64" s="1"/>
      <c r="M64" s="1"/>
      <c r="N64" s="1"/>
      <c r="O64" s="1"/>
    </row>
    <row r="65" spans="1:15" ht="15">
      <c r="A65" s="1"/>
      <c r="B65" s="5">
        <v>0.39</v>
      </c>
      <c r="C65" s="6" t="s">
        <v>114</v>
      </c>
      <c r="D65" s="6"/>
      <c r="E65" s="6"/>
      <c r="F65" s="1"/>
      <c r="G65" s="1">
        <v>702.12</v>
      </c>
      <c r="H65" s="1"/>
      <c r="J65" s="1"/>
      <c r="K65" s="1"/>
      <c r="L65" s="1"/>
      <c r="M65" s="1"/>
      <c r="N65" s="1"/>
      <c r="O65" s="1"/>
    </row>
    <row r="66" spans="1:15" ht="15">
      <c r="A66" s="3"/>
      <c r="B66" s="3"/>
      <c r="C66" s="3" t="s">
        <v>62</v>
      </c>
      <c r="D66" s="3"/>
      <c r="E66" s="3"/>
      <c r="F66" s="3" t="s">
        <v>51</v>
      </c>
      <c r="G66" s="3"/>
      <c r="H66" s="3"/>
      <c r="J66" s="1"/>
      <c r="K66" s="1"/>
      <c r="L66" s="1"/>
      <c r="M66" s="1"/>
      <c r="N66" s="1"/>
      <c r="O66" s="1"/>
    </row>
    <row r="67" spans="1:15" ht="15">
      <c r="A67" s="1"/>
      <c r="B67" s="1"/>
      <c r="C67" s="1" t="s">
        <v>168</v>
      </c>
      <c r="D67" s="1"/>
      <c r="E67" s="1" t="s">
        <v>173</v>
      </c>
      <c r="F67" s="1"/>
      <c r="G67" s="1">
        <v>1383.3</v>
      </c>
      <c r="H67" s="1"/>
      <c r="J67" s="1"/>
      <c r="K67" s="1"/>
      <c r="L67" s="1"/>
      <c r="M67" s="1"/>
      <c r="N67" s="1"/>
      <c r="O67" s="1"/>
    </row>
    <row r="68" spans="1:15" ht="15">
      <c r="A68" s="1"/>
      <c r="B68" s="1"/>
      <c r="C68" s="1" t="s">
        <v>172</v>
      </c>
      <c r="D68" s="1"/>
      <c r="E68" s="1"/>
      <c r="F68" s="1"/>
      <c r="G68" s="1">
        <v>31693.54</v>
      </c>
      <c r="H68" s="1"/>
      <c r="J68" s="1"/>
      <c r="K68" s="1"/>
      <c r="L68" s="1"/>
      <c r="M68" s="1"/>
      <c r="N68" s="1"/>
      <c r="O68" s="1"/>
    </row>
    <row r="69" spans="1:15" ht="15">
      <c r="A69" s="1"/>
      <c r="B69" s="1"/>
      <c r="C69" s="1" t="s">
        <v>152</v>
      </c>
      <c r="D69" s="1"/>
      <c r="E69" s="1"/>
      <c r="F69" s="1"/>
      <c r="G69" s="1"/>
      <c r="H69" s="1"/>
      <c r="J69" s="1"/>
      <c r="K69" s="1"/>
      <c r="L69" s="1"/>
      <c r="M69" s="1"/>
      <c r="N69" s="1"/>
      <c r="O69" s="1"/>
    </row>
    <row r="70" spans="1:15" ht="15">
      <c r="A70" s="1"/>
      <c r="B70" s="1">
        <v>5</v>
      </c>
      <c r="C70" s="1" t="s">
        <v>63</v>
      </c>
      <c r="D70" s="1"/>
      <c r="E70" s="1"/>
      <c r="F70" s="1" t="s">
        <v>51</v>
      </c>
      <c r="G70" s="1"/>
      <c r="H70" s="1"/>
      <c r="J70" s="1"/>
      <c r="K70" s="1"/>
      <c r="L70" s="1"/>
      <c r="M70" s="1"/>
      <c r="N70" s="1"/>
      <c r="O70" s="1"/>
    </row>
    <row r="71" spans="1:15" ht="15">
      <c r="A71" s="1"/>
      <c r="B71" s="1"/>
      <c r="C71" s="1" t="s">
        <v>160</v>
      </c>
      <c r="D71" s="1"/>
      <c r="E71" s="1"/>
      <c r="F71" s="1" t="s">
        <v>51</v>
      </c>
      <c r="G71" s="1">
        <v>33868.58</v>
      </c>
      <c r="H71" s="1" t="s">
        <v>165</v>
      </c>
      <c r="I71" t="s">
        <v>161</v>
      </c>
      <c r="J71" s="1"/>
      <c r="K71" s="1"/>
      <c r="L71" s="1"/>
      <c r="M71" s="1"/>
      <c r="N71" s="1"/>
      <c r="O71" s="1"/>
    </row>
    <row r="72" spans="1:15" ht="15">
      <c r="A72" s="1"/>
      <c r="B72" s="1"/>
      <c r="C72" s="1" t="s">
        <v>65</v>
      </c>
      <c r="D72" s="1"/>
      <c r="E72" s="1"/>
      <c r="F72" s="1"/>
      <c r="G72" s="1">
        <v>29943.82</v>
      </c>
      <c r="H72" s="1"/>
      <c r="J72" s="1"/>
      <c r="K72" s="1"/>
      <c r="L72" s="1"/>
      <c r="M72" s="1"/>
      <c r="N72" s="1"/>
      <c r="O72" s="1"/>
    </row>
    <row r="73" spans="1:15" ht="15">
      <c r="A73" s="1"/>
      <c r="B73" s="1">
        <v>6</v>
      </c>
      <c r="C73" s="1" t="s">
        <v>66</v>
      </c>
      <c r="D73" s="1"/>
      <c r="E73" s="1"/>
      <c r="F73" s="1" t="s">
        <v>51</v>
      </c>
      <c r="G73" s="3">
        <v>20583.19</v>
      </c>
      <c r="H73" s="1"/>
      <c r="J73" s="1"/>
      <c r="K73" s="1"/>
      <c r="L73" s="1"/>
      <c r="M73" s="1" t="s">
        <v>27</v>
      </c>
      <c r="N73" s="1"/>
      <c r="O73" s="1"/>
    </row>
    <row r="74" spans="1:15" ht="15">
      <c r="A74" s="1"/>
      <c r="B74" s="1">
        <v>7</v>
      </c>
      <c r="C74" s="1" t="s">
        <v>67</v>
      </c>
      <c r="D74" s="1"/>
      <c r="E74" s="1"/>
      <c r="F74" s="1" t="s">
        <v>51</v>
      </c>
      <c r="G74" s="1"/>
      <c r="H74" s="1"/>
      <c r="J74" s="1"/>
      <c r="K74" s="1"/>
      <c r="L74" s="1"/>
      <c r="M74" s="1"/>
      <c r="N74" s="1"/>
      <c r="O74" s="1"/>
    </row>
    <row r="75" spans="1:15" ht="15">
      <c r="A75" s="1"/>
      <c r="B75" s="1">
        <v>8</v>
      </c>
      <c r="C75" s="1" t="s">
        <v>52</v>
      </c>
      <c r="D75" s="1"/>
      <c r="E75" s="1"/>
      <c r="F75" s="1" t="s">
        <v>51</v>
      </c>
      <c r="G75" s="1"/>
      <c r="H75" s="1"/>
      <c r="J75" s="1"/>
      <c r="K75" s="1"/>
      <c r="L75" s="1"/>
      <c r="M75" s="1" t="s">
        <v>27</v>
      </c>
      <c r="N75" s="1"/>
      <c r="O75" s="1"/>
    </row>
    <row r="76" spans="1:15" ht="15">
      <c r="A76" s="3"/>
      <c r="B76" s="3">
        <v>9</v>
      </c>
      <c r="C76" s="3" t="s">
        <v>68</v>
      </c>
      <c r="D76" s="3"/>
      <c r="E76" s="3"/>
      <c r="F76" s="3" t="s">
        <v>51</v>
      </c>
      <c r="G76" s="3"/>
      <c r="H76" s="3"/>
      <c r="J76" s="1"/>
      <c r="K76" s="1"/>
      <c r="L76" s="1"/>
      <c r="M76" s="1"/>
      <c r="N76" s="1"/>
      <c r="O76" s="1"/>
    </row>
    <row r="77" spans="1:15" ht="15">
      <c r="A77" s="1"/>
      <c r="B77" s="1">
        <v>10</v>
      </c>
      <c r="C77" s="1" t="s">
        <v>69</v>
      </c>
      <c r="D77" s="1"/>
      <c r="E77" s="1"/>
      <c r="F77" s="1" t="s">
        <v>51</v>
      </c>
      <c r="G77" s="3">
        <f>G73+G53-G55</f>
        <v>317.92000000000553</v>
      </c>
      <c r="H77" s="1"/>
      <c r="J77" s="1"/>
      <c r="K77" s="1"/>
      <c r="L77" s="1"/>
      <c r="M77" s="1"/>
      <c r="N77" s="1"/>
      <c r="O77" s="1"/>
    </row>
    <row r="78" spans="1:15" ht="15">
      <c r="A78" s="4"/>
      <c r="B78" s="4"/>
      <c r="C78" s="8" t="s">
        <v>153</v>
      </c>
      <c r="D78" s="4"/>
      <c r="E78" s="4"/>
      <c r="F78" s="4"/>
      <c r="G78" s="7"/>
      <c r="H78" s="4"/>
      <c r="J78" s="4"/>
      <c r="K78" s="4"/>
      <c r="L78" s="4"/>
      <c r="M78" s="4"/>
      <c r="N78" s="4"/>
      <c r="O78" s="4"/>
    </row>
    <row r="79" ht="15">
      <c r="D79" t="s">
        <v>70</v>
      </c>
    </row>
    <row r="80" ht="15">
      <c r="D80" t="s">
        <v>71</v>
      </c>
    </row>
    <row r="81" spans="1:10" ht="15">
      <c r="A81" s="1" t="s">
        <v>89</v>
      </c>
      <c r="B81" s="1" t="s">
        <v>91</v>
      </c>
      <c r="C81" s="1" t="s">
        <v>92</v>
      </c>
      <c r="D81" s="1"/>
      <c r="E81" s="1" t="s">
        <v>93</v>
      </c>
      <c r="F81" s="1"/>
      <c r="G81" s="1" t="s">
        <v>94</v>
      </c>
      <c r="H81" s="1"/>
      <c r="J81">
        <f>G73+G53-G55</f>
        <v>317.92000000000553</v>
      </c>
    </row>
    <row r="82" spans="1:8" ht="15">
      <c r="A82" s="1" t="s">
        <v>90</v>
      </c>
      <c r="B82" s="1"/>
      <c r="C82" s="1">
        <v>2628.75</v>
      </c>
      <c r="D82" s="1"/>
      <c r="E82" s="1">
        <v>1147.87</v>
      </c>
      <c r="F82" s="1"/>
      <c r="G82" s="1">
        <v>1480.88</v>
      </c>
      <c r="H82" s="1"/>
    </row>
    <row r="83" spans="1:8" ht="15">
      <c r="A83" s="1" t="s">
        <v>97</v>
      </c>
      <c r="B83" s="1">
        <v>1480.88</v>
      </c>
      <c r="C83" s="1">
        <v>2628.75</v>
      </c>
      <c r="D83" s="1"/>
      <c r="E83" s="1">
        <v>2165.52</v>
      </c>
      <c r="F83" s="1"/>
      <c r="G83" s="1">
        <v>1944.11</v>
      </c>
      <c r="H83" s="1"/>
    </row>
    <row r="84" spans="1:8" ht="15">
      <c r="A84" s="1" t="s">
        <v>117</v>
      </c>
      <c r="B84" s="1">
        <v>1944.11</v>
      </c>
      <c r="C84" s="1">
        <v>2628.74</v>
      </c>
      <c r="D84" s="1"/>
      <c r="E84" s="1">
        <v>2104.23</v>
      </c>
      <c r="F84" s="1"/>
      <c r="G84" s="1">
        <v>2468.62</v>
      </c>
      <c r="H84" s="1"/>
    </row>
    <row r="85" spans="1:8" ht="15">
      <c r="A85" s="1" t="s">
        <v>121</v>
      </c>
      <c r="B85" s="1">
        <v>2468.62</v>
      </c>
      <c r="C85" s="1">
        <v>2628.75</v>
      </c>
      <c r="D85" s="1"/>
      <c r="E85" s="1">
        <v>2553.47</v>
      </c>
      <c r="F85" s="1"/>
      <c r="G85" s="1">
        <v>2543.9</v>
      </c>
      <c r="H85" s="1"/>
    </row>
    <row r="86" spans="1:8" ht="15">
      <c r="A86" s="1" t="s">
        <v>123</v>
      </c>
      <c r="B86" s="1">
        <v>2543.9</v>
      </c>
      <c r="C86" s="1">
        <v>2628.75</v>
      </c>
      <c r="D86" s="1"/>
      <c r="E86" s="1">
        <v>2004.64</v>
      </c>
      <c r="F86" s="1"/>
      <c r="G86" s="1">
        <v>3168.01</v>
      </c>
      <c r="H86" s="1"/>
    </row>
    <row r="87" spans="1:8" ht="15">
      <c r="A87" s="1" t="s">
        <v>126</v>
      </c>
      <c r="B87" s="1">
        <v>3168.01</v>
      </c>
      <c r="C87" s="1">
        <v>2628.75</v>
      </c>
      <c r="D87" s="1"/>
      <c r="E87" s="1">
        <v>2531.44</v>
      </c>
      <c r="F87" s="1"/>
      <c r="G87" s="1">
        <v>3265.32</v>
      </c>
      <c r="H87" s="1"/>
    </row>
    <row r="88" spans="1:8" ht="15">
      <c r="A88" s="1" t="s">
        <v>134</v>
      </c>
      <c r="B88" s="1">
        <v>3265.32</v>
      </c>
      <c r="C88" s="1">
        <v>2628.75</v>
      </c>
      <c r="D88" s="1"/>
      <c r="E88" s="1">
        <v>2046.95</v>
      </c>
      <c r="F88" s="1"/>
      <c r="G88" s="1">
        <v>3847.12</v>
      </c>
      <c r="H88" s="1"/>
    </row>
    <row r="89" spans="1:8" ht="15">
      <c r="A89" s="1" t="s">
        <v>149</v>
      </c>
      <c r="B89" s="1">
        <v>3847.12</v>
      </c>
      <c r="C89" s="1">
        <v>2628.76</v>
      </c>
      <c r="D89" s="1"/>
      <c r="E89" s="1">
        <v>2059.14</v>
      </c>
      <c r="F89" s="1"/>
      <c r="G89" s="1">
        <v>4416.74</v>
      </c>
      <c r="H89" s="1"/>
    </row>
    <row r="90" spans="1:8" ht="15">
      <c r="A90" s="1" t="s">
        <v>155</v>
      </c>
      <c r="B90" s="1">
        <v>4416.74</v>
      </c>
      <c r="C90" s="1">
        <v>2628.75</v>
      </c>
      <c r="D90" s="1"/>
      <c r="E90" s="1">
        <v>2497.47</v>
      </c>
      <c r="F90" s="1"/>
      <c r="G90" s="1">
        <v>4548.02</v>
      </c>
      <c r="H90" s="1"/>
    </row>
    <row r="91" spans="1:8" ht="15">
      <c r="A91" s="1" t="s">
        <v>164</v>
      </c>
      <c r="B91" s="1">
        <v>4548.023</v>
      </c>
      <c r="C91" s="1">
        <v>2628.45</v>
      </c>
      <c r="D91" s="1"/>
      <c r="E91" s="1">
        <v>2346.29</v>
      </c>
      <c r="F91" s="1"/>
      <c r="G91" s="1">
        <v>4830.18</v>
      </c>
      <c r="H91" s="1"/>
    </row>
    <row r="92" spans="1:8" ht="15">
      <c r="A92" s="6" t="s">
        <v>166</v>
      </c>
      <c r="B92" s="1">
        <v>4830.18</v>
      </c>
      <c r="C92" s="1">
        <v>2628.45</v>
      </c>
      <c r="D92" s="1"/>
      <c r="E92" s="1">
        <v>2439.65</v>
      </c>
      <c r="F92" s="1"/>
      <c r="G92" s="1">
        <v>5018.98</v>
      </c>
      <c r="H92" s="1"/>
    </row>
    <row r="93" spans="1:8" ht="15">
      <c r="A93" s="1" t="s">
        <v>169</v>
      </c>
      <c r="B93" s="1">
        <v>5018.98</v>
      </c>
      <c r="C93" s="1">
        <v>2628.45</v>
      </c>
      <c r="D93" s="1"/>
      <c r="E93" s="1">
        <v>2920.06</v>
      </c>
      <c r="F93" s="1"/>
      <c r="G93" s="1">
        <v>4727.37</v>
      </c>
      <c r="H93" s="1"/>
    </row>
    <row r="94" spans="1:8" ht="15">
      <c r="A94" s="1" t="s">
        <v>174</v>
      </c>
      <c r="B94" s="1">
        <v>4727.37</v>
      </c>
      <c r="C94" s="1">
        <v>2628.45</v>
      </c>
      <c r="D94" s="1"/>
      <c r="E94" s="1">
        <v>3127.09</v>
      </c>
      <c r="F94" s="1"/>
      <c r="G94" s="1">
        <v>4228.73</v>
      </c>
      <c r="H94" s="1"/>
    </row>
    <row r="95" ht="15">
      <c r="E95">
        <f>SUM(E82:E94)</f>
        <v>29943.820000000007</v>
      </c>
    </row>
  </sheetData>
  <sheetProtection/>
  <printOptions/>
  <pageMargins left="1.75" right="0.16" top="1.62" bottom="0.4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N95"/>
  <sheetViews>
    <sheetView zoomScale="110" zoomScaleNormal="110" zoomScalePageLayoutView="0" workbookViewId="0" topLeftCell="A7">
      <pane xSplit="6" ySplit="5" topLeftCell="G60" activePane="bottomRight" state="frozen"/>
      <selection pane="topLeft" activeCell="D95" sqref="D95"/>
      <selection pane="topRight" activeCell="D95" sqref="D95"/>
      <selection pane="bottomLeft" activeCell="D95" sqref="D95"/>
      <selection pane="bottomRight" activeCell="D95" sqref="D95"/>
    </sheetView>
  </sheetViews>
  <sheetFormatPr defaultColWidth="9.140625" defaultRowHeight="15"/>
  <cols>
    <col min="8" max="8" width="11.140625" style="0" customWidth="1"/>
    <col min="10" max="15" width="8.421875" style="0" customWidth="1"/>
  </cols>
  <sheetData>
    <row r="1" ht="7.5" customHeight="1"/>
    <row r="2" ht="15" hidden="1"/>
    <row r="3" spans="1:6" ht="15">
      <c r="A3" t="s">
        <v>176</v>
      </c>
      <c r="F3" t="str">
        <f>'[1]янв 12'!$E$64</f>
        <v>январь2012г</v>
      </c>
    </row>
    <row r="4" ht="13.5" customHeight="1"/>
    <row r="5" ht="15" hidden="1"/>
    <row r="6" ht="15" hidden="1"/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177</v>
      </c>
      <c r="B9" s="11">
        <v>23437.09</v>
      </c>
      <c r="C9" s="11">
        <v>9198.52</v>
      </c>
      <c r="D9" s="11">
        <v>8148.14</v>
      </c>
      <c r="E9" s="1"/>
      <c r="F9" s="11">
        <f>D9</f>
        <v>8148.14</v>
      </c>
      <c r="G9" s="11">
        <f>B9+C9-F9</f>
        <v>24487.47</v>
      </c>
      <c r="H9" s="1"/>
    </row>
    <row r="10" spans="1:8" ht="15">
      <c r="A10" s="1" t="s">
        <v>11</v>
      </c>
      <c r="B10" s="11">
        <v>26560.27</v>
      </c>
      <c r="C10" s="11">
        <v>12042.68</v>
      </c>
      <c r="D10" s="11">
        <v>10672.54</v>
      </c>
      <c r="E10" s="1"/>
      <c r="F10" s="11">
        <f>D10</f>
        <v>10672.54</v>
      </c>
      <c r="G10" s="11">
        <f>B10+C10-F10</f>
        <v>27930.409999999996</v>
      </c>
      <c r="H10" s="1"/>
    </row>
    <row r="11" spans="1:8" ht="15">
      <c r="A11" s="1" t="s">
        <v>12</v>
      </c>
      <c r="B11" s="1"/>
      <c r="C11" s="11">
        <f>SUM(C9:C10)</f>
        <v>21241.2</v>
      </c>
      <c r="D11" s="1"/>
      <c r="E11" s="1"/>
      <c r="F11" s="11">
        <f>SUM(F9:F10)</f>
        <v>18820.68</v>
      </c>
      <c r="G11" s="1"/>
      <c r="H11" s="1"/>
    </row>
    <row r="13" ht="1.5" customHeight="1"/>
    <row r="14" ht="15" hidden="1"/>
    <row r="15" ht="15" hidden="1"/>
    <row r="16" spans="1:14" ht="15">
      <c r="A16" s="1"/>
      <c r="B16" s="1" t="s">
        <v>13</v>
      </c>
      <c r="C16" s="475" t="s">
        <v>14</v>
      </c>
      <c r="D16" s="476"/>
      <c r="E16" s="1" t="s">
        <v>15</v>
      </c>
      <c r="F16" s="1"/>
      <c r="G16" s="1"/>
      <c r="H16" s="1"/>
      <c r="I16" s="1" t="s">
        <v>16</v>
      </c>
      <c r="J16" s="1"/>
      <c r="K16" s="1"/>
      <c r="L16" s="1"/>
      <c r="M16" s="1"/>
      <c r="N16" s="1"/>
    </row>
    <row r="17" spans="1:14" ht="15">
      <c r="A17" s="1"/>
      <c r="B17" s="1"/>
      <c r="C17" s="477"/>
      <c r="D17" s="478"/>
      <c r="E17" s="1" t="s">
        <v>17</v>
      </c>
      <c r="F17" s="1" t="s">
        <v>18</v>
      </c>
      <c r="G17" s="1" t="s">
        <v>19</v>
      </c>
      <c r="H17" s="1" t="s">
        <v>20</v>
      </c>
      <c r="I17" s="1" t="s">
        <v>21</v>
      </c>
      <c r="J17" s="1" t="s">
        <v>22</v>
      </c>
      <c r="K17" s="1" t="s">
        <v>23</v>
      </c>
      <c r="L17" s="1" t="s">
        <v>24</v>
      </c>
      <c r="M17" s="1" t="s">
        <v>25</v>
      </c>
      <c r="N17" s="1"/>
    </row>
    <row r="18" spans="1:14" ht="15">
      <c r="A18" s="1"/>
      <c r="B18" s="1"/>
      <c r="C18" s="1" t="s">
        <v>183</v>
      </c>
      <c r="D18" s="1"/>
      <c r="E18" s="1"/>
      <c r="F18" s="1"/>
      <c r="G18" s="1"/>
      <c r="H18" s="11">
        <v>1383.3</v>
      </c>
      <c r="I18" s="1"/>
      <c r="J18" s="1"/>
      <c r="K18" s="1"/>
      <c r="L18" s="1"/>
      <c r="M18" s="1"/>
      <c r="N18" s="1"/>
    </row>
    <row r="19" spans="1:14" ht="15">
      <c r="A19" s="1"/>
      <c r="B19" s="1"/>
      <c r="C19" s="1" t="s">
        <v>182</v>
      </c>
      <c r="D19" s="1"/>
      <c r="E19" s="1"/>
      <c r="F19" s="1"/>
      <c r="G19" s="1"/>
      <c r="H19" s="11">
        <v>637.78</v>
      </c>
      <c r="I19" s="1" t="s">
        <v>147</v>
      </c>
      <c r="J19" s="1"/>
      <c r="K19" s="1" t="s">
        <v>173</v>
      </c>
      <c r="L19" s="1"/>
      <c r="M19" s="1"/>
      <c r="N19" s="11">
        <v>1383.3</v>
      </c>
    </row>
    <row r="20" spans="1:14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 hidden="1">
      <c r="A22" s="1"/>
      <c r="B22" s="1"/>
      <c r="C22" s="1"/>
      <c r="D22" s="1"/>
      <c r="E22" s="1"/>
      <c r="F22" s="1"/>
      <c r="G22" s="1"/>
      <c r="H22" s="1"/>
      <c r="I22" s="1"/>
      <c r="J22" s="1" t="s">
        <v>27</v>
      </c>
      <c r="K22" s="1"/>
      <c r="L22" s="1"/>
      <c r="M22" s="1"/>
      <c r="N22" s="11">
        <f>SUM(N19:N21)</f>
        <v>1383.3</v>
      </c>
    </row>
    <row r="23" spans="1:14" ht="15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1">
        <v>1800.1</v>
      </c>
      <c r="F24" s="1">
        <v>1.68</v>
      </c>
      <c r="G24" s="1"/>
      <c r="H24" s="13">
        <f>E24*F24</f>
        <v>3024.1679999999997</v>
      </c>
      <c r="I24" s="1"/>
      <c r="J24" s="1"/>
      <c r="K24" s="1"/>
      <c r="L24" s="1"/>
      <c r="M24" s="1"/>
      <c r="N24" s="1"/>
    </row>
    <row r="25" spans="1:14" ht="15">
      <c r="A25" s="1"/>
      <c r="B25" s="1"/>
      <c r="C25" s="12" t="s">
        <v>184</v>
      </c>
      <c r="D25" s="1"/>
      <c r="E25" s="11">
        <v>1800.1</v>
      </c>
      <c r="F25" s="1">
        <v>2.22</v>
      </c>
      <c r="G25" s="1"/>
      <c r="H25" s="13">
        <f>E25*F25</f>
        <v>3996.222</v>
      </c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1">
        <v>1800.1</v>
      </c>
      <c r="F26" s="1">
        <v>0.69</v>
      </c>
      <c r="G26" s="1"/>
      <c r="H26" s="13">
        <f>E26*F26</f>
        <v>1242.0689999999997</v>
      </c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1">
        <v>1800.1</v>
      </c>
      <c r="F27" s="1">
        <v>1.14</v>
      </c>
      <c r="G27" s="1"/>
      <c r="H27" s="13">
        <f>E27*F27</f>
        <v>2052.1139999999996</v>
      </c>
      <c r="I27" s="1"/>
      <c r="J27" s="1"/>
      <c r="K27" s="1"/>
      <c r="L27" s="1"/>
      <c r="M27" s="1"/>
      <c r="N27" s="1"/>
    </row>
    <row r="28" spans="1:14" ht="15">
      <c r="A28" s="1"/>
      <c r="B28" s="1"/>
      <c r="C28" s="12" t="s">
        <v>178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1" t="s">
        <v>37</v>
      </c>
      <c r="D30" s="1"/>
      <c r="E30" s="11">
        <v>1800.1</v>
      </c>
      <c r="F30" s="1">
        <v>0.57</v>
      </c>
      <c r="G30" s="1"/>
      <c r="H30" s="13">
        <f>E30*F30</f>
        <v>1026.0569999999998</v>
      </c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 t="s">
        <v>85</v>
      </c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 t="s">
        <v>38</v>
      </c>
      <c r="D33" s="1"/>
      <c r="E33" s="11">
        <v>1800.1</v>
      </c>
      <c r="F33" s="1">
        <v>0.39</v>
      </c>
      <c r="G33" s="1"/>
      <c r="H33" s="13">
        <f>E33*F33</f>
        <v>702.039</v>
      </c>
      <c r="I33" s="1"/>
      <c r="J33" s="1"/>
      <c r="K33" s="1"/>
      <c r="L33" s="1"/>
      <c r="M33" s="1"/>
      <c r="N33" s="1"/>
    </row>
    <row r="34" spans="1:14" ht="15" hidden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 hidden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4" t="s">
        <v>27</v>
      </c>
      <c r="H36" s="16">
        <f>SUM(H18:H35)</f>
        <v>14063.749</v>
      </c>
      <c r="I36" s="1"/>
      <c r="J36" s="1"/>
      <c r="K36" s="1"/>
      <c r="L36" s="1"/>
      <c r="M36" s="1"/>
      <c r="N36" s="1"/>
    </row>
    <row r="37" spans="1:14" ht="15" hidden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 hidden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" hidden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1" ht="15">
      <c r="D41" t="s">
        <v>40</v>
      </c>
    </row>
    <row r="42" ht="15">
      <c r="D42" t="s">
        <v>42</v>
      </c>
    </row>
    <row r="43" ht="15" hidden="1"/>
    <row r="44" ht="15" hidden="1"/>
    <row r="45" ht="15" hidden="1"/>
    <row r="46" ht="15" hidden="1"/>
    <row r="47" ht="15" hidden="1"/>
    <row r="48" spans="3:5" ht="15">
      <c r="C48" t="s">
        <v>43</v>
      </c>
      <c r="E48" t="s">
        <v>118</v>
      </c>
    </row>
    <row r="49" spans="2:5" ht="15">
      <c r="B49">
        <v>1800.3</v>
      </c>
      <c r="C49" t="s">
        <v>72</v>
      </c>
      <c r="E49" t="str">
        <f>F3</f>
        <v>январь2012г</v>
      </c>
    </row>
    <row r="50" spans="1:8" ht="15">
      <c r="A50" s="1"/>
      <c r="B50" s="1" t="s">
        <v>46</v>
      </c>
      <c r="C50" s="1" t="s">
        <v>47</v>
      </c>
      <c r="D50" s="1"/>
      <c r="E50" s="1"/>
      <c r="F50" s="1" t="s">
        <v>48</v>
      </c>
      <c r="G50" s="1" t="s">
        <v>49</v>
      </c>
      <c r="H50" s="1"/>
    </row>
    <row r="51" spans="1:8" ht="15">
      <c r="A51" s="3"/>
      <c r="B51" s="3">
        <v>1</v>
      </c>
      <c r="C51" s="3" t="s">
        <v>179</v>
      </c>
      <c r="D51" s="3"/>
      <c r="E51" s="3"/>
      <c r="F51" s="3" t="s">
        <v>51</v>
      </c>
      <c r="G51" s="13">
        <f>C11</f>
        <v>21241.2</v>
      </c>
      <c r="H51" s="3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3"/>
      <c r="B53" s="3">
        <v>2</v>
      </c>
      <c r="C53" s="15" t="s">
        <v>2</v>
      </c>
      <c r="D53" s="15"/>
      <c r="E53" s="15"/>
      <c r="F53" s="15" t="s">
        <v>51</v>
      </c>
      <c r="G53" s="19">
        <f>F11</f>
        <v>18820.68</v>
      </c>
      <c r="H53" s="3"/>
    </row>
    <row r="54" spans="1:8" ht="15">
      <c r="A54" s="1"/>
      <c r="B54" s="1">
        <v>3</v>
      </c>
      <c r="C54" s="1" t="s">
        <v>53</v>
      </c>
      <c r="D54" s="1"/>
      <c r="E54" s="1"/>
      <c r="F54" s="1" t="s">
        <v>51</v>
      </c>
      <c r="G54" s="1"/>
      <c r="H54" s="1"/>
    </row>
    <row r="55" spans="1:9" ht="15">
      <c r="A55" s="15"/>
      <c r="B55" s="15">
        <v>4</v>
      </c>
      <c r="C55" s="15" t="s">
        <v>54</v>
      </c>
      <c r="D55" s="15"/>
      <c r="E55" s="15"/>
      <c r="F55" s="15" t="s">
        <v>51</v>
      </c>
      <c r="G55" s="16">
        <f>SUM(G56:G66)</f>
        <v>14063.748999999998</v>
      </c>
      <c r="H55" s="15"/>
      <c r="I55" s="17">
        <f>G55-H36</f>
        <v>0</v>
      </c>
    </row>
    <row r="56" spans="1:8" ht="15">
      <c r="A56" s="1"/>
      <c r="B56" s="5">
        <v>1.68</v>
      </c>
      <c r="C56" s="6" t="s">
        <v>104</v>
      </c>
      <c r="D56" s="6" t="s">
        <v>105</v>
      </c>
      <c r="E56" s="6"/>
      <c r="F56" s="1" t="s">
        <v>51</v>
      </c>
      <c r="G56" s="13">
        <f>H24</f>
        <v>3024.1679999999997</v>
      </c>
      <c r="H56" s="1"/>
    </row>
    <row r="57" spans="1:8" ht="15">
      <c r="A57" s="1"/>
      <c r="B57" s="5">
        <v>2.22</v>
      </c>
      <c r="C57" s="6" t="s">
        <v>106</v>
      </c>
      <c r="D57" s="6"/>
      <c r="E57" s="6"/>
      <c r="F57" s="1" t="s">
        <v>51</v>
      </c>
      <c r="G57" s="1"/>
      <c r="H57" s="1"/>
    </row>
    <row r="58" spans="1:8" ht="15">
      <c r="A58" s="1"/>
      <c r="B58" s="5"/>
      <c r="C58" s="6" t="s">
        <v>107</v>
      </c>
      <c r="D58" s="6"/>
      <c r="E58" s="6"/>
      <c r="F58" s="1" t="s">
        <v>51</v>
      </c>
      <c r="G58" s="13">
        <f>H25</f>
        <v>3996.222</v>
      </c>
      <c r="H58" s="1"/>
    </row>
    <row r="59" spans="1:8" ht="15">
      <c r="A59" s="1"/>
      <c r="B59" s="5">
        <v>0.69</v>
      </c>
      <c r="C59" s="6" t="s">
        <v>108</v>
      </c>
      <c r="D59" s="6"/>
      <c r="E59" s="6"/>
      <c r="F59" s="1" t="s">
        <v>51</v>
      </c>
      <c r="G59" s="1"/>
      <c r="H59" s="1"/>
    </row>
    <row r="60" spans="1:8" ht="15">
      <c r="A60" s="1"/>
      <c r="B60" s="5"/>
      <c r="C60" s="6" t="s">
        <v>109</v>
      </c>
      <c r="D60" s="6"/>
      <c r="E60" s="6"/>
      <c r="F60" s="1"/>
      <c r="G60" s="13">
        <f>H26</f>
        <v>1242.0689999999997</v>
      </c>
      <c r="H60" s="1"/>
    </row>
    <row r="61" spans="1:8" ht="15">
      <c r="A61" s="1"/>
      <c r="B61" s="5">
        <v>1.14</v>
      </c>
      <c r="C61" s="6" t="s">
        <v>110</v>
      </c>
      <c r="D61" s="6"/>
      <c r="E61" s="6"/>
      <c r="F61" s="1"/>
      <c r="G61" s="1"/>
      <c r="H61" s="1"/>
    </row>
    <row r="62" spans="1:8" ht="15">
      <c r="A62" s="1"/>
      <c r="B62" s="5"/>
      <c r="C62" s="6" t="s">
        <v>111</v>
      </c>
      <c r="D62" s="6"/>
      <c r="E62" s="6" t="s">
        <v>112</v>
      </c>
      <c r="F62" s="1"/>
      <c r="G62" s="13">
        <f>H27</f>
        <v>2052.1139999999996</v>
      </c>
      <c r="H62" s="1"/>
    </row>
    <row r="63" spans="1:8" ht="15">
      <c r="A63" s="1"/>
      <c r="B63" s="5">
        <v>0.57</v>
      </c>
      <c r="C63" s="6" t="s">
        <v>108</v>
      </c>
      <c r="D63" s="6"/>
      <c r="E63" s="6"/>
      <c r="F63" s="1"/>
      <c r="G63" s="1"/>
      <c r="H63" s="1"/>
    </row>
    <row r="64" spans="1:8" ht="15">
      <c r="A64" s="1"/>
      <c r="B64" s="5"/>
      <c r="C64" s="6" t="s">
        <v>113</v>
      </c>
      <c r="D64" s="6"/>
      <c r="E64" s="6"/>
      <c r="F64" s="1"/>
      <c r="G64" s="13">
        <f>H30</f>
        <v>1026.0569999999998</v>
      </c>
      <c r="H64" s="1"/>
    </row>
    <row r="65" spans="1:8" ht="15">
      <c r="A65" s="1"/>
      <c r="B65" s="5">
        <v>0.39</v>
      </c>
      <c r="C65" s="6" t="s">
        <v>114</v>
      </c>
      <c r="D65" s="6"/>
      <c r="E65" s="6"/>
      <c r="F65" s="1"/>
      <c r="G65" s="13">
        <f>H33</f>
        <v>702.039</v>
      </c>
      <c r="H65" s="1"/>
    </row>
    <row r="66" spans="1:8" ht="15">
      <c r="A66" s="3"/>
      <c r="B66" s="3">
        <v>5.11</v>
      </c>
      <c r="C66" s="15" t="s">
        <v>62</v>
      </c>
      <c r="D66" s="3"/>
      <c r="E66" s="3"/>
      <c r="F66" s="3" t="s">
        <v>51</v>
      </c>
      <c r="G66" s="11">
        <f>SUM(G67:G68)</f>
        <v>2021.08</v>
      </c>
      <c r="H66" s="3"/>
    </row>
    <row r="67" spans="1:8" ht="15">
      <c r="A67" s="1"/>
      <c r="B67" s="1"/>
      <c r="C67" s="1" t="s">
        <v>147</v>
      </c>
      <c r="D67" s="1"/>
      <c r="E67" s="1" t="s">
        <v>173</v>
      </c>
      <c r="F67" s="1"/>
      <c r="G67" s="11">
        <v>1383.3</v>
      </c>
      <c r="H67" s="1"/>
    </row>
    <row r="68" spans="1:8" ht="15">
      <c r="A68" s="1"/>
      <c r="B68" s="1"/>
      <c r="C68" s="1" t="s">
        <v>182</v>
      </c>
      <c r="D68" s="1"/>
      <c r="E68" s="1"/>
      <c r="F68" s="1"/>
      <c r="G68" s="11">
        <v>637.78</v>
      </c>
      <c r="H68" s="1"/>
    </row>
    <row r="69" spans="1:8" ht="15">
      <c r="A69" s="1"/>
      <c r="B69" s="1"/>
      <c r="C69" s="1"/>
      <c r="D69" s="1"/>
      <c r="E69" s="1"/>
      <c r="F69" s="1"/>
      <c r="G69" s="11"/>
      <c r="H69" s="1"/>
    </row>
    <row r="70" spans="1:8" ht="15">
      <c r="A70" s="1"/>
      <c r="B70" s="1"/>
      <c r="C70" s="1" t="s">
        <v>189</v>
      </c>
      <c r="D70" s="1"/>
      <c r="E70" s="1"/>
      <c r="F70" s="1"/>
      <c r="G70" s="1"/>
      <c r="H70" s="1"/>
    </row>
    <row r="71" spans="1:9" ht="15">
      <c r="A71" s="1"/>
      <c r="B71" s="1"/>
      <c r="C71" s="1" t="s">
        <v>190</v>
      </c>
      <c r="D71" s="1"/>
      <c r="E71" s="1"/>
      <c r="F71" s="1" t="s">
        <v>51</v>
      </c>
      <c r="G71" s="11">
        <v>33868.58</v>
      </c>
      <c r="H71" s="1" t="s">
        <v>165</v>
      </c>
      <c r="I71" t="s">
        <v>161</v>
      </c>
    </row>
    <row r="72" spans="1:8" ht="15">
      <c r="A72" s="1"/>
      <c r="B72" s="1" t="s">
        <v>191</v>
      </c>
      <c r="C72" s="1" t="s">
        <v>65</v>
      </c>
      <c r="D72" s="1"/>
      <c r="E72" s="1"/>
      <c r="F72" s="1"/>
      <c r="G72" s="11">
        <f>E95</f>
        <v>32016.440000000006</v>
      </c>
      <c r="H72" s="1"/>
    </row>
    <row r="73" spans="1:8" ht="15">
      <c r="A73" s="1"/>
      <c r="B73" s="1"/>
      <c r="C73" s="1" t="s">
        <v>66</v>
      </c>
      <c r="D73" s="1"/>
      <c r="E73" s="1"/>
      <c r="F73" s="1" t="s">
        <v>51</v>
      </c>
      <c r="G73" s="11">
        <f>декаб2011!G77</f>
        <v>317.92000000000553</v>
      </c>
      <c r="H73" s="1"/>
    </row>
    <row r="74" spans="1:8" ht="15">
      <c r="A74" s="1"/>
      <c r="B74" s="1"/>
      <c r="C74" s="1" t="s">
        <v>67</v>
      </c>
      <c r="D74" s="1"/>
      <c r="E74" s="1"/>
      <c r="F74" s="1" t="s">
        <v>51</v>
      </c>
      <c r="G74" s="1"/>
      <c r="H74" s="1"/>
    </row>
    <row r="75" spans="1:8" ht="15">
      <c r="A75" s="1"/>
      <c r="B75" s="1"/>
      <c r="C75" s="1"/>
      <c r="D75" s="1"/>
      <c r="E75" s="1"/>
      <c r="F75" s="1" t="s">
        <v>51</v>
      </c>
      <c r="G75" s="1"/>
      <c r="H75" s="1"/>
    </row>
    <row r="76" spans="1:9" ht="15">
      <c r="A76" s="6"/>
      <c r="B76" s="6"/>
      <c r="C76" s="6" t="s">
        <v>68</v>
      </c>
      <c r="D76" s="6"/>
      <c r="E76" s="6"/>
      <c r="F76" s="6" t="s">
        <v>51</v>
      </c>
      <c r="G76" s="6"/>
      <c r="H76" s="6"/>
      <c r="I76" s="18"/>
    </row>
    <row r="77" spans="1:8" ht="15">
      <c r="A77" s="15"/>
      <c r="B77" s="15"/>
      <c r="C77" s="15" t="s">
        <v>181</v>
      </c>
      <c r="D77" s="15"/>
      <c r="E77" s="15"/>
      <c r="F77" s="15" t="s">
        <v>51</v>
      </c>
      <c r="G77" s="19">
        <f>G73+G53-G55</f>
        <v>5074.851000000008</v>
      </c>
      <c r="H77" s="15"/>
    </row>
    <row r="78" ht="15">
      <c r="D78" t="s">
        <v>70</v>
      </c>
    </row>
    <row r="79" ht="15">
      <c r="D79" t="s">
        <v>71</v>
      </c>
    </row>
    <row r="80" spans="1:10" ht="15">
      <c r="A80" s="1" t="s">
        <v>89</v>
      </c>
      <c r="B80" s="1" t="s">
        <v>91</v>
      </c>
      <c r="C80" s="1" t="s">
        <v>92</v>
      </c>
      <c r="D80" s="1"/>
      <c r="E80" s="1" t="s">
        <v>93</v>
      </c>
      <c r="F80" s="1"/>
      <c r="G80" s="1" t="s">
        <v>94</v>
      </c>
      <c r="H80" s="1"/>
      <c r="J80">
        <f>G73+G53-G55</f>
        <v>5074.851000000008</v>
      </c>
    </row>
    <row r="81" spans="1:8" ht="15" hidden="1">
      <c r="A81" s="1" t="s">
        <v>90</v>
      </c>
      <c r="B81" s="1"/>
      <c r="C81" s="1">
        <v>2628.75</v>
      </c>
      <c r="D81" s="1"/>
      <c r="E81" s="1">
        <v>1147.87</v>
      </c>
      <c r="F81" s="1"/>
      <c r="G81" s="1">
        <v>1480.88</v>
      </c>
      <c r="H81" s="1"/>
    </row>
    <row r="82" spans="1:8" ht="15" hidden="1">
      <c r="A82" s="1" t="s">
        <v>97</v>
      </c>
      <c r="B82" s="1">
        <v>1480.88</v>
      </c>
      <c r="C82" s="1">
        <v>2628.75</v>
      </c>
      <c r="D82" s="1"/>
      <c r="E82" s="1">
        <v>2165.52</v>
      </c>
      <c r="F82" s="1"/>
      <c r="G82" s="1">
        <v>1944.11</v>
      </c>
      <c r="H82" s="1"/>
    </row>
    <row r="83" spans="1:8" ht="15" hidden="1">
      <c r="A83" s="1" t="s">
        <v>117</v>
      </c>
      <c r="B83" s="1">
        <v>1944.11</v>
      </c>
      <c r="C83" s="1">
        <v>2628.74</v>
      </c>
      <c r="D83" s="1"/>
      <c r="E83" s="1">
        <v>2104.23</v>
      </c>
      <c r="F83" s="1"/>
      <c r="G83" s="1">
        <v>2468.62</v>
      </c>
      <c r="H83" s="1"/>
    </row>
    <row r="84" spans="1:8" ht="15" hidden="1">
      <c r="A84" s="1" t="s">
        <v>121</v>
      </c>
      <c r="B84" s="1">
        <v>2468.62</v>
      </c>
      <c r="C84" s="1">
        <v>2628.75</v>
      </c>
      <c r="D84" s="1"/>
      <c r="E84" s="1">
        <v>2553.47</v>
      </c>
      <c r="F84" s="1"/>
      <c r="G84" s="1">
        <v>2543.9</v>
      </c>
      <c r="H84" s="1"/>
    </row>
    <row r="85" spans="1:8" ht="15" hidden="1">
      <c r="A85" s="1" t="s">
        <v>123</v>
      </c>
      <c r="B85" s="1">
        <v>2543.9</v>
      </c>
      <c r="C85" s="1">
        <v>2628.75</v>
      </c>
      <c r="D85" s="1"/>
      <c r="E85" s="1">
        <v>2004.64</v>
      </c>
      <c r="F85" s="1"/>
      <c r="G85" s="1">
        <v>3168.01</v>
      </c>
      <c r="H85" s="1"/>
    </row>
    <row r="86" spans="1:8" ht="15" hidden="1">
      <c r="A86" s="1" t="s">
        <v>126</v>
      </c>
      <c r="B86" s="1">
        <v>3168.01</v>
      </c>
      <c r="C86" s="1">
        <v>2628.75</v>
      </c>
      <c r="D86" s="1"/>
      <c r="E86" s="1">
        <v>2531.44</v>
      </c>
      <c r="F86" s="1"/>
      <c r="G86" s="1">
        <v>3265.32</v>
      </c>
      <c r="H86" s="1"/>
    </row>
    <row r="87" spans="1:8" ht="15" hidden="1">
      <c r="A87" s="1" t="s">
        <v>134</v>
      </c>
      <c r="B87" s="1">
        <v>3265.32</v>
      </c>
      <c r="C87" s="1">
        <v>2628.75</v>
      </c>
      <c r="D87" s="1"/>
      <c r="E87" s="1">
        <v>2046.95</v>
      </c>
      <c r="F87" s="1"/>
      <c r="G87" s="1">
        <v>3847.12</v>
      </c>
      <c r="H87" s="1"/>
    </row>
    <row r="88" spans="1:8" ht="15" hidden="1">
      <c r="A88" s="1" t="s">
        <v>149</v>
      </c>
      <c r="B88" s="1">
        <v>3847.12</v>
      </c>
      <c r="C88" s="1">
        <v>2628.76</v>
      </c>
      <c r="D88" s="1"/>
      <c r="E88" s="1">
        <v>2059.14</v>
      </c>
      <c r="F88" s="1"/>
      <c r="G88" s="1">
        <v>4416.74</v>
      </c>
      <c r="H88" s="1"/>
    </row>
    <row r="89" spans="1:8" ht="15" hidden="1">
      <c r="A89" s="1" t="s">
        <v>155</v>
      </c>
      <c r="B89" s="1">
        <v>4416.74</v>
      </c>
      <c r="C89" s="1">
        <v>2628.75</v>
      </c>
      <c r="D89" s="1"/>
      <c r="E89" s="1">
        <v>2497.47</v>
      </c>
      <c r="F89" s="1"/>
      <c r="G89" s="1">
        <v>4548.02</v>
      </c>
      <c r="H89" s="1"/>
    </row>
    <row r="90" spans="1:8" ht="15" hidden="1">
      <c r="A90" s="1" t="s">
        <v>164</v>
      </c>
      <c r="B90" s="1">
        <v>4548.023</v>
      </c>
      <c r="C90" s="1">
        <v>2628.45</v>
      </c>
      <c r="D90" s="1"/>
      <c r="E90" s="1">
        <v>2346.29</v>
      </c>
      <c r="F90" s="1"/>
      <c r="G90" s="1">
        <v>4830.18</v>
      </c>
      <c r="H90" s="1"/>
    </row>
    <row r="91" spans="1:8" ht="15" hidden="1">
      <c r="A91" s="6" t="s">
        <v>166</v>
      </c>
      <c r="B91" s="1">
        <v>4830.18</v>
      </c>
      <c r="C91" s="1">
        <v>2628.45</v>
      </c>
      <c r="D91" s="1"/>
      <c r="E91" s="1">
        <v>2439.65</v>
      </c>
      <c r="F91" s="1"/>
      <c r="G91" s="1">
        <v>5018.98</v>
      </c>
      <c r="H91" s="1"/>
    </row>
    <row r="92" spans="1:8" ht="15" hidden="1">
      <c r="A92" s="1" t="s">
        <v>169</v>
      </c>
      <c r="B92" s="1">
        <v>5018.98</v>
      </c>
      <c r="C92" s="1">
        <v>2628.45</v>
      </c>
      <c r="D92" s="1"/>
      <c r="E92" s="1">
        <v>2920.06</v>
      </c>
      <c r="F92" s="1"/>
      <c r="G92" s="1">
        <v>4727.37</v>
      </c>
      <c r="H92" s="1"/>
    </row>
    <row r="93" spans="1:8" ht="15" hidden="1">
      <c r="A93" s="1" t="s">
        <v>174</v>
      </c>
      <c r="B93" s="1">
        <v>4727.37</v>
      </c>
      <c r="C93" s="1">
        <v>2628.45</v>
      </c>
      <c r="D93" s="1"/>
      <c r="E93" s="1">
        <v>3127.09</v>
      </c>
      <c r="F93" s="1"/>
      <c r="G93" s="1">
        <v>4228.73</v>
      </c>
      <c r="H93" s="1"/>
    </row>
    <row r="94" spans="1:8" ht="15">
      <c r="A94" s="1" t="s">
        <v>180</v>
      </c>
      <c r="B94" s="11">
        <f>G93</f>
        <v>4228.73</v>
      </c>
      <c r="C94" s="11">
        <v>2628.45</v>
      </c>
      <c r="D94" s="1"/>
      <c r="E94" s="11">
        <v>2072.62</v>
      </c>
      <c r="F94" s="1"/>
      <c r="G94" s="11">
        <f>B94+C94-E94</f>
        <v>4784.5599999999995</v>
      </c>
      <c r="H94" s="1"/>
    </row>
    <row r="95" ht="15">
      <c r="E95">
        <f>SUM(E81:E94)</f>
        <v>32016.440000000006</v>
      </c>
    </row>
  </sheetData>
  <sheetProtection/>
  <mergeCells count="1">
    <mergeCell ref="C16:D17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93"/>
  <sheetViews>
    <sheetView zoomScalePageLayoutView="0" workbookViewId="0" topLeftCell="A31">
      <selection activeCell="D95" sqref="D95"/>
    </sheetView>
  </sheetViews>
  <sheetFormatPr defaultColWidth="9.140625" defaultRowHeight="15"/>
  <sheetData>
    <row r="3" ht="15">
      <c r="A3" t="s">
        <v>78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10</v>
      </c>
      <c r="B9" s="1">
        <v>9495.42</v>
      </c>
      <c r="C9" s="1"/>
      <c r="D9" s="1"/>
      <c r="E9" s="1"/>
      <c r="F9" s="1">
        <v>8339.2</v>
      </c>
      <c r="G9" s="1">
        <v>9495.42</v>
      </c>
      <c r="H9" s="1"/>
    </row>
    <row r="10" spans="1:8" ht="15">
      <c r="A10" s="1" t="s">
        <v>11</v>
      </c>
      <c r="B10" s="1">
        <v>5924.67</v>
      </c>
      <c r="C10" s="1"/>
      <c r="D10" s="1">
        <v>5956.16</v>
      </c>
      <c r="E10" s="1"/>
      <c r="F10" s="1">
        <v>5956.16</v>
      </c>
      <c r="G10" s="1">
        <v>5924.67</v>
      </c>
      <c r="H10" s="1"/>
    </row>
    <row r="11" spans="1:8" ht="15">
      <c r="A11" s="1" t="s">
        <v>12</v>
      </c>
      <c r="B11" s="1">
        <v>0</v>
      </c>
      <c r="C11" s="3">
        <f>SUM(C9:C10)</f>
        <v>0</v>
      </c>
      <c r="D11" s="1"/>
      <c r="E11" s="1"/>
      <c r="F11" s="3">
        <f>SUM(F9:F10)</f>
        <v>14295.36</v>
      </c>
      <c r="G11" s="1"/>
      <c r="H11" s="1"/>
    </row>
    <row r="16" spans="1:14" ht="15">
      <c r="A16" s="1"/>
      <c r="B16" s="1" t="s">
        <v>13</v>
      </c>
      <c r="C16" s="1" t="s">
        <v>14</v>
      </c>
      <c r="D16" s="1"/>
      <c r="E16" s="1" t="s">
        <v>15</v>
      </c>
      <c r="F16" s="1"/>
      <c r="G16" s="1"/>
      <c r="H16" s="1"/>
      <c r="I16" s="1" t="s">
        <v>16</v>
      </c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1" t="s">
        <v>17</v>
      </c>
      <c r="F17" s="1" t="s">
        <v>18</v>
      </c>
      <c r="G17" s="1" t="s">
        <v>19</v>
      </c>
      <c r="H17" s="1" t="s">
        <v>20</v>
      </c>
      <c r="I17" s="1" t="s">
        <v>21</v>
      </c>
      <c r="J17" s="1" t="s">
        <v>22</v>
      </c>
      <c r="K17" s="1" t="s">
        <v>23</v>
      </c>
      <c r="L17" s="1" t="s">
        <v>24</v>
      </c>
      <c r="M17" s="1" t="s">
        <v>25</v>
      </c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 t="s">
        <v>28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 t="s">
        <v>75</v>
      </c>
      <c r="C28" s="1" t="s">
        <v>76</v>
      </c>
      <c r="D28" s="1"/>
      <c r="E28" s="1" t="s">
        <v>26</v>
      </c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2" t="s">
        <v>31</v>
      </c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 t="s">
        <v>27</v>
      </c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 t="s">
        <v>32</v>
      </c>
      <c r="D34" s="1"/>
      <c r="E34" s="1">
        <v>1800.3</v>
      </c>
      <c r="F34" s="1" t="s">
        <v>33</v>
      </c>
      <c r="G34" s="1"/>
      <c r="H34" s="1">
        <v>2844.47</v>
      </c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 t="s">
        <v>34</v>
      </c>
      <c r="D37" s="1"/>
      <c r="E37" s="1"/>
      <c r="F37" s="1" t="s">
        <v>35</v>
      </c>
      <c r="G37" s="1"/>
      <c r="H37" s="1">
        <v>5940.99</v>
      </c>
      <c r="I37" s="1"/>
      <c r="J37" s="1"/>
      <c r="K37" s="1"/>
      <c r="L37" s="1"/>
      <c r="M37" s="1"/>
      <c r="N37" s="1"/>
    </row>
    <row r="38" spans="1:14" ht="15">
      <c r="A38" s="1"/>
      <c r="B38" s="1"/>
      <c r="C38" s="1"/>
      <c r="D38" s="1"/>
      <c r="E38" s="1" t="s">
        <v>36</v>
      </c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"/>
      <c r="B39" s="1"/>
      <c r="C39" s="1" t="s">
        <v>37</v>
      </c>
      <c r="D39" s="1"/>
      <c r="E39" s="1"/>
      <c r="F39" s="1"/>
      <c r="G39" s="1"/>
      <c r="H39" s="1">
        <v>1026.17</v>
      </c>
      <c r="I39" s="1"/>
      <c r="J39" s="1"/>
      <c r="K39" s="1"/>
      <c r="L39" s="1"/>
      <c r="M39" s="1"/>
      <c r="N39" s="1"/>
    </row>
    <row r="40" spans="1:14" ht="15">
      <c r="A40" s="1"/>
      <c r="B40" s="1"/>
      <c r="C40" s="1"/>
      <c r="D40" s="1"/>
      <c r="E40" s="1"/>
      <c r="F40" s="1"/>
      <c r="G40" s="1">
        <v>1713</v>
      </c>
      <c r="H40" s="1"/>
      <c r="I40" s="1"/>
      <c r="J40" s="1"/>
      <c r="K40" s="1"/>
      <c r="L40" s="1"/>
      <c r="M40" s="1"/>
      <c r="N40" s="1"/>
    </row>
    <row r="41" spans="1:1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1"/>
      <c r="B42" s="1"/>
      <c r="C42" s="1" t="s">
        <v>38</v>
      </c>
      <c r="D42" s="1"/>
      <c r="E42" s="1"/>
      <c r="F42" s="1"/>
      <c r="G42" s="1"/>
      <c r="H42" s="1">
        <v>576.1</v>
      </c>
      <c r="I42" s="1"/>
      <c r="J42" s="1"/>
      <c r="K42" s="1"/>
      <c r="L42" s="1"/>
      <c r="M42" s="1"/>
      <c r="N42" s="1"/>
    </row>
    <row r="43" spans="1:14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 t="s">
        <v>27</v>
      </c>
      <c r="M43" s="1"/>
      <c r="N43" s="1"/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">
      <c r="A45" s="1"/>
      <c r="B45" s="1"/>
      <c r="C45" s="1"/>
      <c r="D45" s="1"/>
      <c r="E45" s="1"/>
      <c r="F45" s="1"/>
      <c r="G45" s="1" t="s">
        <v>27</v>
      </c>
      <c r="H45" s="1">
        <f>SUM(H34:H44)</f>
        <v>10387.73</v>
      </c>
      <c r="I45" s="1"/>
      <c r="J45" s="1"/>
      <c r="K45" s="1"/>
      <c r="L45" s="1" t="s">
        <v>27</v>
      </c>
      <c r="M45" s="1"/>
      <c r="N45" s="1"/>
    </row>
    <row r="46" spans="1:1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">
      <c r="A47" s="1"/>
      <c r="B47" s="1"/>
      <c r="C47" s="1"/>
      <c r="D47" s="1"/>
      <c r="E47" s="1"/>
      <c r="F47" s="1" t="s">
        <v>39</v>
      </c>
      <c r="G47" s="1"/>
      <c r="H47" s="1"/>
      <c r="I47" s="1"/>
      <c r="J47" s="1"/>
      <c r="K47" s="1"/>
      <c r="L47" s="1"/>
      <c r="M47" s="1"/>
      <c r="N47" s="1"/>
    </row>
    <row r="48" spans="1:1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50" spans="4:7" ht="15">
      <c r="D50" t="s">
        <v>40</v>
      </c>
      <c r="E50" t="s">
        <v>41</v>
      </c>
      <c r="G50">
        <v>10387.73</v>
      </c>
    </row>
    <row r="51" ht="15">
      <c r="D51" t="s">
        <v>42</v>
      </c>
    </row>
    <row r="55" ht="15">
      <c r="E55" t="s">
        <v>43</v>
      </c>
    </row>
    <row r="56" ht="15">
      <c r="E56" t="s">
        <v>44</v>
      </c>
    </row>
    <row r="57" ht="15">
      <c r="E57" t="s">
        <v>72</v>
      </c>
    </row>
    <row r="58" spans="2:5" ht="15">
      <c r="B58">
        <v>1800.3</v>
      </c>
      <c r="E58" t="s">
        <v>77</v>
      </c>
    </row>
    <row r="60" spans="1:8" ht="15">
      <c r="A60" s="1"/>
      <c r="B60" s="1" t="s">
        <v>46</v>
      </c>
      <c r="C60" s="1" t="s">
        <v>47</v>
      </c>
      <c r="D60" s="1"/>
      <c r="E60" s="1"/>
      <c r="F60" s="1" t="s">
        <v>48</v>
      </c>
      <c r="G60" s="1" t="s">
        <v>49</v>
      </c>
      <c r="H60" s="1"/>
    </row>
    <row r="61" spans="1:8" ht="15">
      <c r="A61" s="3"/>
      <c r="B61" s="3">
        <v>1</v>
      </c>
      <c r="C61" s="3" t="s">
        <v>50</v>
      </c>
      <c r="D61" s="3"/>
      <c r="E61" s="3"/>
      <c r="F61" s="3" t="s">
        <v>51</v>
      </c>
      <c r="G61" s="3">
        <v>18867.14</v>
      </c>
      <c r="H61" s="3"/>
    </row>
    <row r="62" spans="1:14" ht="15">
      <c r="A62" s="1"/>
      <c r="B62" s="1"/>
      <c r="C62" s="1"/>
      <c r="D62" s="1"/>
      <c r="E62" s="1"/>
      <c r="F62" s="1"/>
      <c r="G62" s="1"/>
      <c r="H62" s="1"/>
      <c r="M62" s="4"/>
      <c r="N62" s="4"/>
    </row>
    <row r="63" spans="1:8" ht="15">
      <c r="A63" s="3"/>
      <c r="B63" s="3">
        <v>2</v>
      </c>
      <c r="C63" s="3" t="s">
        <v>52</v>
      </c>
      <c r="D63" s="3"/>
      <c r="E63" s="3"/>
      <c r="F63" s="3" t="s">
        <v>51</v>
      </c>
      <c r="G63" s="3"/>
      <c r="H63" s="3"/>
    </row>
    <row r="64" spans="1:8" ht="15">
      <c r="A64" s="1"/>
      <c r="B64" s="1">
        <v>3</v>
      </c>
      <c r="C64" s="1" t="s">
        <v>53</v>
      </c>
      <c r="D64" s="1"/>
      <c r="E64" s="1"/>
      <c r="F64" s="1" t="s">
        <v>51</v>
      </c>
      <c r="G64" s="1"/>
      <c r="H64" s="1"/>
    </row>
    <row r="65" spans="1:8" ht="15">
      <c r="A65" s="3"/>
      <c r="B65" s="3">
        <v>4</v>
      </c>
      <c r="C65" s="3" t="s">
        <v>54</v>
      </c>
      <c r="D65" s="3"/>
      <c r="E65" s="3"/>
      <c r="F65" s="3" t="s">
        <v>51</v>
      </c>
      <c r="G65" s="3">
        <v>10387.73</v>
      </c>
      <c r="H65" s="3"/>
    </row>
    <row r="66" spans="1:8" ht="15">
      <c r="A66" s="1"/>
      <c r="B66" s="1"/>
      <c r="C66" s="1" t="s">
        <v>55</v>
      </c>
      <c r="D66" s="1"/>
      <c r="E66" s="1"/>
      <c r="F66" s="1" t="s">
        <v>51</v>
      </c>
      <c r="G66" s="1">
        <v>1713</v>
      </c>
      <c r="H66" s="1"/>
    </row>
    <row r="67" spans="1:8" ht="15">
      <c r="A67" s="1"/>
      <c r="B67" s="1"/>
      <c r="C67" s="1"/>
      <c r="D67" s="1"/>
      <c r="E67" s="1"/>
      <c r="F67" s="1" t="s">
        <v>51</v>
      </c>
      <c r="G67" s="1"/>
      <c r="H67" s="1"/>
    </row>
    <row r="68" spans="1:8" ht="15">
      <c r="A68" s="1"/>
      <c r="B68" s="1">
        <v>1.58</v>
      </c>
      <c r="C68" s="1" t="s">
        <v>57</v>
      </c>
      <c r="D68" s="1"/>
      <c r="E68" s="1"/>
      <c r="F68" s="1" t="s">
        <v>51</v>
      </c>
      <c r="G68" s="1">
        <v>2844.47</v>
      </c>
      <c r="H68" s="1"/>
    </row>
    <row r="69" spans="1:8" ht="15">
      <c r="A69" s="1"/>
      <c r="B69" s="1"/>
      <c r="C69" s="1" t="s">
        <v>58</v>
      </c>
      <c r="D69" s="1"/>
      <c r="E69" s="1">
        <v>3</v>
      </c>
      <c r="F69" s="1" t="s">
        <v>59</v>
      </c>
      <c r="G69" s="1"/>
      <c r="H69" s="1"/>
    </row>
    <row r="70" spans="1:8" ht="15">
      <c r="A70" s="1"/>
      <c r="B70" s="1"/>
      <c r="C70" s="1" t="s">
        <v>60</v>
      </c>
      <c r="D70" s="1"/>
      <c r="E70" s="1">
        <v>3</v>
      </c>
      <c r="F70" s="1" t="s">
        <v>59</v>
      </c>
      <c r="G70" s="1"/>
      <c r="H70" s="1"/>
    </row>
    <row r="71" spans="1:8" ht="15">
      <c r="A71" s="1"/>
      <c r="B71" s="1"/>
      <c r="C71" s="1" t="s">
        <v>37</v>
      </c>
      <c r="D71" s="1"/>
      <c r="E71" s="1"/>
      <c r="F71" s="1" t="s">
        <v>51</v>
      </c>
      <c r="G71" s="1">
        <v>1026.17</v>
      </c>
      <c r="H71" s="1"/>
    </row>
    <row r="72" spans="1:8" ht="15">
      <c r="A72" s="1"/>
      <c r="B72" s="1"/>
      <c r="C72" s="1" t="s">
        <v>11</v>
      </c>
      <c r="D72" s="1"/>
      <c r="E72" s="1"/>
      <c r="F72" s="1" t="s">
        <v>51</v>
      </c>
      <c r="G72" s="1">
        <v>4227.99</v>
      </c>
      <c r="H72" s="1"/>
    </row>
    <row r="73" spans="1:8" ht="15">
      <c r="A73" s="1"/>
      <c r="B73" s="1"/>
      <c r="C73" s="1" t="s">
        <v>61</v>
      </c>
      <c r="D73" s="1"/>
      <c r="E73" s="1"/>
      <c r="F73" s="1"/>
      <c r="G73" s="1">
        <v>576.1</v>
      </c>
      <c r="H73" s="1"/>
    </row>
    <row r="74" spans="1:8" ht="15">
      <c r="A74" s="3"/>
      <c r="B74" s="3"/>
      <c r="C74" s="3" t="s">
        <v>62</v>
      </c>
      <c r="D74" s="3"/>
      <c r="E74" s="3"/>
      <c r="F74" s="3" t="s">
        <v>51</v>
      </c>
      <c r="G74" s="3"/>
      <c r="H74" s="3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>
        <v>5</v>
      </c>
      <c r="C80" s="1" t="s">
        <v>63</v>
      </c>
      <c r="D80" s="1"/>
      <c r="E80" s="1"/>
      <c r="F80" s="1" t="s">
        <v>51</v>
      </c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 t="s">
        <v>64</v>
      </c>
      <c r="D82" s="1"/>
      <c r="E82" s="1"/>
      <c r="F82" s="1" t="s">
        <v>51</v>
      </c>
      <c r="G82" s="1"/>
      <c r="H82" s="1"/>
    </row>
    <row r="83" spans="1:8" ht="15">
      <c r="A83" s="1"/>
      <c r="B83" s="1"/>
      <c r="C83" s="1" t="s">
        <v>65</v>
      </c>
      <c r="D83" s="1"/>
      <c r="E83" s="1"/>
      <c r="F83" s="1"/>
      <c r="G83" s="1"/>
      <c r="H83" s="1"/>
    </row>
    <row r="84" spans="1:8" ht="15">
      <c r="A84" s="1"/>
      <c r="B84" s="1">
        <v>6</v>
      </c>
      <c r="C84" s="1" t="s">
        <v>66</v>
      </c>
      <c r="D84" s="1"/>
      <c r="E84" s="1"/>
      <c r="F84" s="1" t="s">
        <v>51</v>
      </c>
      <c r="G84" s="1"/>
      <c r="H84" s="1"/>
    </row>
    <row r="85" spans="1:8" ht="15">
      <c r="A85" s="1"/>
      <c r="B85" s="1">
        <v>7</v>
      </c>
      <c r="C85" s="1" t="s">
        <v>67</v>
      </c>
      <c r="D85" s="1"/>
      <c r="E85" s="1"/>
      <c r="F85" s="1" t="s">
        <v>51</v>
      </c>
      <c r="G85" s="1">
        <v>2369.59</v>
      </c>
      <c r="H85" s="1"/>
    </row>
    <row r="86" spans="1:8" ht="15">
      <c r="A86" s="1"/>
      <c r="B86" s="1">
        <v>8</v>
      </c>
      <c r="C86" s="1" t="s">
        <v>52</v>
      </c>
      <c r="D86" s="1"/>
      <c r="E86" s="1"/>
      <c r="F86" s="1" t="s">
        <v>51</v>
      </c>
      <c r="G86" s="1"/>
      <c r="H86" s="1"/>
    </row>
    <row r="87" spans="1:8" ht="15">
      <c r="A87" s="3"/>
      <c r="B87" s="3">
        <v>9</v>
      </c>
      <c r="C87" s="3" t="s">
        <v>68</v>
      </c>
      <c r="D87" s="3"/>
      <c r="E87" s="3"/>
      <c r="F87" s="3" t="s">
        <v>51</v>
      </c>
      <c r="G87" s="3"/>
      <c r="H87" s="3"/>
    </row>
    <row r="88" spans="1:8" ht="15">
      <c r="A88" s="1"/>
      <c r="B88" s="1">
        <v>10</v>
      </c>
      <c r="C88" s="1" t="s">
        <v>69</v>
      </c>
      <c r="D88" s="1"/>
      <c r="E88" s="1"/>
      <c r="F88" s="1" t="s">
        <v>51</v>
      </c>
      <c r="G88" s="1">
        <v>1539.04</v>
      </c>
      <c r="H88" s="1"/>
    </row>
    <row r="89" spans="1:8" ht="15">
      <c r="A89" s="1"/>
      <c r="B89" s="1"/>
      <c r="C89" s="1"/>
      <c r="D89" s="1"/>
      <c r="E89" s="1"/>
      <c r="F89" s="1"/>
      <c r="G89" s="1"/>
      <c r="H89" s="1"/>
    </row>
    <row r="90" spans="1:8" ht="15">
      <c r="A90" s="1"/>
      <c r="B90" s="1"/>
      <c r="C90" s="1"/>
      <c r="D90" s="1"/>
      <c r="E90" s="1"/>
      <c r="F90" s="1"/>
      <c r="G90" s="1"/>
      <c r="H90" s="1"/>
    </row>
    <row r="91" spans="1:8" ht="15">
      <c r="A91" s="1"/>
      <c r="B91" s="1"/>
      <c r="C91" s="1"/>
      <c r="D91" s="1"/>
      <c r="E91" s="1"/>
      <c r="F91" s="1"/>
      <c r="G91" s="1"/>
      <c r="H91" s="1"/>
    </row>
    <row r="92" ht="15">
      <c r="D92" t="s">
        <v>70</v>
      </c>
    </row>
    <row r="93" ht="15">
      <c r="D93" t="s">
        <v>71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N95"/>
  <sheetViews>
    <sheetView zoomScalePageLayoutView="0" workbookViewId="0" topLeftCell="A21">
      <selection activeCell="D95" sqref="D95"/>
    </sheetView>
  </sheetViews>
  <sheetFormatPr defaultColWidth="9.140625" defaultRowHeight="15"/>
  <cols>
    <col min="5" max="5" width="14.8515625" style="0" customWidth="1"/>
    <col min="8" max="8" width="11.140625" style="0" customWidth="1"/>
    <col min="10" max="15" width="8.421875" style="0" customWidth="1"/>
  </cols>
  <sheetData>
    <row r="3" spans="1:6" ht="15">
      <c r="A3" t="s">
        <v>176</v>
      </c>
      <c r="F3" t="str">
        <f>'[1]янв 12'!$E$64</f>
        <v>январь2012г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177</v>
      </c>
      <c r="B9" s="11">
        <v>24487.47</v>
      </c>
      <c r="C9" s="11">
        <v>9198.52</v>
      </c>
      <c r="D9" s="11">
        <v>8037.89</v>
      </c>
      <c r="E9" s="1"/>
      <c r="F9" s="11">
        <f>D9</f>
        <v>8037.89</v>
      </c>
      <c r="G9" s="11">
        <f>B9+C9-F9</f>
        <v>25648.100000000006</v>
      </c>
      <c r="H9" s="1"/>
    </row>
    <row r="10" spans="1:8" ht="15">
      <c r="A10" s="1" t="s">
        <v>11</v>
      </c>
      <c r="B10" s="11">
        <v>27930.41</v>
      </c>
      <c r="C10" s="11">
        <v>12042.68</v>
      </c>
      <c r="D10" s="11">
        <v>10358.91</v>
      </c>
      <c r="E10" s="1"/>
      <c r="F10" s="11">
        <f>D10</f>
        <v>10358.91</v>
      </c>
      <c r="G10" s="11">
        <f>B10+C10-F10</f>
        <v>29614.179999999997</v>
      </c>
      <c r="H10" s="1"/>
    </row>
    <row r="11" spans="1:8" ht="15">
      <c r="A11" s="1" t="s">
        <v>12</v>
      </c>
      <c r="B11" s="1"/>
      <c r="C11" s="11">
        <f>SUM(C9:C10)</f>
        <v>21241.2</v>
      </c>
      <c r="D11" s="1"/>
      <c r="E11" s="1"/>
      <c r="F11" s="11">
        <f>SUM(F9:F10)</f>
        <v>18396.8</v>
      </c>
      <c r="G11" s="1"/>
      <c r="H11" s="1"/>
    </row>
    <row r="16" spans="1:14" ht="15">
      <c r="A16" s="1"/>
      <c r="B16" s="1" t="s">
        <v>13</v>
      </c>
      <c r="C16" s="475" t="s">
        <v>14</v>
      </c>
      <c r="D16" s="476"/>
      <c r="E16" s="1" t="s">
        <v>15</v>
      </c>
      <c r="F16" s="1"/>
      <c r="G16" s="1"/>
      <c r="H16" s="1"/>
      <c r="I16" s="1" t="s">
        <v>16</v>
      </c>
      <c r="J16" s="1"/>
      <c r="K16" s="1"/>
      <c r="L16" s="1"/>
      <c r="M16" s="1"/>
      <c r="N16" s="1"/>
    </row>
    <row r="17" spans="1:14" ht="15">
      <c r="A17" s="1"/>
      <c r="B17" s="1"/>
      <c r="C17" s="477"/>
      <c r="D17" s="478"/>
      <c r="E17" s="1" t="s">
        <v>17</v>
      </c>
      <c r="F17" s="1" t="s">
        <v>18</v>
      </c>
      <c r="G17" s="1" t="s">
        <v>19</v>
      </c>
      <c r="H17" s="1" t="s">
        <v>20</v>
      </c>
      <c r="I17" s="1" t="s">
        <v>21</v>
      </c>
      <c r="J17" s="1" t="s">
        <v>22</v>
      </c>
      <c r="K17" s="1" t="s">
        <v>23</v>
      </c>
      <c r="L17" s="1" t="s">
        <v>24</v>
      </c>
      <c r="M17" s="1" t="s">
        <v>25</v>
      </c>
      <c r="N17" s="1"/>
    </row>
    <row r="18" spans="1:14" ht="15">
      <c r="A18" s="1"/>
      <c r="B18" s="1"/>
      <c r="C18" s="1" t="s">
        <v>183</v>
      </c>
      <c r="D18" s="1"/>
      <c r="E18" s="1"/>
      <c r="F18" s="1"/>
      <c r="G18" s="1"/>
      <c r="H18" s="11">
        <v>1383.3</v>
      </c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1"/>
      <c r="I19" s="1" t="s">
        <v>147</v>
      </c>
      <c r="J19" s="1"/>
      <c r="K19" s="1" t="s">
        <v>173</v>
      </c>
      <c r="L19" s="1"/>
      <c r="M19" s="1"/>
      <c r="N19" s="11">
        <v>1383.3</v>
      </c>
    </row>
    <row r="20" spans="1:14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 t="s">
        <v>186</v>
      </c>
      <c r="C21" s="1" t="s">
        <v>187</v>
      </c>
      <c r="D21" s="1"/>
      <c r="E21" s="1"/>
      <c r="F21" s="1"/>
      <c r="G21" s="1"/>
      <c r="H21" s="1">
        <v>737.25</v>
      </c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 t="s">
        <v>27</v>
      </c>
      <c r="K22" s="1"/>
      <c r="L22" s="1"/>
      <c r="M22" s="1"/>
      <c r="N22" s="11">
        <f>SUM(N19:N21)</f>
        <v>1383.3</v>
      </c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1">
        <v>1800.1</v>
      </c>
      <c r="F24" s="1">
        <v>1.68</v>
      </c>
      <c r="G24" s="1"/>
      <c r="H24" s="13">
        <f>E24*F24</f>
        <v>3024.1679999999997</v>
      </c>
      <c r="I24" s="1"/>
      <c r="J24" s="1"/>
      <c r="K24" s="1"/>
      <c r="L24" s="1"/>
      <c r="M24" s="1"/>
      <c r="N24" s="1"/>
    </row>
    <row r="25" spans="1:14" ht="15">
      <c r="A25" s="1"/>
      <c r="B25" s="1"/>
      <c r="C25" s="12" t="s">
        <v>184</v>
      </c>
      <c r="D25" s="1"/>
      <c r="E25" s="11">
        <v>1800.1</v>
      </c>
      <c r="F25" s="1">
        <v>2.22</v>
      </c>
      <c r="G25" s="1"/>
      <c r="H25" s="13">
        <f>E25*F25</f>
        <v>3996.222</v>
      </c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1">
        <v>1800.1</v>
      </c>
      <c r="F26" s="1">
        <v>0.69</v>
      </c>
      <c r="G26" s="1"/>
      <c r="H26" s="13">
        <f>E26*F26</f>
        <v>1242.0689999999997</v>
      </c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1">
        <v>1800.1</v>
      </c>
      <c r="F27" s="1">
        <v>1.14</v>
      </c>
      <c r="G27" s="1"/>
      <c r="H27" s="13">
        <f>E27*F27</f>
        <v>2052.1139999999996</v>
      </c>
      <c r="I27" s="1"/>
      <c r="J27" s="1"/>
      <c r="K27" s="1"/>
      <c r="L27" s="1"/>
      <c r="M27" s="1"/>
      <c r="N27" s="1"/>
    </row>
    <row r="28" spans="1:14" ht="15">
      <c r="A28" s="1"/>
      <c r="B28" s="1"/>
      <c r="C28" s="12" t="s">
        <v>178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1" t="s">
        <v>37</v>
      </c>
      <c r="D30" s="1"/>
      <c r="E30" s="11">
        <v>1800.1</v>
      </c>
      <c r="F30" s="1">
        <v>0.57</v>
      </c>
      <c r="G30" s="1"/>
      <c r="H30" s="13">
        <f>E30*F30</f>
        <v>1026.0569999999998</v>
      </c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 t="s">
        <v>85</v>
      </c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 t="s">
        <v>38</v>
      </c>
      <c r="D33" s="1"/>
      <c r="E33" s="11">
        <v>1800.1</v>
      </c>
      <c r="F33" s="1">
        <v>0.39</v>
      </c>
      <c r="G33" s="1"/>
      <c r="H33" s="13">
        <f>E33*F33</f>
        <v>702.039</v>
      </c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4" t="s">
        <v>27</v>
      </c>
      <c r="H36" s="16">
        <f>SUM(H18:H35)</f>
        <v>14163.219000000001</v>
      </c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1" ht="15">
      <c r="D41" t="s">
        <v>40</v>
      </c>
    </row>
    <row r="42" ht="15">
      <c r="D42" t="s">
        <v>42</v>
      </c>
    </row>
    <row r="48" spans="3:5" ht="15">
      <c r="C48" t="s">
        <v>43</v>
      </c>
      <c r="E48" t="s">
        <v>118</v>
      </c>
    </row>
    <row r="49" spans="2:5" ht="15">
      <c r="B49">
        <v>1800.3</v>
      </c>
      <c r="C49" t="s">
        <v>72</v>
      </c>
      <c r="E49" t="s">
        <v>188</v>
      </c>
    </row>
    <row r="50" spans="1:8" ht="15">
      <c r="A50" s="1"/>
      <c r="B50" s="1" t="s">
        <v>46</v>
      </c>
      <c r="C50" s="1" t="s">
        <v>47</v>
      </c>
      <c r="D50" s="1"/>
      <c r="E50" s="1"/>
      <c r="F50" s="1" t="s">
        <v>48</v>
      </c>
      <c r="G50" s="1" t="s">
        <v>49</v>
      </c>
      <c r="H50" s="1"/>
    </row>
    <row r="51" spans="1:8" ht="15">
      <c r="A51" s="3"/>
      <c r="B51" s="3">
        <v>1</v>
      </c>
      <c r="C51" s="3" t="s">
        <v>179</v>
      </c>
      <c r="D51" s="3"/>
      <c r="E51" s="3"/>
      <c r="F51" s="3" t="s">
        <v>51</v>
      </c>
      <c r="G51" s="13">
        <f>C11</f>
        <v>21241.2</v>
      </c>
      <c r="H51" s="3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3"/>
      <c r="B53" s="3">
        <v>2</v>
      </c>
      <c r="C53" s="15" t="s">
        <v>2</v>
      </c>
      <c r="D53" s="15"/>
      <c r="E53" s="15"/>
      <c r="F53" s="15" t="s">
        <v>51</v>
      </c>
      <c r="G53" s="19">
        <f>F11</f>
        <v>18396.8</v>
      </c>
      <c r="H53" s="3"/>
    </row>
    <row r="54" spans="1:8" ht="15">
      <c r="A54" s="1"/>
      <c r="B54" s="1">
        <v>3</v>
      </c>
      <c r="C54" s="1" t="s">
        <v>53</v>
      </c>
      <c r="D54" s="1"/>
      <c r="E54" s="1"/>
      <c r="F54" s="1" t="s">
        <v>51</v>
      </c>
      <c r="G54" s="1"/>
      <c r="H54" s="1"/>
    </row>
    <row r="55" spans="1:9" ht="15">
      <c r="A55" s="15"/>
      <c r="B55" s="15">
        <v>4</v>
      </c>
      <c r="C55" s="15" t="s">
        <v>54</v>
      </c>
      <c r="D55" s="15"/>
      <c r="E55" s="15"/>
      <c r="F55" s="15" t="s">
        <v>51</v>
      </c>
      <c r="G55" s="16">
        <f>SUM(G56:G66)</f>
        <v>14163.218999999997</v>
      </c>
      <c r="H55" s="15"/>
      <c r="I55" s="17">
        <f>G55-H36</f>
        <v>0</v>
      </c>
    </row>
    <row r="56" spans="1:8" ht="15">
      <c r="A56" s="1"/>
      <c r="B56" s="5">
        <v>1.68</v>
      </c>
      <c r="C56" s="6" t="s">
        <v>104</v>
      </c>
      <c r="D56" s="6" t="s">
        <v>105</v>
      </c>
      <c r="E56" s="6"/>
      <c r="F56" s="1" t="s">
        <v>51</v>
      </c>
      <c r="G56" s="13">
        <f>H24</f>
        <v>3024.1679999999997</v>
      </c>
      <c r="H56" s="1"/>
    </row>
    <row r="57" spans="1:8" ht="15">
      <c r="A57" s="1"/>
      <c r="B57" s="5">
        <v>2.22</v>
      </c>
      <c r="C57" s="6" t="s">
        <v>106</v>
      </c>
      <c r="D57" s="6"/>
      <c r="E57" s="6"/>
      <c r="F57" s="1" t="s">
        <v>51</v>
      </c>
      <c r="G57" s="1"/>
      <c r="H57" s="1"/>
    </row>
    <row r="58" spans="1:8" ht="15">
      <c r="A58" s="1"/>
      <c r="B58" s="5"/>
      <c r="C58" s="6" t="s">
        <v>107</v>
      </c>
      <c r="D58" s="6"/>
      <c r="E58" s="6"/>
      <c r="F58" s="1" t="s">
        <v>51</v>
      </c>
      <c r="G58" s="13">
        <f>H25</f>
        <v>3996.222</v>
      </c>
      <c r="H58" s="1"/>
    </row>
    <row r="59" spans="1:8" ht="15">
      <c r="A59" s="1"/>
      <c r="B59" s="5">
        <v>0.69</v>
      </c>
      <c r="C59" s="6" t="s">
        <v>108</v>
      </c>
      <c r="D59" s="6"/>
      <c r="E59" s="6"/>
      <c r="F59" s="1" t="s">
        <v>51</v>
      </c>
      <c r="G59" s="1"/>
      <c r="H59" s="1"/>
    </row>
    <row r="60" spans="1:8" ht="15">
      <c r="A60" s="1"/>
      <c r="B60" s="5"/>
      <c r="C60" s="6" t="s">
        <v>109</v>
      </c>
      <c r="D60" s="6"/>
      <c r="E60" s="6"/>
      <c r="F60" s="1"/>
      <c r="G60" s="13">
        <f>H26</f>
        <v>1242.0689999999997</v>
      </c>
      <c r="H60" s="1"/>
    </row>
    <row r="61" spans="1:8" ht="15">
      <c r="A61" s="1"/>
      <c r="B61" s="5">
        <v>1.14</v>
      </c>
      <c r="C61" s="6" t="s">
        <v>110</v>
      </c>
      <c r="D61" s="6"/>
      <c r="E61" s="6"/>
      <c r="F61" s="1"/>
      <c r="G61" s="1"/>
      <c r="H61" s="1"/>
    </row>
    <row r="62" spans="1:8" ht="15">
      <c r="A62" s="1"/>
      <c r="B62" s="5"/>
      <c r="C62" s="6" t="s">
        <v>111</v>
      </c>
      <c r="D62" s="6"/>
      <c r="E62" s="6" t="s">
        <v>112</v>
      </c>
      <c r="F62" s="1"/>
      <c r="G62" s="13">
        <f>H27</f>
        <v>2052.1139999999996</v>
      </c>
      <c r="H62" s="1"/>
    </row>
    <row r="63" spans="1:8" ht="15">
      <c r="A63" s="1"/>
      <c r="B63" s="5">
        <v>0.57</v>
      </c>
      <c r="C63" s="6" t="s">
        <v>108</v>
      </c>
      <c r="D63" s="6"/>
      <c r="E63" s="6"/>
      <c r="F63" s="1"/>
      <c r="G63" s="1"/>
      <c r="H63" s="1"/>
    </row>
    <row r="64" spans="1:8" ht="15">
      <c r="A64" s="1"/>
      <c r="B64" s="5"/>
      <c r="C64" s="6" t="s">
        <v>113</v>
      </c>
      <c r="D64" s="6"/>
      <c r="E64" s="6"/>
      <c r="F64" s="1"/>
      <c r="G64" s="13">
        <f>H30</f>
        <v>1026.0569999999998</v>
      </c>
      <c r="H64" s="1"/>
    </row>
    <row r="65" spans="1:8" ht="15">
      <c r="A65" s="1"/>
      <c r="B65" s="5">
        <v>0.39</v>
      </c>
      <c r="C65" s="6" t="s">
        <v>114</v>
      </c>
      <c r="D65" s="6"/>
      <c r="E65" s="6"/>
      <c r="F65" s="1"/>
      <c r="G65" s="13">
        <f>H33</f>
        <v>702.039</v>
      </c>
      <c r="H65" s="1"/>
    </row>
    <row r="66" spans="1:8" ht="15">
      <c r="A66" s="3"/>
      <c r="B66" s="3">
        <v>5.11</v>
      </c>
      <c r="C66" s="15" t="s">
        <v>62</v>
      </c>
      <c r="D66" s="3"/>
      <c r="E66" s="3"/>
      <c r="F66" s="3" t="s">
        <v>51</v>
      </c>
      <c r="G66" s="11">
        <f>SUM(G67:G68)</f>
        <v>2120.55</v>
      </c>
      <c r="H66" s="3"/>
    </row>
    <row r="67" spans="1:8" ht="15">
      <c r="A67" s="1"/>
      <c r="B67" s="1"/>
      <c r="C67" s="1" t="s">
        <v>147</v>
      </c>
      <c r="D67" s="1"/>
      <c r="E67" s="1" t="s">
        <v>173</v>
      </c>
      <c r="F67" s="1"/>
      <c r="G67" s="11">
        <v>1383.3</v>
      </c>
      <c r="H67" s="1"/>
    </row>
    <row r="68" spans="1:8" ht="15">
      <c r="A68" s="1"/>
      <c r="B68" s="1"/>
      <c r="C68" s="1" t="s">
        <v>187</v>
      </c>
      <c r="D68" s="1"/>
      <c r="E68" s="1"/>
      <c r="F68" s="1"/>
      <c r="G68" s="11">
        <v>737.25</v>
      </c>
      <c r="H68" s="1"/>
    </row>
    <row r="69" spans="1:8" ht="15">
      <c r="A69" s="1"/>
      <c r="B69" s="1"/>
      <c r="C69" s="1" t="s">
        <v>152</v>
      </c>
      <c r="D69" s="1"/>
      <c r="E69" s="1"/>
      <c r="F69" s="1"/>
      <c r="G69" s="1"/>
      <c r="H69" s="1"/>
    </row>
    <row r="70" spans="1:9" ht="15">
      <c r="A70" s="1"/>
      <c r="B70" s="1"/>
      <c r="C70" s="1" t="s">
        <v>190</v>
      </c>
      <c r="D70" s="1"/>
      <c r="E70" s="1"/>
      <c r="F70" s="1" t="s">
        <v>51</v>
      </c>
      <c r="G70" s="11">
        <v>33868.58</v>
      </c>
      <c r="H70" s="1" t="s">
        <v>165</v>
      </c>
      <c r="I70" t="s">
        <v>161</v>
      </c>
    </row>
    <row r="71" spans="1:8" ht="15">
      <c r="A71" s="1"/>
      <c r="B71" s="1" t="s">
        <v>192</v>
      </c>
      <c r="C71" s="1" t="s">
        <v>65</v>
      </c>
      <c r="D71" s="1"/>
      <c r="E71" s="1"/>
      <c r="F71" s="1"/>
      <c r="G71" s="11">
        <v>34346.79</v>
      </c>
      <c r="H71" s="1"/>
    </row>
    <row r="72" spans="1:8" ht="15">
      <c r="A72" s="1"/>
      <c r="B72" s="1"/>
      <c r="C72" s="1" t="s">
        <v>193</v>
      </c>
      <c r="D72" s="1"/>
      <c r="E72" s="1"/>
      <c r="F72" s="1" t="s">
        <v>51</v>
      </c>
      <c r="G72" s="11">
        <v>5074.85</v>
      </c>
      <c r="H72" s="1"/>
    </row>
    <row r="73" spans="1:8" ht="15">
      <c r="A73" s="1"/>
      <c r="B73" s="1"/>
      <c r="C73" s="1" t="s">
        <v>67</v>
      </c>
      <c r="D73" s="1"/>
      <c r="E73" s="1"/>
      <c r="F73" s="1" t="s">
        <v>51</v>
      </c>
      <c r="G73" s="1"/>
      <c r="H73" s="1"/>
    </row>
    <row r="74" spans="1:8" ht="15">
      <c r="A74" s="1"/>
      <c r="B74" s="1"/>
      <c r="C74" s="1"/>
      <c r="D74" s="1"/>
      <c r="E74" s="1"/>
      <c r="F74" s="1" t="s">
        <v>51</v>
      </c>
      <c r="G74" s="1"/>
      <c r="H74" s="1"/>
    </row>
    <row r="75" spans="1:9" ht="15">
      <c r="A75" s="6"/>
      <c r="B75" s="6"/>
      <c r="C75" s="6" t="s">
        <v>68</v>
      </c>
      <c r="D75" s="6"/>
      <c r="E75" s="6"/>
      <c r="F75" s="6" t="s">
        <v>51</v>
      </c>
      <c r="G75" s="6"/>
      <c r="H75" s="6"/>
      <c r="I75" s="18"/>
    </row>
    <row r="76" spans="1:8" ht="15">
      <c r="A76" s="15"/>
      <c r="B76" s="15"/>
      <c r="C76" s="15" t="s">
        <v>194</v>
      </c>
      <c r="D76" s="15"/>
      <c r="E76" s="15"/>
      <c r="F76" s="15" t="s">
        <v>51</v>
      </c>
      <c r="G76" s="19">
        <f>G72+G53-G55</f>
        <v>9308.431000000004</v>
      </c>
      <c r="H76" s="15"/>
    </row>
    <row r="77" ht="15">
      <c r="D77" t="s">
        <v>70</v>
      </c>
    </row>
    <row r="78" ht="15">
      <c r="D78" t="s">
        <v>71</v>
      </c>
    </row>
    <row r="79" spans="1:10" ht="15">
      <c r="A79" s="1" t="s">
        <v>89</v>
      </c>
      <c r="B79" s="1" t="s">
        <v>91</v>
      </c>
      <c r="C79" s="1" t="s">
        <v>92</v>
      </c>
      <c r="D79" s="1"/>
      <c r="E79" s="1" t="s">
        <v>93</v>
      </c>
      <c r="F79" s="1"/>
      <c r="G79" s="1" t="s">
        <v>94</v>
      </c>
      <c r="H79" s="1"/>
      <c r="J79">
        <f>G72+G53-G55</f>
        <v>9308.431000000004</v>
      </c>
    </row>
    <row r="80" spans="1:8" ht="15" hidden="1">
      <c r="A80" s="1" t="s">
        <v>90</v>
      </c>
      <c r="B80" s="1"/>
      <c r="C80" s="1">
        <v>2628.75</v>
      </c>
      <c r="D80" s="1"/>
      <c r="E80" s="1">
        <v>1147.87</v>
      </c>
      <c r="F80" s="1"/>
      <c r="G80" s="1">
        <v>1480.88</v>
      </c>
      <c r="H80" s="1"/>
    </row>
    <row r="81" spans="1:8" ht="15" hidden="1">
      <c r="A81" s="1" t="s">
        <v>97</v>
      </c>
      <c r="B81" s="1">
        <v>1480.88</v>
      </c>
      <c r="C81" s="1">
        <v>2628.75</v>
      </c>
      <c r="D81" s="1"/>
      <c r="E81" s="1">
        <v>2165.52</v>
      </c>
      <c r="F81" s="1"/>
      <c r="G81" s="1">
        <v>1944.11</v>
      </c>
      <c r="H81" s="1"/>
    </row>
    <row r="82" spans="1:8" ht="15" hidden="1">
      <c r="A82" s="1" t="s">
        <v>117</v>
      </c>
      <c r="B82" s="1">
        <v>1944.11</v>
      </c>
      <c r="C82" s="1">
        <v>2628.74</v>
      </c>
      <c r="D82" s="1"/>
      <c r="E82" s="1">
        <v>2104.23</v>
      </c>
      <c r="F82" s="1"/>
      <c r="G82" s="1">
        <v>2468.62</v>
      </c>
      <c r="H82" s="1"/>
    </row>
    <row r="83" spans="1:8" ht="15" hidden="1">
      <c r="A83" s="1" t="s">
        <v>121</v>
      </c>
      <c r="B83" s="1">
        <v>2468.62</v>
      </c>
      <c r="C83" s="1">
        <v>2628.75</v>
      </c>
      <c r="D83" s="1"/>
      <c r="E83" s="1">
        <v>2553.47</v>
      </c>
      <c r="F83" s="1"/>
      <c r="G83" s="1">
        <v>2543.9</v>
      </c>
      <c r="H83" s="1"/>
    </row>
    <row r="84" spans="1:8" ht="15" hidden="1">
      <c r="A84" s="1" t="s">
        <v>123</v>
      </c>
      <c r="B84" s="1">
        <v>2543.9</v>
      </c>
      <c r="C84" s="1">
        <v>2628.75</v>
      </c>
      <c r="D84" s="1"/>
      <c r="E84" s="1">
        <v>2004.64</v>
      </c>
      <c r="F84" s="1"/>
      <c r="G84" s="1">
        <v>3168.01</v>
      </c>
      <c r="H84" s="1"/>
    </row>
    <row r="85" spans="1:8" ht="15" hidden="1">
      <c r="A85" s="1" t="s">
        <v>126</v>
      </c>
      <c r="B85" s="1">
        <v>3168.01</v>
      </c>
      <c r="C85" s="1">
        <v>2628.75</v>
      </c>
      <c r="D85" s="1"/>
      <c r="E85" s="1">
        <v>2531.44</v>
      </c>
      <c r="F85" s="1"/>
      <c r="G85" s="1">
        <v>3265.32</v>
      </c>
      <c r="H85" s="1"/>
    </row>
    <row r="86" spans="1:8" ht="15" hidden="1">
      <c r="A86" s="1" t="s">
        <v>134</v>
      </c>
      <c r="B86" s="1">
        <v>3265.32</v>
      </c>
      <c r="C86" s="1">
        <v>2628.75</v>
      </c>
      <c r="D86" s="1"/>
      <c r="E86" s="1">
        <v>2046.95</v>
      </c>
      <c r="F86" s="1"/>
      <c r="G86" s="1">
        <v>3847.12</v>
      </c>
      <c r="H86" s="1"/>
    </row>
    <row r="87" spans="1:8" ht="15" hidden="1">
      <c r="A87" s="1" t="s">
        <v>149</v>
      </c>
      <c r="B87" s="1">
        <v>3847.12</v>
      </c>
      <c r="C87" s="1">
        <v>2628.76</v>
      </c>
      <c r="D87" s="1"/>
      <c r="E87" s="1">
        <v>2059.14</v>
      </c>
      <c r="F87" s="1"/>
      <c r="G87" s="1">
        <v>4416.74</v>
      </c>
      <c r="H87" s="1"/>
    </row>
    <row r="88" spans="1:8" ht="15" hidden="1">
      <c r="A88" s="1" t="s">
        <v>155</v>
      </c>
      <c r="B88" s="1">
        <v>4416.74</v>
      </c>
      <c r="C88" s="1">
        <v>2628.75</v>
      </c>
      <c r="D88" s="1"/>
      <c r="E88" s="1">
        <v>2497.47</v>
      </c>
      <c r="F88" s="1"/>
      <c r="G88" s="1">
        <v>4548.02</v>
      </c>
      <c r="H88" s="1"/>
    </row>
    <row r="89" spans="1:8" ht="15" hidden="1">
      <c r="A89" s="1" t="s">
        <v>164</v>
      </c>
      <c r="B89" s="1">
        <v>4548.023</v>
      </c>
      <c r="C89" s="1">
        <v>2628.45</v>
      </c>
      <c r="D89" s="1"/>
      <c r="E89" s="1">
        <v>2346.29</v>
      </c>
      <c r="F89" s="1"/>
      <c r="G89" s="1">
        <v>4830.18</v>
      </c>
      <c r="H89" s="1"/>
    </row>
    <row r="90" spans="1:8" ht="15" hidden="1">
      <c r="A90" s="6" t="s">
        <v>166</v>
      </c>
      <c r="B90" s="1">
        <v>4830.18</v>
      </c>
      <c r="C90" s="1">
        <v>2628.45</v>
      </c>
      <c r="D90" s="1"/>
      <c r="E90" s="1">
        <v>2439.65</v>
      </c>
      <c r="F90" s="1"/>
      <c r="G90" s="1">
        <v>5018.98</v>
      </c>
      <c r="H90" s="1"/>
    </row>
    <row r="91" spans="1:8" ht="15" hidden="1">
      <c r="A91" s="1" t="s">
        <v>169</v>
      </c>
      <c r="B91" s="1">
        <v>5018.98</v>
      </c>
      <c r="C91" s="1">
        <v>2628.45</v>
      </c>
      <c r="D91" s="1"/>
      <c r="E91" s="1">
        <v>2920.06</v>
      </c>
      <c r="F91" s="1"/>
      <c r="G91" s="1">
        <v>4727.37</v>
      </c>
      <c r="H91" s="1"/>
    </row>
    <row r="92" spans="1:8" ht="15" hidden="1">
      <c r="A92" s="1" t="s">
        <v>174</v>
      </c>
      <c r="B92" s="1">
        <v>4727.37</v>
      </c>
      <c r="C92" s="1">
        <v>2628.45</v>
      </c>
      <c r="D92" s="1"/>
      <c r="E92" s="1">
        <v>3127.09</v>
      </c>
      <c r="F92" s="1"/>
      <c r="G92" s="1">
        <v>4228.73</v>
      </c>
      <c r="H92" s="1"/>
    </row>
    <row r="93" spans="1:8" ht="15">
      <c r="A93" s="1" t="s">
        <v>180</v>
      </c>
      <c r="B93" s="11">
        <f>G92</f>
        <v>4228.73</v>
      </c>
      <c r="C93" s="11">
        <v>2628.45</v>
      </c>
      <c r="D93" s="1"/>
      <c r="E93" s="11">
        <v>2072.62</v>
      </c>
      <c r="F93" s="1"/>
      <c r="G93" s="11">
        <f>B93+C93-E93</f>
        <v>4784.5599999999995</v>
      </c>
      <c r="H93" s="1"/>
    </row>
    <row r="94" spans="1:8" ht="15">
      <c r="A94" s="1" t="s">
        <v>185</v>
      </c>
      <c r="B94" s="1">
        <v>4784.56</v>
      </c>
      <c r="C94" s="1">
        <v>2628.45</v>
      </c>
      <c r="D94" s="1"/>
      <c r="E94" s="1">
        <v>2330.35</v>
      </c>
      <c r="F94" s="1"/>
      <c r="G94" s="1">
        <v>5082.66</v>
      </c>
      <c r="H94" s="1"/>
    </row>
    <row r="95" ht="15">
      <c r="E95">
        <f>SUM(E80:E94)</f>
        <v>34346.79000000001</v>
      </c>
    </row>
  </sheetData>
  <sheetProtection/>
  <mergeCells count="1">
    <mergeCell ref="C16:D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2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N96"/>
  <sheetViews>
    <sheetView zoomScalePageLayoutView="0" workbookViewId="0" topLeftCell="A45">
      <selection activeCell="D95" sqref="D95"/>
    </sheetView>
  </sheetViews>
  <sheetFormatPr defaultColWidth="9.140625" defaultRowHeight="15"/>
  <cols>
    <col min="5" max="5" width="14.8515625" style="0" customWidth="1"/>
    <col min="7" max="7" width="9.28125" style="0" bestFit="1" customWidth="1"/>
    <col min="8" max="8" width="11.140625" style="0" customWidth="1"/>
    <col min="10" max="10" width="10.421875" style="0" customWidth="1"/>
    <col min="11" max="15" width="8.421875" style="0" customWidth="1"/>
  </cols>
  <sheetData>
    <row r="3" spans="1:6" ht="15">
      <c r="A3" t="s">
        <v>176</v>
      </c>
      <c r="F3" t="s">
        <v>195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177</v>
      </c>
      <c r="B9" s="11">
        <v>25648.1</v>
      </c>
      <c r="C9" s="11">
        <v>9198.53</v>
      </c>
      <c r="D9" s="11">
        <v>9326.91</v>
      </c>
      <c r="E9" s="1"/>
      <c r="F9" s="11">
        <f>D9</f>
        <v>9326.91</v>
      </c>
      <c r="G9" s="11">
        <f>B9+C9-F9</f>
        <v>25519.719999999998</v>
      </c>
      <c r="H9" s="1"/>
    </row>
    <row r="10" spans="1:8" ht="15">
      <c r="A10" s="1" t="s">
        <v>11</v>
      </c>
      <c r="B10" s="11">
        <v>29614.18</v>
      </c>
      <c r="C10" s="11">
        <v>12042.66</v>
      </c>
      <c r="D10" s="11">
        <v>11961.28</v>
      </c>
      <c r="E10" s="1"/>
      <c r="F10" s="11">
        <f>D10</f>
        <v>11961.28</v>
      </c>
      <c r="G10" s="11">
        <f>B10+C10-F10</f>
        <v>29695.559999999998</v>
      </c>
      <c r="H10" s="1"/>
    </row>
    <row r="11" spans="1:8" ht="15">
      <c r="A11" s="1" t="s">
        <v>12</v>
      </c>
      <c r="B11" s="1"/>
      <c r="C11" s="11">
        <f>SUM(C9:C10)</f>
        <v>21241.190000000002</v>
      </c>
      <c r="D11" s="1"/>
      <c r="E11" s="1"/>
      <c r="F11" s="11">
        <f>SUM(F9:F10)</f>
        <v>21288.190000000002</v>
      </c>
      <c r="G11" s="1"/>
      <c r="H11" s="1"/>
    </row>
    <row r="16" spans="1:14" ht="15">
      <c r="A16" s="1"/>
      <c r="B16" s="1" t="s">
        <v>13</v>
      </c>
      <c r="C16" s="475" t="s">
        <v>14</v>
      </c>
      <c r="D16" s="476"/>
      <c r="E16" s="1" t="s">
        <v>15</v>
      </c>
      <c r="F16" s="1"/>
      <c r="G16" s="1"/>
      <c r="H16" s="1"/>
      <c r="I16" s="1" t="s">
        <v>16</v>
      </c>
      <c r="J16" s="1"/>
      <c r="K16" s="1"/>
      <c r="L16" s="1"/>
      <c r="M16" s="1"/>
      <c r="N16" s="1"/>
    </row>
    <row r="17" spans="1:14" ht="15">
      <c r="A17" s="1"/>
      <c r="B17" s="1"/>
      <c r="C17" s="477"/>
      <c r="D17" s="478"/>
      <c r="E17" s="1" t="s">
        <v>17</v>
      </c>
      <c r="F17" s="1" t="s">
        <v>18</v>
      </c>
      <c r="G17" s="1" t="s">
        <v>19</v>
      </c>
      <c r="H17" s="1" t="s">
        <v>20</v>
      </c>
      <c r="I17" s="1" t="s">
        <v>21</v>
      </c>
      <c r="J17" s="1" t="s">
        <v>22</v>
      </c>
      <c r="K17" s="1" t="s">
        <v>23</v>
      </c>
      <c r="L17" s="1" t="s">
        <v>24</v>
      </c>
      <c r="M17" s="1" t="s">
        <v>25</v>
      </c>
      <c r="N17" s="1"/>
    </row>
    <row r="18" spans="1:14" ht="15">
      <c r="A18" s="1"/>
      <c r="B18" s="1"/>
      <c r="C18" s="1" t="s">
        <v>183</v>
      </c>
      <c r="D18" s="1"/>
      <c r="E18" s="1"/>
      <c r="F18" s="1"/>
      <c r="G18" s="1"/>
      <c r="H18" s="11">
        <v>1383.3</v>
      </c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1"/>
      <c r="I19" s="1" t="s">
        <v>147</v>
      </c>
      <c r="J19" s="1"/>
      <c r="K19" s="1" t="s">
        <v>173</v>
      </c>
      <c r="L19" s="1"/>
      <c r="M19" s="1"/>
      <c r="N19" s="11">
        <v>1383.3</v>
      </c>
    </row>
    <row r="20" spans="1:14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 t="s">
        <v>197</v>
      </c>
      <c r="C21" s="1" t="s">
        <v>198</v>
      </c>
      <c r="D21" s="1"/>
      <c r="E21" s="1"/>
      <c r="F21" s="1"/>
      <c r="G21" s="1"/>
      <c r="H21" s="1">
        <v>59308.4</v>
      </c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 t="s">
        <v>27</v>
      </c>
      <c r="K22" s="1"/>
      <c r="L22" s="1"/>
      <c r="M22" s="1"/>
      <c r="N22" s="1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1">
        <v>1800.1</v>
      </c>
      <c r="F24" s="1">
        <v>1.68</v>
      </c>
      <c r="G24" s="1"/>
      <c r="H24" s="13">
        <f>E24*F24</f>
        <v>3024.1679999999997</v>
      </c>
      <c r="I24" s="1"/>
      <c r="J24" s="1"/>
      <c r="K24" s="1"/>
      <c r="L24" s="1"/>
      <c r="M24" s="1"/>
      <c r="N24" s="1"/>
    </row>
    <row r="25" spans="1:14" ht="15">
      <c r="A25" s="1"/>
      <c r="B25" s="1"/>
      <c r="C25" s="12" t="s">
        <v>184</v>
      </c>
      <c r="D25" s="1"/>
      <c r="E25" s="11">
        <v>1800.1</v>
      </c>
      <c r="F25" s="1">
        <v>2.22</v>
      </c>
      <c r="G25" s="1"/>
      <c r="H25" s="13">
        <f>E25*F25</f>
        <v>3996.222</v>
      </c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1">
        <v>1800.1</v>
      </c>
      <c r="F26" s="1">
        <v>0.69</v>
      </c>
      <c r="G26" s="1"/>
      <c r="H26" s="13">
        <f>E26*F26</f>
        <v>1242.0689999999997</v>
      </c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1">
        <v>1800.1</v>
      </c>
      <c r="F27" s="1">
        <v>1.14</v>
      </c>
      <c r="G27" s="1"/>
      <c r="H27" s="13">
        <f>E27*F27</f>
        <v>2052.1139999999996</v>
      </c>
      <c r="I27" s="1"/>
      <c r="J27" s="1"/>
      <c r="K27" s="1"/>
      <c r="L27" s="1"/>
      <c r="M27" s="1"/>
      <c r="N27" s="1"/>
    </row>
    <row r="28" spans="1:14" ht="15">
      <c r="A28" s="1"/>
      <c r="B28" s="1"/>
      <c r="C28" s="12" t="s">
        <v>178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1" t="s">
        <v>37</v>
      </c>
      <c r="D30" s="1"/>
      <c r="E30" s="11">
        <v>1800.1</v>
      </c>
      <c r="F30" s="1">
        <v>0.57</v>
      </c>
      <c r="G30" s="1"/>
      <c r="H30" s="13">
        <f>E30*F30</f>
        <v>1026.0569999999998</v>
      </c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 t="s">
        <v>85</v>
      </c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 t="s">
        <v>38</v>
      </c>
      <c r="D33" s="1"/>
      <c r="E33" s="11">
        <v>1800.1</v>
      </c>
      <c r="F33" s="1">
        <v>0.39</v>
      </c>
      <c r="G33" s="1"/>
      <c r="H33" s="13">
        <f>E33*F33</f>
        <v>702.039</v>
      </c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4" t="s">
        <v>27</v>
      </c>
      <c r="H36" s="16">
        <f>SUM(H18:H35)</f>
        <v>72734.369</v>
      </c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1" ht="15">
      <c r="D41" t="s">
        <v>40</v>
      </c>
    </row>
    <row r="42" ht="15">
      <c r="D42" t="s">
        <v>42</v>
      </c>
    </row>
    <row r="48" spans="3:5" ht="15">
      <c r="C48" t="s">
        <v>43</v>
      </c>
      <c r="E48" t="s">
        <v>118</v>
      </c>
    </row>
    <row r="49" spans="2:5" ht="15">
      <c r="B49">
        <v>1800.3</v>
      </c>
      <c r="C49" t="s">
        <v>72</v>
      </c>
      <c r="E49" t="s">
        <v>196</v>
      </c>
    </row>
    <row r="50" spans="1:8" ht="15">
      <c r="A50" s="1"/>
      <c r="B50" s="1" t="s">
        <v>46</v>
      </c>
      <c r="C50" s="1" t="s">
        <v>47</v>
      </c>
      <c r="D50" s="1"/>
      <c r="E50" s="1"/>
      <c r="F50" s="1" t="s">
        <v>48</v>
      </c>
      <c r="G50" s="1" t="s">
        <v>49</v>
      </c>
      <c r="H50" s="1"/>
    </row>
    <row r="51" spans="1:8" ht="15">
      <c r="A51" s="3"/>
      <c r="B51" s="3">
        <v>1</v>
      </c>
      <c r="C51" s="3" t="s">
        <v>179</v>
      </c>
      <c r="D51" s="3"/>
      <c r="E51" s="3"/>
      <c r="F51" s="3" t="s">
        <v>51</v>
      </c>
      <c r="G51" s="13">
        <f>C11</f>
        <v>21241.190000000002</v>
      </c>
      <c r="H51" s="3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3"/>
      <c r="B53" s="3">
        <v>2</v>
      </c>
      <c r="C53" s="15" t="s">
        <v>2</v>
      </c>
      <c r="D53" s="15"/>
      <c r="E53" s="15"/>
      <c r="F53" s="15" t="s">
        <v>51</v>
      </c>
      <c r="G53" s="19">
        <f>F11</f>
        <v>21288.190000000002</v>
      </c>
      <c r="H53" s="3"/>
    </row>
    <row r="54" spans="1:8" ht="15">
      <c r="A54" s="1"/>
      <c r="B54" s="1">
        <v>3</v>
      </c>
      <c r="C54" s="1" t="s">
        <v>53</v>
      </c>
      <c r="D54" s="1"/>
      <c r="E54" s="1"/>
      <c r="F54" s="1" t="s">
        <v>51</v>
      </c>
      <c r="G54" s="1"/>
      <c r="H54" s="1"/>
    </row>
    <row r="55" spans="1:9" ht="15">
      <c r="A55" s="15"/>
      <c r="B55" s="15">
        <v>4</v>
      </c>
      <c r="C55" s="15" t="s">
        <v>54</v>
      </c>
      <c r="D55" s="15"/>
      <c r="E55" s="15"/>
      <c r="F55" s="15" t="s">
        <v>51</v>
      </c>
      <c r="G55" s="16">
        <f>SUM(G56:G66)</f>
        <v>72734.369</v>
      </c>
      <c r="H55" s="15"/>
      <c r="I55" s="17">
        <f>G55-H36</f>
        <v>0</v>
      </c>
    </row>
    <row r="56" spans="1:8" ht="15">
      <c r="A56" s="1"/>
      <c r="B56" s="5">
        <v>1.68</v>
      </c>
      <c r="C56" s="6" t="s">
        <v>104</v>
      </c>
      <c r="D56" s="6" t="s">
        <v>105</v>
      </c>
      <c r="E56" s="6"/>
      <c r="F56" s="1" t="s">
        <v>51</v>
      </c>
      <c r="G56" s="13">
        <f>H24</f>
        <v>3024.1679999999997</v>
      </c>
      <c r="H56" s="1"/>
    </row>
    <row r="57" spans="1:8" ht="15">
      <c r="A57" s="1"/>
      <c r="B57" s="5">
        <v>2.22</v>
      </c>
      <c r="C57" s="6" t="s">
        <v>106</v>
      </c>
      <c r="D57" s="6"/>
      <c r="E57" s="6"/>
      <c r="F57" s="1" t="s">
        <v>51</v>
      </c>
      <c r="G57" s="1"/>
      <c r="H57" s="1"/>
    </row>
    <row r="58" spans="1:8" ht="15">
      <c r="A58" s="1"/>
      <c r="B58" s="5"/>
      <c r="C58" s="6" t="s">
        <v>107</v>
      </c>
      <c r="D58" s="6"/>
      <c r="E58" s="6"/>
      <c r="F58" s="1" t="s">
        <v>51</v>
      </c>
      <c r="G58" s="13">
        <f>H25</f>
        <v>3996.222</v>
      </c>
      <c r="H58" s="1"/>
    </row>
    <row r="59" spans="1:8" ht="15">
      <c r="A59" s="1"/>
      <c r="B59" s="5">
        <v>0.69</v>
      </c>
      <c r="C59" s="6" t="s">
        <v>108</v>
      </c>
      <c r="D59" s="6"/>
      <c r="E59" s="6"/>
      <c r="F59" s="1" t="s">
        <v>51</v>
      </c>
      <c r="G59" s="1"/>
      <c r="H59" s="1"/>
    </row>
    <row r="60" spans="1:8" ht="15">
      <c r="A60" s="1"/>
      <c r="B60" s="5"/>
      <c r="C60" s="6" t="s">
        <v>109</v>
      </c>
      <c r="D60" s="6"/>
      <c r="E60" s="6"/>
      <c r="F60" s="1"/>
      <c r="G60" s="13">
        <f>H26</f>
        <v>1242.0689999999997</v>
      </c>
      <c r="H60" s="1"/>
    </row>
    <row r="61" spans="1:8" ht="15">
      <c r="A61" s="1"/>
      <c r="B61" s="5">
        <v>1.14</v>
      </c>
      <c r="C61" s="6" t="s">
        <v>110</v>
      </c>
      <c r="D61" s="6"/>
      <c r="E61" s="6"/>
      <c r="F61" s="1"/>
      <c r="G61" s="1"/>
      <c r="H61" s="1"/>
    </row>
    <row r="62" spans="1:8" ht="15">
      <c r="A62" s="1"/>
      <c r="B62" s="5"/>
      <c r="C62" s="6" t="s">
        <v>111</v>
      </c>
      <c r="D62" s="6"/>
      <c r="E62" s="6" t="s">
        <v>112</v>
      </c>
      <c r="F62" s="1"/>
      <c r="G62" s="13">
        <f>H27</f>
        <v>2052.1139999999996</v>
      </c>
      <c r="H62" s="1"/>
    </row>
    <row r="63" spans="1:8" ht="15">
      <c r="A63" s="1"/>
      <c r="B63" s="5">
        <v>0.57</v>
      </c>
      <c r="C63" s="6" t="s">
        <v>108</v>
      </c>
      <c r="D63" s="6"/>
      <c r="E63" s="6"/>
      <c r="F63" s="1"/>
      <c r="G63" s="1"/>
      <c r="H63" s="1"/>
    </row>
    <row r="64" spans="1:8" ht="15">
      <c r="A64" s="1"/>
      <c r="B64" s="5"/>
      <c r="C64" s="6" t="s">
        <v>113</v>
      </c>
      <c r="D64" s="6"/>
      <c r="E64" s="6"/>
      <c r="F64" s="1"/>
      <c r="G64" s="13">
        <f>H30</f>
        <v>1026.0569999999998</v>
      </c>
      <c r="H64" s="1"/>
    </row>
    <row r="65" spans="1:8" ht="15">
      <c r="A65" s="1"/>
      <c r="B65" s="5">
        <v>0.39</v>
      </c>
      <c r="C65" s="6" t="s">
        <v>114</v>
      </c>
      <c r="D65" s="6"/>
      <c r="E65" s="6"/>
      <c r="F65" s="1"/>
      <c r="G65" s="13">
        <f>H33</f>
        <v>702.039</v>
      </c>
      <c r="H65" s="1"/>
    </row>
    <row r="66" spans="1:8" ht="15">
      <c r="A66" s="3"/>
      <c r="B66" s="3">
        <v>5.11</v>
      </c>
      <c r="C66" s="15" t="s">
        <v>62</v>
      </c>
      <c r="D66" s="3"/>
      <c r="E66" s="3"/>
      <c r="F66" s="3" t="s">
        <v>51</v>
      </c>
      <c r="G66" s="11">
        <f>SUM(G67:G68)</f>
        <v>60691.700000000004</v>
      </c>
      <c r="H66" s="3"/>
    </row>
    <row r="67" spans="1:8" ht="15">
      <c r="A67" s="1"/>
      <c r="B67" s="1"/>
      <c r="C67" s="1" t="s">
        <v>147</v>
      </c>
      <c r="D67" s="1"/>
      <c r="E67" s="1" t="s">
        <v>173</v>
      </c>
      <c r="F67" s="1"/>
      <c r="G67" s="11">
        <v>1383.3</v>
      </c>
      <c r="H67" s="1"/>
    </row>
    <row r="68" spans="1:8" ht="15">
      <c r="A68" s="1"/>
      <c r="B68" s="1"/>
      <c r="C68" s="1" t="s">
        <v>197</v>
      </c>
      <c r="D68" s="1" t="s">
        <v>198</v>
      </c>
      <c r="E68" s="1"/>
      <c r="F68" s="1"/>
      <c r="G68" s="1">
        <v>59308.4</v>
      </c>
      <c r="H68" s="1"/>
    </row>
    <row r="69" spans="1:8" ht="15">
      <c r="A69" s="1"/>
      <c r="B69" s="1"/>
      <c r="C69" s="1" t="s">
        <v>152</v>
      </c>
      <c r="D69" s="1"/>
      <c r="E69" s="1"/>
      <c r="F69" s="1"/>
      <c r="G69" s="1"/>
      <c r="H69" s="1"/>
    </row>
    <row r="70" spans="1:9" ht="15">
      <c r="A70" s="1"/>
      <c r="B70" s="1"/>
      <c r="C70" s="1" t="s">
        <v>190</v>
      </c>
      <c r="D70" s="1"/>
      <c r="E70" s="1"/>
      <c r="F70" s="1" t="s">
        <v>51</v>
      </c>
      <c r="G70" s="11">
        <v>33868.58</v>
      </c>
      <c r="H70" s="1" t="s">
        <v>165</v>
      </c>
      <c r="I70" t="s">
        <v>161</v>
      </c>
    </row>
    <row r="71" spans="1:8" ht="15">
      <c r="A71" s="1"/>
      <c r="B71" s="1" t="s">
        <v>192</v>
      </c>
      <c r="C71" s="1" t="s">
        <v>65</v>
      </c>
      <c r="D71" s="1"/>
      <c r="E71" s="1"/>
      <c r="F71" s="1"/>
      <c r="G71" s="11">
        <v>28803.59</v>
      </c>
      <c r="H71" s="1"/>
    </row>
    <row r="72" spans="1:10" ht="15">
      <c r="A72" s="1"/>
      <c r="B72" s="1"/>
      <c r="C72" s="1" t="s">
        <v>193</v>
      </c>
      <c r="D72" s="1"/>
      <c r="E72" s="1"/>
      <c r="F72" s="1" t="s">
        <v>51</v>
      </c>
      <c r="G72" s="11">
        <v>9308.43</v>
      </c>
      <c r="H72" s="1"/>
      <c r="J72" s="20">
        <f>G76+G70+G71</f>
        <v>62672.17</v>
      </c>
    </row>
    <row r="73" spans="1:8" ht="15">
      <c r="A73" s="1"/>
      <c r="B73" s="1"/>
      <c r="C73" s="1" t="s">
        <v>67</v>
      </c>
      <c r="D73" s="1"/>
      <c r="E73" s="1"/>
      <c r="F73" s="1" t="s">
        <v>51</v>
      </c>
      <c r="G73" s="1"/>
      <c r="H73" s="1"/>
    </row>
    <row r="74" spans="1:8" ht="15">
      <c r="A74" s="1"/>
      <c r="B74" s="1"/>
      <c r="C74" s="1"/>
      <c r="D74" s="1"/>
      <c r="E74" s="1"/>
      <c r="F74" s="1" t="s">
        <v>51</v>
      </c>
      <c r="G74" s="1"/>
      <c r="H74" s="1"/>
    </row>
    <row r="75" spans="1:10" ht="15">
      <c r="A75" s="6"/>
      <c r="B75" s="6"/>
      <c r="C75" s="6" t="s">
        <v>68</v>
      </c>
      <c r="D75" s="6"/>
      <c r="E75" s="6"/>
      <c r="F75" s="6" t="s">
        <v>51</v>
      </c>
      <c r="G75" s="6"/>
      <c r="H75" s="6"/>
      <c r="I75" s="18"/>
      <c r="J75" s="20"/>
    </row>
    <row r="76" spans="1:10" ht="15">
      <c r="A76" s="15"/>
      <c r="B76" s="15"/>
      <c r="C76" s="15" t="s">
        <v>194</v>
      </c>
      <c r="D76" s="15"/>
      <c r="E76" s="15"/>
      <c r="F76" s="15" t="s">
        <v>51</v>
      </c>
      <c r="G76" s="16">
        <v>0</v>
      </c>
      <c r="H76" s="15"/>
      <c r="J76" s="20" t="s">
        <v>204</v>
      </c>
    </row>
    <row r="77" spans="4:10" ht="15">
      <c r="D77" t="s">
        <v>70</v>
      </c>
      <c r="J77" s="20"/>
    </row>
    <row r="78" ht="15">
      <c r="D78" t="s">
        <v>71</v>
      </c>
    </row>
    <row r="79" spans="1:8" ht="15">
      <c r="A79" s="1" t="s">
        <v>89</v>
      </c>
      <c r="B79" s="1" t="s">
        <v>91</v>
      </c>
      <c r="C79" s="1" t="s">
        <v>92</v>
      </c>
      <c r="D79" s="1"/>
      <c r="E79" s="1" t="s">
        <v>93</v>
      </c>
      <c r="F79" s="1"/>
      <c r="G79" s="1" t="s">
        <v>94</v>
      </c>
      <c r="H79" s="1"/>
    </row>
    <row r="80" spans="1:8" ht="15" hidden="1">
      <c r="A80" s="1" t="s">
        <v>90</v>
      </c>
      <c r="B80" s="1"/>
      <c r="C80" s="1">
        <v>2628.75</v>
      </c>
      <c r="D80" s="1"/>
      <c r="E80" s="1">
        <v>1147.87</v>
      </c>
      <c r="F80" s="1"/>
      <c r="G80" s="1">
        <v>1480.88</v>
      </c>
      <c r="H80" s="1"/>
    </row>
    <row r="81" spans="1:8" ht="15" hidden="1">
      <c r="A81" s="1" t="s">
        <v>97</v>
      </c>
      <c r="B81" s="1">
        <v>1480.88</v>
      </c>
      <c r="C81" s="1">
        <v>2628.75</v>
      </c>
      <c r="D81" s="1"/>
      <c r="E81" s="1">
        <v>2165.52</v>
      </c>
      <c r="F81" s="1"/>
      <c r="G81" s="1">
        <v>1944.11</v>
      </c>
      <c r="H81" s="1"/>
    </row>
    <row r="82" spans="1:8" ht="15" hidden="1">
      <c r="A82" s="1" t="s">
        <v>117</v>
      </c>
      <c r="B82" s="1">
        <v>1944.11</v>
      </c>
      <c r="C82" s="1">
        <v>2628.74</v>
      </c>
      <c r="D82" s="1"/>
      <c r="E82" s="1">
        <v>2104.23</v>
      </c>
      <c r="F82" s="1"/>
      <c r="G82" s="1">
        <v>2468.62</v>
      </c>
      <c r="H82" s="1"/>
    </row>
    <row r="83" spans="1:8" ht="15" hidden="1">
      <c r="A83" s="1" t="s">
        <v>121</v>
      </c>
      <c r="B83" s="1">
        <v>2468.62</v>
      </c>
      <c r="C83" s="1">
        <v>2628.75</v>
      </c>
      <c r="D83" s="1"/>
      <c r="E83" s="1">
        <v>2553.47</v>
      </c>
      <c r="F83" s="1"/>
      <c r="G83" s="1">
        <v>2543.9</v>
      </c>
      <c r="H83" s="1"/>
    </row>
    <row r="84" spans="1:8" ht="15" hidden="1">
      <c r="A84" s="1" t="s">
        <v>123</v>
      </c>
      <c r="B84" s="1">
        <v>2543.9</v>
      </c>
      <c r="C84" s="1">
        <v>2628.75</v>
      </c>
      <c r="D84" s="1"/>
      <c r="E84" s="1">
        <v>2004.64</v>
      </c>
      <c r="F84" s="1"/>
      <c r="G84" s="1">
        <v>3168.01</v>
      </c>
      <c r="H84" s="1"/>
    </row>
    <row r="85" spans="1:8" ht="15" hidden="1">
      <c r="A85" s="1" t="s">
        <v>126</v>
      </c>
      <c r="B85" s="1">
        <v>3168.01</v>
      </c>
      <c r="C85" s="1">
        <v>2628.75</v>
      </c>
      <c r="D85" s="1"/>
      <c r="E85" s="1">
        <v>2531.44</v>
      </c>
      <c r="F85" s="1"/>
      <c r="G85" s="1">
        <v>3265.32</v>
      </c>
      <c r="H85" s="1"/>
    </row>
    <row r="86" spans="1:8" ht="15" hidden="1">
      <c r="A86" s="1" t="s">
        <v>134</v>
      </c>
      <c r="B86" s="1">
        <v>3265.32</v>
      </c>
      <c r="C86" s="1">
        <v>2628.75</v>
      </c>
      <c r="D86" s="1"/>
      <c r="E86" s="1">
        <v>2046.95</v>
      </c>
      <c r="F86" s="1"/>
      <c r="G86" s="1">
        <v>3847.12</v>
      </c>
      <c r="H86" s="1"/>
    </row>
    <row r="87" spans="1:8" ht="15" hidden="1">
      <c r="A87" s="1" t="s">
        <v>149</v>
      </c>
      <c r="B87" s="1">
        <v>3847.12</v>
      </c>
      <c r="C87" s="1">
        <v>2628.76</v>
      </c>
      <c r="D87" s="1"/>
      <c r="E87" s="1">
        <v>2059.14</v>
      </c>
      <c r="F87" s="1"/>
      <c r="G87" s="1">
        <v>4416.74</v>
      </c>
      <c r="H87" s="1"/>
    </row>
    <row r="88" spans="1:8" ht="15" hidden="1">
      <c r="A88" s="1" t="s">
        <v>155</v>
      </c>
      <c r="B88" s="1">
        <v>4416.74</v>
      </c>
      <c r="C88" s="1">
        <v>2628.75</v>
      </c>
      <c r="D88" s="1"/>
      <c r="E88" s="1">
        <v>2497.47</v>
      </c>
      <c r="F88" s="1"/>
      <c r="G88" s="1">
        <v>4548.02</v>
      </c>
      <c r="H88" s="1"/>
    </row>
    <row r="89" spans="1:8" ht="15" hidden="1">
      <c r="A89" s="1" t="s">
        <v>164</v>
      </c>
      <c r="B89" s="1">
        <v>4548.023</v>
      </c>
      <c r="C89" s="1">
        <v>2628.45</v>
      </c>
      <c r="D89" s="1"/>
      <c r="E89" s="1">
        <v>2346.29</v>
      </c>
      <c r="F89" s="1"/>
      <c r="G89" s="1">
        <v>4830.18</v>
      </c>
      <c r="H89" s="1"/>
    </row>
    <row r="90" spans="1:8" ht="15" hidden="1">
      <c r="A90" s="6" t="s">
        <v>166</v>
      </c>
      <c r="B90" s="1">
        <v>4830.18</v>
      </c>
      <c r="C90" s="1">
        <v>2628.45</v>
      </c>
      <c r="D90" s="1"/>
      <c r="E90" s="1">
        <v>2439.65</v>
      </c>
      <c r="F90" s="1"/>
      <c r="G90" s="1">
        <v>5018.98</v>
      </c>
      <c r="H90" s="1"/>
    </row>
    <row r="91" spans="1:8" ht="15" hidden="1">
      <c r="A91" s="1" t="s">
        <v>169</v>
      </c>
      <c r="B91" s="1">
        <v>5018.98</v>
      </c>
      <c r="C91" s="1">
        <v>2628.45</v>
      </c>
      <c r="D91" s="1"/>
      <c r="E91" s="1">
        <v>2920.06</v>
      </c>
      <c r="F91" s="1"/>
      <c r="G91" s="1">
        <v>4727.37</v>
      </c>
      <c r="H91" s="1"/>
    </row>
    <row r="92" spans="1:8" ht="15" hidden="1">
      <c r="A92" s="1" t="s">
        <v>174</v>
      </c>
      <c r="B92" s="1">
        <v>4727.37</v>
      </c>
      <c r="C92" s="1">
        <v>2628.45</v>
      </c>
      <c r="D92" s="1"/>
      <c r="E92" s="1">
        <v>3127.09</v>
      </c>
      <c r="F92" s="1"/>
      <c r="G92" s="1">
        <v>4228.73</v>
      </c>
      <c r="H92" s="1"/>
    </row>
    <row r="93" spans="1:8" ht="15">
      <c r="A93" s="1" t="s">
        <v>180</v>
      </c>
      <c r="B93" s="11">
        <f>G92</f>
        <v>4228.73</v>
      </c>
      <c r="C93" s="11">
        <v>2628.45</v>
      </c>
      <c r="D93" s="1"/>
      <c r="E93" s="11">
        <v>2072.62</v>
      </c>
      <c r="F93" s="1"/>
      <c r="G93" s="11">
        <f>B93+C93-E93</f>
        <v>4784.5599999999995</v>
      </c>
      <c r="H93" s="1"/>
    </row>
    <row r="94" spans="1:8" ht="15">
      <c r="A94" s="1" t="s">
        <v>185</v>
      </c>
      <c r="B94" s="1">
        <v>4784.56</v>
      </c>
      <c r="C94" s="1">
        <v>2628.45</v>
      </c>
      <c r="D94" s="1"/>
      <c r="E94" s="1">
        <v>2330.35</v>
      </c>
      <c r="F94" s="1"/>
      <c r="G94" s="1">
        <v>5082.66</v>
      </c>
      <c r="H94" s="1"/>
    </row>
    <row r="95" spans="1:8" ht="15">
      <c r="A95" s="1" t="s">
        <v>199</v>
      </c>
      <c r="B95" s="1">
        <v>5082.66</v>
      </c>
      <c r="C95" s="1">
        <v>2628.45</v>
      </c>
      <c r="D95" s="1"/>
      <c r="E95" s="1">
        <v>2725.97</v>
      </c>
      <c r="F95" s="1"/>
      <c r="G95" s="1">
        <v>4985.14</v>
      </c>
      <c r="H95" s="1"/>
    </row>
    <row r="96" spans="5:11" ht="15">
      <c r="E96">
        <f>SUM(E80:E95)</f>
        <v>37072.76000000001</v>
      </c>
      <c r="J96">
        <v>8269.12</v>
      </c>
      <c r="K96" t="s">
        <v>200</v>
      </c>
    </row>
  </sheetData>
  <sheetProtection/>
  <mergeCells count="1">
    <mergeCell ref="C16:D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N97"/>
  <sheetViews>
    <sheetView zoomScalePageLayoutView="0" workbookViewId="0" topLeftCell="A38">
      <selection activeCell="D95" sqref="D95"/>
    </sheetView>
  </sheetViews>
  <sheetFormatPr defaultColWidth="9.140625" defaultRowHeight="15"/>
  <cols>
    <col min="5" max="5" width="14.8515625" style="0" customWidth="1"/>
    <col min="7" max="7" width="9.28125" style="0" bestFit="1" customWidth="1"/>
    <col min="8" max="8" width="11.140625" style="0" customWidth="1"/>
    <col min="10" max="15" width="8.421875" style="0" customWidth="1"/>
  </cols>
  <sheetData>
    <row r="3" spans="1:6" ht="15">
      <c r="A3" t="s">
        <v>176</v>
      </c>
      <c r="F3" t="s">
        <v>201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177</v>
      </c>
      <c r="B9" s="11">
        <v>25519.72</v>
      </c>
      <c r="C9" s="11">
        <v>9198.52</v>
      </c>
      <c r="D9" s="11">
        <v>9825.53</v>
      </c>
      <c r="E9" s="1"/>
      <c r="F9" s="11">
        <f>D9</f>
        <v>9825.53</v>
      </c>
      <c r="G9" s="11">
        <f>B9+C9-F9</f>
        <v>24892.710000000006</v>
      </c>
      <c r="H9" s="1"/>
    </row>
    <row r="10" spans="1:8" ht="15">
      <c r="A10" s="1" t="s">
        <v>11</v>
      </c>
      <c r="B10" s="11">
        <v>29695.56</v>
      </c>
      <c r="C10" s="11">
        <v>12042.66</v>
      </c>
      <c r="D10" s="11">
        <v>12631.18</v>
      </c>
      <c r="E10" s="1"/>
      <c r="F10" s="11">
        <f>D10</f>
        <v>12631.18</v>
      </c>
      <c r="G10" s="11">
        <f>B10+C10-F10</f>
        <v>29107.04</v>
      </c>
      <c r="H10" s="1"/>
    </row>
    <row r="11" spans="1:8" ht="15">
      <c r="A11" s="1" t="s">
        <v>12</v>
      </c>
      <c r="B11" s="1"/>
      <c r="C11" s="11">
        <f>SUM(C9:C10)</f>
        <v>21241.18</v>
      </c>
      <c r="D11" s="1"/>
      <c r="E11" s="1"/>
      <c r="F11" s="11">
        <f>SUM(F9:F10)</f>
        <v>22456.71</v>
      </c>
      <c r="G11" s="1"/>
      <c r="H11" s="1"/>
    </row>
    <row r="16" spans="1:14" ht="15">
      <c r="A16" s="1"/>
      <c r="B16" s="1" t="s">
        <v>13</v>
      </c>
      <c r="C16" s="475" t="s">
        <v>14</v>
      </c>
      <c r="D16" s="476"/>
      <c r="E16" s="1" t="s">
        <v>15</v>
      </c>
      <c r="F16" s="1"/>
      <c r="G16" s="1"/>
      <c r="H16" s="1"/>
      <c r="I16" s="1" t="s">
        <v>16</v>
      </c>
      <c r="J16" s="1"/>
      <c r="K16" s="1"/>
      <c r="L16" s="1"/>
      <c r="M16" s="1"/>
      <c r="N16" s="1"/>
    </row>
    <row r="17" spans="1:14" ht="15">
      <c r="A17" s="1"/>
      <c r="B17" s="1"/>
      <c r="C17" s="477"/>
      <c r="D17" s="478"/>
      <c r="E17" s="1" t="s">
        <v>17</v>
      </c>
      <c r="F17" s="1" t="s">
        <v>18</v>
      </c>
      <c r="G17" s="1" t="s">
        <v>19</v>
      </c>
      <c r="H17" s="1" t="s">
        <v>20</v>
      </c>
      <c r="I17" s="1" t="s">
        <v>21</v>
      </c>
      <c r="J17" s="1" t="s">
        <v>22</v>
      </c>
      <c r="K17" s="1" t="s">
        <v>23</v>
      </c>
      <c r="L17" s="1" t="s">
        <v>24</v>
      </c>
      <c r="M17" s="1" t="s">
        <v>25</v>
      </c>
      <c r="N17" s="1"/>
    </row>
    <row r="18" spans="1:14" ht="15">
      <c r="A18" s="1"/>
      <c r="B18" s="1"/>
      <c r="C18" s="1" t="s">
        <v>183</v>
      </c>
      <c r="D18" s="1"/>
      <c r="E18" s="1"/>
      <c r="F18" s="1"/>
      <c r="G18" s="1"/>
      <c r="H18" s="11">
        <v>1383.3</v>
      </c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1"/>
      <c r="I19" s="1" t="s">
        <v>147</v>
      </c>
      <c r="J19" s="1"/>
      <c r="K19" s="1" t="s">
        <v>173</v>
      </c>
      <c r="L19" s="1"/>
      <c r="M19" s="1"/>
      <c r="N19" s="11">
        <v>1383.3</v>
      </c>
    </row>
    <row r="20" spans="1:14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 t="s">
        <v>27</v>
      </c>
      <c r="K22" s="1"/>
      <c r="L22" s="1"/>
      <c r="M22" s="1"/>
      <c r="N22" s="1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1">
        <v>1800.1</v>
      </c>
      <c r="F24" s="1">
        <v>1.68</v>
      </c>
      <c r="G24" s="1"/>
      <c r="H24" s="13">
        <f>E24*F24</f>
        <v>3024.1679999999997</v>
      </c>
      <c r="I24" s="1"/>
      <c r="J24" s="1"/>
      <c r="K24" s="1"/>
      <c r="L24" s="1"/>
      <c r="M24" s="1"/>
      <c r="N24" s="1"/>
    </row>
    <row r="25" spans="1:14" ht="15">
      <c r="A25" s="1"/>
      <c r="B25" s="1"/>
      <c r="C25" s="12" t="s">
        <v>184</v>
      </c>
      <c r="D25" s="1"/>
      <c r="E25" s="11">
        <v>1800.1</v>
      </c>
      <c r="F25" s="1">
        <v>2.22</v>
      </c>
      <c r="G25" s="1"/>
      <c r="H25" s="13">
        <f>E25*F25</f>
        <v>3996.222</v>
      </c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1">
        <v>1800.1</v>
      </c>
      <c r="F26" s="1">
        <v>0.69</v>
      </c>
      <c r="G26" s="1"/>
      <c r="H26" s="13">
        <f>E26*F26</f>
        <v>1242.0689999999997</v>
      </c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1">
        <v>1800.1</v>
      </c>
      <c r="F27" s="1">
        <v>1.14</v>
      </c>
      <c r="G27" s="1"/>
      <c r="H27" s="13">
        <f>E27*F27</f>
        <v>2052.1139999999996</v>
      </c>
      <c r="I27" s="1"/>
      <c r="J27" s="1"/>
      <c r="K27" s="1"/>
      <c r="L27" s="1"/>
      <c r="M27" s="1"/>
      <c r="N27" s="1"/>
    </row>
    <row r="28" spans="1:14" ht="15">
      <c r="A28" s="1"/>
      <c r="B28" s="1"/>
      <c r="C28" s="12" t="s">
        <v>178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1" t="s">
        <v>37</v>
      </c>
      <c r="D30" s="1"/>
      <c r="E30" s="11">
        <v>1800.1</v>
      </c>
      <c r="F30" s="1">
        <v>0.57</v>
      </c>
      <c r="G30" s="1"/>
      <c r="H30" s="13">
        <f>E30*F30</f>
        <v>1026.0569999999998</v>
      </c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 t="s">
        <v>85</v>
      </c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 t="s">
        <v>38</v>
      </c>
      <c r="D33" s="1"/>
      <c r="E33" s="11">
        <v>1800.1</v>
      </c>
      <c r="F33" s="1">
        <v>0.39</v>
      </c>
      <c r="G33" s="1"/>
      <c r="H33" s="13">
        <f>E33*F33</f>
        <v>702.039</v>
      </c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4" t="s">
        <v>27</v>
      </c>
      <c r="H36" s="16">
        <f>SUM(H18:H35)</f>
        <v>13425.969000000001</v>
      </c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1" ht="15">
      <c r="D41" t="s">
        <v>40</v>
      </c>
    </row>
    <row r="42" ht="15">
      <c r="D42" t="s">
        <v>42</v>
      </c>
    </row>
    <row r="48" spans="3:5" ht="15">
      <c r="C48" t="s">
        <v>43</v>
      </c>
      <c r="E48" t="s">
        <v>118</v>
      </c>
    </row>
    <row r="49" spans="2:5" ht="15">
      <c r="B49">
        <v>1800.3</v>
      </c>
      <c r="C49" t="s">
        <v>72</v>
      </c>
      <c r="E49" t="s">
        <v>202</v>
      </c>
    </row>
    <row r="50" spans="1:8" ht="15">
      <c r="A50" s="1"/>
      <c r="B50" s="1" t="s">
        <v>46</v>
      </c>
      <c r="C50" s="1" t="s">
        <v>47</v>
      </c>
      <c r="D50" s="1"/>
      <c r="E50" s="1"/>
      <c r="F50" s="1" t="s">
        <v>48</v>
      </c>
      <c r="G50" s="1" t="s">
        <v>49</v>
      </c>
      <c r="H50" s="1"/>
    </row>
    <row r="51" spans="1:8" ht="15">
      <c r="A51" s="3"/>
      <c r="B51" s="3">
        <v>1</v>
      </c>
      <c r="C51" s="3" t="s">
        <v>179</v>
      </c>
      <c r="D51" s="3"/>
      <c r="E51" s="3"/>
      <c r="F51" s="3" t="s">
        <v>51</v>
      </c>
      <c r="G51" s="13">
        <f>C11</f>
        <v>21241.18</v>
      </c>
      <c r="H51" s="3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3"/>
      <c r="B53" s="3">
        <v>2</v>
      </c>
      <c r="C53" s="15" t="s">
        <v>2</v>
      </c>
      <c r="D53" s="15"/>
      <c r="E53" s="15"/>
      <c r="F53" s="15" t="s">
        <v>51</v>
      </c>
      <c r="G53" s="19">
        <f>F11</f>
        <v>22456.71</v>
      </c>
      <c r="H53" s="3"/>
    </row>
    <row r="54" spans="1:8" ht="15">
      <c r="A54" s="1"/>
      <c r="B54" s="1">
        <v>3</v>
      </c>
      <c r="C54" s="1" t="s">
        <v>53</v>
      </c>
      <c r="D54" s="1"/>
      <c r="E54" s="1"/>
      <c r="F54" s="1" t="s">
        <v>51</v>
      </c>
      <c r="G54" s="1"/>
      <c r="H54" s="1"/>
    </row>
    <row r="55" spans="1:9" ht="15">
      <c r="A55" s="15"/>
      <c r="B55" s="15">
        <v>4</v>
      </c>
      <c r="C55" s="15" t="s">
        <v>54</v>
      </c>
      <c r="D55" s="15"/>
      <c r="E55" s="15"/>
      <c r="F55" s="15" t="s">
        <v>51</v>
      </c>
      <c r="G55" s="16">
        <v>13425.97</v>
      </c>
      <c r="H55" s="15"/>
      <c r="I55" s="17">
        <f>G55-H36</f>
        <v>0.0009999999983847374</v>
      </c>
    </row>
    <row r="56" spans="1:8" ht="15">
      <c r="A56" s="1"/>
      <c r="B56" s="5">
        <v>1.68</v>
      </c>
      <c r="C56" s="6" t="s">
        <v>104</v>
      </c>
      <c r="D56" s="6" t="s">
        <v>105</v>
      </c>
      <c r="E56" s="6"/>
      <c r="F56" s="1" t="s">
        <v>51</v>
      </c>
      <c r="G56" s="13">
        <f>H24</f>
        <v>3024.1679999999997</v>
      </c>
      <c r="H56" s="1"/>
    </row>
    <row r="57" spans="1:8" ht="15">
      <c r="A57" s="1"/>
      <c r="B57" s="5">
        <v>2.22</v>
      </c>
      <c r="C57" s="6" t="s">
        <v>106</v>
      </c>
      <c r="D57" s="6"/>
      <c r="E57" s="6"/>
      <c r="F57" s="1" t="s">
        <v>51</v>
      </c>
      <c r="G57" s="1"/>
      <c r="H57" s="1"/>
    </row>
    <row r="58" spans="1:8" ht="15">
      <c r="A58" s="1"/>
      <c r="B58" s="5"/>
      <c r="C58" s="6" t="s">
        <v>107</v>
      </c>
      <c r="D58" s="6"/>
      <c r="E58" s="6"/>
      <c r="F58" s="1" t="s">
        <v>51</v>
      </c>
      <c r="G58" s="13">
        <f>H25</f>
        <v>3996.222</v>
      </c>
      <c r="H58" s="1"/>
    </row>
    <row r="59" spans="1:8" ht="15">
      <c r="A59" s="1"/>
      <c r="B59" s="5">
        <v>0.69</v>
      </c>
      <c r="C59" s="6" t="s">
        <v>108</v>
      </c>
      <c r="D59" s="6"/>
      <c r="E59" s="6"/>
      <c r="F59" s="1" t="s">
        <v>51</v>
      </c>
      <c r="G59" s="1"/>
      <c r="H59" s="1"/>
    </row>
    <row r="60" spans="1:8" ht="15">
      <c r="A60" s="1"/>
      <c r="B60" s="5"/>
      <c r="C60" s="6" t="s">
        <v>109</v>
      </c>
      <c r="D60" s="6"/>
      <c r="E60" s="6"/>
      <c r="F60" s="1"/>
      <c r="G60" s="13">
        <f>H26</f>
        <v>1242.0689999999997</v>
      </c>
      <c r="H60" s="1"/>
    </row>
    <row r="61" spans="1:8" ht="15">
      <c r="A61" s="1"/>
      <c r="B61" s="5">
        <v>1.14</v>
      </c>
      <c r="C61" s="6" t="s">
        <v>110</v>
      </c>
      <c r="D61" s="6"/>
      <c r="E61" s="6"/>
      <c r="F61" s="1"/>
      <c r="G61" s="1"/>
      <c r="H61" s="1"/>
    </row>
    <row r="62" spans="1:8" ht="15">
      <c r="A62" s="1"/>
      <c r="B62" s="5"/>
      <c r="C62" s="6" t="s">
        <v>111</v>
      </c>
      <c r="D62" s="6"/>
      <c r="E62" s="6" t="s">
        <v>112</v>
      </c>
      <c r="F62" s="1"/>
      <c r="G62" s="13">
        <f>H27</f>
        <v>2052.1139999999996</v>
      </c>
      <c r="H62" s="1"/>
    </row>
    <row r="63" spans="1:8" ht="15">
      <c r="A63" s="1"/>
      <c r="B63" s="5">
        <v>0.57</v>
      </c>
      <c r="C63" s="6" t="s">
        <v>108</v>
      </c>
      <c r="D63" s="6"/>
      <c r="E63" s="6"/>
      <c r="F63" s="1"/>
      <c r="G63" s="1"/>
      <c r="H63" s="1"/>
    </row>
    <row r="64" spans="1:8" ht="15">
      <c r="A64" s="1"/>
      <c r="B64" s="5"/>
      <c r="C64" s="6" t="s">
        <v>113</v>
      </c>
      <c r="D64" s="6"/>
      <c r="E64" s="6"/>
      <c r="F64" s="1"/>
      <c r="G64" s="13">
        <f>H30</f>
        <v>1026.0569999999998</v>
      </c>
      <c r="H64" s="1"/>
    </row>
    <row r="65" spans="1:8" ht="15">
      <c r="A65" s="1"/>
      <c r="B65" s="5">
        <v>0.39</v>
      </c>
      <c r="C65" s="6" t="s">
        <v>114</v>
      </c>
      <c r="D65" s="6"/>
      <c r="E65" s="6"/>
      <c r="F65" s="1"/>
      <c r="G65" s="13">
        <f>H33</f>
        <v>702.039</v>
      </c>
      <c r="H65" s="1"/>
    </row>
    <row r="66" spans="1:8" ht="15">
      <c r="A66" s="3"/>
      <c r="B66" s="3">
        <v>5.11</v>
      </c>
      <c r="C66" s="15" t="s">
        <v>62</v>
      </c>
      <c r="D66" s="3"/>
      <c r="E66" s="3"/>
      <c r="F66" s="3" t="s">
        <v>51</v>
      </c>
      <c r="G66" s="11">
        <f>SUM(G67:G68)</f>
        <v>1383.3</v>
      </c>
      <c r="H66" s="3"/>
    </row>
    <row r="67" spans="1:8" ht="15">
      <c r="A67" s="1"/>
      <c r="B67" s="1"/>
      <c r="C67" s="1" t="s">
        <v>147</v>
      </c>
      <c r="D67" s="1"/>
      <c r="E67" s="1" t="s">
        <v>173</v>
      </c>
      <c r="F67" s="1"/>
      <c r="G67" s="11">
        <v>1383.3</v>
      </c>
      <c r="H67" s="1"/>
    </row>
    <row r="68" spans="1:8" ht="15">
      <c r="A68" s="1"/>
      <c r="B68" s="1"/>
      <c r="C68" s="1"/>
      <c r="D68" s="1"/>
      <c r="E68" s="1"/>
      <c r="F68" s="1"/>
      <c r="G68" s="1"/>
      <c r="H68" s="1"/>
    </row>
    <row r="69" spans="1:8" ht="15">
      <c r="A69" s="1"/>
      <c r="B69" s="1"/>
      <c r="C69" s="1" t="s">
        <v>152</v>
      </c>
      <c r="D69" s="1"/>
      <c r="E69" s="1"/>
      <c r="F69" s="1"/>
      <c r="G69" s="1"/>
      <c r="H69" s="1"/>
    </row>
    <row r="70" spans="1:9" ht="15">
      <c r="A70" s="1"/>
      <c r="B70" s="1"/>
      <c r="C70" s="1" t="s">
        <v>190</v>
      </c>
      <c r="D70" s="1"/>
      <c r="E70" s="1"/>
      <c r="F70" s="1" t="s">
        <v>51</v>
      </c>
      <c r="G70" s="11"/>
      <c r="H70" s="1" t="s">
        <v>165</v>
      </c>
      <c r="I70" t="s">
        <v>161</v>
      </c>
    </row>
    <row r="71" spans="1:8" ht="15">
      <c r="A71" s="1"/>
      <c r="B71" s="1" t="s">
        <v>192</v>
      </c>
      <c r="C71" s="1" t="s">
        <v>65</v>
      </c>
      <c r="D71" s="1"/>
      <c r="E71" s="1"/>
      <c r="F71" s="1"/>
      <c r="G71" s="11">
        <v>31406.75</v>
      </c>
      <c r="H71" s="1"/>
    </row>
    <row r="72" spans="1:10" ht="15">
      <c r="A72" s="1"/>
      <c r="B72" s="1"/>
      <c r="C72" s="1" t="s">
        <v>193</v>
      </c>
      <c r="D72" s="1"/>
      <c r="E72" s="1"/>
      <c r="F72" s="1" t="s">
        <v>51</v>
      </c>
      <c r="G72" s="11">
        <v>0</v>
      </c>
      <c r="H72" s="1"/>
      <c r="J72" s="20">
        <f>G76+G70+G71</f>
        <v>40437.49</v>
      </c>
    </row>
    <row r="73" spans="1:8" ht="15">
      <c r="A73" s="1"/>
      <c r="B73" s="1"/>
      <c r="C73" s="1" t="s">
        <v>67</v>
      </c>
      <c r="D73" s="1"/>
      <c r="E73" s="1"/>
      <c r="F73" s="1" t="s">
        <v>51</v>
      </c>
      <c r="G73" s="1"/>
      <c r="H73" s="1"/>
    </row>
    <row r="74" spans="1:8" ht="15">
      <c r="A74" s="1"/>
      <c r="B74" s="1"/>
      <c r="C74" s="1"/>
      <c r="D74" s="1"/>
      <c r="E74" s="1"/>
      <c r="F74" s="1" t="s">
        <v>51</v>
      </c>
      <c r="G74" s="1"/>
      <c r="H74" s="1"/>
    </row>
    <row r="75" spans="1:9" ht="15">
      <c r="A75" s="6"/>
      <c r="B75" s="6"/>
      <c r="C75" s="6" t="s">
        <v>68</v>
      </c>
      <c r="D75" s="6"/>
      <c r="E75" s="6"/>
      <c r="F75" s="6" t="s">
        <v>51</v>
      </c>
      <c r="G75" s="6"/>
      <c r="H75" s="6"/>
      <c r="I75" s="18"/>
    </row>
    <row r="76" spans="1:9" ht="15">
      <c r="A76" s="15"/>
      <c r="B76" s="15"/>
      <c r="C76" s="15" t="s">
        <v>194</v>
      </c>
      <c r="D76" s="15"/>
      <c r="E76" s="15"/>
      <c r="F76" s="15" t="s">
        <v>51</v>
      </c>
      <c r="G76" s="16">
        <f>G72+G53-G55</f>
        <v>9030.74</v>
      </c>
      <c r="H76" s="15"/>
      <c r="I76" s="20"/>
    </row>
    <row r="77" ht="15">
      <c r="D77" t="s">
        <v>70</v>
      </c>
    </row>
    <row r="78" ht="15">
      <c r="D78" t="s">
        <v>71</v>
      </c>
    </row>
    <row r="79" spans="1:10" ht="15">
      <c r="A79" s="1" t="s">
        <v>89</v>
      </c>
      <c r="B79" s="1" t="s">
        <v>91</v>
      </c>
      <c r="C79" s="1" t="s">
        <v>92</v>
      </c>
      <c r="D79" s="1"/>
      <c r="E79" s="1" t="s">
        <v>93</v>
      </c>
      <c r="F79" s="1"/>
      <c r="G79" s="1" t="s">
        <v>94</v>
      </c>
      <c r="H79" s="1"/>
      <c r="J79" s="20"/>
    </row>
    <row r="80" spans="1:8" ht="15" hidden="1">
      <c r="A80" s="1" t="s">
        <v>90</v>
      </c>
      <c r="B80" s="1"/>
      <c r="C80" s="1">
        <v>2628.75</v>
      </c>
      <c r="D80" s="1"/>
      <c r="E80" s="1">
        <v>1147.87</v>
      </c>
      <c r="F80" s="1"/>
      <c r="G80" s="1">
        <v>1480.88</v>
      </c>
      <c r="H80" s="1"/>
    </row>
    <row r="81" spans="1:8" ht="15" hidden="1">
      <c r="A81" s="1" t="s">
        <v>97</v>
      </c>
      <c r="B81" s="1">
        <v>1480.88</v>
      </c>
      <c r="C81" s="1">
        <v>2628.75</v>
      </c>
      <c r="D81" s="1"/>
      <c r="E81" s="1">
        <v>2165.52</v>
      </c>
      <c r="F81" s="1"/>
      <c r="G81" s="1">
        <v>1944.11</v>
      </c>
      <c r="H81" s="1"/>
    </row>
    <row r="82" spans="1:8" ht="15" hidden="1">
      <c r="A82" s="1" t="s">
        <v>117</v>
      </c>
      <c r="B82" s="1">
        <v>1944.11</v>
      </c>
      <c r="C82" s="1">
        <v>2628.74</v>
      </c>
      <c r="D82" s="1"/>
      <c r="E82" s="1">
        <v>2104.23</v>
      </c>
      <c r="F82" s="1"/>
      <c r="G82" s="1">
        <v>2468.62</v>
      </c>
      <c r="H82" s="1"/>
    </row>
    <row r="83" spans="1:8" ht="15" hidden="1">
      <c r="A83" s="1" t="s">
        <v>121</v>
      </c>
      <c r="B83" s="1">
        <v>2468.62</v>
      </c>
      <c r="C83" s="1">
        <v>2628.75</v>
      </c>
      <c r="D83" s="1"/>
      <c r="E83" s="1">
        <v>2553.47</v>
      </c>
      <c r="F83" s="1"/>
      <c r="G83" s="1">
        <v>2543.9</v>
      </c>
      <c r="H83" s="1"/>
    </row>
    <row r="84" spans="1:8" ht="15" hidden="1">
      <c r="A84" s="1" t="s">
        <v>123</v>
      </c>
      <c r="B84" s="1">
        <v>2543.9</v>
      </c>
      <c r="C84" s="1">
        <v>2628.75</v>
      </c>
      <c r="D84" s="1"/>
      <c r="E84" s="1">
        <v>2004.64</v>
      </c>
      <c r="F84" s="1"/>
      <c r="G84" s="1">
        <v>3168.01</v>
      </c>
      <c r="H84" s="1"/>
    </row>
    <row r="85" spans="1:8" ht="15" hidden="1">
      <c r="A85" s="1" t="s">
        <v>126</v>
      </c>
      <c r="B85" s="1">
        <v>3168.01</v>
      </c>
      <c r="C85" s="1">
        <v>2628.75</v>
      </c>
      <c r="D85" s="1"/>
      <c r="E85" s="1">
        <v>2531.44</v>
      </c>
      <c r="F85" s="1"/>
      <c r="G85" s="1">
        <v>3265.32</v>
      </c>
      <c r="H85" s="1"/>
    </row>
    <row r="86" spans="1:8" ht="15" hidden="1">
      <c r="A86" s="1" t="s">
        <v>134</v>
      </c>
      <c r="B86" s="1">
        <v>3265.32</v>
      </c>
      <c r="C86" s="1">
        <v>2628.75</v>
      </c>
      <c r="D86" s="1"/>
      <c r="E86" s="1">
        <v>2046.95</v>
      </c>
      <c r="F86" s="1"/>
      <c r="G86" s="1">
        <v>3847.12</v>
      </c>
      <c r="H86" s="1"/>
    </row>
    <row r="87" spans="1:8" ht="15" hidden="1">
      <c r="A87" s="1" t="s">
        <v>149</v>
      </c>
      <c r="B87" s="1">
        <v>3847.12</v>
      </c>
      <c r="C87" s="1">
        <v>2628.76</v>
      </c>
      <c r="D87" s="1"/>
      <c r="E87" s="1">
        <v>2059.14</v>
      </c>
      <c r="F87" s="1"/>
      <c r="G87" s="1">
        <v>4416.74</v>
      </c>
      <c r="H87" s="1"/>
    </row>
    <row r="88" spans="1:8" ht="15" hidden="1">
      <c r="A88" s="1" t="s">
        <v>155</v>
      </c>
      <c r="B88" s="1">
        <v>4416.74</v>
      </c>
      <c r="C88" s="1">
        <v>2628.75</v>
      </c>
      <c r="D88" s="1"/>
      <c r="E88" s="1">
        <v>2497.47</v>
      </c>
      <c r="F88" s="1"/>
      <c r="G88" s="1">
        <v>4548.02</v>
      </c>
      <c r="H88" s="1"/>
    </row>
    <row r="89" spans="1:8" ht="15" hidden="1">
      <c r="A89" s="1" t="s">
        <v>164</v>
      </c>
      <c r="B89" s="1">
        <v>4548.023</v>
      </c>
      <c r="C89" s="1">
        <v>2628.45</v>
      </c>
      <c r="D89" s="1"/>
      <c r="E89" s="1">
        <v>2346.29</v>
      </c>
      <c r="F89" s="1"/>
      <c r="G89" s="1">
        <v>4830.18</v>
      </c>
      <c r="H89" s="1"/>
    </row>
    <row r="90" spans="1:8" ht="15" hidden="1">
      <c r="A90" s="6" t="s">
        <v>166</v>
      </c>
      <c r="B90" s="1">
        <v>4830.18</v>
      </c>
      <c r="C90" s="1">
        <v>2628.45</v>
      </c>
      <c r="D90" s="1"/>
      <c r="E90" s="1">
        <v>2439.65</v>
      </c>
      <c r="F90" s="1"/>
      <c r="G90" s="1">
        <v>5018.98</v>
      </c>
      <c r="H90" s="1"/>
    </row>
    <row r="91" spans="1:8" ht="15" hidden="1">
      <c r="A91" s="1" t="s">
        <v>169</v>
      </c>
      <c r="B91" s="1">
        <v>5018.98</v>
      </c>
      <c r="C91" s="1">
        <v>2628.45</v>
      </c>
      <c r="D91" s="1"/>
      <c r="E91" s="1">
        <v>2920.06</v>
      </c>
      <c r="F91" s="1"/>
      <c r="G91" s="1">
        <v>4727.37</v>
      </c>
      <c r="H91" s="1"/>
    </row>
    <row r="92" spans="1:8" ht="15" hidden="1">
      <c r="A92" s="1" t="s">
        <v>174</v>
      </c>
      <c r="B92" s="1">
        <v>4727.37</v>
      </c>
      <c r="C92" s="1">
        <v>2628.45</v>
      </c>
      <c r="D92" s="1"/>
      <c r="E92" s="1">
        <v>3127.09</v>
      </c>
      <c r="F92" s="1"/>
      <c r="G92" s="1">
        <v>4228.73</v>
      </c>
      <c r="H92" s="1"/>
    </row>
    <row r="93" spans="1:8" ht="15">
      <c r="A93" s="1" t="s">
        <v>180</v>
      </c>
      <c r="B93" s="11">
        <f>G92</f>
        <v>4228.73</v>
      </c>
      <c r="C93" s="11">
        <v>2628.45</v>
      </c>
      <c r="D93" s="1"/>
      <c r="E93" s="11">
        <v>2072.62</v>
      </c>
      <c r="F93" s="1"/>
      <c r="G93" s="11">
        <f>B93+C93-E93</f>
        <v>4784.5599999999995</v>
      </c>
      <c r="H93" s="1"/>
    </row>
    <row r="94" spans="1:8" ht="15">
      <c r="A94" s="1" t="s">
        <v>185</v>
      </c>
      <c r="B94" s="1">
        <v>4784.56</v>
      </c>
      <c r="C94" s="1">
        <v>2628.45</v>
      </c>
      <c r="D94" s="1"/>
      <c r="E94" s="1">
        <v>2330.35</v>
      </c>
      <c r="F94" s="1"/>
      <c r="G94" s="1">
        <v>5082.66</v>
      </c>
      <c r="H94" s="1"/>
    </row>
    <row r="95" spans="1:8" ht="15">
      <c r="A95" s="1" t="s">
        <v>199</v>
      </c>
      <c r="B95" s="1">
        <v>5082.66</v>
      </c>
      <c r="C95" s="1">
        <v>2628.45</v>
      </c>
      <c r="D95" s="1"/>
      <c r="E95" s="1">
        <v>2725.97</v>
      </c>
      <c r="F95" s="1"/>
      <c r="G95" s="1">
        <v>4985.14</v>
      </c>
      <c r="H95" s="1"/>
    </row>
    <row r="96" spans="1:8" ht="15">
      <c r="A96" s="1" t="s">
        <v>203</v>
      </c>
      <c r="B96" s="1">
        <v>4985.14</v>
      </c>
      <c r="C96" s="1">
        <v>2628.45</v>
      </c>
      <c r="D96" s="1"/>
      <c r="E96" s="1">
        <v>2603.16</v>
      </c>
      <c r="F96" s="1"/>
      <c r="G96" s="1">
        <v>5010.43</v>
      </c>
      <c r="H96" s="1"/>
    </row>
    <row r="97" spans="5:11" ht="15">
      <c r="E97">
        <f>SUM(E80:E96)</f>
        <v>39675.92000000001</v>
      </c>
      <c r="J97">
        <v>8269.12</v>
      </c>
      <c r="K97" t="s">
        <v>200</v>
      </c>
    </row>
  </sheetData>
  <sheetProtection/>
  <mergeCells count="1">
    <mergeCell ref="C16:D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N100"/>
  <sheetViews>
    <sheetView zoomScalePageLayoutView="0" workbookViewId="0" topLeftCell="A33">
      <selection activeCell="D95" sqref="D95"/>
    </sheetView>
  </sheetViews>
  <sheetFormatPr defaultColWidth="9.140625" defaultRowHeight="15"/>
  <cols>
    <col min="5" max="5" width="14.8515625" style="0" customWidth="1"/>
    <col min="7" max="7" width="9.28125" style="0" bestFit="1" customWidth="1"/>
    <col min="8" max="8" width="11.140625" style="0" customWidth="1"/>
    <col min="10" max="15" width="8.421875" style="0" customWidth="1"/>
  </cols>
  <sheetData>
    <row r="3" spans="1:6" ht="15">
      <c r="A3" t="s">
        <v>176</v>
      </c>
      <c r="F3" t="s">
        <v>205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177</v>
      </c>
      <c r="B9" s="11">
        <v>24892.71</v>
      </c>
      <c r="C9" s="11">
        <v>9191.88</v>
      </c>
      <c r="D9" s="11">
        <v>10445.05</v>
      </c>
      <c r="E9" s="1"/>
      <c r="F9" s="11">
        <f>D9</f>
        <v>10445.05</v>
      </c>
      <c r="G9" s="11">
        <f>B9+C9-F9</f>
        <v>23639.539999999997</v>
      </c>
      <c r="H9" s="1"/>
    </row>
    <row r="10" spans="1:8" ht="15">
      <c r="A10" s="1" t="s">
        <v>11</v>
      </c>
      <c r="B10" s="11">
        <v>29107.04</v>
      </c>
      <c r="C10" s="11">
        <v>12033.99</v>
      </c>
      <c r="D10" s="11">
        <v>13500.31</v>
      </c>
      <c r="E10" s="1"/>
      <c r="F10" s="11">
        <f>D10</f>
        <v>13500.31</v>
      </c>
      <c r="G10" s="11">
        <f>B10+C10-F10</f>
        <v>27640.72</v>
      </c>
      <c r="H10" s="1"/>
    </row>
    <row r="11" spans="1:8" ht="15">
      <c r="A11" s="1" t="s">
        <v>12</v>
      </c>
      <c r="B11" s="1"/>
      <c r="C11" s="11">
        <f>SUM(C9:C10)</f>
        <v>21225.87</v>
      </c>
      <c r="D11" s="1"/>
      <c r="E11" s="1"/>
      <c r="F11" s="11">
        <f>SUM(F9:F10)</f>
        <v>23945.36</v>
      </c>
      <c r="G11" s="1"/>
      <c r="H11" s="1"/>
    </row>
    <row r="16" spans="1:14" ht="15">
      <c r="A16" s="1"/>
      <c r="B16" s="1" t="s">
        <v>13</v>
      </c>
      <c r="C16" s="475" t="s">
        <v>14</v>
      </c>
      <c r="D16" s="476"/>
      <c r="E16" s="1" t="s">
        <v>15</v>
      </c>
      <c r="F16" s="1"/>
      <c r="G16" s="1"/>
      <c r="H16" s="1"/>
      <c r="I16" s="1" t="s">
        <v>16</v>
      </c>
      <c r="J16" s="1"/>
      <c r="K16" s="1"/>
      <c r="L16" s="1"/>
      <c r="M16" s="1"/>
      <c r="N16" s="1"/>
    </row>
    <row r="17" spans="1:14" ht="15">
      <c r="A17" s="1"/>
      <c r="B17" s="1"/>
      <c r="C17" s="477"/>
      <c r="D17" s="478"/>
      <c r="E17" s="1" t="s">
        <v>17</v>
      </c>
      <c r="F17" s="1" t="s">
        <v>18</v>
      </c>
      <c r="G17" s="1" t="s">
        <v>19</v>
      </c>
      <c r="H17" s="1" t="s">
        <v>20</v>
      </c>
      <c r="I17" s="1" t="s">
        <v>21</v>
      </c>
      <c r="J17" s="1" t="s">
        <v>22</v>
      </c>
      <c r="K17" s="1" t="s">
        <v>23</v>
      </c>
      <c r="L17" s="1" t="s">
        <v>24</v>
      </c>
      <c r="M17" s="1" t="s">
        <v>25</v>
      </c>
      <c r="N17" s="1"/>
    </row>
    <row r="18" spans="1:14" ht="15">
      <c r="A18" s="1"/>
      <c r="B18" s="1" t="s">
        <v>207</v>
      </c>
      <c r="C18" s="1" t="s">
        <v>183</v>
      </c>
      <c r="D18" s="1"/>
      <c r="E18" s="1"/>
      <c r="F18" s="1"/>
      <c r="G18" s="1"/>
      <c r="H18" s="11">
        <v>1435.5</v>
      </c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1"/>
      <c r="I19" s="1" t="s">
        <v>147</v>
      </c>
      <c r="J19" s="1"/>
      <c r="K19" s="1" t="s">
        <v>173</v>
      </c>
      <c r="L19" s="1"/>
      <c r="M19" s="1"/>
      <c r="N19" s="11">
        <v>1383.3</v>
      </c>
    </row>
    <row r="20" spans="1:14" ht="15">
      <c r="A20" s="1"/>
      <c r="B20" s="1" t="s">
        <v>207</v>
      </c>
      <c r="C20" s="1" t="s">
        <v>208</v>
      </c>
      <c r="D20" s="1"/>
      <c r="E20" s="1"/>
      <c r="F20" s="1"/>
      <c r="G20" s="1"/>
      <c r="H20" s="1">
        <v>750</v>
      </c>
      <c r="I20" s="1"/>
      <c r="J20" s="1"/>
      <c r="K20" s="1"/>
      <c r="L20" s="1"/>
      <c r="M20" s="1"/>
      <c r="N20" s="1"/>
    </row>
    <row r="21" spans="1:14" ht="15">
      <c r="A21" s="1"/>
      <c r="B21" s="1" t="s">
        <v>207</v>
      </c>
      <c r="C21" s="1" t="s">
        <v>209</v>
      </c>
      <c r="D21" s="1"/>
      <c r="E21" s="1"/>
      <c r="F21" s="1"/>
      <c r="G21" s="1"/>
      <c r="H21" s="1">
        <v>750</v>
      </c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 t="s">
        <v>27</v>
      </c>
      <c r="K22" s="1"/>
      <c r="L22" s="1"/>
      <c r="M22" s="1"/>
      <c r="N22" s="1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1">
        <v>1800.1</v>
      </c>
      <c r="F24" s="1">
        <v>1.68</v>
      </c>
      <c r="G24" s="1"/>
      <c r="H24" s="13">
        <f>E24*F24</f>
        <v>3024.1679999999997</v>
      </c>
      <c r="I24" s="1"/>
      <c r="J24" s="1"/>
      <c r="K24" s="1"/>
      <c r="L24" s="1"/>
      <c r="M24" s="1"/>
      <c r="N24" s="1"/>
    </row>
    <row r="25" spans="1:14" ht="15">
      <c r="A25" s="1"/>
      <c r="B25" s="1"/>
      <c r="C25" s="12" t="s">
        <v>184</v>
      </c>
      <c r="D25" s="1"/>
      <c r="E25" s="11">
        <v>1800.1</v>
      </c>
      <c r="F25" s="1">
        <v>2.22</v>
      </c>
      <c r="G25" s="1"/>
      <c r="H25" s="13">
        <f>E25*F25</f>
        <v>3996.222</v>
      </c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1">
        <v>1800.1</v>
      </c>
      <c r="F26" s="1">
        <v>0.69</v>
      </c>
      <c r="G26" s="1"/>
      <c r="H26" s="13">
        <f>E26*F26</f>
        <v>1242.0689999999997</v>
      </c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1">
        <v>1800.1</v>
      </c>
      <c r="F27" s="1">
        <v>1.14</v>
      </c>
      <c r="G27" s="1"/>
      <c r="H27" s="13">
        <f>E27*F27</f>
        <v>2052.1139999999996</v>
      </c>
      <c r="I27" s="1"/>
      <c r="J27" s="1"/>
      <c r="K27" s="1"/>
      <c r="L27" s="1"/>
      <c r="M27" s="1"/>
      <c r="N27" s="1"/>
    </row>
    <row r="28" spans="1:14" ht="15">
      <c r="A28" s="1"/>
      <c r="B28" s="1"/>
      <c r="C28" s="12" t="s">
        <v>178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1" t="s">
        <v>37</v>
      </c>
      <c r="D30" s="1"/>
      <c r="E30" s="11">
        <v>1800.1</v>
      </c>
      <c r="F30" s="1">
        <v>0.57</v>
      </c>
      <c r="G30" s="1"/>
      <c r="H30" s="13">
        <f>E30*F30</f>
        <v>1026.0569999999998</v>
      </c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 t="s">
        <v>85</v>
      </c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 t="s">
        <v>38</v>
      </c>
      <c r="D33" s="1"/>
      <c r="E33" s="11">
        <v>1800.1</v>
      </c>
      <c r="F33" s="1">
        <v>0.39</v>
      </c>
      <c r="G33" s="1"/>
      <c r="H33" s="13">
        <f>E33*F33</f>
        <v>702.039</v>
      </c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4" t="s">
        <v>27</v>
      </c>
      <c r="H36" s="16">
        <f>SUM(H18:H35)</f>
        <v>14978.168999999998</v>
      </c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1" ht="15">
      <c r="D41" t="s">
        <v>40</v>
      </c>
    </row>
    <row r="42" ht="15">
      <c r="D42" t="s">
        <v>42</v>
      </c>
    </row>
    <row r="48" spans="3:5" ht="15">
      <c r="C48" t="s">
        <v>43</v>
      </c>
      <c r="E48" t="s">
        <v>118</v>
      </c>
    </row>
    <row r="49" spans="2:5" ht="15">
      <c r="B49">
        <v>1800.3</v>
      </c>
      <c r="C49" t="s">
        <v>72</v>
      </c>
      <c r="E49" t="s">
        <v>210</v>
      </c>
    </row>
    <row r="50" spans="1:8" ht="15">
      <c r="A50" s="1"/>
      <c r="B50" s="1" t="s">
        <v>46</v>
      </c>
      <c r="C50" s="1" t="s">
        <v>47</v>
      </c>
      <c r="D50" s="1"/>
      <c r="E50" s="1"/>
      <c r="F50" s="1" t="s">
        <v>48</v>
      </c>
      <c r="G50" s="1" t="s">
        <v>49</v>
      </c>
      <c r="H50" s="1"/>
    </row>
    <row r="51" spans="1:8" ht="15">
      <c r="A51" s="3"/>
      <c r="B51" s="3">
        <v>1</v>
      </c>
      <c r="C51" s="3" t="s">
        <v>179</v>
      </c>
      <c r="D51" s="3"/>
      <c r="E51" s="3"/>
      <c r="F51" s="3" t="s">
        <v>51</v>
      </c>
      <c r="G51" s="13">
        <f>C11</f>
        <v>21225.87</v>
      </c>
      <c r="H51" s="3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3"/>
      <c r="B53" s="3">
        <v>2</v>
      </c>
      <c r="C53" s="15" t="s">
        <v>2</v>
      </c>
      <c r="D53" s="15"/>
      <c r="E53" s="15"/>
      <c r="F53" s="15" t="s">
        <v>51</v>
      </c>
      <c r="G53" s="19">
        <f>F11</f>
        <v>23945.36</v>
      </c>
      <c r="H53" s="3"/>
    </row>
    <row r="54" spans="1:8" ht="15">
      <c r="A54" s="1"/>
      <c r="B54" s="1">
        <v>3</v>
      </c>
      <c r="C54" s="1" t="s">
        <v>53</v>
      </c>
      <c r="D54" s="1"/>
      <c r="E54" s="1"/>
      <c r="F54" s="1" t="s">
        <v>51</v>
      </c>
      <c r="G54" s="1"/>
      <c r="H54" s="1"/>
    </row>
    <row r="55" spans="1:9" ht="15">
      <c r="A55" s="15"/>
      <c r="B55" s="15">
        <v>4</v>
      </c>
      <c r="C55" s="15" t="s">
        <v>54</v>
      </c>
      <c r="D55" s="15"/>
      <c r="E55" s="15"/>
      <c r="F55" s="15" t="s">
        <v>51</v>
      </c>
      <c r="G55" s="16">
        <v>14978.17</v>
      </c>
      <c r="H55" s="15"/>
      <c r="I55" s="17">
        <f>G55-H36</f>
        <v>0.0010000000020227162</v>
      </c>
    </row>
    <row r="56" spans="1:8" ht="15">
      <c r="A56" s="1"/>
      <c r="B56" s="5">
        <v>1.68</v>
      </c>
      <c r="C56" s="6" t="s">
        <v>104</v>
      </c>
      <c r="D56" s="6" t="s">
        <v>105</v>
      </c>
      <c r="E56" s="6"/>
      <c r="F56" s="1" t="s">
        <v>51</v>
      </c>
      <c r="G56" s="13">
        <f>H24</f>
        <v>3024.1679999999997</v>
      </c>
      <c r="H56" s="1"/>
    </row>
    <row r="57" spans="1:8" ht="15">
      <c r="A57" s="1"/>
      <c r="B57" s="5">
        <v>2.22</v>
      </c>
      <c r="C57" s="6" t="s">
        <v>106</v>
      </c>
      <c r="D57" s="6"/>
      <c r="E57" s="6"/>
      <c r="F57" s="1" t="s">
        <v>51</v>
      </c>
      <c r="G57" s="1"/>
      <c r="H57" s="1"/>
    </row>
    <row r="58" spans="1:8" ht="15">
      <c r="A58" s="1"/>
      <c r="B58" s="5"/>
      <c r="C58" s="6" t="s">
        <v>107</v>
      </c>
      <c r="D58" s="6"/>
      <c r="E58" s="6"/>
      <c r="F58" s="1" t="s">
        <v>51</v>
      </c>
      <c r="G58" s="13">
        <f>H25</f>
        <v>3996.222</v>
      </c>
      <c r="H58" s="1"/>
    </row>
    <row r="59" spans="1:8" ht="15">
      <c r="A59" s="1"/>
      <c r="B59" s="5">
        <v>0.69</v>
      </c>
      <c r="C59" s="6" t="s">
        <v>108</v>
      </c>
      <c r="D59" s="6"/>
      <c r="E59" s="6"/>
      <c r="F59" s="1" t="s">
        <v>51</v>
      </c>
      <c r="G59" s="1"/>
      <c r="H59" s="1"/>
    </row>
    <row r="60" spans="1:8" ht="15">
      <c r="A60" s="1"/>
      <c r="B60" s="5"/>
      <c r="C60" s="6" t="s">
        <v>109</v>
      </c>
      <c r="D60" s="6"/>
      <c r="E60" s="6"/>
      <c r="F60" s="1"/>
      <c r="G60" s="13">
        <f>H26</f>
        <v>1242.0689999999997</v>
      </c>
      <c r="H60" s="1"/>
    </row>
    <row r="61" spans="1:8" ht="15">
      <c r="A61" s="1"/>
      <c r="B61" s="5">
        <v>1.14</v>
      </c>
      <c r="C61" s="6" t="s">
        <v>110</v>
      </c>
      <c r="D61" s="6"/>
      <c r="E61" s="6"/>
      <c r="F61" s="1"/>
      <c r="G61" s="1"/>
      <c r="H61" s="1"/>
    </row>
    <row r="62" spans="1:8" ht="15">
      <c r="A62" s="1"/>
      <c r="B62" s="5"/>
      <c r="C62" s="6" t="s">
        <v>111</v>
      </c>
      <c r="D62" s="6"/>
      <c r="E62" s="6" t="s">
        <v>112</v>
      </c>
      <c r="F62" s="1"/>
      <c r="G62" s="13">
        <f>H27</f>
        <v>2052.1139999999996</v>
      </c>
      <c r="H62" s="1"/>
    </row>
    <row r="63" spans="1:8" ht="15">
      <c r="A63" s="1"/>
      <c r="B63" s="5">
        <v>0.57</v>
      </c>
      <c r="C63" s="6" t="s">
        <v>108</v>
      </c>
      <c r="D63" s="6"/>
      <c r="E63" s="6"/>
      <c r="F63" s="1"/>
      <c r="G63" s="1"/>
      <c r="H63" s="1"/>
    </row>
    <row r="64" spans="1:8" ht="15">
      <c r="A64" s="1"/>
      <c r="B64" s="5"/>
      <c r="C64" s="6" t="s">
        <v>113</v>
      </c>
      <c r="D64" s="6"/>
      <c r="E64" s="6"/>
      <c r="F64" s="1"/>
      <c r="G64" s="13">
        <f>H30</f>
        <v>1026.0569999999998</v>
      </c>
      <c r="H64" s="1"/>
    </row>
    <row r="65" spans="1:8" ht="15">
      <c r="A65" s="1"/>
      <c r="B65" s="5">
        <v>0.39</v>
      </c>
      <c r="C65" s="6" t="s">
        <v>114</v>
      </c>
      <c r="D65" s="6"/>
      <c r="E65" s="6"/>
      <c r="F65" s="1"/>
      <c r="G65" s="13">
        <f>H33</f>
        <v>702.039</v>
      </c>
      <c r="H65" s="1"/>
    </row>
    <row r="66" spans="1:8" ht="15">
      <c r="A66" s="3"/>
      <c r="B66" s="3">
        <v>5.11</v>
      </c>
      <c r="C66" s="15" t="s">
        <v>62</v>
      </c>
      <c r="D66" s="3"/>
      <c r="E66" s="3"/>
      <c r="F66" s="3" t="s">
        <v>51</v>
      </c>
      <c r="G66" s="11">
        <f>SUM(G67:G70)</f>
        <v>2935.5</v>
      </c>
      <c r="H66" s="3"/>
    </row>
    <row r="67" spans="1:8" ht="15">
      <c r="A67" s="1"/>
      <c r="B67" s="1"/>
      <c r="C67" s="1" t="s">
        <v>147</v>
      </c>
      <c r="D67" s="1"/>
      <c r="E67" s="1" t="s">
        <v>173</v>
      </c>
      <c r="F67" s="1"/>
      <c r="G67" s="11">
        <v>1435.5</v>
      </c>
      <c r="H67" s="1"/>
    </row>
    <row r="68" spans="1:8" ht="15">
      <c r="A68" s="1"/>
      <c r="B68" s="1"/>
      <c r="C68" s="1" t="s">
        <v>208</v>
      </c>
      <c r="D68" s="1"/>
      <c r="E68" s="1"/>
      <c r="F68" s="1"/>
      <c r="G68" s="1">
        <v>750</v>
      </c>
      <c r="H68" s="1"/>
    </row>
    <row r="69" spans="1:8" ht="15">
      <c r="A69" s="1"/>
      <c r="B69" s="1"/>
      <c r="C69" s="1" t="s">
        <v>209</v>
      </c>
      <c r="D69" s="1"/>
      <c r="E69" s="1"/>
      <c r="F69" s="1"/>
      <c r="G69" s="11">
        <v>750</v>
      </c>
      <c r="H69" s="1"/>
    </row>
    <row r="70" spans="1:8" ht="15">
      <c r="A70" s="1"/>
      <c r="B70" s="1"/>
      <c r="C70" s="1"/>
      <c r="D70" s="1"/>
      <c r="E70" s="1"/>
      <c r="F70" s="1"/>
      <c r="G70" s="11"/>
      <c r="H70" s="1"/>
    </row>
    <row r="71" spans="1:8" ht="15">
      <c r="A71" s="1"/>
      <c r="B71" s="1"/>
      <c r="C71" s="1" t="s">
        <v>152</v>
      </c>
      <c r="D71" s="1"/>
      <c r="E71" s="1"/>
      <c r="F71" s="1"/>
      <c r="G71" s="1"/>
      <c r="H71" s="1"/>
    </row>
    <row r="72" spans="1:8" ht="15">
      <c r="A72" s="1"/>
      <c r="B72" s="1"/>
      <c r="C72" s="1" t="s">
        <v>190</v>
      </c>
      <c r="D72" s="1"/>
      <c r="E72" s="1"/>
      <c r="F72" s="1" t="s">
        <v>51</v>
      </c>
      <c r="G72" s="11"/>
      <c r="H72" s="1" t="s">
        <v>165</v>
      </c>
    </row>
    <row r="73" spans="1:8" ht="15">
      <c r="A73" s="1"/>
      <c r="B73" s="1" t="s">
        <v>192</v>
      </c>
      <c r="C73" s="1" t="s">
        <v>65</v>
      </c>
      <c r="D73" s="1"/>
      <c r="E73" s="1"/>
      <c r="F73" s="1"/>
      <c r="G73" s="11">
        <v>34274.42</v>
      </c>
      <c r="H73" s="1"/>
    </row>
    <row r="74" spans="1:10" ht="15">
      <c r="A74" s="1"/>
      <c r="B74" s="1"/>
      <c r="C74" s="1" t="s">
        <v>193</v>
      </c>
      <c r="D74" s="1"/>
      <c r="E74" s="1"/>
      <c r="F74" s="1" t="s">
        <v>51</v>
      </c>
      <c r="G74" s="11">
        <v>9030.74</v>
      </c>
      <c r="H74" s="1"/>
      <c r="J74" s="20">
        <f>G78+G72+G73</f>
        <v>52272.35</v>
      </c>
    </row>
    <row r="75" spans="1:8" ht="15">
      <c r="A75" s="1"/>
      <c r="B75" s="1"/>
      <c r="C75" s="1" t="s">
        <v>67</v>
      </c>
      <c r="D75" s="1"/>
      <c r="E75" s="1"/>
      <c r="F75" s="1" t="s">
        <v>51</v>
      </c>
      <c r="G75" s="1"/>
      <c r="H75" s="1"/>
    </row>
    <row r="76" spans="1:8" ht="15">
      <c r="A76" s="1"/>
      <c r="B76" s="1"/>
      <c r="C76" s="1"/>
      <c r="D76" s="1"/>
      <c r="E76" s="1"/>
      <c r="F76" s="1" t="s">
        <v>51</v>
      </c>
      <c r="G76" s="1"/>
      <c r="H76" s="1"/>
    </row>
    <row r="77" spans="1:9" ht="15">
      <c r="A77" s="6"/>
      <c r="B77" s="6"/>
      <c r="C77" s="6" t="s">
        <v>68</v>
      </c>
      <c r="D77" s="6"/>
      <c r="E77" s="6"/>
      <c r="F77" s="6" t="s">
        <v>51</v>
      </c>
      <c r="G77" s="6"/>
      <c r="H77" s="6"/>
      <c r="I77" s="18"/>
    </row>
    <row r="78" spans="1:8" ht="15">
      <c r="A78" s="15"/>
      <c r="B78" s="15"/>
      <c r="C78" s="15" t="s">
        <v>194</v>
      </c>
      <c r="D78" s="15"/>
      <c r="E78" s="15"/>
      <c r="F78" s="15" t="s">
        <v>51</v>
      </c>
      <c r="G78" s="16">
        <f>G74+G53-G55</f>
        <v>17997.93</v>
      </c>
      <c r="H78" s="15"/>
    </row>
    <row r="79" ht="15">
      <c r="D79" t="s">
        <v>70</v>
      </c>
    </row>
    <row r="80" ht="15">
      <c r="D80" t="s">
        <v>71</v>
      </c>
    </row>
    <row r="81" spans="1:10" ht="15">
      <c r="A81" s="1" t="s">
        <v>89</v>
      </c>
      <c r="B81" s="1" t="s">
        <v>91</v>
      </c>
      <c r="C81" s="1" t="s">
        <v>92</v>
      </c>
      <c r="D81" s="1"/>
      <c r="E81" s="1" t="s">
        <v>93</v>
      </c>
      <c r="F81" s="1"/>
      <c r="G81" s="1" t="s">
        <v>94</v>
      </c>
      <c r="H81" s="1"/>
      <c r="J81" s="20"/>
    </row>
    <row r="82" spans="1:8" ht="15" hidden="1">
      <c r="A82" s="1" t="s">
        <v>90</v>
      </c>
      <c r="B82" s="1"/>
      <c r="C82" s="1">
        <v>2628.75</v>
      </c>
      <c r="D82" s="1"/>
      <c r="E82" s="1">
        <v>1147.87</v>
      </c>
      <c r="F82" s="1"/>
      <c r="G82" s="1">
        <v>1480.88</v>
      </c>
      <c r="H82" s="1"/>
    </row>
    <row r="83" spans="1:8" ht="15" hidden="1">
      <c r="A83" s="1" t="s">
        <v>97</v>
      </c>
      <c r="B83" s="1">
        <v>1480.88</v>
      </c>
      <c r="C83" s="1">
        <v>2628.75</v>
      </c>
      <c r="D83" s="1"/>
      <c r="E83" s="1">
        <v>2165.52</v>
      </c>
      <c r="F83" s="1"/>
      <c r="G83" s="1">
        <v>1944.11</v>
      </c>
      <c r="H83" s="1"/>
    </row>
    <row r="84" spans="1:8" ht="15" hidden="1">
      <c r="A84" s="1" t="s">
        <v>117</v>
      </c>
      <c r="B84" s="1">
        <v>1944.11</v>
      </c>
      <c r="C84" s="1">
        <v>2628.74</v>
      </c>
      <c r="D84" s="1"/>
      <c r="E84" s="1">
        <v>2104.23</v>
      </c>
      <c r="F84" s="1"/>
      <c r="G84" s="1">
        <v>2468.62</v>
      </c>
      <c r="H84" s="1"/>
    </row>
    <row r="85" spans="1:8" ht="15" hidden="1">
      <c r="A85" s="1" t="s">
        <v>121</v>
      </c>
      <c r="B85" s="1">
        <v>2468.62</v>
      </c>
      <c r="C85" s="1">
        <v>2628.75</v>
      </c>
      <c r="D85" s="1"/>
      <c r="E85" s="1">
        <v>2553.47</v>
      </c>
      <c r="F85" s="1"/>
      <c r="G85" s="1">
        <v>2543.9</v>
      </c>
      <c r="H85" s="1"/>
    </row>
    <row r="86" spans="1:8" ht="15" hidden="1">
      <c r="A86" s="1" t="s">
        <v>123</v>
      </c>
      <c r="B86" s="1">
        <v>2543.9</v>
      </c>
      <c r="C86" s="1">
        <v>2628.75</v>
      </c>
      <c r="D86" s="1"/>
      <c r="E86" s="1">
        <v>2004.64</v>
      </c>
      <c r="F86" s="1"/>
      <c r="G86" s="1">
        <v>3168.01</v>
      </c>
      <c r="H86" s="1"/>
    </row>
    <row r="87" spans="1:8" ht="15" hidden="1">
      <c r="A87" s="1" t="s">
        <v>126</v>
      </c>
      <c r="B87" s="1">
        <v>3168.01</v>
      </c>
      <c r="C87" s="1">
        <v>2628.75</v>
      </c>
      <c r="D87" s="1"/>
      <c r="E87" s="1">
        <v>2531.44</v>
      </c>
      <c r="F87" s="1"/>
      <c r="G87" s="1">
        <v>3265.32</v>
      </c>
      <c r="H87" s="1"/>
    </row>
    <row r="88" spans="1:8" ht="15" hidden="1">
      <c r="A88" s="1" t="s">
        <v>134</v>
      </c>
      <c r="B88" s="1">
        <v>3265.32</v>
      </c>
      <c r="C88" s="1">
        <v>2628.75</v>
      </c>
      <c r="D88" s="1"/>
      <c r="E88" s="1">
        <v>2046.95</v>
      </c>
      <c r="F88" s="1"/>
      <c r="G88" s="1">
        <v>3847.12</v>
      </c>
      <c r="H88" s="1"/>
    </row>
    <row r="89" spans="1:8" ht="15" hidden="1">
      <c r="A89" s="1" t="s">
        <v>149</v>
      </c>
      <c r="B89" s="1">
        <v>3847.12</v>
      </c>
      <c r="C89" s="1">
        <v>2628.76</v>
      </c>
      <c r="D89" s="1"/>
      <c r="E89" s="1">
        <v>2059.14</v>
      </c>
      <c r="F89" s="1"/>
      <c r="G89" s="1">
        <v>4416.74</v>
      </c>
      <c r="H89" s="1"/>
    </row>
    <row r="90" spans="1:8" ht="15" hidden="1">
      <c r="A90" s="1" t="s">
        <v>155</v>
      </c>
      <c r="B90" s="1">
        <v>4416.74</v>
      </c>
      <c r="C90" s="1">
        <v>2628.75</v>
      </c>
      <c r="D90" s="1"/>
      <c r="E90" s="1">
        <v>2497.47</v>
      </c>
      <c r="F90" s="1"/>
      <c r="G90" s="1">
        <v>4548.02</v>
      </c>
      <c r="H90" s="1"/>
    </row>
    <row r="91" spans="1:8" ht="15" hidden="1">
      <c r="A91" s="1" t="s">
        <v>164</v>
      </c>
      <c r="B91" s="1">
        <v>4548.023</v>
      </c>
      <c r="C91" s="1">
        <v>2628.45</v>
      </c>
      <c r="D91" s="1"/>
      <c r="E91" s="1">
        <v>2346.29</v>
      </c>
      <c r="F91" s="1"/>
      <c r="G91" s="1">
        <v>4830.18</v>
      </c>
      <c r="H91" s="1"/>
    </row>
    <row r="92" spans="1:8" ht="15" hidden="1">
      <c r="A92" s="6" t="s">
        <v>166</v>
      </c>
      <c r="B92" s="1">
        <v>4830.18</v>
      </c>
      <c r="C92" s="1">
        <v>2628.45</v>
      </c>
      <c r="D92" s="1"/>
      <c r="E92" s="1">
        <v>2439.65</v>
      </c>
      <c r="F92" s="1"/>
      <c r="G92" s="1">
        <v>5018.98</v>
      </c>
      <c r="H92" s="1"/>
    </row>
    <row r="93" spans="1:8" ht="15" hidden="1">
      <c r="A93" s="1" t="s">
        <v>169</v>
      </c>
      <c r="B93" s="1">
        <v>5018.98</v>
      </c>
      <c r="C93" s="1">
        <v>2628.45</v>
      </c>
      <c r="D93" s="1"/>
      <c r="E93" s="1">
        <v>2920.06</v>
      </c>
      <c r="F93" s="1"/>
      <c r="G93" s="1">
        <v>4727.37</v>
      </c>
      <c r="H93" s="1"/>
    </row>
    <row r="94" spans="1:8" ht="15" hidden="1">
      <c r="A94" s="1" t="s">
        <v>174</v>
      </c>
      <c r="B94" s="1">
        <v>4727.37</v>
      </c>
      <c r="C94" s="1">
        <v>2628.45</v>
      </c>
      <c r="D94" s="1"/>
      <c r="E94" s="1">
        <v>3127.09</v>
      </c>
      <c r="F94" s="1"/>
      <c r="G94" s="1">
        <v>4228.73</v>
      </c>
      <c r="H94" s="1"/>
    </row>
    <row r="95" spans="1:8" ht="15">
      <c r="A95" s="1" t="s">
        <v>180</v>
      </c>
      <c r="B95" s="11">
        <f>G94</f>
        <v>4228.73</v>
      </c>
      <c r="C95" s="11">
        <v>2628.45</v>
      </c>
      <c r="D95" s="1"/>
      <c r="E95" s="11">
        <v>2072.62</v>
      </c>
      <c r="F95" s="1"/>
      <c r="G95" s="11">
        <f>B95+C95-E95</f>
        <v>4784.5599999999995</v>
      </c>
      <c r="H95" s="1"/>
    </row>
    <row r="96" spans="1:8" ht="15">
      <c r="A96" s="1" t="s">
        <v>185</v>
      </c>
      <c r="B96" s="1">
        <v>4784.56</v>
      </c>
      <c r="C96" s="1">
        <v>2628.45</v>
      </c>
      <c r="D96" s="1"/>
      <c r="E96" s="1">
        <v>2330.35</v>
      </c>
      <c r="F96" s="1"/>
      <c r="G96" s="1">
        <v>5082.66</v>
      </c>
      <c r="H96" s="1"/>
    </row>
    <row r="97" spans="1:8" ht="15">
      <c r="A97" s="1" t="s">
        <v>199</v>
      </c>
      <c r="B97" s="1">
        <v>5082.66</v>
      </c>
      <c r="C97" s="1">
        <v>2628.45</v>
      </c>
      <c r="D97" s="1"/>
      <c r="E97" s="1">
        <v>2725.97</v>
      </c>
      <c r="F97" s="1"/>
      <c r="G97" s="1">
        <v>4985.14</v>
      </c>
      <c r="H97" s="1"/>
    </row>
    <row r="98" spans="1:8" ht="15">
      <c r="A98" s="1" t="s">
        <v>203</v>
      </c>
      <c r="B98" s="1">
        <v>4985.14</v>
      </c>
      <c r="C98" s="1">
        <v>2628.45</v>
      </c>
      <c r="D98" s="1"/>
      <c r="E98" s="1">
        <v>2603.16</v>
      </c>
      <c r="F98" s="1"/>
      <c r="G98" s="1">
        <v>5010.43</v>
      </c>
      <c r="H98" s="1"/>
    </row>
    <row r="99" spans="1:8" ht="15">
      <c r="A99" s="1" t="s">
        <v>206</v>
      </c>
      <c r="B99" s="1">
        <v>5010.43</v>
      </c>
      <c r="C99" s="1">
        <v>2626.5</v>
      </c>
      <c r="D99" s="1"/>
      <c r="E99" s="1">
        <v>2867.62</v>
      </c>
      <c r="F99" s="1"/>
      <c r="G99" s="1">
        <v>4769.31</v>
      </c>
      <c r="H99" s="1"/>
    </row>
    <row r="100" spans="5:11" ht="15">
      <c r="E100">
        <f>SUM(E82:E99)</f>
        <v>42543.540000000015</v>
      </c>
      <c r="J100">
        <v>8269.12</v>
      </c>
      <c r="K100" t="s">
        <v>200</v>
      </c>
    </row>
  </sheetData>
  <sheetProtection/>
  <mergeCells count="1">
    <mergeCell ref="C16:D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0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O101"/>
  <sheetViews>
    <sheetView zoomScalePageLayoutView="0" workbookViewId="0" topLeftCell="A10">
      <selection activeCell="D95" sqref="D95"/>
    </sheetView>
  </sheetViews>
  <sheetFormatPr defaultColWidth="9.140625" defaultRowHeight="15"/>
  <cols>
    <col min="5" max="5" width="14.8515625" style="0" customWidth="1"/>
    <col min="7" max="7" width="9.28125" style="0" bestFit="1" customWidth="1"/>
    <col min="8" max="8" width="11.140625" style="0" customWidth="1"/>
    <col min="10" max="15" width="8.421875" style="0" customWidth="1"/>
  </cols>
  <sheetData>
    <row r="3" spans="1:6" ht="15">
      <c r="A3" t="s">
        <v>176</v>
      </c>
      <c r="F3" t="s">
        <v>211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177</v>
      </c>
      <c r="B9" s="11">
        <v>23639.54</v>
      </c>
      <c r="C9" s="11">
        <v>9191.88</v>
      </c>
      <c r="D9" s="11">
        <v>7559.7</v>
      </c>
      <c r="E9" s="1"/>
      <c r="F9" s="11">
        <f>D9</f>
        <v>7559.7</v>
      </c>
      <c r="G9" s="11">
        <f>B9+C9-F9</f>
        <v>25271.719999999998</v>
      </c>
      <c r="H9" s="1"/>
    </row>
    <row r="10" spans="1:8" ht="15">
      <c r="A10" s="1" t="s">
        <v>11</v>
      </c>
      <c r="B10" s="11">
        <v>27640.72</v>
      </c>
      <c r="C10" s="11">
        <v>12033.98</v>
      </c>
      <c r="D10" s="11">
        <v>9760.43</v>
      </c>
      <c r="E10" s="1"/>
      <c r="F10" s="11">
        <f>D10</f>
        <v>9760.43</v>
      </c>
      <c r="G10" s="11">
        <f>B10+C10-F10</f>
        <v>29914.269999999997</v>
      </c>
      <c r="H10" s="1"/>
    </row>
    <row r="11" spans="1:8" ht="15">
      <c r="A11" s="1" t="s">
        <v>12</v>
      </c>
      <c r="B11" s="1"/>
      <c r="C11" s="11">
        <f>SUM(C9:C10)</f>
        <v>21225.86</v>
      </c>
      <c r="D11" s="1"/>
      <c r="E11" s="1"/>
      <c r="F11" s="11">
        <f>SUM(F9:F10)</f>
        <v>17320.13</v>
      </c>
      <c r="G11" s="1"/>
      <c r="H11" s="1"/>
    </row>
    <row r="16" spans="1:15" ht="15">
      <c r="A16" s="1"/>
      <c r="B16" s="1" t="s">
        <v>13</v>
      </c>
      <c r="C16" s="475" t="s">
        <v>14</v>
      </c>
      <c r="D16" s="476"/>
      <c r="E16" s="1" t="s">
        <v>15</v>
      </c>
      <c r="F16" s="1"/>
      <c r="G16" s="1"/>
      <c r="H16" s="1"/>
      <c r="I16" s="4"/>
      <c r="J16" s="4"/>
      <c r="K16" s="4"/>
      <c r="L16" s="4"/>
      <c r="M16" s="4"/>
      <c r="N16" s="4"/>
      <c r="O16" s="4"/>
    </row>
    <row r="17" spans="1:15" ht="15">
      <c r="A17" s="1"/>
      <c r="B17" s="1"/>
      <c r="C17" s="477"/>
      <c r="D17" s="478"/>
      <c r="E17" s="1" t="s">
        <v>17</v>
      </c>
      <c r="F17" s="1" t="s">
        <v>18</v>
      </c>
      <c r="G17" s="1" t="s">
        <v>19</v>
      </c>
      <c r="H17" s="1" t="s">
        <v>20</v>
      </c>
      <c r="I17" s="4"/>
      <c r="J17" s="4"/>
      <c r="K17" s="4"/>
      <c r="L17" s="4"/>
      <c r="M17" s="4"/>
      <c r="N17" s="4"/>
      <c r="O17" s="4"/>
    </row>
    <row r="18" spans="1:15" ht="15">
      <c r="A18" s="1"/>
      <c r="B18" s="1" t="s">
        <v>207</v>
      </c>
      <c r="C18" s="1" t="s">
        <v>183</v>
      </c>
      <c r="D18" s="1"/>
      <c r="E18" s="1"/>
      <c r="F18" s="1"/>
      <c r="G18" s="1"/>
      <c r="H18" s="11">
        <v>1435.5</v>
      </c>
      <c r="I18" s="4"/>
      <c r="J18" s="4"/>
      <c r="K18" s="4"/>
      <c r="L18" s="4"/>
      <c r="M18" s="4"/>
      <c r="N18" s="4"/>
      <c r="O18" s="4"/>
    </row>
    <row r="19" spans="1:15" ht="15">
      <c r="A19" s="1"/>
      <c r="B19" s="1"/>
      <c r="C19" s="1"/>
      <c r="D19" s="1"/>
      <c r="E19" s="1"/>
      <c r="F19" s="1"/>
      <c r="G19" s="1"/>
      <c r="H19" s="11"/>
      <c r="I19" s="4"/>
      <c r="J19" s="4"/>
      <c r="K19" s="4"/>
      <c r="L19" s="4"/>
      <c r="M19" s="4"/>
      <c r="N19" s="21"/>
      <c r="O19" s="4"/>
    </row>
    <row r="20" spans="1:15" ht="15">
      <c r="A20" s="1"/>
      <c r="B20" s="1"/>
      <c r="C20" s="1"/>
      <c r="D20" s="1"/>
      <c r="E20" s="1"/>
      <c r="F20" s="1"/>
      <c r="G20" s="1"/>
      <c r="H20" s="1"/>
      <c r="I20" s="4"/>
      <c r="J20" s="4"/>
      <c r="K20" s="4"/>
      <c r="L20" s="4"/>
      <c r="M20" s="4"/>
      <c r="N20" s="4"/>
      <c r="O20" s="4"/>
    </row>
    <row r="21" spans="1:15" ht="15">
      <c r="A21" s="1"/>
      <c r="B21" s="1"/>
      <c r="C21" s="1"/>
      <c r="D21" s="1"/>
      <c r="E21" s="1"/>
      <c r="F21" s="1"/>
      <c r="G21" s="1"/>
      <c r="H21" s="1"/>
      <c r="I21" s="4"/>
      <c r="J21" s="4"/>
      <c r="K21" s="4"/>
      <c r="L21" s="4"/>
      <c r="M21" s="4"/>
      <c r="N21" s="4"/>
      <c r="O21" s="4"/>
    </row>
    <row r="22" spans="1:15" ht="15">
      <c r="A22" s="1"/>
      <c r="B22" s="1"/>
      <c r="C22" s="1"/>
      <c r="D22" s="1"/>
      <c r="E22" s="1"/>
      <c r="F22" s="1"/>
      <c r="G22" s="1"/>
      <c r="H22" s="1"/>
      <c r="I22" s="4"/>
      <c r="J22" s="4"/>
      <c r="K22" s="4"/>
      <c r="L22" s="4"/>
      <c r="M22" s="4"/>
      <c r="N22" s="21"/>
      <c r="O22" s="4"/>
    </row>
    <row r="23" spans="1:15" ht="15">
      <c r="A23" s="1"/>
      <c r="B23" s="1"/>
      <c r="C23" s="1"/>
      <c r="D23" s="1"/>
      <c r="E23" s="1"/>
      <c r="F23" s="1"/>
      <c r="G23" s="1"/>
      <c r="H23" s="1"/>
      <c r="I23" s="4"/>
      <c r="J23" s="4"/>
      <c r="K23" s="4"/>
      <c r="L23" s="4"/>
      <c r="M23" s="4"/>
      <c r="N23" s="4"/>
      <c r="O23" s="4"/>
    </row>
    <row r="24" spans="1:15" ht="15">
      <c r="A24" s="1"/>
      <c r="B24" s="1"/>
      <c r="C24" s="1"/>
      <c r="D24" s="1"/>
      <c r="E24" s="11">
        <v>1800.1</v>
      </c>
      <c r="F24" s="1">
        <v>1.68</v>
      </c>
      <c r="G24" s="1"/>
      <c r="H24" s="13">
        <f>E24*F24</f>
        <v>3024.1679999999997</v>
      </c>
      <c r="I24" s="4"/>
      <c r="J24" s="4"/>
      <c r="K24" s="4"/>
      <c r="L24" s="4"/>
      <c r="M24" s="4"/>
      <c r="N24" s="4"/>
      <c r="O24" s="4"/>
    </row>
    <row r="25" spans="1:15" ht="15">
      <c r="A25" s="1"/>
      <c r="B25" s="1"/>
      <c r="C25" s="12" t="s">
        <v>184</v>
      </c>
      <c r="D25" s="1"/>
      <c r="E25" s="11">
        <v>1800.1</v>
      </c>
      <c r="F25" s="1">
        <v>2.22</v>
      </c>
      <c r="G25" s="1"/>
      <c r="H25" s="13">
        <f>E25*F25</f>
        <v>3996.222</v>
      </c>
      <c r="I25" s="4"/>
      <c r="J25" s="4"/>
      <c r="K25" s="4"/>
      <c r="L25" s="4"/>
      <c r="M25" s="4"/>
      <c r="N25" s="4"/>
      <c r="O25" s="4"/>
    </row>
    <row r="26" spans="1:15" ht="15">
      <c r="A26" s="1"/>
      <c r="B26" s="1"/>
      <c r="C26" s="1"/>
      <c r="D26" s="1"/>
      <c r="E26" s="11">
        <v>1800.1</v>
      </c>
      <c r="F26" s="1">
        <v>0.69</v>
      </c>
      <c r="G26" s="1"/>
      <c r="H26" s="13">
        <f>E26*F26</f>
        <v>1242.0689999999997</v>
      </c>
      <c r="I26" s="4"/>
      <c r="J26" s="4"/>
      <c r="K26" s="4"/>
      <c r="L26" s="4"/>
      <c r="M26" s="4"/>
      <c r="N26" s="4"/>
      <c r="O26" s="4"/>
    </row>
    <row r="27" spans="1:15" ht="15">
      <c r="A27" s="1"/>
      <c r="B27" s="1"/>
      <c r="C27" s="1"/>
      <c r="D27" s="1"/>
      <c r="E27" s="11">
        <v>1800.1</v>
      </c>
      <c r="F27" s="1">
        <v>1.14</v>
      </c>
      <c r="G27" s="1"/>
      <c r="H27" s="13">
        <f>E27*F27</f>
        <v>2052.1139999999996</v>
      </c>
      <c r="I27" s="4"/>
      <c r="J27" s="4"/>
      <c r="K27" s="4"/>
      <c r="L27" s="4"/>
      <c r="M27" s="4"/>
      <c r="N27" s="4"/>
      <c r="O27" s="4"/>
    </row>
    <row r="28" spans="1:15" ht="15">
      <c r="A28" s="1"/>
      <c r="B28" s="1"/>
      <c r="C28" s="12" t="s">
        <v>178</v>
      </c>
      <c r="D28" s="1"/>
      <c r="E28" s="1"/>
      <c r="F28" s="1"/>
      <c r="G28" s="1"/>
      <c r="H28" s="1"/>
      <c r="I28" s="4"/>
      <c r="J28" s="4"/>
      <c r="K28" s="4"/>
      <c r="L28" s="4"/>
      <c r="M28" s="4"/>
      <c r="N28" s="4"/>
      <c r="O28" s="4"/>
    </row>
    <row r="29" spans="1:15" ht="15">
      <c r="A29" s="1"/>
      <c r="B29" s="1"/>
      <c r="C29" s="1"/>
      <c r="D29" s="1"/>
      <c r="E29" s="1"/>
      <c r="F29" s="1"/>
      <c r="G29" s="1"/>
      <c r="H29" s="1"/>
      <c r="I29" s="4"/>
      <c r="J29" s="4"/>
      <c r="K29" s="4"/>
      <c r="L29" s="4"/>
      <c r="M29" s="4"/>
      <c r="N29" s="4"/>
      <c r="O29" s="4"/>
    </row>
    <row r="30" spans="1:15" ht="15">
      <c r="A30" s="1"/>
      <c r="B30" s="1"/>
      <c r="C30" s="1" t="s">
        <v>37</v>
      </c>
      <c r="D30" s="1"/>
      <c r="E30" s="11">
        <v>1800.1</v>
      </c>
      <c r="F30" s="1">
        <v>0.57</v>
      </c>
      <c r="G30" s="1"/>
      <c r="H30" s="13">
        <f>E30*F30</f>
        <v>1026.0569999999998</v>
      </c>
      <c r="I30" s="4"/>
      <c r="J30" s="4"/>
      <c r="K30" s="4"/>
      <c r="L30" s="4"/>
      <c r="M30" s="4"/>
      <c r="N30" s="4"/>
      <c r="O30" s="4"/>
    </row>
    <row r="31" spans="1:15" ht="15">
      <c r="A31" s="1"/>
      <c r="B31" s="1"/>
      <c r="C31" s="1"/>
      <c r="D31" s="1" t="s">
        <v>85</v>
      </c>
      <c r="E31" s="1"/>
      <c r="F31" s="1"/>
      <c r="G31" s="1"/>
      <c r="H31" s="1"/>
      <c r="I31" s="4"/>
      <c r="J31" s="4"/>
      <c r="K31" s="4"/>
      <c r="L31" s="4"/>
      <c r="M31" s="4"/>
      <c r="N31" s="4"/>
      <c r="O31" s="4"/>
    </row>
    <row r="32" spans="1:15" ht="15">
      <c r="A32" s="1"/>
      <c r="B32" s="1"/>
      <c r="C32" s="1"/>
      <c r="D32" s="1"/>
      <c r="E32" s="1"/>
      <c r="F32" s="1"/>
      <c r="G32" s="1"/>
      <c r="H32" s="1"/>
      <c r="I32" s="4"/>
      <c r="J32" s="4"/>
      <c r="K32" s="4"/>
      <c r="L32" s="4"/>
      <c r="M32" s="4"/>
      <c r="N32" s="4"/>
      <c r="O32" s="4"/>
    </row>
    <row r="33" spans="1:15" ht="15">
      <c r="A33" s="1"/>
      <c r="B33" s="1"/>
      <c r="C33" s="1" t="s">
        <v>38</v>
      </c>
      <c r="D33" s="1"/>
      <c r="E33" s="11">
        <v>1800.1</v>
      </c>
      <c r="F33" s="1">
        <v>0.39</v>
      </c>
      <c r="G33" s="1"/>
      <c r="H33" s="13">
        <f>E33*F33</f>
        <v>702.039</v>
      </c>
      <c r="I33" s="4"/>
      <c r="J33" s="4"/>
      <c r="K33" s="4"/>
      <c r="L33" s="4"/>
      <c r="M33" s="4"/>
      <c r="N33" s="4"/>
      <c r="O33" s="4"/>
    </row>
    <row r="34" spans="1:15" ht="15">
      <c r="A34" s="1"/>
      <c r="B34" s="1"/>
      <c r="C34" s="1"/>
      <c r="D34" s="1"/>
      <c r="E34" s="1"/>
      <c r="F34" s="1"/>
      <c r="G34" s="1"/>
      <c r="H34" s="1"/>
      <c r="I34" s="4"/>
      <c r="J34" s="4"/>
      <c r="K34" s="4"/>
      <c r="L34" s="4"/>
      <c r="M34" s="4"/>
      <c r="N34" s="4"/>
      <c r="O34" s="4"/>
    </row>
    <row r="35" spans="1:15" ht="15">
      <c r="A35" s="1"/>
      <c r="B35" s="1"/>
      <c r="C35" s="1"/>
      <c r="D35" s="1"/>
      <c r="E35" s="1"/>
      <c r="F35" s="1"/>
      <c r="G35" s="1"/>
      <c r="H35" s="1"/>
      <c r="I35" s="4"/>
      <c r="J35" s="4"/>
      <c r="K35" s="4"/>
      <c r="L35" s="4"/>
      <c r="M35" s="4"/>
      <c r="N35" s="4"/>
      <c r="O35" s="4"/>
    </row>
    <row r="36" spans="1:15" ht="15">
      <c r="A36" s="1"/>
      <c r="B36" s="1"/>
      <c r="C36" s="1"/>
      <c r="D36" s="1"/>
      <c r="E36" s="1"/>
      <c r="F36" s="1"/>
      <c r="G36" s="14" t="s">
        <v>27</v>
      </c>
      <c r="H36" s="16">
        <f>SUM(H18:H35)</f>
        <v>13478.168999999998</v>
      </c>
      <c r="I36" s="4"/>
      <c r="J36" s="4"/>
      <c r="K36" s="4"/>
      <c r="L36" s="4"/>
      <c r="M36" s="4"/>
      <c r="N36" s="4"/>
      <c r="O36" s="4"/>
    </row>
    <row r="37" spans="1:15" ht="15">
      <c r="A37" s="1"/>
      <c r="B37" s="1"/>
      <c r="C37" s="1"/>
      <c r="D37" s="1"/>
      <c r="E37" s="1"/>
      <c r="F37" s="1"/>
      <c r="G37" s="1"/>
      <c r="H37" s="1"/>
      <c r="I37" s="4"/>
      <c r="J37" s="4"/>
      <c r="K37" s="4"/>
      <c r="L37" s="4"/>
      <c r="M37" s="4"/>
      <c r="N37" s="4"/>
      <c r="O37" s="4"/>
    </row>
    <row r="38" spans="1:15" ht="15">
      <c r="A38" s="1"/>
      <c r="B38" s="1"/>
      <c r="C38" s="1"/>
      <c r="D38" s="1"/>
      <c r="E38" s="1"/>
      <c r="F38" s="1"/>
      <c r="G38" s="1"/>
      <c r="H38" s="1"/>
      <c r="I38" s="4"/>
      <c r="J38" s="4"/>
      <c r="K38" s="4"/>
      <c r="L38" s="4"/>
      <c r="M38" s="4"/>
      <c r="N38" s="4"/>
      <c r="O38" s="4"/>
    </row>
    <row r="39" spans="1:15" ht="15">
      <c r="A39" s="1"/>
      <c r="B39" s="1"/>
      <c r="C39" s="1"/>
      <c r="D39" s="1"/>
      <c r="E39" s="1"/>
      <c r="F39" s="1"/>
      <c r="G39" s="1"/>
      <c r="H39" s="1"/>
      <c r="I39" s="4"/>
      <c r="J39" s="4"/>
      <c r="K39" s="4"/>
      <c r="L39" s="4"/>
      <c r="M39" s="4"/>
      <c r="N39" s="4"/>
      <c r="O39" s="4"/>
    </row>
    <row r="40" spans="9:15" ht="15">
      <c r="I40" s="4"/>
      <c r="J40" s="4"/>
      <c r="K40" s="4"/>
      <c r="L40" s="4"/>
      <c r="M40" s="4"/>
      <c r="N40" s="4"/>
      <c r="O40" s="4"/>
    </row>
    <row r="41" spans="4:15" ht="15">
      <c r="D41" t="s">
        <v>40</v>
      </c>
      <c r="I41" s="4"/>
      <c r="J41" s="4"/>
      <c r="K41" s="4"/>
      <c r="L41" s="4"/>
      <c r="M41" s="4"/>
      <c r="N41" s="4"/>
      <c r="O41" s="4"/>
    </row>
    <row r="42" ht="15">
      <c r="D42" t="s">
        <v>42</v>
      </c>
    </row>
    <row r="48" spans="3:5" ht="15">
      <c r="C48" t="s">
        <v>43</v>
      </c>
      <c r="E48" t="s">
        <v>118</v>
      </c>
    </row>
    <row r="49" spans="2:5" ht="15">
      <c r="B49">
        <v>1800.3</v>
      </c>
      <c r="C49" t="s">
        <v>72</v>
      </c>
      <c r="E49" t="s">
        <v>212</v>
      </c>
    </row>
    <row r="50" spans="1:8" ht="15">
      <c r="A50" s="1"/>
      <c r="B50" s="1" t="s">
        <v>46</v>
      </c>
      <c r="C50" s="1" t="s">
        <v>47</v>
      </c>
      <c r="D50" s="1"/>
      <c r="E50" s="1"/>
      <c r="F50" s="1" t="s">
        <v>48</v>
      </c>
      <c r="G50" s="1" t="s">
        <v>49</v>
      </c>
      <c r="H50" s="1"/>
    </row>
    <row r="51" spans="1:8" ht="15">
      <c r="A51" s="3"/>
      <c r="B51" s="3">
        <v>1</v>
      </c>
      <c r="C51" s="3" t="s">
        <v>179</v>
      </c>
      <c r="D51" s="3"/>
      <c r="E51" s="3"/>
      <c r="F51" s="3" t="s">
        <v>51</v>
      </c>
      <c r="G51" s="13">
        <f>C11</f>
        <v>21225.86</v>
      </c>
      <c r="H51" s="3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3"/>
      <c r="B53" s="3">
        <v>2</v>
      </c>
      <c r="C53" s="15" t="s">
        <v>2</v>
      </c>
      <c r="D53" s="15"/>
      <c r="E53" s="15"/>
      <c r="F53" s="15" t="s">
        <v>51</v>
      </c>
      <c r="G53" s="19">
        <f>F11</f>
        <v>17320.13</v>
      </c>
      <c r="H53" s="3"/>
    </row>
    <row r="54" spans="1:8" ht="15">
      <c r="A54" s="1"/>
      <c r="B54" s="1">
        <v>3</v>
      </c>
      <c r="C54" s="1" t="s">
        <v>53</v>
      </c>
      <c r="D54" s="1"/>
      <c r="E54" s="1"/>
      <c r="F54" s="1" t="s">
        <v>51</v>
      </c>
      <c r="G54" s="1"/>
      <c r="H54" s="1"/>
    </row>
    <row r="55" spans="1:9" ht="15">
      <c r="A55" s="15"/>
      <c r="B55" s="15">
        <v>4</v>
      </c>
      <c r="C55" s="15" t="s">
        <v>54</v>
      </c>
      <c r="D55" s="15"/>
      <c r="E55" s="15"/>
      <c r="F55" s="15" t="s">
        <v>51</v>
      </c>
      <c r="G55" s="16">
        <v>13478.17</v>
      </c>
      <c r="H55" s="15"/>
      <c r="I55" s="17"/>
    </row>
    <row r="56" spans="1:8" ht="15">
      <c r="A56" s="1"/>
      <c r="B56" s="5">
        <v>1.68</v>
      </c>
      <c r="C56" s="6" t="s">
        <v>104</v>
      </c>
      <c r="D56" s="6" t="s">
        <v>105</v>
      </c>
      <c r="E56" s="6"/>
      <c r="F56" s="1" t="s">
        <v>51</v>
      </c>
      <c r="G56" s="13">
        <f>H24</f>
        <v>3024.1679999999997</v>
      </c>
      <c r="H56" s="1"/>
    </row>
    <row r="57" spans="1:8" ht="15">
      <c r="A57" s="1"/>
      <c r="B57" s="5">
        <v>2.22</v>
      </c>
      <c r="C57" s="6" t="s">
        <v>106</v>
      </c>
      <c r="D57" s="6"/>
      <c r="E57" s="6"/>
      <c r="F57" s="1" t="s">
        <v>51</v>
      </c>
      <c r="G57" s="1"/>
      <c r="H57" s="1"/>
    </row>
    <row r="58" spans="1:8" ht="15">
      <c r="A58" s="1"/>
      <c r="B58" s="5"/>
      <c r="C58" s="6" t="s">
        <v>107</v>
      </c>
      <c r="D58" s="6"/>
      <c r="E58" s="6"/>
      <c r="F58" s="1" t="s">
        <v>51</v>
      </c>
      <c r="G58" s="13">
        <f>H25</f>
        <v>3996.222</v>
      </c>
      <c r="H58" s="1"/>
    </row>
    <row r="59" spans="1:8" ht="15">
      <c r="A59" s="1"/>
      <c r="B59" s="5">
        <v>0.69</v>
      </c>
      <c r="C59" s="6" t="s">
        <v>108</v>
      </c>
      <c r="D59" s="6"/>
      <c r="E59" s="6"/>
      <c r="F59" s="1" t="s">
        <v>51</v>
      </c>
      <c r="G59" s="1"/>
      <c r="H59" s="1"/>
    </row>
    <row r="60" spans="1:8" ht="15">
      <c r="A60" s="1"/>
      <c r="B60" s="5"/>
      <c r="C60" s="6" t="s">
        <v>109</v>
      </c>
      <c r="D60" s="6"/>
      <c r="E60" s="6"/>
      <c r="F60" s="1"/>
      <c r="G60" s="13">
        <f>H26</f>
        <v>1242.0689999999997</v>
      </c>
      <c r="H60" s="1"/>
    </row>
    <row r="61" spans="1:8" ht="15">
      <c r="A61" s="1"/>
      <c r="B61" s="5">
        <v>1.14</v>
      </c>
      <c r="C61" s="6" t="s">
        <v>110</v>
      </c>
      <c r="D61" s="6"/>
      <c r="E61" s="6"/>
      <c r="F61" s="1"/>
      <c r="G61" s="1"/>
      <c r="H61" s="1"/>
    </row>
    <row r="62" spans="1:8" ht="15">
      <c r="A62" s="1"/>
      <c r="B62" s="5"/>
      <c r="C62" s="6" t="s">
        <v>111</v>
      </c>
      <c r="D62" s="6"/>
      <c r="E62" s="6" t="s">
        <v>112</v>
      </c>
      <c r="F62" s="1"/>
      <c r="G62" s="13">
        <f>H27</f>
        <v>2052.1139999999996</v>
      </c>
      <c r="H62" s="1"/>
    </row>
    <row r="63" spans="1:8" ht="15">
      <c r="A63" s="1"/>
      <c r="B63" s="5">
        <v>0.57</v>
      </c>
      <c r="C63" s="6" t="s">
        <v>108</v>
      </c>
      <c r="D63" s="6"/>
      <c r="E63" s="6"/>
      <c r="F63" s="1"/>
      <c r="G63" s="1"/>
      <c r="H63" s="1"/>
    </row>
    <row r="64" spans="1:8" ht="15">
      <c r="A64" s="1"/>
      <c r="B64" s="5"/>
      <c r="C64" s="6" t="s">
        <v>113</v>
      </c>
      <c r="D64" s="6"/>
      <c r="E64" s="6"/>
      <c r="F64" s="1"/>
      <c r="G64" s="13">
        <f>H30</f>
        <v>1026.0569999999998</v>
      </c>
      <c r="H64" s="1"/>
    </row>
    <row r="65" spans="1:8" ht="15">
      <c r="A65" s="1"/>
      <c r="B65" s="5">
        <v>0.39</v>
      </c>
      <c r="C65" s="6" t="s">
        <v>114</v>
      </c>
      <c r="D65" s="6"/>
      <c r="E65" s="6"/>
      <c r="F65" s="1"/>
      <c r="G65" s="13">
        <f>H33</f>
        <v>702.039</v>
      </c>
      <c r="H65" s="1"/>
    </row>
    <row r="66" spans="1:8" ht="15">
      <c r="A66" s="3"/>
      <c r="B66" s="3">
        <v>5.11</v>
      </c>
      <c r="C66" s="15" t="s">
        <v>62</v>
      </c>
      <c r="D66" s="3"/>
      <c r="E66" s="3"/>
      <c r="F66" s="3" t="s">
        <v>51</v>
      </c>
      <c r="G66" s="11">
        <f>SUM(G67:G70)</f>
        <v>1435.5</v>
      </c>
      <c r="H66" s="3"/>
    </row>
    <row r="67" spans="1:8" ht="15">
      <c r="A67" s="1"/>
      <c r="B67" s="1"/>
      <c r="C67" s="1" t="s">
        <v>147</v>
      </c>
      <c r="D67" s="1"/>
      <c r="E67" s="1" t="s">
        <v>173</v>
      </c>
      <c r="F67" s="1"/>
      <c r="G67" s="11">
        <v>1435.5</v>
      </c>
      <c r="H67" s="1"/>
    </row>
    <row r="68" spans="1:8" ht="15">
      <c r="A68" s="1"/>
      <c r="B68" s="1"/>
      <c r="C68" s="1"/>
      <c r="D68" s="1"/>
      <c r="E68" s="1"/>
      <c r="F68" s="1"/>
      <c r="G68" s="1"/>
      <c r="H68" s="1"/>
    </row>
    <row r="69" spans="1:8" ht="15">
      <c r="A69" s="1"/>
      <c r="B69" s="1"/>
      <c r="C69" s="1"/>
      <c r="D69" s="1"/>
      <c r="E69" s="1"/>
      <c r="F69" s="1"/>
      <c r="G69" s="11"/>
      <c r="H69" s="1"/>
    </row>
    <row r="70" spans="1:8" ht="15">
      <c r="A70" s="1"/>
      <c r="B70" s="1"/>
      <c r="C70" s="1"/>
      <c r="D70" s="1"/>
      <c r="E70" s="1"/>
      <c r="F70" s="1"/>
      <c r="G70" s="11"/>
      <c r="H70" s="1"/>
    </row>
    <row r="71" spans="1:8" ht="15">
      <c r="A71" s="1"/>
      <c r="B71" s="1"/>
      <c r="C71" s="1" t="s">
        <v>152</v>
      </c>
      <c r="D71" s="1"/>
      <c r="E71" s="1"/>
      <c r="F71" s="1"/>
      <c r="G71" s="1"/>
      <c r="H71" s="1"/>
    </row>
    <row r="72" spans="1:8" ht="15">
      <c r="A72" s="1"/>
      <c r="B72" s="1"/>
      <c r="C72" s="1" t="s">
        <v>190</v>
      </c>
      <c r="D72" s="1"/>
      <c r="E72" s="1"/>
      <c r="F72" s="1" t="s">
        <v>51</v>
      </c>
      <c r="G72" s="11"/>
      <c r="H72" s="1" t="s">
        <v>165</v>
      </c>
    </row>
    <row r="73" spans="1:8" ht="15">
      <c r="A73" s="1"/>
      <c r="B73" s="1" t="s">
        <v>192</v>
      </c>
      <c r="C73" s="1" t="s">
        <v>65</v>
      </c>
      <c r="D73" s="1"/>
      <c r="E73" s="1"/>
      <c r="F73" s="1"/>
      <c r="G73" s="11">
        <v>36259.72</v>
      </c>
      <c r="H73" s="1"/>
    </row>
    <row r="74" spans="1:10" ht="15">
      <c r="A74" s="1"/>
      <c r="B74" s="1"/>
      <c r="C74" s="1" t="s">
        <v>193</v>
      </c>
      <c r="D74" s="1"/>
      <c r="E74" s="1"/>
      <c r="F74" s="1" t="s">
        <v>51</v>
      </c>
      <c r="G74" s="11">
        <v>17997.93</v>
      </c>
      <c r="H74" s="1"/>
      <c r="J74" s="20"/>
    </row>
    <row r="75" spans="1:8" ht="15">
      <c r="A75" s="1"/>
      <c r="B75" s="1"/>
      <c r="C75" s="1" t="s">
        <v>67</v>
      </c>
      <c r="D75" s="1"/>
      <c r="E75" s="1"/>
      <c r="F75" s="1" t="s">
        <v>51</v>
      </c>
      <c r="G75" s="1"/>
      <c r="H75" s="1"/>
    </row>
    <row r="76" spans="1:8" ht="15">
      <c r="A76" s="1"/>
      <c r="B76" s="1"/>
      <c r="C76" s="1"/>
      <c r="D76" s="1"/>
      <c r="E76" s="1"/>
      <c r="F76" s="1" t="s">
        <v>51</v>
      </c>
      <c r="G76" s="1"/>
      <c r="H76" s="1"/>
    </row>
    <row r="77" spans="1:9" ht="15">
      <c r="A77" s="6"/>
      <c r="B77" s="6"/>
      <c r="C77" s="6" t="s">
        <v>68</v>
      </c>
      <c r="D77" s="6"/>
      <c r="E77" s="6"/>
      <c r="F77" s="6" t="s">
        <v>51</v>
      </c>
      <c r="G77" s="6"/>
      <c r="H77" s="6"/>
      <c r="I77" s="18"/>
    </row>
    <row r="78" spans="1:8" ht="15">
      <c r="A78" s="15"/>
      <c r="B78" s="15"/>
      <c r="C78" s="15" t="s">
        <v>194</v>
      </c>
      <c r="D78" s="15"/>
      <c r="E78" s="15"/>
      <c r="F78" s="15" t="s">
        <v>51</v>
      </c>
      <c r="G78" s="16">
        <f>G74+G53-G55</f>
        <v>21839.89</v>
      </c>
      <c r="H78" s="15"/>
    </row>
    <row r="79" ht="15">
      <c r="D79" t="s">
        <v>70</v>
      </c>
    </row>
    <row r="80" ht="15">
      <c r="D80" t="s">
        <v>71</v>
      </c>
    </row>
    <row r="81" spans="1:10" ht="15">
      <c r="A81" s="1" t="s">
        <v>89</v>
      </c>
      <c r="B81" s="1" t="s">
        <v>91</v>
      </c>
      <c r="C81" s="1" t="s">
        <v>92</v>
      </c>
      <c r="D81" s="1"/>
      <c r="E81" s="1" t="s">
        <v>93</v>
      </c>
      <c r="F81" s="1"/>
      <c r="G81" s="1" t="s">
        <v>94</v>
      </c>
      <c r="H81" s="1"/>
      <c r="J81" s="20"/>
    </row>
    <row r="82" spans="1:8" ht="15" hidden="1">
      <c r="A82" s="1" t="s">
        <v>90</v>
      </c>
      <c r="B82" s="1"/>
      <c r="C82" s="1">
        <v>2628.75</v>
      </c>
      <c r="D82" s="1"/>
      <c r="E82" s="1">
        <v>1147.87</v>
      </c>
      <c r="F82" s="1"/>
      <c r="G82" s="1">
        <v>1480.88</v>
      </c>
      <c r="H82" s="1"/>
    </row>
    <row r="83" spans="1:8" ht="15" hidden="1">
      <c r="A83" s="1" t="s">
        <v>97</v>
      </c>
      <c r="B83" s="1">
        <v>1480.88</v>
      </c>
      <c r="C83" s="1">
        <v>2628.75</v>
      </c>
      <c r="D83" s="1"/>
      <c r="E83" s="1">
        <v>2165.52</v>
      </c>
      <c r="F83" s="1"/>
      <c r="G83" s="1">
        <v>1944.11</v>
      </c>
      <c r="H83" s="1"/>
    </row>
    <row r="84" spans="1:8" ht="15" hidden="1">
      <c r="A84" s="1" t="s">
        <v>117</v>
      </c>
      <c r="B84" s="1">
        <v>1944.11</v>
      </c>
      <c r="C84" s="1">
        <v>2628.74</v>
      </c>
      <c r="D84" s="1"/>
      <c r="E84" s="1">
        <v>2104.23</v>
      </c>
      <c r="F84" s="1"/>
      <c r="G84" s="1">
        <v>2468.62</v>
      </c>
      <c r="H84" s="1"/>
    </row>
    <row r="85" spans="1:8" ht="15" hidden="1">
      <c r="A85" s="1" t="s">
        <v>121</v>
      </c>
      <c r="B85" s="1">
        <v>2468.62</v>
      </c>
      <c r="C85" s="1">
        <v>2628.75</v>
      </c>
      <c r="D85" s="1"/>
      <c r="E85" s="1">
        <v>2553.47</v>
      </c>
      <c r="F85" s="1"/>
      <c r="G85" s="1">
        <v>2543.9</v>
      </c>
      <c r="H85" s="1"/>
    </row>
    <row r="86" spans="1:8" ht="15" hidden="1">
      <c r="A86" s="1" t="s">
        <v>123</v>
      </c>
      <c r="B86" s="1">
        <v>2543.9</v>
      </c>
      <c r="C86" s="1">
        <v>2628.75</v>
      </c>
      <c r="D86" s="1"/>
      <c r="E86" s="1">
        <v>2004.64</v>
      </c>
      <c r="F86" s="1"/>
      <c r="G86" s="1">
        <v>3168.01</v>
      </c>
      <c r="H86" s="1"/>
    </row>
    <row r="87" spans="1:8" ht="15" hidden="1">
      <c r="A87" s="1" t="s">
        <v>126</v>
      </c>
      <c r="B87" s="1">
        <v>3168.01</v>
      </c>
      <c r="C87" s="1">
        <v>2628.75</v>
      </c>
      <c r="D87" s="1"/>
      <c r="E87" s="1">
        <v>2531.44</v>
      </c>
      <c r="F87" s="1"/>
      <c r="G87" s="1">
        <v>3265.32</v>
      </c>
      <c r="H87" s="1"/>
    </row>
    <row r="88" spans="1:8" ht="15" hidden="1">
      <c r="A88" s="1" t="s">
        <v>134</v>
      </c>
      <c r="B88" s="1">
        <v>3265.32</v>
      </c>
      <c r="C88" s="1">
        <v>2628.75</v>
      </c>
      <c r="D88" s="1"/>
      <c r="E88" s="1">
        <v>2046.95</v>
      </c>
      <c r="F88" s="1"/>
      <c r="G88" s="1">
        <v>3847.12</v>
      </c>
      <c r="H88" s="1"/>
    </row>
    <row r="89" spans="1:8" ht="15" hidden="1">
      <c r="A89" s="1" t="s">
        <v>149</v>
      </c>
      <c r="B89" s="1">
        <v>3847.12</v>
      </c>
      <c r="C89" s="1">
        <v>2628.76</v>
      </c>
      <c r="D89" s="1"/>
      <c r="E89" s="1">
        <v>2059.14</v>
      </c>
      <c r="F89" s="1"/>
      <c r="G89" s="1">
        <v>4416.74</v>
      </c>
      <c r="H89" s="1"/>
    </row>
    <row r="90" spans="1:8" ht="15" hidden="1">
      <c r="A90" s="1" t="s">
        <v>155</v>
      </c>
      <c r="B90" s="1">
        <v>4416.74</v>
      </c>
      <c r="C90" s="1">
        <v>2628.75</v>
      </c>
      <c r="D90" s="1"/>
      <c r="E90" s="1">
        <v>2497.47</v>
      </c>
      <c r="F90" s="1"/>
      <c r="G90" s="1">
        <v>4548.02</v>
      </c>
      <c r="H90" s="1"/>
    </row>
    <row r="91" spans="1:8" ht="15" hidden="1">
      <c r="A91" s="1" t="s">
        <v>164</v>
      </c>
      <c r="B91" s="1">
        <v>4548.023</v>
      </c>
      <c r="C91" s="1">
        <v>2628.45</v>
      </c>
      <c r="D91" s="1"/>
      <c r="E91" s="1">
        <v>2346.29</v>
      </c>
      <c r="F91" s="1"/>
      <c r="G91" s="1">
        <v>4830.18</v>
      </c>
      <c r="H91" s="1"/>
    </row>
    <row r="92" spans="1:8" ht="15" hidden="1">
      <c r="A92" s="6" t="s">
        <v>166</v>
      </c>
      <c r="B92" s="1">
        <v>4830.18</v>
      </c>
      <c r="C92" s="1">
        <v>2628.45</v>
      </c>
      <c r="D92" s="1"/>
      <c r="E92" s="1">
        <v>2439.65</v>
      </c>
      <c r="F92" s="1"/>
      <c r="G92" s="1">
        <v>5018.98</v>
      </c>
      <c r="H92" s="1"/>
    </row>
    <row r="93" spans="1:8" ht="15" hidden="1">
      <c r="A93" s="1" t="s">
        <v>169</v>
      </c>
      <c r="B93" s="1">
        <v>5018.98</v>
      </c>
      <c r="C93" s="1">
        <v>2628.45</v>
      </c>
      <c r="D93" s="1"/>
      <c r="E93" s="1">
        <v>2920.06</v>
      </c>
      <c r="F93" s="1"/>
      <c r="G93" s="1">
        <v>4727.37</v>
      </c>
      <c r="H93" s="1"/>
    </row>
    <row r="94" spans="1:8" ht="15" hidden="1">
      <c r="A94" s="1" t="s">
        <v>174</v>
      </c>
      <c r="B94" s="1">
        <v>4727.37</v>
      </c>
      <c r="C94" s="1">
        <v>2628.45</v>
      </c>
      <c r="D94" s="1"/>
      <c r="E94" s="1">
        <v>3127.09</v>
      </c>
      <c r="F94" s="1"/>
      <c r="G94" s="1">
        <v>4228.73</v>
      </c>
      <c r="H94" s="1"/>
    </row>
    <row r="95" spans="1:8" ht="15">
      <c r="A95" s="1" t="s">
        <v>180</v>
      </c>
      <c r="B95" s="11">
        <f>G94</f>
        <v>4228.73</v>
      </c>
      <c r="C95" s="11">
        <v>2628.45</v>
      </c>
      <c r="D95" s="1"/>
      <c r="E95" s="11">
        <v>2072.62</v>
      </c>
      <c r="F95" s="1"/>
      <c r="G95" s="11">
        <f>B95+C95-E95</f>
        <v>4784.5599999999995</v>
      </c>
      <c r="H95" s="1"/>
    </row>
    <row r="96" spans="1:8" ht="15">
      <c r="A96" s="1" t="s">
        <v>185</v>
      </c>
      <c r="B96" s="1">
        <v>4784.56</v>
      </c>
      <c r="C96" s="1">
        <v>2628.45</v>
      </c>
      <c r="D96" s="1"/>
      <c r="E96" s="1">
        <v>2330.35</v>
      </c>
      <c r="F96" s="1"/>
      <c r="G96" s="1">
        <v>5082.66</v>
      </c>
      <c r="H96" s="1"/>
    </row>
    <row r="97" spans="1:8" ht="15">
      <c r="A97" s="1" t="s">
        <v>199</v>
      </c>
      <c r="B97" s="1">
        <v>5082.66</v>
      </c>
      <c r="C97" s="1">
        <v>2628.45</v>
      </c>
      <c r="D97" s="1"/>
      <c r="E97" s="1">
        <v>2725.97</v>
      </c>
      <c r="F97" s="1"/>
      <c r="G97" s="1">
        <v>4985.14</v>
      </c>
      <c r="H97" s="1"/>
    </row>
    <row r="98" spans="1:8" ht="15">
      <c r="A98" s="1" t="s">
        <v>203</v>
      </c>
      <c r="B98" s="1">
        <v>4985.14</v>
      </c>
      <c r="C98" s="1">
        <v>2628.45</v>
      </c>
      <c r="D98" s="1"/>
      <c r="E98" s="1">
        <v>2603.16</v>
      </c>
      <c r="F98" s="1"/>
      <c r="G98" s="1">
        <v>5010.43</v>
      </c>
      <c r="H98" s="1"/>
    </row>
    <row r="99" spans="1:8" ht="15">
      <c r="A99" s="1" t="s">
        <v>206</v>
      </c>
      <c r="B99" s="1">
        <v>5010.43</v>
      </c>
      <c r="C99" s="1">
        <v>2626.5</v>
      </c>
      <c r="D99" s="1"/>
      <c r="E99" s="1">
        <v>2867.62</v>
      </c>
      <c r="F99" s="1"/>
      <c r="G99" s="1">
        <v>4769.31</v>
      </c>
      <c r="H99" s="1"/>
    </row>
    <row r="100" spans="1:8" ht="15">
      <c r="A100" s="1" t="s">
        <v>213</v>
      </c>
      <c r="B100" s="1">
        <v>4769.31</v>
      </c>
      <c r="C100" s="1">
        <v>2626.51</v>
      </c>
      <c r="D100" s="1"/>
      <c r="E100" s="1">
        <v>1985.3</v>
      </c>
      <c r="F100" s="1"/>
      <c r="G100" s="1">
        <v>5410.52</v>
      </c>
      <c r="H100" s="1"/>
    </row>
    <row r="101" ht="15">
      <c r="E101">
        <f>SUM(E82:E100)</f>
        <v>44528.84000000002</v>
      </c>
    </row>
  </sheetData>
  <sheetProtection/>
  <mergeCells count="1">
    <mergeCell ref="C16:D17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3:O91"/>
  <sheetViews>
    <sheetView zoomScalePageLayoutView="0" workbookViewId="0" topLeftCell="A7">
      <selection activeCell="D95" sqref="D95"/>
    </sheetView>
  </sheetViews>
  <sheetFormatPr defaultColWidth="9.140625" defaultRowHeight="15"/>
  <cols>
    <col min="1" max="1" width="8.00390625" style="0" customWidth="1"/>
    <col min="2" max="2" width="11.28125" style="0" customWidth="1"/>
    <col min="4" max="4" width="16.140625" style="0" customWidth="1"/>
    <col min="5" max="5" width="14.8515625" style="0" customWidth="1"/>
    <col min="7" max="7" width="10.00390625" style="0" customWidth="1"/>
    <col min="8" max="8" width="11.140625" style="0" customWidth="1"/>
    <col min="10" max="15" width="8.421875" style="0" customWidth="1"/>
  </cols>
  <sheetData>
    <row r="3" spans="1:6" ht="15">
      <c r="A3" t="s">
        <v>176</v>
      </c>
      <c r="F3" t="s">
        <v>227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177</v>
      </c>
      <c r="B9" s="11">
        <v>25271.72</v>
      </c>
      <c r="C9" s="11">
        <v>0</v>
      </c>
      <c r="D9" s="11">
        <v>4409.17</v>
      </c>
      <c r="E9" s="1"/>
      <c r="F9" s="11">
        <f>D9</f>
        <v>4409.17</v>
      </c>
      <c r="G9" s="11">
        <f>B9+C9-F9</f>
        <v>20862.550000000003</v>
      </c>
      <c r="H9" s="1"/>
    </row>
    <row r="10" spans="1:8" ht="15">
      <c r="A10" s="1" t="s">
        <v>11</v>
      </c>
      <c r="B10" s="11">
        <v>29914.27</v>
      </c>
      <c r="C10" s="11">
        <v>23942.04</v>
      </c>
      <c r="D10" s="11">
        <v>15318.99</v>
      </c>
      <c r="E10" s="1"/>
      <c r="F10" s="11">
        <f>D10</f>
        <v>15318.99</v>
      </c>
      <c r="G10" s="11">
        <f>B10+C10-F10</f>
        <v>38537.32</v>
      </c>
      <c r="H10" s="1"/>
    </row>
    <row r="11" spans="1:8" ht="15">
      <c r="A11" s="1" t="s">
        <v>12</v>
      </c>
      <c r="B11" s="1"/>
      <c r="C11" s="11">
        <f>SUM(C9:C10)</f>
        <v>23942.04</v>
      </c>
      <c r="D11" s="1"/>
      <c r="E11" s="1"/>
      <c r="F11" s="11">
        <f>SUM(F9:F10)</f>
        <v>19728.16</v>
      </c>
      <c r="G11" s="1"/>
      <c r="H11" s="1"/>
    </row>
    <row r="16" spans="1:15" ht="15">
      <c r="A16" s="1"/>
      <c r="B16" s="1" t="s">
        <v>13</v>
      </c>
      <c r="C16" s="475" t="s">
        <v>14</v>
      </c>
      <c r="D16" s="476"/>
      <c r="E16" s="1" t="s">
        <v>15</v>
      </c>
      <c r="F16" s="1"/>
      <c r="G16" s="1"/>
      <c r="H16" s="1"/>
      <c r="I16" s="4"/>
      <c r="J16" s="4"/>
      <c r="K16" s="4"/>
      <c r="L16" s="4"/>
      <c r="M16" s="4"/>
      <c r="N16" s="4"/>
      <c r="O16" s="4"/>
    </row>
    <row r="17" spans="1:15" ht="15">
      <c r="A17" s="1"/>
      <c r="B17" s="1"/>
      <c r="C17" s="477"/>
      <c r="D17" s="478"/>
      <c r="E17" s="1" t="s">
        <v>17</v>
      </c>
      <c r="F17" s="1" t="s">
        <v>18</v>
      </c>
      <c r="G17" s="1" t="s">
        <v>19</v>
      </c>
      <c r="H17" s="1" t="s">
        <v>20</v>
      </c>
      <c r="I17" s="4"/>
      <c r="J17" s="4"/>
      <c r="K17" s="4"/>
      <c r="L17" s="4"/>
      <c r="M17" s="4"/>
      <c r="N17" s="4"/>
      <c r="O17" s="4"/>
    </row>
    <row r="18" spans="1:15" ht="15">
      <c r="A18" s="1"/>
      <c r="B18" s="1" t="s">
        <v>214</v>
      </c>
      <c r="C18" s="1"/>
      <c r="D18" s="1"/>
      <c r="E18" s="1"/>
      <c r="F18" s="1"/>
      <c r="G18" s="1"/>
      <c r="H18" s="11"/>
      <c r="I18" s="4"/>
      <c r="J18" s="4"/>
      <c r="K18" s="4"/>
      <c r="L18" s="4"/>
      <c r="M18" s="4"/>
      <c r="N18" s="4"/>
      <c r="O18" s="4"/>
    </row>
    <row r="19" spans="1:15" ht="15">
      <c r="A19" s="1"/>
      <c r="B19" s="1"/>
      <c r="C19" s="1"/>
      <c r="D19" s="1"/>
      <c r="E19" s="1"/>
      <c r="F19" s="1"/>
      <c r="G19" s="1"/>
      <c r="H19" s="11"/>
      <c r="I19" s="4"/>
      <c r="J19" s="4"/>
      <c r="K19" s="4"/>
      <c r="L19" s="4"/>
      <c r="M19" s="4"/>
      <c r="N19" s="21"/>
      <c r="O19" s="4"/>
    </row>
    <row r="20" spans="1:15" ht="15">
      <c r="A20" s="1"/>
      <c r="B20" s="1"/>
      <c r="C20" s="1"/>
      <c r="D20" s="1"/>
      <c r="E20" s="1"/>
      <c r="F20" s="1"/>
      <c r="G20" s="1"/>
      <c r="H20" s="1"/>
      <c r="I20" s="4"/>
      <c r="J20" s="4"/>
      <c r="K20" s="4"/>
      <c r="L20" s="4"/>
      <c r="M20" s="4"/>
      <c r="N20" s="4"/>
      <c r="O20" s="4"/>
    </row>
    <row r="21" spans="1:15" ht="15">
      <c r="A21" s="1"/>
      <c r="B21" s="1"/>
      <c r="C21" s="1"/>
      <c r="D21" s="1"/>
      <c r="E21" s="1"/>
      <c r="F21" s="1"/>
      <c r="G21" s="1"/>
      <c r="H21" s="1"/>
      <c r="I21" s="4"/>
      <c r="J21" s="4"/>
      <c r="K21" s="4"/>
      <c r="L21" s="4"/>
      <c r="M21" s="4"/>
      <c r="N21" s="4"/>
      <c r="O21" s="4"/>
    </row>
    <row r="22" spans="1:15" ht="15">
      <c r="A22" s="1"/>
      <c r="B22" s="1"/>
      <c r="C22" s="1"/>
      <c r="D22" s="1"/>
      <c r="E22" s="1"/>
      <c r="F22" s="1"/>
      <c r="G22" s="1"/>
      <c r="H22" s="1"/>
      <c r="I22" s="4"/>
      <c r="J22" s="4"/>
      <c r="K22" s="4"/>
      <c r="L22" s="4"/>
      <c r="M22" s="4"/>
      <c r="N22" s="21"/>
      <c r="O22" s="4"/>
    </row>
    <row r="23" spans="1:15" ht="15">
      <c r="A23" s="1"/>
      <c r="B23" s="1"/>
      <c r="C23" s="1"/>
      <c r="D23" s="1"/>
      <c r="E23" s="1"/>
      <c r="F23" s="1"/>
      <c r="G23" s="1"/>
      <c r="H23" s="1"/>
      <c r="I23" s="4"/>
      <c r="J23" s="4"/>
      <c r="K23" s="4"/>
      <c r="L23" s="4"/>
      <c r="M23" s="4"/>
      <c r="N23" s="4"/>
      <c r="O23" s="4"/>
    </row>
    <row r="24" spans="1:15" ht="15">
      <c r="A24" s="1"/>
      <c r="B24" s="45" t="s">
        <v>215</v>
      </c>
      <c r="C24" s="30"/>
      <c r="D24" s="30"/>
      <c r="E24" s="11"/>
      <c r="F24" s="1">
        <v>1798.8</v>
      </c>
      <c r="G24" s="1">
        <v>7.55</v>
      </c>
      <c r="H24" s="13">
        <f>F24*G24</f>
        <v>13580.939999999999</v>
      </c>
      <c r="I24" s="4"/>
      <c r="J24" s="4"/>
      <c r="K24" s="4"/>
      <c r="L24" s="4"/>
      <c r="M24" s="4"/>
      <c r="N24" s="4"/>
      <c r="O24" s="4"/>
    </row>
    <row r="25" spans="1:15" ht="15">
      <c r="A25" s="1"/>
      <c r="B25" s="45" t="s">
        <v>216</v>
      </c>
      <c r="C25" s="30"/>
      <c r="D25" s="30"/>
      <c r="E25" s="11"/>
      <c r="F25" s="1"/>
      <c r="G25" s="1"/>
      <c r="H25" s="13"/>
      <c r="I25" s="4"/>
      <c r="J25" s="4"/>
      <c r="K25" s="4"/>
      <c r="L25" s="4"/>
      <c r="M25" s="4"/>
      <c r="N25" s="4"/>
      <c r="O25" s="4"/>
    </row>
    <row r="26" spans="1:15" ht="15">
      <c r="A26" s="1"/>
      <c r="B26" s="45" t="s">
        <v>217</v>
      </c>
      <c r="C26" s="6" t="s">
        <v>218</v>
      </c>
      <c r="D26" s="30"/>
      <c r="E26" s="11"/>
      <c r="F26" s="1"/>
      <c r="G26" s="1"/>
      <c r="H26" s="13"/>
      <c r="I26" s="4"/>
      <c r="J26" s="4"/>
      <c r="K26" s="4"/>
      <c r="L26" s="4"/>
      <c r="M26" s="4"/>
      <c r="N26" s="4"/>
      <c r="O26" s="4"/>
    </row>
    <row r="27" spans="1:15" ht="15">
      <c r="A27" s="1"/>
      <c r="B27" s="45" t="s">
        <v>219</v>
      </c>
      <c r="C27" s="30"/>
      <c r="D27" s="30"/>
      <c r="E27" s="1"/>
      <c r="F27" s="1"/>
      <c r="G27" s="1"/>
      <c r="H27" s="1"/>
      <c r="I27" s="4"/>
      <c r="J27" s="4"/>
      <c r="K27" s="4"/>
      <c r="L27" s="4"/>
      <c r="M27" s="4"/>
      <c r="N27" s="4"/>
      <c r="O27" s="4"/>
    </row>
    <row r="28" spans="1:15" ht="15">
      <c r="A28" s="1"/>
      <c r="B28" s="1"/>
      <c r="C28" s="1"/>
      <c r="D28" s="1"/>
      <c r="E28" s="1"/>
      <c r="F28" s="1"/>
      <c r="G28" s="1"/>
      <c r="H28" s="1"/>
      <c r="I28" s="4"/>
      <c r="J28" s="4"/>
      <c r="K28" s="4"/>
      <c r="L28" s="4"/>
      <c r="M28" s="4"/>
      <c r="N28" s="4"/>
      <c r="O28" s="4"/>
    </row>
    <row r="29" spans="1:15" ht="15">
      <c r="A29" s="1"/>
      <c r="B29" s="1"/>
      <c r="C29" s="1"/>
      <c r="D29" s="1"/>
      <c r="E29" s="1"/>
      <c r="F29" s="1"/>
      <c r="G29" s="14" t="s">
        <v>27</v>
      </c>
      <c r="H29" s="16">
        <f>SUM(H18:H28)</f>
        <v>13580.939999999999</v>
      </c>
      <c r="I29" s="4"/>
      <c r="J29" s="4"/>
      <c r="K29" s="4"/>
      <c r="L29" s="4"/>
      <c r="M29" s="4"/>
      <c r="N29" s="4"/>
      <c r="O29" s="4"/>
    </row>
    <row r="30" spans="1:15" ht="15">
      <c r="A30" s="1"/>
      <c r="B30" s="1"/>
      <c r="C30" s="1"/>
      <c r="D30" s="1"/>
      <c r="E30" s="1"/>
      <c r="F30" s="1"/>
      <c r="G30" s="1"/>
      <c r="H30" s="1"/>
      <c r="I30" s="4"/>
      <c r="J30" s="4"/>
      <c r="K30" s="4"/>
      <c r="L30" s="4"/>
      <c r="M30" s="4"/>
      <c r="N30" s="4"/>
      <c r="O30" s="4"/>
    </row>
    <row r="31" spans="1:15" ht="15">
      <c r="A31" s="1"/>
      <c r="B31" s="1"/>
      <c r="C31" s="1"/>
      <c r="D31" s="1"/>
      <c r="E31" s="1"/>
      <c r="F31" s="1"/>
      <c r="G31" s="1"/>
      <c r="H31" s="1"/>
      <c r="I31" s="4"/>
      <c r="J31" s="4"/>
      <c r="K31" s="4"/>
      <c r="L31" s="4"/>
      <c r="M31" s="4"/>
      <c r="N31" s="4"/>
      <c r="O31" s="4"/>
    </row>
    <row r="32" spans="1:15" ht="15">
      <c r="A32" s="1"/>
      <c r="B32" s="1"/>
      <c r="C32" s="1"/>
      <c r="D32" s="1"/>
      <c r="E32" s="1"/>
      <c r="F32" s="1"/>
      <c r="G32" s="1"/>
      <c r="H32" s="1"/>
      <c r="I32" s="4"/>
      <c r="J32" s="4"/>
      <c r="K32" s="4"/>
      <c r="L32" s="4"/>
      <c r="M32" s="4"/>
      <c r="N32" s="4"/>
      <c r="O32" s="4"/>
    </row>
    <row r="33" spans="9:15" ht="15">
      <c r="I33" s="4"/>
      <c r="J33" s="4"/>
      <c r="K33" s="4"/>
      <c r="L33" s="4"/>
      <c r="M33" s="4"/>
      <c r="N33" s="4"/>
      <c r="O33" s="4"/>
    </row>
    <row r="34" spans="4:15" ht="15">
      <c r="D34" t="s">
        <v>40</v>
      </c>
      <c r="I34" s="4"/>
      <c r="J34" s="4"/>
      <c r="K34" s="4"/>
      <c r="L34" s="4"/>
      <c r="M34" s="4"/>
      <c r="N34" s="4"/>
      <c r="O34" s="4"/>
    </row>
    <row r="35" ht="15">
      <c r="D35" t="s">
        <v>42</v>
      </c>
    </row>
    <row r="38" spans="3:7" ht="18.75">
      <c r="C38" s="65" t="s">
        <v>43</v>
      </c>
      <c r="D38" s="65"/>
      <c r="E38" s="65" t="s">
        <v>229</v>
      </c>
      <c r="F38" s="63"/>
      <c r="G38" s="63"/>
    </row>
    <row r="39" spans="2:7" ht="18.75">
      <c r="B39" s="64">
        <v>1798.8</v>
      </c>
      <c r="C39" s="65" t="s">
        <v>72</v>
      </c>
      <c r="D39" s="65"/>
      <c r="E39" s="65" t="s">
        <v>226</v>
      </c>
      <c r="F39" s="63"/>
      <c r="G39" s="63"/>
    </row>
    <row r="40" spans="1:7" ht="15">
      <c r="A40" s="21"/>
      <c r="B40" s="1" t="s">
        <v>46</v>
      </c>
      <c r="C40" s="38" t="s">
        <v>47</v>
      </c>
      <c r="D40" s="1"/>
      <c r="E40" s="1"/>
      <c r="F40" s="1" t="s">
        <v>48</v>
      </c>
      <c r="G40" s="1" t="s">
        <v>49</v>
      </c>
    </row>
    <row r="41" spans="1:7" ht="18.75">
      <c r="A41" s="21"/>
      <c r="B41" s="22" t="s">
        <v>179</v>
      </c>
      <c r="C41" s="43"/>
      <c r="D41" s="24"/>
      <c r="E41" s="24"/>
      <c r="F41" s="24" t="s">
        <v>51</v>
      </c>
      <c r="G41" s="25">
        <v>23942.04</v>
      </c>
    </row>
    <row r="42" spans="1:8" ht="15">
      <c r="A42" s="21"/>
      <c r="B42" s="26"/>
      <c r="C42" s="39"/>
      <c r="D42" s="26"/>
      <c r="E42" s="26"/>
      <c r="F42" s="26"/>
      <c r="G42" s="26"/>
      <c r="H42" s="4"/>
    </row>
    <row r="43" spans="1:8" ht="18.75">
      <c r="A43" s="21"/>
      <c r="B43" s="22" t="s">
        <v>2</v>
      </c>
      <c r="C43" s="44"/>
      <c r="D43" s="24"/>
      <c r="E43" s="24"/>
      <c r="F43" s="24" t="s">
        <v>51</v>
      </c>
      <c r="G43" s="25">
        <v>19728.16</v>
      </c>
      <c r="H43" s="21"/>
    </row>
    <row r="44" spans="1:8" ht="15">
      <c r="A44" s="21"/>
      <c r="B44" s="26">
        <v>3</v>
      </c>
      <c r="C44" s="39" t="s">
        <v>53</v>
      </c>
      <c r="D44" s="26"/>
      <c r="E44" s="26"/>
      <c r="F44" s="26" t="s">
        <v>51</v>
      </c>
      <c r="G44" s="26"/>
      <c r="H44" s="21"/>
    </row>
    <row r="45" spans="1:9" ht="18.75">
      <c r="A45" s="47"/>
      <c r="B45" s="22" t="s">
        <v>54</v>
      </c>
      <c r="C45" s="43"/>
      <c r="D45" s="23"/>
      <c r="E45" s="24"/>
      <c r="F45" s="27" t="s">
        <v>51</v>
      </c>
      <c r="G45" s="28">
        <v>13580.94</v>
      </c>
      <c r="H45" s="47"/>
      <c r="I45" s="17"/>
    </row>
    <row r="46" spans="1:8" ht="15">
      <c r="A46" s="21"/>
      <c r="B46" s="29"/>
      <c r="C46" s="40"/>
      <c r="D46" s="29"/>
      <c r="E46" s="29"/>
      <c r="F46" s="29"/>
      <c r="G46" s="29"/>
      <c r="H46" s="21"/>
    </row>
    <row r="47" spans="1:8" ht="15.75">
      <c r="A47" s="21"/>
      <c r="B47" s="26"/>
      <c r="C47" s="45" t="s">
        <v>215</v>
      </c>
      <c r="D47" s="30"/>
      <c r="E47" s="30"/>
      <c r="F47" s="61">
        <v>7.55</v>
      </c>
      <c r="G47" s="31">
        <f>B39*F47</f>
        <v>13580.939999999999</v>
      </c>
      <c r="H47" s="21"/>
    </row>
    <row r="48" spans="1:8" ht="15">
      <c r="A48" s="21"/>
      <c r="B48" s="26"/>
      <c r="C48" s="45" t="s">
        <v>216</v>
      </c>
      <c r="D48" s="30"/>
      <c r="E48" s="30"/>
      <c r="F48" s="32"/>
      <c r="G48" s="31"/>
      <c r="H48" s="21"/>
    </row>
    <row r="49" spans="1:8" ht="15">
      <c r="A49" s="21"/>
      <c r="B49" s="26"/>
      <c r="C49" s="45" t="s">
        <v>217</v>
      </c>
      <c r="D49" s="6" t="s">
        <v>218</v>
      </c>
      <c r="E49" s="30"/>
      <c r="F49" s="32"/>
      <c r="G49" s="26"/>
      <c r="H49" s="21"/>
    </row>
    <row r="50" spans="1:8" ht="15">
      <c r="A50" s="21"/>
      <c r="B50" s="26"/>
      <c r="C50" s="45" t="s">
        <v>219</v>
      </c>
      <c r="D50" s="30"/>
      <c r="E50" s="30"/>
      <c r="F50" s="32"/>
      <c r="G50" s="31"/>
      <c r="H50" s="21"/>
    </row>
    <row r="51" spans="1:8" ht="15">
      <c r="A51" s="21"/>
      <c r="B51" s="26"/>
      <c r="C51" s="39"/>
      <c r="D51" s="26"/>
      <c r="E51" s="26"/>
      <c r="F51" s="26"/>
      <c r="G51" s="26"/>
      <c r="H51" s="21"/>
    </row>
    <row r="52" spans="1:8" ht="15">
      <c r="A52" s="21"/>
      <c r="B52" s="33"/>
      <c r="C52" s="40"/>
      <c r="D52" s="29"/>
      <c r="E52" s="29"/>
      <c r="F52" s="26"/>
      <c r="G52" s="31"/>
      <c r="H52" s="21"/>
    </row>
    <row r="53" spans="1:8" ht="18.75">
      <c r="A53" s="21"/>
      <c r="B53" s="34" t="s">
        <v>62</v>
      </c>
      <c r="C53" s="41"/>
      <c r="D53" s="15"/>
      <c r="E53" s="3" t="s">
        <v>220</v>
      </c>
      <c r="F53" s="60">
        <v>5.76</v>
      </c>
      <c r="G53" s="31">
        <f>B39*F53</f>
        <v>10361.088</v>
      </c>
      <c r="H53" s="21"/>
    </row>
    <row r="54" spans="1:8" ht="18.75">
      <c r="A54" s="21"/>
      <c r="B54" s="34"/>
      <c r="C54" s="41"/>
      <c r="D54" s="15"/>
      <c r="E54" s="3" t="s">
        <v>93</v>
      </c>
      <c r="F54" s="34"/>
      <c r="G54" s="31">
        <f>G43-G47</f>
        <v>6147.220000000001</v>
      </c>
      <c r="H54" s="21"/>
    </row>
    <row r="55" spans="1:8" ht="15.75">
      <c r="A55" s="21"/>
      <c r="B55" s="66" t="s">
        <v>230</v>
      </c>
      <c r="C55" s="66"/>
      <c r="D55" s="66"/>
      <c r="E55" s="66"/>
      <c r="F55" s="67"/>
      <c r="G55" s="67"/>
      <c r="H55" s="21"/>
    </row>
    <row r="56" spans="1:8" ht="15">
      <c r="A56" s="21"/>
      <c r="B56" s="35"/>
      <c r="C56" s="39" t="s">
        <v>221</v>
      </c>
      <c r="D56" s="35"/>
      <c r="E56" s="35"/>
      <c r="F56" s="35"/>
      <c r="G56" s="25">
        <v>0</v>
      </c>
      <c r="H56" s="21"/>
    </row>
    <row r="57" spans="1:8" ht="15">
      <c r="A57" s="21"/>
      <c r="B57" s="26"/>
      <c r="C57" s="39"/>
      <c r="D57" s="26"/>
      <c r="E57" s="26"/>
      <c r="F57" s="26"/>
      <c r="G57" s="25"/>
      <c r="H57" s="21"/>
    </row>
    <row r="58" spans="1:8" ht="15">
      <c r="A58" s="21"/>
      <c r="B58" s="26"/>
      <c r="C58" s="39"/>
      <c r="D58" s="26"/>
      <c r="E58" s="26"/>
      <c r="F58" s="26"/>
      <c r="G58" s="26"/>
      <c r="H58" s="21"/>
    </row>
    <row r="59" spans="1:8" ht="15">
      <c r="A59" s="21"/>
      <c r="B59" s="26"/>
      <c r="C59" s="39" t="s">
        <v>222</v>
      </c>
      <c r="D59" s="26"/>
      <c r="E59" s="26"/>
      <c r="F59" s="26" t="s">
        <v>51</v>
      </c>
      <c r="G59" s="25"/>
      <c r="H59" s="21"/>
    </row>
    <row r="60" spans="1:8" ht="15">
      <c r="A60" s="21"/>
      <c r="B60" s="26"/>
      <c r="C60" s="39"/>
      <c r="D60" s="26"/>
      <c r="E60" s="26"/>
      <c r="F60" s="26"/>
      <c r="G60" s="26"/>
      <c r="H60" s="21"/>
    </row>
    <row r="61" spans="1:10" ht="15">
      <c r="A61" s="21"/>
      <c r="B61" s="26"/>
      <c r="C61" s="39" t="s">
        <v>223</v>
      </c>
      <c r="D61" s="26"/>
      <c r="E61" s="26"/>
      <c r="F61" s="26" t="s">
        <v>51</v>
      </c>
      <c r="G61" s="26"/>
      <c r="H61" s="21"/>
      <c r="J61" s="20"/>
    </row>
    <row r="62" spans="1:8" ht="15">
      <c r="A62" s="21"/>
      <c r="B62" s="36" t="s">
        <v>191</v>
      </c>
      <c r="C62" s="42" t="s">
        <v>65</v>
      </c>
      <c r="D62" s="36"/>
      <c r="E62" s="36"/>
      <c r="F62" s="37"/>
      <c r="G62" s="25">
        <v>38588.36</v>
      </c>
      <c r="H62" s="21"/>
    </row>
    <row r="63" spans="1:8" ht="15">
      <c r="A63" s="21"/>
      <c r="B63" s="26"/>
      <c r="C63" s="39" t="s">
        <v>193</v>
      </c>
      <c r="D63" s="26"/>
      <c r="E63" s="26"/>
      <c r="F63" s="26" t="s">
        <v>51</v>
      </c>
      <c r="G63" s="25">
        <v>21839.89</v>
      </c>
      <c r="H63" s="21"/>
    </row>
    <row r="64" spans="1:9" ht="15">
      <c r="A64" s="21"/>
      <c r="B64" s="26"/>
      <c r="C64" s="39" t="s">
        <v>67</v>
      </c>
      <c r="D64" s="26"/>
      <c r="E64" s="26"/>
      <c r="F64" s="26" t="s">
        <v>51</v>
      </c>
      <c r="G64" s="26"/>
      <c r="H64" s="21"/>
      <c r="I64" s="18"/>
    </row>
    <row r="65" spans="1:8" ht="15">
      <c r="A65" s="47"/>
      <c r="B65" s="26"/>
      <c r="C65" s="39"/>
      <c r="D65" s="26"/>
      <c r="E65" s="26"/>
      <c r="F65" s="26" t="s">
        <v>51</v>
      </c>
      <c r="G65" s="26"/>
      <c r="H65" s="47"/>
    </row>
    <row r="66" spans="1:8" ht="15">
      <c r="A66" s="48"/>
      <c r="B66" s="51"/>
      <c r="C66" s="52" t="s">
        <v>68</v>
      </c>
      <c r="D66" s="51"/>
      <c r="E66" s="51"/>
      <c r="F66" s="51" t="s">
        <v>51</v>
      </c>
      <c r="G66" s="53"/>
      <c r="H66" s="21"/>
    </row>
    <row r="67" spans="1:8" ht="15">
      <c r="A67" s="48"/>
      <c r="B67" s="54"/>
      <c r="C67" s="55" t="s">
        <v>194</v>
      </c>
      <c r="D67" s="55"/>
      <c r="E67" s="55"/>
      <c r="F67" s="55" t="s">
        <v>51</v>
      </c>
      <c r="G67" s="56">
        <f>G63+G43-G45</f>
        <v>27987.11</v>
      </c>
      <c r="H67" s="21"/>
    </row>
    <row r="68" spans="1:8" ht="15.75" thickBot="1">
      <c r="A68" s="48"/>
      <c r="B68" s="49"/>
      <c r="C68" s="49"/>
      <c r="D68" s="49"/>
      <c r="E68" s="49"/>
      <c r="F68" s="49"/>
      <c r="G68" s="50"/>
      <c r="H68" s="21"/>
    </row>
    <row r="69" spans="1:8" ht="15.75" thickBot="1">
      <c r="A69" s="57" t="s">
        <v>65</v>
      </c>
      <c r="B69" s="58"/>
      <c r="C69" s="58"/>
      <c r="D69" s="58" t="s">
        <v>224</v>
      </c>
      <c r="E69" s="58"/>
      <c r="F69" s="59" t="s">
        <v>225</v>
      </c>
      <c r="G69" s="62"/>
      <c r="H69" s="21"/>
    </row>
    <row r="70" spans="1:7" ht="15">
      <c r="A70" s="46" t="s">
        <v>89</v>
      </c>
      <c r="B70" s="46" t="s">
        <v>91</v>
      </c>
      <c r="C70" s="46" t="s">
        <v>92</v>
      </c>
      <c r="D70" s="46"/>
      <c r="E70" s="46" t="s">
        <v>93</v>
      </c>
      <c r="F70" s="46"/>
      <c r="G70" s="46" t="s">
        <v>94</v>
      </c>
    </row>
    <row r="71" spans="1:7" ht="15" hidden="1">
      <c r="A71" s="1" t="s">
        <v>90</v>
      </c>
      <c r="B71" s="1"/>
      <c r="C71" s="1">
        <v>2628.75</v>
      </c>
      <c r="D71" s="1"/>
      <c r="E71" s="1">
        <v>1147.87</v>
      </c>
      <c r="F71" s="1"/>
      <c r="G71" s="1">
        <v>1480.88</v>
      </c>
    </row>
    <row r="72" spans="1:7" ht="15" hidden="1">
      <c r="A72" s="1" t="s">
        <v>97</v>
      </c>
      <c r="B72" s="1">
        <v>1480.88</v>
      </c>
      <c r="C72" s="1">
        <v>2628.75</v>
      </c>
      <c r="D72" s="1"/>
      <c r="E72" s="1">
        <v>2165.52</v>
      </c>
      <c r="F72" s="1"/>
      <c r="G72" s="1">
        <v>1944.11</v>
      </c>
    </row>
    <row r="73" spans="1:7" ht="15" hidden="1">
      <c r="A73" s="1" t="s">
        <v>117</v>
      </c>
      <c r="B73" s="1">
        <v>1944.11</v>
      </c>
      <c r="C73" s="1">
        <v>2628.74</v>
      </c>
      <c r="D73" s="1"/>
      <c r="E73" s="1">
        <v>2104.23</v>
      </c>
      <c r="F73" s="1"/>
      <c r="G73" s="1">
        <v>2468.62</v>
      </c>
    </row>
    <row r="74" spans="1:7" ht="15" hidden="1">
      <c r="A74" s="1" t="s">
        <v>121</v>
      </c>
      <c r="B74" s="1">
        <v>2468.62</v>
      </c>
      <c r="C74" s="1">
        <v>2628.75</v>
      </c>
      <c r="D74" s="1"/>
      <c r="E74" s="1">
        <v>2553.47</v>
      </c>
      <c r="F74" s="1"/>
      <c r="G74" s="1">
        <v>2543.9</v>
      </c>
    </row>
    <row r="75" spans="1:7" ht="15" hidden="1">
      <c r="A75" s="1" t="s">
        <v>123</v>
      </c>
      <c r="B75" s="1">
        <v>2543.9</v>
      </c>
      <c r="C75" s="1">
        <v>2628.75</v>
      </c>
      <c r="D75" s="1"/>
      <c r="E75" s="1">
        <v>2004.64</v>
      </c>
      <c r="F75" s="1"/>
      <c r="G75" s="1">
        <v>3168.01</v>
      </c>
    </row>
    <row r="76" spans="1:7" ht="15" hidden="1">
      <c r="A76" s="1" t="s">
        <v>126</v>
      </c>
      <c r="B76" s="1">
        <v>3168.01</v>
      </c>
      <c r="C76" s="1">
        <v>2628.75</v>
      </c>
      <c r="D76" s="1"/>
      <c r="E76" s="1">
        <v>2531.44</v>
      </c>
      <c r="F76" s="1"/>
      <c r="G76" s="1">
        <v>3265.32</v>
      </c>
    </row>
    <row r="77" spans="1:7" ht="15" hidden="1">
      <c r="A77" s="1" t="s">
        <v>134</v>
      </c>
      <c r="B77" s="1">
        <v>3265.32</v>
      </c>
      <c r="C77" s="1">
        <v>2628.75</v>
      </c>
      <c r="D77" s="1"/>
      <c r="E77" s="1">
        <v>2046.95</v>
      </c>
      <c r="F77" s="1"/>
      <c r="G77" s="1">
        <v>3847.12</v>
      </c>
    </row>
    <row r="78" spans="1:7" ht="15" hidden="1">
      <c r="A78" s="1" t="s">
        <v>149</v>
      </c>
      <c r="B78" s="1">
        <v>3847.12</v>
      </c>
      <c r="C78" s="1">
        <v>2628.76</v>
      </c>
      <c r="D78" s="1"/>
      <c r="E78" s="1">
        <v>2059.14</v>
      </c>
      <c r="F78" s="1"/>
      <c r="G78" s="1">
        <v>4416.74</v>
      </c>
    </row>
    <row r="79" spans="1:7" ht="15" hidden="1">
      <c r="A79" s="1" t="s">
        <v>155</v>
      </c>
      <c r="B79" s="1">
        <v>4416.74</v>
      </c>
      <c r="C79" s="1">
        <v>2628.75</v>
      </c>
      <c r="D79" s="1"/>
      <c r="E79" s="1">
        <v>2497.47</v>
      </c>
      <c r="F79" s="1"/>
      <c r="G79" s="1">
        <v>4548.02</v>
      </c>
    </row>
    <row r="80" spans="1:7" ht="15" hidden="1">
      <c r="A80" s="1" t="s">
        <v>164</v>
      </c>
      <c r="B80" s="1">
        <v>4548.023</v>
      </c>
      <c r="C80" s="1">
        <v>2628.45</v>
      </c>
      <c r="D80" s="1"/>
      <c r="E80" s="1">
        <v>2346.29</v>
      </c>
      <c r="F80" s="1"/>
      <c r="G80" s="1">
        <v>4830.18</v>
      </c>
    </row>
    <row r="81" spans="1:7" ht="15" hidden="1">
      <c r="A81" s="6" t="s">
        <v>166</v>
      </c>
      <c r="B81" s="1">
        <v>4830.18</v>
      </c>
      <c r="C81" s="1">
        <v>2628.45</v>
      </c>
      <c r="D81" s="1"/>
      <c r="E81" s="1">
        <v>2439.65</v>
      </c>
      <c r="F81" s="1"/>
      <c r="G81" s="1">
        <v>5018.98</v>
      </c>
    </row>
    <row r="82" spans="1:7" ht="15" hidden="1">
      <c r="A82" s="1" t="s">
        <v>169</v>
      </c>
      <c r="B82" s="1">
        <v>5018.98</v>
      </c>
      <c r="C82" s="1">
        <v>2628.45</v>
      </c>
      <c r="D82" s="1"/>
      <c r="E82" s="1">
        <v>2920.06</v>
      </c>
      <c r="F82" s="1"/>
      <c r="G82" s="1">
        <v>4727.37</v>
      </c>
    </row>
    <row r="83" spans="1:7" ht="15" hidden="1">
      <c r="A83" s="1" t="s">
        <v>174</v>
      </c>
      <c r="B83" s="1">
        <v>4727.37</v>
      </c>
      <c r="C83" s="1">
        <v>2628.45</v>
      </c>
      <c r="D83" s="1"/>
      <c r="E83" s="1">
        <v>3127.09</v>
      </c>
      <c r="F83" s="1"/>
      <c r="G83" s="1">
        <v>4228.73</v>
      </c>
    </row>
    <row r="84" spans="1:7" ht="15">
      <c r="A84" s="1" t="s">
        <v>180</v>
      </c>
      <c r="B84" s="11">
        <f>G83</f>
        <v>4228.73</v>
      </c>
      <c r="C84" s="11">
        <v>2628.45</v>
      </c>
      <c r="D84" s="1"/>
      <c r="E84" s="11">
        <v>2072.62</v>
      </c>
      <c r="F84" s="1"/>
      <c r="G84" s="11">
        <f>B84+C84-E84</f>
        <v>4784.5599999999995</v>
      </c>
    </row>
    <row r="85" spans="1:7" ht="15">
      <c r="A85" s="1" t="s">
        <v>185</v>
      </c>
      <c r="B85" s="1">
        <v>4784.56</v>
      </c>
      <c r="C85" s="1">
        <v>2628.45</v>
      </c>
      <c r="D85" s="1"/>
      <c r="E85" s="1">
        <v>2330.35</v>
      </c>
      <c r="F85" s="1"/>
      <c r="G85" s="1">
        <v>5082.66</v>
      </c>
    </row>
    <row r="86" spans="1:7" ht="15">
      <c r="A86" s="1" t="s">
        <v>199</v>
      </c>
      <c r="B86" s="1">
        <v>5082.66</v>
      </c>
      <c r="C86" s="1">
        <v>2628.45</v>
      </c>
      <c r="D86" s="1"/>
      <c r="E86" s="1">
        <v>2725.97</v>
      </c>
      <c r="F86" s="1"/>
      <c r="G86" s="1">
        <v>4985.14</v>
      </c>
    </row>
    <row r="87" spans="1:7" ht="15">
      <c r="A87" s="1" t="s">
        <v>203</v>
      </c>
      <c r="B87" s="1">
        <v>4985.14</v>
      </c>
      <c r="C87" s="1">
        <v>2628.45</v>
      </c>
      <c r="D87" s="1"/>
      <c r="E87" s="1">
        <v>2603.16</v>
      </c>
      <c r="F87" s="1"/>
      <c r="G87" s="1">
        <v>5010.43</v>
      </c>
    </row>
    <row r="88" spans="1:7" ht="15">
      <c r="A88" s="1" t="s">
        <v>206</v>
      </c>
      <c r="B88" s="1">
        <v>5010.43</v>
      </c>
      <c r="C88" s="1">
        <v>2626.5</v>
      </c>
      <c r="D88" s="1"/>
      <c r="E88" s="1">
        <v>2867.62</v>
      </c>
      <c r="F88" s="1"/>
      <c r="G88" s="1">
        <v>4769.31</v>
      </c>
    </row>
    <row r="89" spans="1:7" ht="15">
      <c r="A89" s="1" t="s">
        <v>213</v>
      </c>
      <c r="B89" s="1">
        <v>4769.31</v>
      </c>
      <c r="C89" s="1">
        <v>2626.51</v>
      </c>
      <c r="D89" s="1"/>
      <c r="E89" s="1">
        <v>1985.3</v>
      </c>
      <c r="F89" s="1"/>
      <c r="G89" s="1">
        <v>5410.52</v>
      </c>
    </row>
    <row r="90" spans="1:7" ht="15">
      <c r="A90" s="1" t="s">
        <v>228</v>
      </c>
      <c r="B90" s="1">
        <v>5410.52</v>
      </c>
      <c r="C90" s="1">
        <v>2626.5</v>
      </c>
      <c r="D90" s="1"/>
      <c r="E90" s="1">
        <v>2328.64</v>
      </c>
      <c r="F90" s="1"/>
      <c r="G90" s="1">
        <v>5708.38</v>
      </c>
    </row>
    <row r="91" ht="15">
      <c r="E91">
        <f>SUM(E71:E90)</f>
        <v>46857.48000000002</v>
      </c>
    </row>
  </sheetData>
  <sheetProtection/>
  <mergeCells count="1">
    <mergeCell ref="C16:D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3:O97"/>
  <sheetViews>
    <sheetView zoomScalePageLayoutView="0" workbookViewId="0" topLeftCell="A12">
      <selection activeCell="D95" sqref="D95"/>
    </sheetView>
  </sheetViews>
  <sheetFormatPr defaultColWidth="9.140625" defaultRowHeight="15"/>
  <cols>
    <col min="1" max="1" width="8.00390625" style="0" customWidth="1"/>
    <col min="2" max="2" width="11.28125" style="0" customWidth="1"/>
    <col min="4" max="4" width="16.140625" style="0" customWidth="1"/>
    <col min="5" max="5" width="14.8515625" style="0" customWidth="1"/>
    <col min="7" max="7" width="11.8515625" style="0" customWidth="1"/>
    <col min="8" max="8" width="11.140625" style="0" customWidth="1"/>
    <col min="10" max="15" width="8.421875" style="0" customWidth="1"/>
  </cols>
  <sheetData>
    <row r="3" spans="1:6" ht="15">
      <c r="A3" t="s">
        <v>176</v>
      </c>
      <c r="F3" t="s">
        <v>231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177</v>
      </c>
      <c r="B9" s="11">
        <v>20862.55</v>
      </c>
      <c r="C9" s="11">
        <v>0</v>
      </c>
      <c r="D9" s="11">
        <v>1443.08</v>
      </c>
      <c r="E9" s="1"/>
      <c r="F9" s="11">
        <f>D9</f>
        <v>1443.08</v>
      </c>
      <c r="G9" s="11">
        <f>B9+C9-F9</f>
        <v>19419.47</v>
      </c>
      <c r="H9" s="1"/>
    </row>
    <row r="10" spans="1:8" ht="15">
      <c r="A10" s="1" t="s">
        <v>11</v>
      </c>
      <c r="B10" s="11">
        <v>38537.32</v>
      </c>
      <c r="C10" s="11">
        <v>23939.38</v>
      </c>
      <c r="D10" s="11">
        <v>20448.93</v>
      </c>
      <c r="E10" s="1"/>
      <c r="F10" s="11">
        <f>D10</f>
        <v>20448.93</v>
      </c>
      <c r="G10" s="11">
        <f>B10+C10-F10</f>
        <v>42027.77</v>
      </c>
      <c r="H10" s="1"/>
    </row>
    <row r="11" spans="1:8" ht="15">
      <c r="A11" s="1" t="s">
        <v>12</v>
      </c>
      <c r="B11" s="1"/>
      <c r="C11" s="11">
        <f>SUM(C9:C10)</f>
        <v>23939.38</v>
      </c>
      <c r="D11" s="1"/>
      <c r="E11" s="1"/>
      <c r="F11" s="11">
        <f>SUM(F9:F10)</f>
        <v>21892.010000000002</v>
      </c>
      <c r="G11" s="1"/>
      <c r="H11" s="1"/>
    </row>
    <row r="16" spans="1:15" ht="15">
      <c r="A16" s="1"/>
      <c r="B16" s="1" t="s">
        <v>13</v>
      </c>
      <c r="C16" s="475" t="s">
        <v>14</v>
      </c>
      <c r="D16" s="476"/>
      <c r="E16" s="1" t="s">
        <v>15</v>
      </c>
      <c r="F16" s="1"/>
      <c r="G16" s="1"/>
      <c r="H16" s="1"/>
      <c r="I16" s="4"/>
      <c r="J16" s="4"/>
      <c r="K16" s="4"/>
      <c r="L16" s="4"/>
      <c r="M16" s="4"/>
      <c r="N16" s="4"/>
      <c r="O16" s="4"/>
    </row>
    <row r="17" spans="1:15" ht="15">
      <c r="A17" s="1"/>
      <c r="B17" s="1"/>
      <c r="C17" s="477"/>
      <c r="D17" s="478"/>
      <c r="E17" s="1" t="s">
        <v>17</v>
      </c>
      <c r="F17" s="1" t="s">
        <v>18</v>
      </c>
      <c r="G17" s="1" t="s">
        <v>19</v>
      </c>
      <c r="H17" s="1" t="s">
        <v>20</v>
      </c>
      <c r="I17" s="4"/>
      <c r="J17" s="4"/>
      <c r="K17" s="4"/>
      <c r="L17" s="4"/>
      <c r="M17" s="4"/>
      <c r="N17" s="4"/>
      <c r="O17" s="4"/>
    </row>
    <row r="18" spans="1:15" ht="15">
      <c r="A18" s="1"/>
      <c r="B18" s="1" t="s">
        <v>214</v>
      </c>
      <c r="C18" s="1"/>
      <c r="D18" s="1"/>
      <c r="E18" s="1"/>
      <c r="F18" s="1"/>
      <c r="G18" s="1"/>
      <c r="H18" s="11"/>
      <c r="I18" s="4"/>
      <c r="J18" s="4"/>
      <c r="K18" s="4"/>
      <c r="L18" s="4"/>
      <c r="M18" s="4"/>
      <c r="N18" s="4"/>
      <c r="O18" s="4"/>
    </row>
    <row r="19" spans="1:15" ht="15">
      <c r="A19" s="1"/>
      <c r="B19" s="1"/>
      <c r="C19" s="1"/>
      <c r="D19" s="1"/>
      <c r="E19" s="1"/>
      <c r="F19" s="1"/>
      <c r="G19" s="1"/>
      <c r="H19" s="11"/>
      <c r="I19" s="4"/>
      <c r="J19" s="4"/>
      <c r="K19" s="4"/>
      <c r="L19" s="4"/>
      <c r="M19" s="4"/>
      <c r="N19" s="21"/>
      <c r="O19" s="4"/>
    </row>
    <row r="20" spans="1:15" ht="15">
      <c r="A20" s="1"/>
      <c r="B20" s="1"/>
      <c r="C20" s="1"/>
      <c r="D20" s="1"/>
      <c r="E20" s="1"/>
      <c r="F20" s="1"/>
      <c r="G20" s="1"/>
      <c r="H20" s="1"/>
      <c r="I20" s="4"/>
      <c r="J20" s="4"/>
      <c r="K20" s="4"/>
      <c r="L20" s="4"/>
      <c r="M20" s="4"/>
      <c r="N20" s="4"/>
      <c r="O20" s="4"/>
    </row>
    <row r="21" spans="1:15" ht="15">
      <c r="A21" s="1"/>
      <c r="B21" s="1"/>
      <c r="C21" s="1"/>
      <c r="D21" s="1"/>
      <c r="E21" s="1"/>
      <c r="F21" s="1"/>
      <c r="G21" s="1"/>
      <c r="H21" s="1"/>
      <c r="I21" s="4"/>
      <c r="J21" s="4"/>
      <c r="K21" s="4"/>
      <c r="L21" s="4"/>
      <c r="M21" s="4"/>
      <c r="N21" s="4"/>
      <c r="O21" s="4"/>
    </row>
    <row r="22" spans="1:15" ht="15">
      <c r="A22" s="1"/>
      <c r="B22" s="1"/>
      <c r="C22" s="1"/>
      <c r="D22" s="1"/>
      <c r="E22" s="1"/>
      <c r="F22" s="1"/>
      <c r="G22" s="1"/>
      <c r="H22" s="1"/>
      <c r="I22" s="4"/>
      <c r="J22" s="4"/>
      <c r="K22" s="4"/>
      <c r="L22" s="4"/>
      <c r="M22" s="4"/>
      <c r="N22" s="21"/>
      <c r="O22" s="4"/>
    </row>
    <row r="23" spans="1:15" ht="15">
      <c r="A23" s="1"/>
      <c r="B23" s="1"/>
      <c r="C23" s="1"/>
      <c r="D23" s="1"/>
      <c r="E23" s="1"/>
      <c r="F23" s="1"/>
      <c r="G23" s="1"/>
      <c r="H23" s="1"/>
      <c r="I23" s="4"/>
      <c r="J23" s="4"/>
      <c r="K23" s="4"/>
      <c r="L23" s="4"/>
      <c r="M23" s="4"/>
      <c r="N23" s="4"/>
      <c r="O23" s="4"/>
    </row>
    <row r="24" spans="1:15" ht="15">
      <c r="A24" s="1"/>
      <c r="B24" s="45" t="s">
        <v>215</v>
      </c>
      <c r="C24" s="30"/>
      <c r="D24" s="30"/>
      <c r="E24" s="11"/>
      <c r="F24" s="1">
        <v>1798.8</v>
      </c>
      <c r="G24" s="1">
        <v>7.55</v>
      </c>
      <c r="H24" s="13">
        <f>F24*G24</f>
        <v>13580.939999999999</v>
      </c>
      <c r="I24" s="4"/>
      <c r="J24" s="4"/>
      <c r="K24" s="4"/>
      <c r="L24" s="4"/>
      <c r="M24" s="4"/>
      <c r="N24" s="4"/>
      <c r="O24" s="4"/>
    </row>
    <row r="25" spans="1:15" ht="15">
      <c r="A25" s="1"/>
      <c r="B25" s="45" t="s">
        <v>216</v>
      </c>
      <c r="C25" s="30"/>
      <c r="D25" s="30"/>
      <c r="E25" s="11"/>
      <c r="F25" s="1"/>
      <c r="G25" s="1"/>
      <c r="H25" s="13"/>
      <c r="I25" s="4"/>
      <c r="J25" s="4"/>
      <c r="K25" s="4"/>
      <c r="L25" s="4"/>
      <c r="M25" s="4"/>
      <c r="N25" s="4"/>
      <c r="O25" s="4"/>
    </row>
    <row r="26" spans="1:15" ht="15">
      <c r="A26" s="1"/>
      <c r="B26" s="45" t="s">
        <v>217</v>
      </c>
      <c r="C26" s="6" t="s">
        <v>218</v>
      </c>
      <c r="D26" s="30"/>
      <c r="E26" s="11"/>
      <c r="F26" s="1"/>
      <c r="G26" s="1"/>
      <c r="H26" s="13"/>
      <c r="I26" s="4"/>
      <c r="J26" s="4"/>
      <c r="K26" s="4"/>
      <c r="L26" s="4"/>
      <c r="M26" s="4"/>
      <c r="N26" s="4"/>
      <c r="O26" s="4"/>
    </row>
    <row r="27" spans="1:15" ht="15">
      <c r="A27" s="1"/>
      <c r="B27" s="45" t="s">
        <v>219</v>
      </c>
      <c r="C27" s="30"/>
      <c r="D27" s="30"/>
      <c r="E27" s="1"/>
      <c r="F27" s="1"/>
      <c r="G27" s="1"/>
      <c r="H27" s="1"/>
      <c r="I27" s="4"/>
      <c r="J27" s="4"/>
      <c r="K27" s="4"/>
      <c r="L27" s="4"/>
      <c r="M27" s="4"/>
      <c r="N27" s="4"/>
      <c r="O27" s="4"/>
    </row>
    <row r="28" spans="1:15" ht="15">
      <c r="A28" s="1"/>
      <c r="B28" s="1"/>
      <c r="C28" s="1"/>
      <c r="D28" s="1"/>
      <c r="E28" s="1"/>
      <c r="F28" s="1"/>
      <c r="G28" s="1"/>
      <c r="H28" s="1"/>
      <c r="I28" s="4"/>
      <c r="J28" s="4"/>
      <c r="K28" s="4"/>
      <c r="L28" s="4"/>
      <c r="M28" s="4"/>
      <c r="N28" s="4"/>
      <c r="O28" s="4"/>
    </row>
    <row r="29" spans="1:15" ht="15">
      <c r="A29" s="1"/>
      <c r="B29" s="1"/>
      <c r="C29" s="1"/>
      <c r="D29" s="1"/>
      <c r="E29" s="1"/>
      <c r="F29" s="1"/>
      <c r="G29" s="14" t="s">
        <v>27</v>
      </c>
      <c r="H29" s="16">
        <f>SUM(H18:H28)</f>
        <v>13580.939999999999</v>
      </c>
      <c r="I29" s="4"/>
      <c r="J29" s="4"/>
      <c r="K29" s="4"/>
      <c r="L29" s="4"/>
      <c r="M29" s="4"/>
      <c r="N29" s="4"/>
      <c r="O29" s="4"/>
    </row>
    <row r="30" spans="1:15" ht="15">
      <c r="A30" s="1"/>
      <c r="B30" s="1"/>
      <c r="C30" s="1"/>
      <c r="D30" s="1"/>
      <c r="E30" s="1"/>
      <c r="F30" s="1"/>
      <c r="G30" s="1"/>
      <c r="H30" s="1"/>
      <c r="I30" s="4"/>
      <c r="J30" s="4"/>
      <c r="K30" s="4"/>
      <c r="L30" s="4"/>
      <c r="M30" s="4"/>
      <c r="N30" s="4"/>
      <c r="O30" s="4"/>
    </row>
    <row r="31" spans="1:15" ht="15">
      <c r="A31" s="1"/>
      <c r="B31" s="1"/>
      <c r="C31" s="1"/>
      <c r="D31" s="1"/>
      <c r="E31" s="1"/>
      <c r="F31" s="1"/>
      <c r="G31" s="1"/>
      <c r="H31" s="1"/>
      <c r="I31" s="4"/>
      <c r="J31" s="4"/>
      <c r="K31" s="4"/>
      <c r="L31" s="4"/>
      <c r="M31" s="4"/>
      <c r="N31" s="4"/>
      <c r="O31" s="4"/>
    </row>
    <row r="32" spans="1:15" ht="15">
      <c r="A32" s="1"/>
      <c r="B32" s="1"/>
      <c r="C32" s="1"/>
      <c r="D32" s="1"/>
      <c r="E32" s="1"/>
      <c r="F32" s="1"/>
      <c r="G32" s="1"/>
      <c r="H32" s="1"/>
      <c r="I32" s="4"/>
      <c r="J32" s="4"/>
      <c r="K32" s="4"/>
      <c r="L32" s="4"/>
      <c r="M32" s="4"/>
      <c r="N32" s="4"/>
      <c r="O32" s="4"/>
    </row>
    <row r="33" spans="9:15" ht="15">
      <c r="I33" s="4"/>
      <c r="J33" s="4"/>
      <c r="K33" s="4"/>
      <c r="L33" s="4"/>
      <c r="M33" s="4"/>
      <c r="N33" s="4"/>
      <c r="O33" s="4"/>
    </row>
    <row r="34" spans="4:15" ht="15">
      <c r="D34" t="s">
        <v>40</v>
      </c>
      <c r="I34" s="4"/>
      <c r="J34" s="4"/>
      <c r="K34" s="4"/>
      <c r="L34" s="4"/>
      <c r="M34" s="4"/>
      <c r="N34" s="4"/>
      <c r="O34" s="4"/>
    </row>
    <row r="35" ht="15">
      <c r="D35" t="s">
        <v>42</v>
      </c>
    </row>
    <row r="38" spans="3:7" ht="18.75">
      <c r="C38" s="65" t="s">
        <v>43</v>
      </c>
      <c r="D38" s="65"/>
      <c r="E38" s="65" t="s">
        <v>229</v>
      </c>
      <c r="F38" s="63"/>
      <c r="G38" s="63"/>
    </row>
    <row r="39" spans="2:7" ht="18.75">
      <c r="B39" s="64">
        <v>1798.8</v>
      </c>
      <c r="C39" s="65" t="s">
        <v>72</v>
      </c>
      <c r="D39" s="65"/>
      <c r="E39" s="65" t="s">
        <v>232</v>
      </c>
      <c r="F39" s="63"/>
      <c r="G39" s="63"/>
    </row>
    <row r="40" spans="1:7" ht="15">
      <c r="A40" s="21"/>
      <c r="B40" s="1" t="s">
        <v>46</v>
      </c>
      <c r="C40" s="38" t="s">
        <v>47</v>
      </c>
      <c r="D40" s="1"/>
      <c r="E40" s="1"/>
      <c r="F40" s="1" t="s">
        <v>48</v>
      </c>
      <c r="G40" s="1" t="s">
        <v>49</v>
      </c>
    </row>
    <row r="41" spans="1:7" ht="18.75">
      <c r="A41" s="21"/>
      <c r="B41" s="22" t="s">
        <v>179</v>
      </c>
      <c r="C41" s="43"/>
      <c r="D41" s="24"/>
      <c r="E41" s="24"/>
      <c r="F41" s="24" t="s">
        <v>51</v>
      </c>
      <c r="G41" s="25">
        <v>23942.04</v>
      </c>
    </row>
    <row r="42" spans="1:8" ht="15">
      <c r="A42" s="21"/>
      <c r="B42" s="26"/>
      <c r="C42" s="39"/>
      <c r="D42" s="26"/>
      <c r="E42" s="26"/>
      <c r="F42" s="26"/>
      <c r="G42" s="26"/>
      <c r="H42" s="4"/>
    </row>
    <row r="43" spans="1:8" ht="18.75">
      <c r="A43" s="21"/>
      <c r="B43" s="22" t="s">
        <v>2</v>
      </c>
      <c r="C43" s="44"/>
      <c r="D43" s="24"/>
      <c r="E43" s="24"/>
      <c r="F43" s="24" t="s">
        <v>51</v>
      </c>
      <c r="G43" s="25">
        <v>21982.01</v>
      </c>
      <c r="H43" s="21"/>
    </row>
    <row r="44" spans="1:8" ht="15">
      <c r="A44" s="21"/>
      <c r="B44" s="26">
        <v>3</v>
      </c>
      <c r="C44" s="39" t="s">
        <v>53</v>
      </c>
      <c r="D44" s="26"/>
      <c r="E44" s="26"/>
      <c r="F44" s="26" t="s">
        <v>51</v>
      </c>
      <c r="G44" s="26"/>
      <c r="H44" s="21"/>
    </row>
    <row r="45" spans="1:9" ht="18.75">
      <c r="A45" s="47"/>
      <c r="B45" s="22" t="s">
        <v>54</v>
      </c>
      <c r="C45" s="43"/>
      <c r="D45" s="23"/>
      <c r="E45" s="24"/>
      <c r="F45" s="27" t="s">
        <v>51</v>
      </c>
      <c r="G45" s="28">
        <v>13580.94</v>
      </c>
      <c r="H45" s="47"/>
      <c r="I45" s="17"/>
    </row>
    <row r="46" spans="1:8" ht="15.75">
      <c r="A46" s="21"/>
      <c r="B46" s="29"/>
      <c r="C46" s="68" t="s">
        <v>233</v>
      </c>
      <c r="D46" s="68"/>
      <c r="E46" s="68"/>
      <c r="F46" s="61">
        <v>7.55</v>
      </c>
      <c r="G46" s="29"/>
      <c r="H46" s="21"/>
    </row>
    <row r="47" spans="1:8" ht="15">
      <c r="A47" s="21"/>
      <c r="B47" s="26"/>
      <c r="C47" s="68" t="s">
        <v>216</v>
      </c>
      <c r="D47" s="68"/>
      <c r="E47" s="68"/>
      <c r="F47" s="1" t="s">
        <v>234</v>
      </c>
      <c r="G47" s="31">
        <f>B39*F46</f>
        <v>13580.939999999999</v>
      </c>
      <c r="H47" s="21"/>
    </row>
    <row r="48" spans="1:8" ht="15">
      <c r="A48" s="21"/>
      <c r="B48" s="26"/>
      <c r="C48" s="68" t="s">
        <v>217</v>
      </c>
      <c r="D48" s="68" t="s">
        <v>218</v>
      </c>
      <c r="E48" s="68"/>
      <c r="F48" s="1" t="s">
        <v>235</v>
      </c>
      <c r="G48" s="31"/>
      <c r="H48" s="21"/>
    </row>
    <row r="49" spans="1:8" ht="15">
      <c r="A49" s="21"/>
      <c r="B49" s="26"/>
      <c r="C49" s="68" t="s">
        <v>219</v>
      </c>
      <c r="D49" s="68"/>
      <c r="E49" s="68"/>
      <c r="F49" s="1"/>
      <c r="G49" s="26"/>
      <c r="H49" s="21"/>
    </row>
    <row r="50" spans="1:8" ht="15">
      <c r="A50" s="21"/>
      <c r="B50" s="26"/>
      <c r="C50" s="6" t="s">
        <v>104</v>
      </c>
      <c r="D50" s="6" t="s">
        <v>105</v>
      </c>
      <c r="E50" s="6"/>
      <c r="F50" s="69">
        <v>1.68</v>
      </c>
      <c r="G50" s="31">
        <f>B39*F50</f>
        <v>3021.984</v>
      </c>
      <c r="H50" s="21"/>
    </row>
    <row r="51" spans="1:8" ht="15">
      <c r="A51" s="21"/>
      <c r="B51" s="26"/>
      <c r="C51" s="6" t="s">
        <v>106</v>
      </c>
      <c r="D51" s="6"/>
      <c r="E51" s="6"/>
      <c r="F51" s="69">
        <v>2.22</v>
      </c>
      <c r="G51" s="31">
        <f>B39*F51</f>
        <v>3993.3360000000002</v>
      </c>
      <c r="H51" s="21"/>
    </row>
    <row r="52" spans="1:8" ht="15">
      <c r="A52" s="21"/>
      <c r="B52" s="26"/>
      <c r="C52" s="6" t="s">
        <v>107</v>
      </c>
      <c r="D52" s="6"/>
      <c r="E52" s="6"/>
      <c r="F52" s="69"/>
      <c r="G52" s="31"/>
      <c r="H52" s="21"/>
    </row>
    <row r="53" spans="1:8" ht="15">
      <c r="A53" s="21"/>
      <c r="B53" s="26"/>
      <c r="C53" s="6" t="s">
        <v>108</v>
      </c>
      <c r="D53" s="6"/>
      <c r="E53" s="6"/>
      <c r="F53" s="69">
        <v>0.69</v>
      </c>
      <c r="G53" s="31">
        <f>B39*F53</f>
        <v>1241.1719999999998</v>
      </c>
      <c r="H53" s="21"/>
    </row>
    <row r="54" spans="1:8" ht="15">
      <c r="A54" s="21"/>
      <c r="B54" s="26"/>
      <c r="C54" s="6" t="s">
        <v>109</v>
      </c>
      <c r="D54" s="6"/>
      <c r="E54" s="6"/>
      <c r="F54" s="69"/>
      <c r="G54" s="31"/>
      <c r="H54" s="21"/>
    </row>
    <row r="55" spans="1:8" ht="15">
      <c r="A55" s="21"/>
      <c r="B55" s="26"/>
      <c r="C55" s="6" t="s">
        <v>110</v>
      </c>
      <c r="D55" s="6"/>
      <c r="E55" s="6"/>
      <c r="F55" s="69">
        <v>2</v>
      </c>
      <c r="G55" s="31">
        <f>B39*F55</f>
        <v>3597.6</v>
      </c>
      <c r="H55" s="21"/>
    </row>
    <row r="56" spans="1:8" ht="15">
      <c r="A56" s="21"/>
      <c r="B56" s="26"/>
      <c r="C56" s="6" t="s">
        <v>111</v>
      </c>
      <c r="D56" s="6"/>
      <c r="E56" s="6" t="s">
        <v>112</v>
      </c>
      <c r="F56" s="69"/>
      <c r="G56" s="31"/>
      <c r="H56" s="21"/>
    </row>
    <row r="57" spans="1:8" ht="15">
      <c r="A57" s="21"/>
      <c r="B57" s="26"/>
      <c r="C57" s="6" t="s">
        <v>108</v>
      </c>
      <c r="D57" s="6"/>
      <c r="E57" s="6"/>
      <c r="F57" s="69">
        <v>0.57</v>
      </c>
      <c r="G57" s="31">
        <f>B39*F57</f>
        <v>1025.3159999999998</v>
      </c>
      <c r="H57" s="21"/>
    </row>
    <row r="58" spans="1:8" ht="15">
      <c r="A58" s="21"/>
      <c r="B58" s="26"/>
      <c r="C58" s="6" t="s">
        <v>113</v>
      </c>
      <c r="D58" s="6"/>
      <c r="E58" s="6"/>
      <c r="F58" s="69"/>
      <c r="G58" s="31"/>
      <c r="H58" s="21"/>
    </row>
    <row r="59" spans="1:8" ht="15">
      <c r="A59" s="21"/>
      <c r="B59" s="26"/>
      <c r="C59" s="6" t="s">
        <v>114</v>
      </c>
      <c r="D59" s="6"/>
      <c r="E59" s="6"/>
      <c r="F59" s="69">
        <v>0.39</v>
      </c>
      <c r="G59" s="31">
        <f>B39*F59</f>
        <v>701.532</v>
      </c>
      <c r="H59" s="21"/>
    </row>
    <row r="60" spans="1:8" ht="18.75">
      <c r="A60" s="21"/>
      <c r="B60" s="34" t="s">
        <v>62</v>
      </c>
      <c r="C60" s="41"/>
      <c r="D60" s="15"/>
      <c r="E60" s="3" t="s">
        <v>220</v>
      </c>
      <c r="F60" s="60">
        <v>5.76</v>
      </c>
      <c r="G60" s="31">
        <f>B39*F60</f>
        <v>10361.088</v>
      </c>
      <c r="H60" s="21"/>
    </row>
    <row r="61" spans="1:8" ht="18.75">
      <c r="A61" s="21"/>
      <c r="B61" s="34"/>
      <c r="C61" s="41"/>
      <c r="D61" s="15"/>
      <c r="E61" s="3" t="s">
        <v>93</v>
      </c>
      <c r="F61" s="34"/>
      <c r="G61" s="31">
        <f>G43-G47</f>
        <v>8401.07</v>
      </c>
      <c r="H61" s="21"/>
    </row>
    <row r="62" spans="1:8" ht="15.75">
      <c r="A62" s="21"/>
      <c r="B62" s="66" t="s">
        <v>230</v>
      </c>
      <c r="C62" s="66"/>
      <c r="D62" s="66"/>
      <c r="E62" s="66"/>
      <c r="F62" s="67"/>
      <c r="G62" s="67"/>
      <c r="H62" s="21"/>
    </row>
    <row r="63" spans="1:8" ht="15">
      <c r="A63" s="21"/>
      <c r="B63" s="35"/>
      <c r="C63" s="39" t="s">
        <v>221</v>
      </c>
      <c r="D63" s="35"/>
      <c r="E63" s="35"/>
      <c r="F63" s="35"/>
      <c r="G63" s="25">
        <v>0</v>
      </c>
      <c r="H63" s="21"/>
    </row>
    <row r="64" spans="1:8" ht="15">
      <c r="A64" s="21"/>
      <c r="B64" s="26"/>
      <c r="C64" s="39" t="s">
        <v>222</v>
      </c>
      <c r="D64" s="26"/>
      <c r="E64" s="26"/>
      <c r="F64" s="26" t="s">
        <v>51</v>
      </c>
      <c r="G64" s="25"/>
      <c r="H64" s="21"/>
    </row>
    <row r="65" spans="1:8" ht="15">
      <c r="A65" s="21"/>
      <c r="B65" s="26"/>
      <c r="C65" s="39"/>
      <c r="D65" s="26"/>
      <c r="E65" s="26"/>
      <c r="F65" s="26"/>
      <c r="G65" s="26"/>
      <c r="H65" s="21"/>
    </row>
    <row r="66" spans="1:10" ht="15">
      <c r="A66" s="21"/>
      <c r="B66" s="26"/>
      <c r="C66" s="39" t="s">
        <v>223</v>
      </c>
      <c r="D66" s="26"/>
      <c r="E66" s="26"/>
      <c r="F66" s="26" t="s">
        <v>51</v>
      </c>
      <c r="G66" s="26"/>
      <c r="H66" s="21"/>
      <c r="J66" s="20"/>
    </row>
    <row r="67" spans="1:8" ht="15">
      <c r="A67" s="21"/>
      <c r="B67" s="36" t="s">
        <v>191</v>
      </c>
      <c r="C67" s="42" t="s">
        <v>65</v>
      </c>
      <c r="D67" s="36"/>
      <c r="E67" s="36"/>
      <c r="F67" s="37"/>
      <c r="G67" s="25">
        <v>41059.37</v>
      </c>
      <c r="H67" s="21"/>
    </row>
    <row r="68" spans="1:8" ht="15">
      <c r="A68" s="21"/>
      <c r="B68" s="26"/>
      <c r="C68" s="39" t="s">
        <v>193</v>
      </c>
      <c r="D68" s="26"/>
      <c r="E68" s="26"/>
      <c r="F68" s="26" t="s">
        <v>51</v>
      </c>
      <c r="G68" s="25">
        <v>27987.11</v>
      </c>
      <c r="H68" s="21"/>
    </row>
    <row r="69" spans="1:9" ht="15">
      <c r="A69" s="21"/>
      <c r="B69" s="26"/>
      <c r="C69" s="39" t="s">
        <v>67</v>
      </c>
      <c r="D69" s="26"/>
      <c r="E69" s="26"/>
      <c r="F69" s="26" t="s">
        <v>51</v>
      </c>
      <c r="G69" s="26"/>
      <c r="H69" s="21"/>
      <c r="I69" s="18"/>
    </row>
    <row r="70" spans="1:8" ht="15">
      <c r="A70" s="47"/>
      <c r="B70" s="26"/>
      <c r="C70" s="39"/>
      <c r="D70" s="26"/>
      <c r="E70" s="26"/>
      <c r="F70" s="26" t="s">
        <v>51</v>
      </c>
      <c r="G70" s="26"/>
      <c r="H70" s="47"/>
    </row>
    <row r="71" spans="1:8" ht="15">
      <c r="A71" s="48"/>
      <c r="B71" s="51"/>
      <c r="C71" s="52" t="s">
        <v>68</v>
      </c>
      <c r="D71" s="51"/>
      <c r="E71" s="51"/>
      <c r="F71" s="51" t="s">
        <v>51</v>
      </c>
      <c r="G71" s="53"/>
      <c r="H71" s="21"/>
    </row>
    <row r="72" spans="1:8" ht="15">
      <c r="A72" s="48"/>
      <c r="B72" s="54"/>
      <c r="C72" s="55" t="s">
        <v>194</v>
      </c>
      <c r="D72" s="55"/>
      <c r="E72" s="55"/>
      <c r="F72" s="55" t="s">
        <v>51</v>
      </c>
      <c r="G72" s="56">
        <f>G68+G43-G45</f>
        <v>36388.17999999999</v>
      </c>
      <c r="H72" s="21"/>
    </row>
    <row r="73" spans="1:8" ht="15.75" thickBot="1">
      <c r="A73" s="48"/>
      <c r="B73" s="49"/>
      <c r="C73" s="49"/>
      <c r="D73" s="49"/>
      <c r="E73" s="49"/>
      <c r="F73" s="49"/>
      <c r="G73" s="50"/>
      <c r="H73" s="21"/>
    </row>
    <row r="74" spans="1:8" ht="15.75" thickBot="1">
      <c r="A74" s="57" t="s">
        <v>65</v>
      </c>
      <c r="B74" s="58"/>
      <c r="C74" s="58"/>
      <c r="D74" s="58" t="s">
        <v>224</v>
      </c>
      <c r="E74" s="58"/>
      <c r="F74" s="59" t="s">
        <v>225</v>
      </c>
      <c r="G74" s="62"/>
      <c r="H74" s="21"/>
    </row>
    <row r="75" spans="1:7" ht="15">
      <c r="A75" s="46" t="s">
        <v>89</v>
      </c>
      <c r="B75" s="46" t="s">
        <v>91</v>
      </c>
      <c r="C75" s="46" t="s">
        <v>92</v>
      </c>
      <c r="D75" s="46"/>
      <c r="E75" s="46" t="s">
        <v>93</v>
      </c>
      <c r="F75" s="46"/>
      <c r="G75" s="46" t="s">
        <v>94</v>
      </c>
    </row>
    <row r="76" spans="1:7" ht="15" hidden="1">
      <c r="A76" s="1" t="s">
        <v>90</v>
      </c>
      <c r="B76" s="1"/>
      <c r="C76" s="1">
        <v>2628.75</v>
      </c>
      <c r="D76" s="1"/>
      <c r="E76" s="1">
        <v>1147.87</v>
      </c>
      <c r="F76" s="1"/>
      <c r="G76" s="1">
        <v>1480.88</v>
      </c>
    </row>
    <row r="77" spans="1:7" ht="15" hidden="1">
      <c r="A77" s="1" t="s">
        <v>97</v>
      </c>
      <c r="B77" s="1">
        <v>1480.88</v>
      </c>
      <c r="C77" s="1">
        <v>2628.75</v>
      </c>
      <c r="D77" s="1"/>
      <c r="E77" s="1">
        <v>2165.52</v>
      </c>
      <c r="F77" s="1"/>
      <c r="G77" s="1">
        <v>1944.11</v>
      </c>
    </row>
    <row r="78" spans="1:7" ht="15" hidden="1">
      <c r="A78" s="1" t="s">
        <v>117</v>
      </c>
      <c r="B78" s="1">
        <v>1944.11</v>
      </c>
      <c r="C78" s="1">
        <v>2628.74</v>
      </c>
      <c r="D78" s="1"/>
      <c r="E78" s="1">
        <v>2104.23</v>
      </c>
      <c r="F78" s="1"/>
      <c r="G78" s="1">
        <v>2468.62</v>
      </c>
    </row>
    <row r="79" spans="1:7" ht="15" hidden="1">
      <c r="A79" s="1" t="s">
        <v>121</v>
      </c>
      <c r="B79" s="1">
        <v>2468.62</v>
      </c>
      <c r="C79" s="1">
        <v>2628.75</v>
      </c>
      <c r="D79" s="1"/>
      <c r="E79" s="1">
        <v>2553.47</v>
      </c>
      <c r="F79" s="1"/>
      <c r="G79" s="1">
        <v>2543.9</v>
      </c>
    </row>
    <row r="80" spans="1:7" ht="15" hidden="1">
      <c r="A80" s="1" t="s">
        <v>123</v>
      </c>
      <c r="B80" s="1">
        <v>2543.9</v>
      </c>
      <c r="C80" s="1">
        <v>2628.75</v>
      </c>
      <c r="D80" s="1"/>
      <c r="E80" s="1">
        <v>2004.64</v>
      </c>
      <c r="F80" s="1"/>
      <c r="G80" s="1">
        <v>3168.01</v>
      </c>
    </row>
    <row r="81" spans="1:7" ht="15" hidden="1">
      <c r="A81" s="1" t="s">
        <v>126</v>
      </c>
      <c r="B81" s="1">
        <v>3168.01</v>
      </c>
      <c r="C81" s="1">
        <v>2628.75</v>
      </c>
      <c r="D81" s="1"/>
      <c r="E81" s="1">
        <v>2531.44</v>
      </c>
      <c r="F81" s="1"/>
      <c r="G81" s="1">
        <v>3265.32</v>
      </c>
    </row>
    <row r="82" spans="1:7" ht="15" hidden="1">
      <c r="A82" s="1" t="s">
        <v>134</v>
      </c>
      <c r="B82" s="1">
        <v>3265.32</v>
      </c>
      <c r="C82" s="1">
        <v>2628.75</v>
      </c>
      <c r="D82" s="1"/>
      <c r="E82" s="1">
        <v>2046.95</v>
      </c>
      <c r="F82" s="1"/>
      <c r="G82" s="1">
        <v>3847.12</v>
      </c>
    </row>
    <row r="83" spans="1:7" ht="15" hidden="1">
      <c r="A83" s="1" t="s">
        <v>149</v>
      </c>
      <c r="B83" s="1">
        <v>3847.12</v>
      </c>
      <c r="C83" s="1">
        <v>2628.76</v>
      </c>
      <c r="D83" s="1"/>
      <c r="E83" s="1">
        <v>2059.14</v>
      </c>
      <c r="F83" s="1"/>
      <c r="G83" s="1">
        <v>4416.74</v>
      </c>
    </row>
    <row r="84" spans="1:7" ht="15" hidden="1">
      <c r="A84" s="1" t="s">
        <v>155</v>
      </c>
      <c r="B84" s="1">
        <v>4416.74</v>
      </c>
      <c r="C84" s="1">
        <v>2628.75</v>
      </c>
      <c r="D84" s="1"/>
      <c r="E84" s="1">
        <v>2497.47</v>
      </c>
      <c r="F84" s="1"/>
      <c r="G84" s="1">
        <v>4548.02</v>
      </c>
    </row>
    <row r="85" spans="1:7" ht="15" hidden="1">
      <c r="A85" s="1" t="s">
        <v>164</v>
      </c>
      <c r="B85" s="1">
        <v>4548.023</v>
      </c>
      <c r="C85" s="1">
        <v>2628.45</v>
      </c>
      <c r="D85" s="1"/>
      <c r="E85" s="1">
        <v>2346.29</v>
      </c>
      <c r="F85" s="1"/>
      <c r="G85" s="1">
        <v>4830.18</v>
      </c>
    </row>
    <row r="86" spans="1:7" ht="15" hidden="1">
      <c r="A86" s="6" t="s">
        <v>166</v>
      </c>
      <c r="B86" s="1">
        <v>4830.18</v>
      </c>
      <c r="C86" s="1">
        <v>2628.45</v>
      </c>
      <c r="D86" s="1"/>
      <c r="E86" s="1">
        <v>2439.65</v>
      </c>
      <c r="F86" s="1"/>
      <c r="G86" s="1">
        <v>5018.98</v>
      </c>
    </row>
    <row r="87" spans="1:7" ht="15" hidden="1">
      <c r="A87" s="1" t="s">
        <v>169</v>
      </c>
      <c r="B87" s="1">
        <v>5018.98</v>
      </c>
      <c r="C87" s="1">
        <v>2628.45</v>
      </c>
      <c r="D87" s="1"/>
      <c r="E87" s="1">
        <v>2920.06</v>
      </c>
      <c r="F87" s="1"/>
      <c r="G87" s="1">
        <v>4727.37</v>
      </c>
    </row>
    <row r="88" spans="1:7" ht="15" hidden="1">
      <c r="A88" s="1" t="s">
        <v>174</v>
      </c>
      <c r="B88" s="1">
        <v>4727.37</v>
      </c>
      <c r="C88" s="1">
        <v>2628.45</v>
      </c>
      <c r="D88" s="1"/>
      <c r="E88" s="1">
        <v>3127.09</v>
      </c>
      <c r="F88" s="1"/>
      <c r="G88" s="1">
        <v>4228.73</v>
      </c>
    </row>
    <row r="89" spans="1:7" ht="15">
      <c r="A89" s="1" t="s">
        <v>180</v>
      </c>
      <c r="B89" s="11">
        <f>G88</f>
        <v>4228.73</v>
      </c>
      <c r="C89" s="11">
        <v>2628.45</v>
      </c>
      <c r="D89" s="1"/>
      <c r="E89" s="11">
        <v>2072.62</v>
      </c>
      <c r="F89" s="1"/>
      <c r="G89" s="11">
        <f>B89+C89-E89</f>
        <v>4784.5599999999995</v>
      </c>
    </row>
    <row r="90" spans="1:7" ht="15">
      <c r="A90" s="1" t="s">
        <v>185</v>
      </c>
      <c r="B90" s="1">
        <v>4784.56</v>
      </c>
      <c r="C90" s="1">
        <v>2628.45</v>
      </c>
      <c r="D90" s="1"/>
      <c r="E90" s="1">
        <v>2330.35</v>
      </c>
      <c r="F90" s="1"/>
      <c r="G90" s="1">
        <v>5082.66</v>
      </c>
    </row>
    <row r="91" spans="1:7" ht="15">
      <c r="A91" s="1" t="s">
        <v>199</v>
      </c>
      <c r="B91" s="1">
        <v>5082.66</v>
      </c>
      <c r="C91" s="1">
        <v>2628.45</v>
      </c>
      <c r="D91" s="1"/>
      <c r="E91" s="1">
        <v>2725.97</v>
      </c>
      <c r="F91" s="1"/>
      <c r="G91" s="1">
        <v>4985.14</v>
      </c>
    </row>
    <row r="92" spans="1:7" ht="15">
      <c r="A92" s="1" t="s">
        <v>203</v>
      </c>
      <c r="B92" s="1">
        <v>4985.14</v>
      </c>
      <c r="C92" s="1">
        <v>2628.45</v>
      </c>
      <c r="D92" s="1"/>
      <c r="E92" s="1">
        <v>2603.16</v>
      </c>
      <c r="F92" s="1"/>
      <c r="G92" s="1">
        <v>5010.43</v>
      </c>
    </row>
    <row r="93" spans="1:7" ht="15">
      <c r="A93" s="1" t="s">
        <v>206</v>
      </c>
      <c r="B93" s="1">
        <v>5010.43</v>
      </c>
      <c r="C93" s="1">
        <v>2626.5</v>
      </c>
      <c r="D93" s="1"/>
      <c r="E93" s="1">
        <v>2867.62</v>
      </c>
      <c r="F93" s="1"/>
      <c r="G93" s="1">
        <v>4769.31</v>
      </c>
    </row>
    <row r="94" spans="1:7" ht="15">
      <c r="A94" s="1" t="s">
        <v>213</v>
      </c>
      <c r="B94" s="1">
        <v>4769.31</v>
      </c>
      <c r="C94" s="1">
        <v>2626.51</v>
      </c>
      <c r="D94" s="1"/>
      <c r="E94" s="1">
        <v>1985.3</v>
      </c>
      <c r="F94" s="1"/>
      <c r="G94" s="1">
        <v>5410.52</v>
      </c>
    </row>
    <row r="95" spans="1:7" ht="15">
      <c r="A95" s="1" t="s">
        <v>228</v>
      </c>
      <c r="B95" s="1">
        <v>5410.52</v>
      </c>
      <c r="C95" s="1">
        <v>2626.5</v>
      </c>
      <c r="D95" s="1"/>
      <c r="E95" s="1">
        <v>2328.64</v>
      </c>
      <c r="F95" s="1"/>
      <c r="G95" s="1">
        <v>5708.38</v>
      </c>
    </row>
    <row r="96" spans="1:7" ht="15">
      <c r="A96" s="1" t="s">
        <v>236</v>
      </c>
      <c r="B96" s="1">
        <v>5708.38</v>
      </c>
      <c r="C96" s="1">
        <v>2626.5</v>
      </c>
      <c r="D96" s="1"/>
      <c r="E96" s="1">
        <v>2471.01</v>
      </c>
      <c r="F96" s="1"/>
      <c r="G96" s="1">
        <v>5863.57</v>
      </c>
    </row>
    <row r="97" ht="15">
      <c r="E97">
        <f>SUM(E76:E96)</f>
        <v>49328.49000000002</v>
      </c>
    </row>
  </sheetData>
  <sheetProtection/>
  <mergeCells count="1">
    <mergeCell ref="C16:D17"/>
  </mergeCells>
  <printOptions/>
  <pageMargins left="0.7" right="0.7" top="0.75" bottom="0.75" header="0.3" footer="0.3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O98"/>
  <sheetViews>
    <sheetView zoomScalePageLayoutView="0" workbookViewId="0" topLeftCell="A10">
      <selection activeCell="D95" sqref="D95"/>
    </sheetView>
  </sheetViews>
  <sheetFormatPr defaultColWidth="9.140625" defaultRowHeight="15"/>
  <cols>
    <col min="1" max="1" width="8.00390625" style="0" customWidth="1"/>
    <col min="2" max="2" width="11.28125" style="0" customWidth="1"/>
    <col min="4" max="4" width="16.140625" style="0" customWidth="1"/>
    <col min="5" max="5" width="14.8515625" style="0" customWidth="1"/>
    <col min="7" max="7" width="11.8515625" style="0" customWidth="1"/>
    <col min="8" max="8" width="11.140625" style="0" customWidth="1"/>
    <col min="10" max="15" width="8.421875" style="0" customWidth="1"/>
  </cols>
  <sheetData>
    <row r="3" spans="1:6" ht="15">
      <c r="A3" t="s">
        <v>176</v>
      </c>
      <c r="F3" t="s">
        <v>237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177</v>
      </c>
      <c r="B9" s="11">
        <v>19419.47</v>
      </c>
      <c r="C9" s="11">
        <v>0</v>
      </c>
      <c r="D9" s="11">
        <v>-351.33</v>
      </c>
      <c r="E9" s="1"/>
      <c r="F9" s="11">
        <f>D9</f>
        <v>-351.33</v>
      </c>
      <c r="G9" s="11">
        <f>B9+C9-F9</f>
        <v>19770.800000000003</v>
      </c>
      <c r="H9" s="1"/>
    </row>
    <row r="10" spans="1:8" ht="15">
      <c r="A10" s="1" t="s">
        <v>11</v>
      </c>
      <c r="B10" s="11">
        <v>42027.77</v>
      </c>
      <c r="C10" s="11">
        <v>23939.38</v>
      </c>
      <c r="D10" s="11">
        <v>16899.05</v>
      </c>
      <c r="E10" s="1"/>
      <c r="F10" s="11">
        <f>D10</f>
        <v>16899.05</v>
      </c>
      <c r="G10" s="11">
        <f>B10+C10-F10</f>
        <v>49068.09999999999</v>
      </c>
      <c r="H10" s="1"/>
    </row>
    <row r="11" spans="1:8" ht="15">
      <c r="A11" s="1" t="s">
        <v>12</v>
      </c>
      <c r="B11" s="1"/>
      <c r="C11" s="11">
        <f>SUM(C9:C10)</f>
        <v>23939.38</v>
      </c>
      <c r="D11" s="1"/>
      <c r="E11" s="1"/>
      <c r="F11" s="11">
        <f>SUM(F9:F10)</f>
        <v>16547.719999999998</v>
      </c>
      <c r="G11" s="1"/>
      <c r="H11" s="1"/>
    </row>
    <row r="16" spans="1:15" ht="15">
      <c r="A16" s="1"/>
      <c r="B16" s="1" t="s">
        <v>13</v>
      </c>
      <c r="C16" s="475" t="s">
        <v>14</v>
      </c>
      <c r="D16" s="476"/>
      <c r="E16" s="1" t="s">
        <v>15</v>
      </c>
      <c r="F16" s="1"/>
      <c r="G16" s="1"/>
      <c r="H16" s="1"/>
      <c r="I16" s="4"/>
      <c r="J16" s="4"/>
      <c r="K16" s="4"/>
      <c r="L16" s="4"/>
      <c r="M16" s="4"/>
      <c r="N16" s="4"/>
      <c r="O16" s="4"/>
    </row>
    <row r="17" spans="1:15" ht="15">
      <c r="A17" s="1"/>
      <c r="B17" s="1"/>
      <c r="C17" s="477"/>
      <c r="D17" s="478"/>
      <c r="E17" s="1" t="s">
        <v>17</v>
      </c>
      <c r="F17" s="1" t="s">
        <v>18</v>
      </c>
      <c r="G17" s="1" t="s">
        <v>19</v>
      </c>
      <c r="H17" s="1" t="s">
        <v>20</v>
      </c>
      <c r="I17" s="4"/>
      <c r="J17" s="4"/>
      <c r="K17" s="4"/>
      <c r="L17" s="4"/>
      <c r="M17" s="4"/>
      <c r="N17" s="4"/>
      <c r="O17" s="4"/>
    </row>
    <row r="18" spans="1:15" ht="15">
      <c r="A18" s="1"/>
      <c r="B18" s="1" t="s">
        <v>214</v>
      </c>
      <c r="C18" s="1"/>
      <c r="D18" s="1"/>
      <c r="E18" s="1"/>
      <c r="F18" s="1"/>
      <c r="G18" s="1"/>
      <c r="H18" s="11"/>
      <c r="I18" s="4"/>
      <c r="J18" s="4"/>
      <c r="K18" s="4"/>
      <c r="L18" s="4"/>
      <c r="M18" s="4"/>
      <c r="N18" s="4"/>
      <c r="O18" s="4"/>
    </row>
    <row r="19" spans="1:15" ht="15">
      <c r="A19" s="1"/>
      <c r="B19" s="1"/>
      <c r="C19" s="1"/>
      <c r="D19" s="1"/>
      <c r="E19" s="1"/>
      <c r="F19" s="1"/>
      <c r="G19" s="1"/>
      <c r="H19" s="11"/>
      <c r="I19" s="4"/>
      <c r="J19" s="4"/>
      <c r="K19" s="4"/>
      <c r="L19" s="4"/>
      <c r="M19" s="4"/>
      <c r="N19" s="21"/>
      <c r="O19" s="4"/>
    </row>
    <row r="20" spans="1:15" ht="15">
      <c r="A20" s="1"/>
      <c r="B20" s="1"/>
      <c r="C20" s="1"/>
      <c r="D20" s="1"/>
      <c r="E20" s="1"/>
      <c r="F20" s="1"/>
      <c r="G20" s="1"/>
      <c r="H20" s="1"/>
      <c r="I20" s="4"/>
      <c r="J20" s="4"/>
      <c r="K20" s="4"/>
      <c r="L20" s="4"/>
      <c r="M20" s="4"/>
      <c r="N20" s="4"/>
      <c r="O20" s="4"/>
    </row>
    <row r="21" spans="1:15" ht="15">
      <c r="A21" s="1"/>
      <c r="B21" s="1"/>
      <c r="C21" s="1"/>
      <c r="D21" s="1"/>
      <c r="E21" s="1"/>
      <c r="F21" s="1"/>
      <c r="G21" s="1"/>
      <c r="H21" s="1"/>
      <c r="I21" s="4"/>
      <c r="J21" s="4"/>
      <c r="K21" s="4"/>
      <c r="L21" s="4"/>
      <c r="M21" s="4"/>
      <c r="N21" s="4"/>
      <c r="O21" s="4"/>
    </row>
    <row r="22" spans="1:15" ht="15">
      <c r="A22" s="1"/>
      <c r="B22" s="1"/>
      <c r="C22" s="1"/>
      <c r="D22" s="1"/>
      <c r="E22" s="1"/>
      <c r="F22" s="1"/>
      <c r="G22" s="1"/>
      <c r="H22" s="1"/>
      <c r="I22" s="4"/>
      <c r="J22" s="4"/>
      <c r="K22" s="4"/>
      <c r="L22" s="4"/>
      <c r="M22" s="4"/>
      <c r="N22" s="21"/>
      <c r="O22" s="4"/>
    </row>
    <row r="23" spans="1:15" ht="15">
      <c r="A23" s="1"/>
      <c r="B23" s="1"/>
      <c r="C23" s="1"/>
      <c r="D23" s="1"/>
      <c r="E23" s="1"/>
      <c r="F23" s="1"/>
      <c r="G23" s="1"/>
      <c r="H23" s="1"/>
      <c r="I23" s="4"/>
      <c r="J23" s="4"/>
      <c r="K23" s="4"/>
      <c r="L23" s="4"/>
      <c r="M23" s="4"/>
      <c r="N23" s="4"/>
      <c r="O23" s="4"/>
    </row>
    <row r="24" spans="1:15" ht="15">
      <c r="A24" s="1"/>
      <c r="B24" s="45" t="s">
        <v>215</v>
      </c>
      <c r="C24" s="30"/>
      <c r="D24" s="30"/>
      <c r="E24" s="11"/>
      <c r="F24" s="1">
        <v>1798.8</v>
      </c>
      <c r="G24" s="1">
        <v>7.55</v>
      </c>
      <c r="H24" s="13">
        <f>F24*G24</f>
        <v>13580.939999999999</v>
      </c>
      <c r="I24" s="4"/>
      <c r="J24" s="4"/>
      <c r="K24" s="4"/>
      <c r="L24" s="4"/>
      <c r="M24" s="4"/>
      <c r="N24" s="4"/>
      <c r="O24" s="4"/>
    </row>
    <row r="25" spans="1:15" ht="15">
      <c r="A25" s="1"/>
      <c r="B25" s="45" t="s">
        <v>216</v>
      </c>
      <c r="C25" s="30"/>
      <c r="D25" s="30"/>
      <c r="E25" s="11"/>
      <c r="F25" s="1"/>
      <c r="G25" s="1"/>
      <c r="H25" s="13"/>
      <c r="I25" s="4"/>
      <c r="J25" s="4"/>
      <c r="K25" s="4"/>
      <c r="L25" s="4"/>
      <c r="M25" s="4"/>
      <c r="N25" s="4"/>
      <c r="O25" s="4"/>
    </row>
    <row r="26" spans="1:15" ht="15">
      <c r="A26" s="1"/>
      <c r="B26" s="45" t="s">
        <v>217</v>
      </c>
      <c r="C26" s="6" t="s">
        <v>218</v>
      </c>
      <c r="D26" s="30"/>
      <c r="E26" s="11"/>
      <c r="F26" s="1"/>
      <c r="G26" s="1"/>
      <c r="H26" s="13"/>
      <c r="I26" s="4"/>
      <c r="J26" s="4"/>
      <c r="K26" s="4"/>
      <c r="L26" s="4"/>
      <c r="M26" s="4"/>
      <c r="N26" s="4"/>
      <c r="O26" s="4"/>
    </row>
    <row r="27" spans="1:15" ht="15">
      <c r="A27" s="1"/>
      <c r="B27" s="45" t="s">
        <v>219</v>
      </c>
      <c r="C27" s="30"/>
      <c r="D27" s="30"/>
      <c r="E27" s="1"/>
      <c r="F27" s="1"/>
      <c r="G27" s="1"/>
      <c r="H27" s="1"/>
      <c r="I27" s="4"/>
      <c r="J27" s="4"/>
      <c r="K27" s="4"/>
      <c r="L27" s="4"/>
      <c r="M27" s="4"/>
      <c r="N27" s="4"/>
      <c r="O27" s="4"/>
    </row>
    <row r="28" spans="1:15" ht="15">
      <c r="A28" s="1"/>
      <c r="B28" s="1"/>
      <c r="C28" s="1"/>
      <c r="D28" s="1"/>
      <c r="E28" s="1"/>
      <c r="F28" s="1"/>
      <c r="G28" s="1"/>
      <c r="H28" s="1"/>
      <c r="I28" s="4"/>
      <c r="J28" s="4"/>
      <c r="K28" s="4"/>
      <c r="L28" s="4"/>
      <c r="M28" s="4"/>
      <c r="N28" s="4"/>
      <c r="O28" s="4"/>
    </row>
    <row r="29" spans="1:15" ht="15">
      <c r="A29" s="1"/>
      <c r="B29" s="1"/>
      <c r="C29" s="1"/>
      <c r="D29" s="1"/>
      <c r="E29" s="1"/>
      <c r="F29" s="1"/>
      <c r="G29" s="14" t="s">
        <v>27</v>
      </c>
      <c r="H29" s="16">
        <f>SUM(H18:H28)</f>
        <v>13580.939999999999</v>
      </c>
      <c r="I29" s="4"/>
      <c r="J29" s="4"/>
      <c r="K29" s="4"/>
      <c r="L29" s="4"/>
      <c r="M29" s="4"/>
      <c r="N29" s="4"/>
      <c r="O29" s="4"/>
    </row>
    <row r="30" spans="1:15" ht="15">
      <c r="A30" s="1"/>
      <c r="B30" s="1"/>
      <c r="C30" s="1"/>
      <c r="D30" s="1"/>
      <c r="E30" s="1"/>
      <c r="F30" s="1"/>
      <c r="G30" s="1"/>
      <c r="H30" s="1"/>
      <c r="I30" s="4"/>
      <c r="J30" s="4"/>
      <c r="K30" s="4"/>
      <c r="L30" s="4"/>
      <c r="M30" s="4"/>
      <c r="N30" s="4"/>
      <c r="O30" s="4"/>
    </row>
    <row r="31" spans="1:15" ht="15">
      <c r="A31" s="1"/>
      <c r="B31" s="1"/>
      <c r="C31" s="1"/>
      <c r="D31" s="1"/>
      <c r="E31" s="1"/>
      <c r="F31" s="1"/>
      <c r="G31" s="1"/>
      <c r="H31" s="1"/>
      <c r="I31" s="4"/>
      <c r="J31" s="4"/>
      <c r="K31" s="4"/>
      <c r="L31" s="4"/>
      <c r="M31" s="4"/>
      <c r="N31" s="4"/>
      <c r="O31" s="4"/>
    </row>
    <row r="32" spans="1:15" ht="15">
      <c r="A32" s="1"/>
      <c r="B32" s="1"/>
      <c r="C32" s="1"/>
      <c r="D32" s="1"/>
      <c r="E32" s="1"/>
      <c r="F32" s="1"/>
      <c r="G32" s="1"/>
      <c r="H32" s="1"/>
      <c r="I32" s="4"/>
      <c r="J32" s="4"/>
      <c r="K32" s="4"/>
      <c r="L32" s="4"/>
      <c r="M32" s="4"/>
      <c r="N32" s="4"/>
      <c r="O32" s="4"/>
    </row>
    <row r="33" spans="9:15" ht="15">
      <c r="I33" s="4"/>
      <c r="J33" s="4"/>
      <c r="K33" s="4"/>
      <c r="L33" s="4"/>
      <c r="M33" s="4"/>
      <c r="N33" s="4"/>
      <c r="O33" s="4"/>
    </row>
    <row r="34" spans="4:15" ht="15">
      <c r="D34" t="s">
        <v>40</v>
      </c>
      <c r="I34" s="4"/>
      <c r="J34" s="4"/>
      <c r="K34" s="4"/>
      <c r="L34" s="4"/>
      <c r="M34" s="4"/>
      <c r="N34" s="4"/>
      <c r="O34" s="4"/>
    </row>
    <row r="35" ht="15">
      <c r="D35" t="s">
        <v>42</v>
      </c>
    </row>
    <row r="38" spans="3:7" ht="18.75">
      <c r="C38" s="65" t="s">
        <v>43</v>
      </c>
      <c r="D38" s="65"/>
      <c r="E38" s="65" t="s">
        <v>229</v>
      </c>
      <c r="F38" s="63"/>
      <c r="G38" s="63"/>
    </row>
    <row r="39" spans="2:7" ht="18.75">
      <c r="B39" s="64">
        <v>1798.8</v>
      </c>
      <c r="C39" s="65" t="s">
        <v>72</v>
      </c>
      <c r="D39" s="65"/>
      <c r="E39" s="65" t="s">
        <v>239</v>
      </c>
      <c r="F39" s="63"/>
      <c r="G39" s="63"/>
    </row>
    <row r="40" spans="1:7" ht="15">
      <c r="A40" s="21"/>
      <c r="B40" s="1" t="s">
        <v>46</v>
      </c>
      <c r="C40" s="38" t="s">
        <v>47</v>
      </c>
      <c r="D40" s="1"/>
      <c r="E40" s="1"/>
      <c r="F40" s="1" t="s">
        <v>48</v>
      </c>
      <c r="G40" s="1" t="s">
        <v>49</v>
      </c>
    </row>
    <row r="41" spans="1:7" ht="18.75">
      <c r="A41" s="21"/>
      <c r="B41" s="22" t="s">
        <v>179</v>
      </c>
      <c r="C41" s="43"/>
      <c r="D41" s="24"/>
      <c r="E41" s="24"/>
      <c r="F41" s="24" t="s">
        <v>51</v>
      </c>
      <c r="G41" s="25">
        <v>23939.38</v>
      </c>
    </row>
    <row r="42" spans="1:8" ht="15">
      <c r="A42" s="21"/>
      <c r="B42" s="26"/>
      <c r="C42" s="39"/>
      <c r="D42" s="26"/>
      <c r="E42" s="26"/>
      <c r="F42" s="26"/>
      <c r="G42" s="26"/>
      <c r="H42" s="4"/>
    </row>
    <row r="43" spans="1:8" ht="18.75">
      <c r="A43" s="21"/>
      <c r="B43" s="22" t="s">
        <v>2</v>
      </c>
      <c r="C43" s="44"/>
      <c r="D43" s="24"/>
      <c r="E43" s="24"/>
      <c r="F43" s="24" t="s">
        <v>51</v>
      </c>
      <c r="G43" s="25">
        <v>16547.72</v>
      </c>
      <c r="H43" s="21"/>
    </row>
    <row r="44" spans="1:8" ht="15">
      <c r="A44" s="21"/>
      <c r="B44" s="26">
        <v>3</v>
      </c>
      <c r="C44" s="39" t="s">
        <v>53</v>
      </c>
      <c r="D44" s="26"/>
      <c r="E44" s="26"/>
      <c r="F44" s="26" t="s">
        <v>51</v>
      </c>
      <c r="G44" s="26"/>
      <c r="H44" s="21"/>
    </row>
    <row r="45" spans="1:9" ht="18.75">
      <c r="A45" s="47"/>
      <c r="B45" s="22" t="s">
        <v>54</v>
      </c>
      <c r="C45" s="43"/>
      <c r="D45" s="23"/>
      <c r="E45" s="24"/>
      <c r="F45" s="27" t="s">
        <v>51</v>
      </c>
      <c r="G45" s="28">
        <v>13580.94</v>
      </c>
      <c r="H45" s="47"/>
      <c r="I45" s="17"/>
    </row>
    <row r="46" spans="1:8" ht="15.75">
      <c r="A46" s="21"/>
      <c r="B46" s="29"/>
      <c r="C46" s="68" t="s">
        <v>233</v>
      </c>
      <c r="D46" s="68"/>
      <c r="E46" s="68"/>
      <c r="F46" s="61">
        <v>7.55</v>
      </c>
      <c r="G46" s="29"/>
      <c r="H46" s="21"/>
    </row>
    <row r="47" spans="1:8" ht="15">
      <c r="A47" s="21"/>
      <c r="B47" s="26"/>
      <c r="C47" s="68" t="s">
        <v>216</v>
      </c>
      <c r="D47" s="68"/>
      <c r="E47" s="68"/>
      <c r="F47" s="1" t="s">
        <v>234</v>
      </c>
      <c r="G47" s="31">
        <f>B39*F46</f>
        <v>13580.939999999999</v>
      </c>
      <c r="H47" s="21"/>
    </row>
    <row r="48" spans="1:8" ht="15">
      <c r="A48" s="21"/>
      <c r="B48" s="26"/>
      <c r="C48" s="68" t="s">
        <v>217</v>
      </c>
      <c r="D48" s="68" t="s">
        <v>218</v>
      </c>
      <c r="E48" s="68"/>
      <c r="F48" s="1" t="s">
        <v>235</v>
      </c>
      <c r="G48" s="31"/>
      <c r="H48" s="21"/>
    </row>
    <row r="49" spans="1:8" ht="15">
      <c r="A49" s="21"/>
      <c r="B49" s="26"/>
      <c r="C49" s="68" t="s">
        <v>219</v>
      </c>
      <c r="D49" s="68"/>
      <c r="E49" s="68"/>
      <c r="F49" s="1"/>
      <c r="G49" s="26"/>
      <c r="H49" s="21"/>
    </row>
    <row r="50" spans="1:8" ht="15">
      <c r="A50" s="21"/>
      <c r="B50" s="26"/>
      <c r="C50" s="6" t="s">
        <v>104</v>
      </c>
      <c r="D50" s="6" t="s">
        <v>105</v>
      </c>
      <c r="E50" s="6"/>
      <c r="F50" s="69">
        <v>1.68</v>
      </c>
      <c r="G50" s="31">
        <f>B39*F50</f>
        <v>3021.984</v>
      </c>
      <c r="H50" s="21"/>
    </row>
    <row r="51" spans="1:8" ht="15">
      <c r="A51" s="21"/>
      <c r="B51" s="26"/>
      <c r="C51" s="6" t="s">
        <v>106</v>
      </c>
      <c r="D51" s="6"/>
      <c r="E51" s="6"/>
      <c r="F51" s="69">
        <v>2.22</v>
      </c>
      <c r="G51" s="31">
        <f>B39*F51</f>
        <v>3993.3360000000002</v>
      </c>
      <c r="H51" s="21"/>
    </row>
    <row r="52" spans="1:8" ht="15">
      <c r="A52" s="21"/>
      <c r="B52" s="26"/>
      <c r="C52" s="6" t="s">
        <v>107</v>
      </c>
      <c r="D52" s="6"/>
      <c r="E52" s="6"/>
      <c r="F52" s="69"/>
      <c r="G52" s="31"/>
      <c r="H52" s="21"/>
    </row>
    <row r="53" spans="1:8" ht="15">
      <c r="A53" s="21"/>
      <c r="B53" s="26"/>
      <c r="C53" s="6" t="s">
        <v>108</v>
      </c>
      <c r="D53" s="6"/>
      <c r="E53" s="6"/>
      <c r="F53" s="69">
        <v>0.69</v>
      </c>
      <c r="G53" s="31">
        <f>B39*F53</f>
        <v>1241.1719999999998</v>
      </c>
      <c r="H53" s="21"/>
    </row>
    <row r="54" spans="1:8" ht="15">
      <c r="A54" s="21"/>
      <c r="B54" s="26"/>
      <c r="C54" s="6" t="s">
        <v>109</v>
      </c>
      <c r="D54" s="6"/>
      <c r="E54" s="6"/>
      <c r="F54" s="69"/>
      <c r="G54" s="31"/>
      <c r="H54" s="21"/>
    </row>
    <row r="55" spans="1:8" ht="15">
      <c r="A55" s="21"/>
      <c r="B55" s="26"/>
      <c r="C55" s="6" t="s">
        <v>110</v>
      </c>
      <c r="D55" s="6"/>
      <c r="E55" s="6"/>
      <c r="F55" s="69">
        <v>2</v>
      </c>
      <c r="G55" s="31">
        <f>B39*F55</f>
        <v>3597.6</v>
      </c>
      <c r="H55" s="21"/>
    </row>
    <row r="56" spans="1:8" ht="15">
      <c r="A56" s="21"/>
      <c r="B56" s="26"/>
      <c r="C56" s="6" t="s">
        <v>111</v>
      </c>
      <c r="D56" s="6"/>
      <c r="E56" s="6" t="s">
        <v>112</v>
      </c>
      <c r="F56" s="69"/>
      <c r="G56" s="31"/>
      <c r="H56" s="21"/>
    </row>
    <row r="57" spans="1:8" ht="15">
      <c r="A57" s="21"/>
      <c r="B57" s="26"/>
      <c r="C57" s="6" t="s">
        <v>108</v>
      </c>
      <c r="D57" s="6"/>
      <c r="E57" s="6"/>
      <c r="F57" s="69">
        <v>0.57</v>
      </c>
      <c r="G57" s="31">
        <f>B39*F57</f>
        <v>1025.3159999999998</v>
      </c>
      <c r="H57" s="21"/>
    </row>
    <row r="58" spans="1:8" ht="15">
      <c r="A58" s="21"/>
      <c r="B58" s="26"/>
      <c r="C58" s="6" t="s">
        <v>113</v>
      </c>
      <c r="D58" s="6"/>
      <c r="E58" s="6"/>
      <c r="F58" s="69"/>
      <c r="G58" s="31"/>
      <c r="H58" s="21"/>
    </row>
    <row r="59" spans="1:8" ht="15">
      <c r="A59" s="21"/>
      <c r="B59" s="26"/>
      <c r="C59" s="6" t="s">
        <v>114</v>
      </c>
      <c r="D59" s="6"/>
      <c r="E59" s="6"/>
      <c r="F59" s="69">
        <v>0.39</v>
      </c>
      <c r="G59" s="31">
        <f>B39*F59</f>
        <v>701.532</v>
      </c>
      <c r="H59" s="21"/>
    </row>
    <row r="60" spans="1:8" ht="18.75">
      <c r="A60" s="21"/>
      <c r="B60" s="34" t="s">
        <v>62</v>
      </c>
      <c r="C60" s="41"/>
      <c r="D60" s="15"/>
      <c r="E60" s="3" t="s">
        <v>220</v>
      </c>
      <c r="F60" s="60">
        <v>5.76</v>
      </c>
      <c r="G60" s="31">
        <f>B39*F60</f>
        <v>10361.088</v>
      </c>
      <c r="H60" s="21"/>
    </row>
    <row r="61" spans="1:8" ht="18.75">
      <c r="A61" s="21"/>
      <c r="B61" s="34"/>
      <c r="C61" s="41"/>
      <c r="D61" s="15"/>
      <c r="E61" s="3" t="s">
        <v>93</v>
      </c>
      <c r="F61" s="34"/>
      <c r="G61" s="31">
        <f>G43-G47</f>
        <v>2966.7800000000025</v>
      </c>
      <c r="H61" s="21"/>
    </row>
    <row r="62" spans="1:8" ht="15.75">
      <c r="A62" s="21"/>
      <c r="B62" s="66" t="s">
        <v>230</v>
      </c>
      <c r="C62" s="66"/>
      <c r="D62" s="66"/>
      <c r="E62" s="66"/>
      <c r="F62" s="67"/>
      <c r="G62" s="67"/>
      <c r="H62" s="21"/>
    </row>
    <row r="63" spans="1:8" ht="15">
      <c r="A63" s="21"/>
      <c r="B63" s="35"/>
      <c r="C63" s="39"/>
      <c r="D63" s="35"/>
      <c r="E63" s="35"/>
      <c r="F63" s="35"/>
      <c r="G63" s="25"/>
      <c r="H63" s="21"/>
    </row>
    <row r="64" spans="1:8" ht="15">
      <c r="A64" s="21"/>
      <c r="B64" s="26"/>
      <c r="C64" s="39"/>
      <c r="D64" s="26"/>
      <c r="E64" s="26"/>
      <c r="F64" s="26" t="s">
        <v>51</v>
      </c>
      <c r="G64" s="25"/>
      <c r="H64" s="21"/>
    </row>
    <row r="65" spans="1:8" ht="15">
      <c r="A65" s="21"/>
      <c r="B65" s="26"/>
      <c r="C65" s="39"/>
      <c r="D65" s="26"/>
      <c r="E65" s="26"/>
      <c r="F65" s="26"/>
      <c r="G65" s="26"/>
      <c r="H65" s="21"/>
    </row>
    <row r="66" spans="1:10" ht="15">
      <c r="A66" s="21"/>
      <c r="B66" s="26"/>
      <c r="C66" s="39" t="s">
        <v>223</v>
      </c>
      <c r="D66" s="26"/>
      <c r="E66" s="26"/>
      <c r="F66" s="26" t="s">
        <v>51</v>
      </c>
      <c r="G66" s="26"/>
      <c r="H66" s="21"/>
      <c r="J66" s="20"/>
    </row>
    <row r="67" spans="1:8" ht="15">
      <c r="A67" s="21"/>
      <c r="B67" s="36" t="s">
        <v>191</v>
      </c>
      <c r="C67" s="42" t="s">
        <v>65</v>
      </c>
      <c r="D67" s="36"/>
      <c r="E67" s="36"/>
      <c r="F67" s="37"/>
      <c r="G67" s="25">
        <v>42937.59</v>
      </c>
      <c r="H67" s="21"/>
    </row>
    <row r="68" spans="1:8" ht="15">
      <c r="A68" s="21"/>
      <c r="B68" s="26"/>
      <c r="C68" s="39" t="s">
        <v>193</v>
      </c>
      <c r="D68" s="26"/>
      <c r="E68" s="26"/>
      <c r="F68" s="26" t="s">
        <v>51</v>
      </c>
      <c r="G68" s="25">
        <v>36388.18</v>
      </c>
      <c r="H68" s="21"/>
    </row>
    <row r="69" spans="1:9" ht="15">
      <c r="A69" s="21"/>
      <c r="B69" s="26"/>
      <c r="C69" s="39" t="s">
        <v>67</v>
      </c>
      <c r="D69" s="26"/>
      <c r="E69" s="26"/>
      <c r="F69" s="26" t="s">
        <v>51</v>
      </c>
      <c r="G69" s="26"/>
      <c r="H69" s="21"/>
      <c r="I69" s="18"/>
    </row>
    <row r="70" spans="1:8" ht="15">
      <c r="A70" s="47"/>
      <c r="B70" s="26"/>
      <c r="C70" s="39"/>
      <c r="D70" s="26"/>
      <c r="E70" s="26"/>
      <c r="F70" s="26" t="s">
        <v>51</v>
      </c>
      <c r="G70" s="26"/>
      <c r="H70" s="47"/>
    </row>
    <row r="71" spans="1:8" ht="15">
      <c r="A71" s="48"/>
      <c r="B71" s="51"/>
      <c r="C71" s="52" t="s">
        <v>68</v>
      </c>
      <c r="D71" s="51"/>
      <c r="E71" s="51"/>
      <c r="F71" s="51" t="s">
        <v>51</v>
      </c>
      <c r="G71" s="53"/>
      <c r="H71" s="21"/>
    </row>
    <row r="72" spans="1:8" ht="15">
      <c r="A72" s="48"/>
      <c r="B72" s="54"/>
      <c r="C72" s="55" t="s">
        <v>194</v>
      </c>
      <c r="D72" s="55"/>
      <c r="E72" s="55"/>
      <c r="F72" s="55" t="s">
        <v>51</v>
      </c>
      <c r="G72" s="56">
        <f>G68+G43-G45</f>
        <v>39354.96</v>
      </c>
      <c r="H72" s="21"/>
    </row>
    <row r="73" spans="1:8" ht="15.75" thickBot="1">
      <c r="A73" s="48"/>
      <c r="B73" s="49"/>
      <c r="C73" s="49"/>
      <c r="D73" s="49"/>
      <c r="E73" s="49"/>
      <c r="F73" s="49"/>
      <c r="G73" s="50"/>
      <c r="H73" s="21"/>
    </row>
    <row r="74" spans="1:8" ht="15.75" thickBot="1">
      <c r="A74" s="57" t="s">
        <v>65</v>
      </c>
      <c r="B74" s="58"/>
      <c r="C74" s="58"/>
      <c r="D74" s="58" t="s">
        <v>224</v>
      </c>
      <c r="E74" s="58"/>
      <c r="F74" s="59" t="s">
        <v>225</v>
      </c>
      <c r="G74" s="62"/>
      <c r="H74" s="21"/>
    </row>
    <row r="75" spans="1:7" ht="15">
      <c r="A75" s="46" t="s">
        <v>89</v>
      </c>
      <c r="B75" s="46" t="s">
        <v>91</v>
      </c>
      <c r="C75" s="46" t="s">
        <v>92</v>
      </c>
      <c r="D75" s="46"/>
      <c r="E75" s="46" t="s">
        <v>93</v>
      </c>
      <c r="F75" s="46"/>
      <c r="G75" s="46" t="s">
        <v>94</v>
      </c>
    </row>
    <row r="76" spans="1:7" ht="15" hidden="1">
      <c r="A76" s="1" t="s">
        <v>90</v>
      </c>
      <c r="B76" s="1"/>
      <c r="C76" s="1">
        <v>2628.75</v>
      </c>
      <c r="D76" s="1"/>
      <c r="E76" s="1">
        <v>1147.87</v>
      </c>
      <c r="F76" s="1"/>
      <c r="G76" s="1">
        <v>1480.88</v>
      </c>
    </row>
    <row r="77" spans="1:7" ht="15" hidden="1">
      <c r="A77" s="1" t="s">
        <v>97</v>
      </c>
      <c r="B77" s="1">
        <v>1480.88</v>
      </c>
      <c r="C77" s="1">
        <v>2628.75</v>
      </c>
      <c r="D77" s="1"/>
      <c r="E77" s="1">
        <v>2165.52</v>
      </c>
      <c r="F77" s="1"/>
      <c r="G77" s="1">
        <v>1944.11</v>
      </c>
    </row>
    <row r="78" spans="1:7" ht="15" hidden="1">
      <c r="A78" s="1" t="s">
        <v>117</v>
      </c>
      <c r="B78" s="1">
        <v>1944.11</v>
      </c>
      <c r="C78" s="1">
        <v>2628.74</v>
      </c>
      <c r="D78" s="1"/>
      <c r="E78" s="1">
        <v>2104.23</v>
      </c>
      <c r="F78" s="1"/>
      <c r="G78" s="1">
        <v>2468.62</v>
      </c>
    </row>
    <row r="79" spans="1:7" ht="15" hidden="1">
      <c r="A79" s="1" t="s">
        <v>121</v>
      </c>
      <c r="B79" s="1">
        <v>2468.62</v>
      </c>
      <c r="C79" s="1">
        <v>2628.75</v>
      </c>
      <c r="D79" s="1"/>
      <c r="E79" s="1">
        <v>2553.47</v>
      </c>
      <c r="F79" s="1"/>
      <c r="G79" s="1">
        <v>2543.9</v>
      </c>
    </row>
    <row r="80" spans="1:7" ht="15" hidden="1">
      <c r="A80" s="1" t="s">
        <v>123</v>
      </c>
      <c r="B80" s="1">
        <v>2543.9</v>
      </c>
      <c r="C80" s="1">
        <v>2628.75</v>
      </c>
      <c r="D80" s="1"/>
      <c r="E80" s="1">
        <v>2004.64</v>
      </c>
      <c r="F80" s="1"/>
      <c r="G80" s="1">
        <v>3168.01</v>
      </c>
    </row>
    <row r="81" spans="1:7" ht="15" hidden="1">
      <c r="A81" s="1" t="s">
        <v>126</v>
      </c>
      <c r="B81" s="1">
        <v>3168.01</v>
      </c>
      <c r="C81" s="1">
        <v>2628.75</v>
      </c>
      <c r="D81" s="1"/>
      <c r="E81" s="1">
        <v>2531.44</v>
      </c>
      <c r="F81" s="1"/>
      <c r="G81" s="1">
        <v>3265.32</v>
      </c>
    </row>
    <row r="82" spans="1:7" ht="15" hidden="1">
      <c r="A82" s="1" t="s">
        <v>134</v>
      </c>
      <c r="B82" s="1">
        <v>3265.32</v>
      </c>
      <c r="C82" s="1">
        <v>2628.75</v>
      </c>
      <c r="D82" s="1"/>
      <c r="E82" s="1">
        <v>2046.95</v>
      </c>
      <c r="F82" s="1"/>
      <c r="G82" s="1">
        <v>3847.12</v>
      </c>
    </row>
    <row r="83" spans="1:7" ht="15" hidden="1">
      <c r="A83" s="1" t="s">
        <v>149</v>
      </c>
      <c r="B83" s="1">
        <v>3847.12</v>
      </c>
      <c r="C83" s="1">
        <v>2628.76</v>
      </c>
      <c r="D83" s="1"/>
      <c r="E83" s="1">
        <v>2059.14</v>
      </c>
      <c r="F83" s="1"/>
      <c r="G83" s="1">
        <v>4416.74</v>
      </c>
    </row>
    <row r="84" spans="1:7" ht="15" hidden="1">
      <c r="A84" s="1" t="s">
        <v>155</v>
      </c>
      <c r="B84" s="1">
        <v>4416.74</v>
      </c>
      <c r="C84" s="1">
        <v>2628.75</v>
      </c>
      <c r="D84" s="1"/>
      <c r="E84" s="1">
        <v>2497.47</v>
      </c>
      <c r="F84" s="1"/>
      <c r="G84" s="1">
        <v>4548.02</v>
      </c>
    </row>
    <row r="85" spans="1:7" ht="15" hidden="1">
      <c r="A85" s="1" t="s">
        <v>164</v>
      </c>
      <c r="B85" s="1">
        <v>4548.023</v>
      </c>
      <c r="C85" s="1">
        <v>2628.45</v>
      </c>
      <c r="D85" s="1"/>
      <c r="E85" s="1">
        <v>2346.29</v>
      </c>
      <c r="F85" s="1"/>
      <c r="G85" s="1">
        <v>4830.18</v>
      </c>
    </row>
    <row r="86" spans="1:7" ht="15" hidden="1">
      <c r="A86" s="6" t="s">
        <v>166</v>
      </c>
      <c r="B86" s="1">
        <v>4830.18</v>
      </c>
      <c r="C86" s="1">
        <v>2628.45</v>
      </c>
      <c r="D86" s="1"/>
      <c r="E86" s="1">
        <v>2439.65</v>
      </c>
      <c r="F86" s="1"/>
      <c r="G86" s="1">
        <v>5018.98</v>
      </c>
    </row>
    <row r="87" spans="1:7" ht="15" hidden="1">
      <c r="A87" s="1" t="s">
        <v>169</v>
      </c>
      <c r="B87" s="1">
        <v>5018.98</v>
      </c>
      <c r="C87" s="1">
        <v>2628.45</v>
      </c>
      <c r="D87" s="1"/>
      <c r="E87" s="1">
        <v>2920.06</v>
      </c>
      <c r="F87" s="1"/>
      <c r="G87" s="1">
        <v>4727.37</v>
      </c>
    </row>
    <row r="88" spans="1:7" ht="15" hidden="1">
      <c r="A88" s="1" t="s">
        <v>174</v>
      </c>
      <c r="B88" s="1">
        <v>4727.37</v>
      </c>
      <c r="C88" s="1">
        <v>2628.45</v>
      </c>
      <c r="D88" s="1"/>
      <c r="E88" s="1">
        <v>3127.09</v>
      </c>
      <c r="F88" s="1"/>
      <c r="G88" s="1">
        <v>4228.73</v>
      </c>
    </row>
    <row r="89" spans="1:7" ht="15">
      <c r="A89" s="1" t="s">
        <v>180</v>
      </c>
      <c r="B89" s="11">
        <f>G88</f>
        <v>4228.73</v>
      </c>
      <c r="C89" s="11">
        <v>2628.45</v>
      </c>
      <c r="D89" s="1"/>
      <c r="E89" s="11">
        <v>2072.62</v>
      </c>
      <c r="F89" s="1"/>
      <c r="G89" s="11">
        <f>B89+C89-E89</f>
        <v>4784.5599999999995</v>
      </c>
    </row>
    <row r="90" spans="1:7" ht="15">
      <c r="A90" s="1" t="s">
        <v>185</v>
      </c>
      <c r="B90" s="1">
        <v>4784.56</v>
      </c>
      <c r="C90" s="1">
        <v>2628.45</v>
      </c>
      <c r="D90" s="1"/>
      <c r="E90" s="1">
        <v>2330.35</v>
      </c>
      <c r="F90" s="1"/>
      <c r="G90" s="1">
        <v>5082.66</v>
      </c>
    </row>
    <row r="91" spans="1:7" ht="15">
      <c r="A91" s="1" t="s">
        <v>199</v>
      </c>
      <c r="B91" s="1">
        <v>5082.66</v>
      </c>
      <c r="C91" s="1">
        <v>2628.45</v>
      </c>
      <c r="D91" s="1"/>
      <c r="E91" s="1">
        <v>2725.97</v>
      </c>
      <c r="F91" s="1"/>
      <c r="G91" s="1">
        <v>4985.14</v>
      </c>
    </row>
    <row r="92" spans="1:7" ht="15">
      <c r="A92" s="1" t="s">
        <v>203</v>
      </c>
      <c r="B92" s="1">
        <v>4985.14</v>
      </c>
      <c r="C92" s="1">
        <v>2628.45</v>
      </c>
      <c r="D92" s="1"/>
      <c r="E92" s="1">
        <v>2603.16</v>
      </c>
      <c r="F92" s="1"/>
      <c r="G92" s="1">
        <v>5010.43</v>
      </c>
    </row>
    <row r="93" spans="1:7" ht="15">
      <c r="A93" s="1" t="s">
        <v>206</v>
      </c>
      <c r="B93" s="1">
        <v>5010.43</v>
      </c>
      <c r="C93" s="1">
        <v>2626.5</v>
      </c>
      <c r="D93" s="1"/>
      <c r="E93" s="1">
        <v>2867.62</v>
      </c>
      <c r="F93" s="1"/>
      <c r="G93" s="1">
        <v>4769.31</v>
      </c>
    </row>
    <row r="94" spans="1:7" ht="15">
      <c r="A94" s="1" t="s">
        <v>213</v>
      </c>
      <c r="B94" s="1">
        <v>4769.31</v>
      </c>
      <c r="C94" s="1">
        <v>2626.51</v>
      </c>
      <c r="D94" s="1"/>
      <c r="E94" s="1">
        <v>1985.3</v>
      </c>
      <c r="F94" s="1"/>
      <c r="G94" s="1">
        <v>5410.52</v>
      </c>
    </row>
    <row r="95" spans="1:7" ht="15">
      <c r="A95" s="1" t="s">
        <v>228</v>
      </c>
      <c r="B95" s="1">
        <v>5410.52</v>
      </c>
      <c r="C95" s="1">
        <v>2626.5</v>
      </c>
      <c r="D95" s="1"/>
      <c r="E95" s="1">
        <v>2328.64</v>
      </c>
      <c r="F95" s="1"/>
      <c r="G95" s="1">
        <v>5708.38</v>
      </c>
    </row>
    <row r="96" spans="1:7" ht="15">
      <c r="A96" s="1" t="s">
        <v>236</v>
      </c>
      <c r="B96" s="1">
        <v>5708.38</v>
      </c>
      <c r="C96" s="1">
        <v>2626.5</v>
      </c>
      <c r="D96" s="1"/>
      <c r="E96" s="1">
        <v>2471.01</v>
      </c>
      <c r="F96" s="1"/>
      <c r="G96" s="1">
        <v>5863.57</v>
      </c>
    </row>
    <row r="97" spans="1:7" ht="15">
      <c r="A97" s="1" t="s">
        <v>238</v>
      </c>
      <c r="B97" s="1">
        <v>5863.57</v>
      </c>
      <c r="C97" s="1">
        <v>2626.2</v>
      </c>
      <c r="D97" s="1"/>
      <c r="E97" s="1">
        <v>1878.22</v>
      </c>
      <c r="F97" s="1"/>
      <c r="G97" s="1">
        <v>6611.55</v>
      </c>
    </row>
    <row r="98" ht="15">
      <c r="E98">
        <f>SUM(E76:E97)</f>
        <v>51206.71000000002</v>
      </c>
    </row>
  </sheetData>
  <sheetProtection/>
  <mergeCells count="1">
    <mergeCell ref="C16:D17"/>
  </mergeCells>
  <printOptions/>
  <pageMargins left="0.7" right="0.7" top="0.37" bottom="0.75" header="0.3" footer="0.3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3:O99"/>
  <sheetViews>
    <sheetView zoomScalePageLayoutView="0" workbookViewId="0" topLeftCell="A34">
      <selection activeCell="D95" sqref="D95"/>
    </sheetView>
  </sheetViews>
  <sheetFormatPr defaultColWidth="9.140625" defaultRowHeight="15"/>
  <cols>
    <col min="1" max="1" width="8.00390625" style="0" customWidth="1"/>
    <col min="2" max="2" width="11.28125" style="0" customWidth="1"/>
    <col min="4" max="4" width="16.140625" style="0" customWidth="1"/>
    <col min="5" max="5" width="14.8515625" style="0" customWidth="1"/>
    <col min="7" max="7" width="11.8515625" style="0" customWidth="1"/>
    <col min="8" max="8" width="11.140625" style="0" customWidth="1"/>
    <col min="10" max="15" width="8.421875" style="0" customWidth="1"/>
  </cols>
  <sheetData>
    <row r="3" spans="1:6" ht="15">
      <c r="A3" t="s">
        <v>176</v>
      </c>
      <c r="F3" t="s">
        <v>240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177</v>
      </c>
      <c r="B9" s="11">
        <v>19770.8</v>
      </c>
      <c r="C9" s="11">
        <v>0</v>
      </c>
      <c r="D9" s="11">
        <v>159.3</v>
      </c>
      <c r="E9" s="1"/>
      <c r="F9" s="11">
        <f>D9</f>
        <v>159.3</v>
      </c>
      <c r="G9" s="11">
        <f>B9+C9-F9</f>
        <v>19611.5</v>
      </c>
      <c r="H9" s="1"/>
    </row>
    <row r="10" spans="1:8" ht="15">
      <c r="A10" s="1" t="s">
        <v>11</v>
      </c>
      <c r="B10" s="11">
        <v>49068.1</v>
      </c>
      <c r="C10" s="11">
        <v>23939.38</v>
      </c>
      <c r="D10" s="11">
        <v>21065.22</v>
      </c>
      <c r="E10" s="1"/>
      <c r="F10" s="11">
        <f>D10</f>
        <v>21065.22</v>
      </c>
      <c r="G10" s="11">
        <f>B10+C10-F10</f>
        <v>51942.259999999995</v>
      </c>
      <c r="H10" s="1"/>
    </row>
    <row r="11" spans="1:8" ht="15">
      <c r="A11" s="1" t="s">
        <v>12</v>
      </c>
      <c r="B11" s="1"/>
      <c r="C11" s="11">
        <f>SUM(C9:C10)</f>
        <v>23939.38</v>
      </c>
      <c r="D11" s="1"/>
      <c r="E11" s="1"/>
      <c r="F11" s="11">
        <f>SUM(F9:F10)</f>
        <v>21224.52</v>
      </c>
      <c r="G11" s="1"/>
      <c r="H11" s="1"/>
    </row>
    <row r="16" spans="1:15" ht="15">
      <c r="A16" s="1"/>
      <c r="B16" s="1" t="s">
        <v>13</v>
      </c>
      <c r="C16" s="475" t="s">
        <v>14</v>
      </c>
      <c r="D16" s="476"/>
      <c r="E16" s="1" t="s">
        <v>15</v>
      </c>
      <c r="F16" s="1"/>
      <c r="G16" s="1"/>
      <c r="H16" s="1"/>
      <c r="I16" s="4"/>
      <c r="J16" s="4"/>
      <c r="K16" s="4"/>
      <c r="L16" s="4"/>
      <c r="M16" s="4"/>
      <c r="N16" s="4"/>
      <c r="O16" s="4"/>
    </row>
    <row r="17" spans="1:15" ht="15">
      <c r="A17" s="1"/>
      <c r="B17" s="1"/>
      <c r="C17" s="477"/>
      <c r="D17" s="478"/>
      <c r="E17" s="1" t="s">
        <v>17</v>
      </c>
      <c r="F17" s="1" t="s">
        <v>18</v>
      </c>
      <c r="G17" s="1" t="s">
        <v>19</v>
      </c>
      <c r="H17" s="1" t="s">
        <v>20</v>
      </c>
      <c r="I17" s="4"/>
      <c r="J17" s="4"/>
      <c r="K17" s="4"/>
      <c r="L17" s="4"/>
      <c r="M17" s="4"/>
      <c r="N17" s="4"/>
      <c r="O17" s="4"/>
    </row>
    <row r="18" spans="1:15" ht="15">
      <c r="A18" s="1"/>
      <c r="B18" s="1" t="s">
        <v>214</v>
      </c>
      <c r="C18" s="1"/>
      <c r="D18" s="1"/>
      <c r="E18" s="1"/>
      <c r="F18" s="1"/>
      <c r="G18" s="1"/>
      <c r="H18" s="11"/>
      <c r="I18" s="4"/>
      <c r="J18" s="4"/>
      <c r="K18" s="4"/>
      <c r="L18" s="4"/>
      <c r="M18" s="4"/>
      <c r="N18" s="4"/>
      <c r="O18" s="4"/>
    </row>
    <row r="19" spans="1:15" ht="15">
      <c r="A19" s="1"/>
      <c r="B19" s="1"/>
      <c r="C19" s="1"/>
      <c r="D19" s="1"/>
      <c r="E19" s="1"/>
      <c r="F19" s="1"/>
      <c r="G19" s="1"/>
      <c r="H19" s="11"/>
      <c r="I19" s="4"/>
      <c r="J19" s="4"/>
      <c r="K19" s="4"/>
      <c r="L19" s="4"/>
      <c r="M19" s="4"/>
      <c r="N19" s="21"/>
      <c r="O19" s="4"/>
    </row>
    <row r="20" spans="1:15" ht="15">
      <c r="A20" s="1"/>
      <c r="B20" s="1" t="s">
        <v>242</v>
      </c>
      <c r="C20" s="1" t="s">
        <v>243</v>
      </c>
      <c r="D20" s="1"/>
      <c r="E20" s="1"/>
      <c r="F20" s="1"/>
      <c r="G20" s="1"/>
      <c r="H20" s="1">
        <v>1435.5</v>
      </c>
      <c r="I20" s="4"/>
      <c r="J20" s="4"/>
      <c r="K20" s="4"/>
      <c r="L20" s="4"/>
      <c r="M20" s="4"/>
      <c r="N20" s="4"/>
      <c r="O20" s="4"/>
    </row>
    <row r="21" spans="1:15" ht="15">
      <c r="A21" s="1"/>
      <c r="B21" s="1" t="s">
        <v>242</v>
      </c>
      <c r="C21" s="1" t="s">
        <v>244</v>
      </c>
      <c r="D21" s="1"/>
      <c r="E21" s="1"/>
      <c r="F21" s="1"/>
      <c r="G21" s="1"/>
      <c r="H21" s="1">
        <v>1463.7</v>
      </c>
      <c r="I21" s="4"/>
      <c r="J21" s="4"/>
      <c r="K21" s="4"/>
      <c r="L21" s="4"/>
      <c r="M21" s="4"/>
      <c r="N21" s="4"/>
      <c r="O21" s="4"/>
    </row>
    <row r="22" spans="1:15" ht="15">
      <c r="A22" s="1"/>
      <c r="B22" s="1"/>
      <c r="C22" s="1"/>
      <c r="D22" s="1"/>
      <c r="E22" s="1"/>
      <c r="F22" s="1"/>
      <c r="G22" s="1"/>
      <c r="H22" s="1"/>
      <c r="I22" s="4"/>
      <c r="J22" s="4"/>
      <c r="K22" s="4"/>
      <c r="L22" s="4"/>
      <c r="M22" s="4"/>
      <c r="N22" s="21"/>
      <c r="O22" s="4"/>
    </row>
    <row r="23" spans="1:15" ht="15">
      <c r="A23" s="1"/>
      <c r="B23" s="1"/>
      <c r="C23" s="1"/>
      <c r="D23" s="1"/>
      <c r="E23" s="1"/>
      <c r="F23" s="1"/>
      <c r="G23" s="1"/>
      <c r="H23" s="1"/>
      <c r="I23" s="4"/>
      <c r="J23" s="4"/>
      <c r="K23" s="4"/>
      <c r="L23" s="4"/>
      <c r="M23" s="4"/>
      <c r="N23" s="4"/>
      <c r="O23" s="4"/>
    </row>
    <row r="24" spans="1:15" ht="15">
      <c r="A24" s="1"/>
      <c r="B24" s="45" t="s">
        <v>215</v>
      </c>
      <c r="C24" s="30"/>
      <c r="D24" s="30"/>
      <c r="E24" s="11"/>
      <c r="F24" s="1">
        <v>1798.6</v>
      </c>
      <c r="G24" s="1">
        <v>7.55</v>
      </c>
      <c r="H24" s="13">
        <f>F24*G24</f>
        <v>13579.429999999998</v>
      </c>
      <c r="I24" s="4"/>
      <c r="J24" s="4"/>
      <c r="K24" s="4"/>
      <c r="L24" s="4"/>
      <c r="M24" s="4"/>
      <c r="N24" s="4"/>
      <c r="O24" s="4"/>
    </row>
    <row r="25" spans="1:15" ht="15">
      <c r="A25" s="1"/>
      <c r="B25" s="45" t="s">
        <v>216</v>
      </c>
      <c r="C25" s="30"/>
      <c r="D25" s="30"/>
      <c r="E25" s="11"/>
      <c r="F25" s="1"/>
      <c r="G25" s="1"/>
      <c r="H25" s="13"/>
      <c r="I25" s="4"/>
      <c r="J25" s="4"/>
      <c r="K25" s="4"/>
      <c r="L25" s="4"/>
      <c r="M25" s="4"/>
      <c r="N25" s="4"/>
      <c r="O25" s="4"/>
    </row>
    <row r="26" spans="1:15" ht="15">
      <c r="A26" s="1"/>
      <c r="B26" s="45" t="s">
        <v>217</v>
      </c>
      <c r="C26" s="6" t="s">
        <v>218</v>
      </c>
      <c r="D26" s="30"/>
      <c r="E26" s="11"/>
      <c r="F26" s="1"/>
      <c r="G26" s="1"/>
      <c r="H26" s="13"/>
      <c r="I26" s="4"/>
      <c r="J26" s="4"/>
      <c r="K26" s="4"/>
      <c r="L26" s="4"/>
      <c r="M26" s="4"/>
      <c r="N26" s="4"/>
      <c r="O26" s="4"/>
    </row>
    <row r="27" spans="1:15" ht="15">
      <c r="A27" s="1"/>
      <c r="B27" s="45" t="s">
        <v>219</v>
      </c>
      <c r="C27" s="30"/>
      <c r="D27" s="30"/>
      <c r="E27" s="1"/>
      <c r="F27" s="1"/>
      <c r="G27" s="1"/>
      <c r="H27" s="1"/>
      <c r="I27" s="4"/>
      <c r="J27" s="4"/>
      <c r="K27" s="4"/>
      <c r="L27" s="4"/>
      <c r="M27" s="4"/>
      <c r="N27" s="4"/>
      <c r="O27" s="4"/>
    </row>
    <row r="28" spans="1:15" ht="15">
      <c r="A28" s="1"/>
      <c r="B28" s="1"/>
      <c r="C28" s="1"/>
      <c r="D28" s="1"/>
      <c r="E28" s="1"/>
      <c r="F28" s="1"/>
      <c r="G28" s="1"/>
      <c r="H28" s="1"/>
      <c r="I28" s="4"/>
      <c r="J28" s="4"/>
      <c r="K28" s="4"/>
      <c r="L28" s="4"/>
      <c r="M28" s="4"/>
      <c r="N28" s="4"/>
      <c r="O28" s="4"/>
    </row>
    <row r="29" spans="1:15" ht="15">
      <c r="A29" s="1"/>
      <c r="B29" s="1"/>
      <c r="C29" s="1"/>
      <c r="D29" s="1"/>
      <c r="E29" s="1"/>
      <c r="F29" s="1"/>
      <c r="G29" s="14" t="s">
        <v>27</v>
      </c>
      <c r="H29" s="16">
        <f>SUM(H20:H28)</f>
        <v>16478.629999999997</v>
      </c>
      <c r="I29" s="4"/>
      <c r="J29" s="4"/>
      <c r="K29" s="4"/>
      <c r="L29" s="4"/>
      <c r="M29" s="4"/>
      <c r="N29" s="4"/>
      <c r="O29" s="4"/>
    </row>
    <row r="30" spans="1:15" ht="15">
      <c r="A30" s="1"/>
      <c r="B30" s="1"/>
      <c r="C30" s="1"/>
      <c r="D30" s="1"/>
      <c r="E30" s="1"/>
      <c r="F30" s="1"/>
      <c r="G30" s="1"/>
      <c r="H30" s="1"/>
      <c r="I30" s="4"/>
      <c r="J30" s="4"/>
      <c r="K30" s="4"/>
      <c r="L30" s="4"/>
      <c r="M30" s="4"/>
      <c r="N30" s="4"/>
      <c r="O30" s="4"/>
    </row>
    <row r="31" spans="1:15" ht="15">
      <c r="A31" s="1"/>
      <c r="B31" s="1"/>
      <c r="C31" s="1"/>
      <c r="D31" s="1"/>
      <c r="E31" s="1"/>
      <c r="F31" s="1"/>
      <c r="G31" s="1"/>
      <c r="H31" s="1"/>
      <c r="I31" s="4"/>
      <c r="J31" s="4"/>
      <c r="K31" s="4"/>
      <c r="L31" s="4"/>
      <c r="M31" s="4"/>
      <c r="N31" s="4"/>
      <c r="O31" s="4"/>
    </row>
    <row r="32" spans="1:15" ht="15">
      <c r="A32" s="1"/>
      <c r="B32" s="1"/>
      <c r="C32" s="1"/>
      <c r="D32" s="1"/>
      <c r="E32" s="1"/>
      <c r="F32" s="1"/>
      <c r="G32" s="1"/>
      <c r="H32" s="1"/>
      <c r="I32" s="4"/>
      <c r="J32" s="4"/>
      <c r="K32" s="4"/>
      <c r="L32" s="4"/>
      <c r="M32" s="4"/>
      <c r="N32" s="4"/>
      <c r="O32" s="4"/>
    </row>
    <row r="33" spans="9:15" ht="15">
      <c r="I33" s="4"/>
      <c r="J33" s="4"/>
      <c r="K33" s="4"/>
      <c r="L33" s="4"/>
      <c r="M33" s="4"/>
      <c r="N33" s="4"/>
      <c r="O33" s="4"/>
    </row>
    <row r="34" spans="4:15" ht="15">
      <c r="D34" t="s">
        <v>40</v>
      </c>
      <c r="I34" s="4"/>
      <c r="J34" s="4"/>
      <c r="K34" s="4"/>
      <c r="L34" s="4"/>
      <c r="M34" s="4"/>
      <c r="N34" s="4"/>
      <c r="O34" s="4"/>
    </row>
    <row r="35" ht="15">
      <c r="D35" t="s">
        <v>42</v>
      </c>
    </row>
    <row r="38" spans="3:7" ht="18.75">
      <c r="C38" s="65" t="s">
        <v>43</v>
      </c>
      <c r="D38" s="65"/>
      <c r="E38" s="65" t="s">
        <v>229</v>
      </c>
      <c r="F38" s="63"/>
      <c r="G38" s="63"/>
    </row>
    <row r="39" spans="2:7" ht="18.75">
      <c r="B39" s="64">
        <v>1798.6</v>
      </c>
      <c r="C39" s="65" t="s">
        <v>72</v>
      </c>
      <c r="D39" s="65"/>
      <c r="E39" s="65" t="s">
        <v>241</v>
      </c>
      <c r="F39" s="63"/>
      <c r="G39" s="63"/>
    </row>
    <row r="40" spans="1:7" ht="15">
      <c r="A40" s="21"/>
      <c r="B40" s="1" t="s">
        <v>46</v>
      </c>
      <c r="C40" s="38" t="s">
        <v>47</v>
      </c>
      <c r="D40" s="1"/>
      <c r="E40" s="1"/>
      <c r="F40" s="1" t="s">
        <v>48</v>
      </c>
      <c r="G40" s="1" t="s">
        <v>49</v>
      </c>
    </row>
    <row r="41" spans="1:7" ht="18.75">
      <c r="A41" s="21"/>
      <c r="B41" s="22" t="s">
        <v>179</v>
      </c>
      <c r="C41" s="43"/>
      <c r="D41" s="24"/>
      <c r="E41" s="24"/>
      <c r="F41" s="24" t="s">
        <v>51</v>
      </c>
      <c r="G41" s="25">
        <v>23939.38</v>
      </c>
    </row>
    <row r="42" spans="1:8" ht="15">
      <c r="A42" s="21"/>
      <c r="B42" s="26"/>
      <c r="C42" s="39"/>
      <c r="D42" s="26"/>
      <c r="E42" s="26"/>
      <c r="F42" s="26"/>
      <c r="G42" s="26"/>
      <c r="H42" s="4"/>
    </row>
    <row r="43" spans="1:8" ht="18.75">
      <c r="A43" s="21"/>
      <c r="B43" s="22" t="s">
        <v>2</v>
      </c>
      <c r="C43" s="44"/>
      <c r="D43" s="24"/>
      <c r="E43" s="24"/>
      <c r="F43" s="24" t="s">
        <v>51</v>
      </c>
      <c r="G43" s="25">
        <v>21224.52</v>
      </c>
      <c r="H43" s="21"/>
    </row>
    <row r="44" spans="1:8" ht="15">
      <c r="A44" s="21"/>
      <c r="B44" s="26">
        <v>3</v>
      </c>
      <c r="C44" s="39" t="s">
        <v>53</v>
      </c>
      <c r="D44" s="26"/>
      <c r="E44" s="26"/>
      <c r="F44" s="26" t="s">
        <v>51</v>
      </c>
      <c r="G44" s="26"/>
      <c r="H44" s="21"/>
    </row>
    <row r="45" spans="1:9" ht="18.75">
      <c r="A45" s="47"/>
      <c r="B45" s="22" t="s">
        <v>54</v>
      </c>
      <c r="C45" s="43"/>
      <c r="D45" s="23"/>
      <c r="E45" s="24"/>
      <c r="F45" s="27" t="s">
        <v>51</v>
      </c>
      <c r="G45" s="28">
        <v>16478.63</v>
      </c>
      <c r="H45" s="47"/>
      <c r="I45" s="17"/>
    </row>
    <row r="46" spans="1:8" ht="15.75">
      <c r="A46" s="21"/>
      <c r="B46" s="29"/>
      <c r="C46" s="68" t="s">
        <v>233</v>
      </c>
      <c r="D46" s="68"/>
      <c r="E46" s="68"/>
      <c r="F46" s="61">
        <v>7.55</v>
      </c>
      <c r="G46" s="29"/>
      <c r="H46" s="21"/>
    </row>
    <row r="47" spans="1:8" ht="15">
      <c r="A47" s="21"/>
      <c r="B47" s="26"/>
      <c r="C47" s="68" t="s">
        <v>216</v>
      </c>
      <c r="D47" s="68"/>
      <c r="E47" s="68"/>
      <c r="F47" s="1" t="s">
        <v>234</v>
      </c>
      <c r="G47" s="31">
        <f>B39*F46</f>
        <v>13579.429999999998</v>
      </c>
      <c r="H47" s="21"/>
    </row>
    <row r="48" spans="1:8" ht="15">
      <c r="A48" s="21"/>
      <c r="B48" s="26"/>
      <c r="C48" s="68" t="s">
        <v>217</v>
      </c>
      <c r="D48" s="68" t="s">
        <v>218</v>
      </c>
      <c r="E48" s="68"/>
      <c r="F48" s="1" t="s">
        <v>235</v>
      </c>
      <c r="G48" s="31"/>
      <c r="H48" s="21"/>
    </row>
    <row r="49" spans="1:8" ht="15">
      <c r="A49" s="21"/>
      <c r="B49" s="26"/>
      <c r="C49" s="68" t="s">
        <v>219</v>
      </c>
      <c r="D49" s="68"/>
      <c r="E49" s="68"/>
      <c r="F49" s="1"/>
      <c r="G49" s="26"/>
      <c r="H49" s="21"/>
    </row>
    <row r="50" spans="1:8" ht="15">
      <c r="A50" s="21"/>
      <c r="B50" s="26"/>
      <c r="C50" s="6" t="s">
        <v>104</v>
      </c>
      <c r="D50" s="6" t="s">
        <v>105</v>
      </c>
      <c r="E50" s="6"/>
      <c r="F50" s="69">
        <v>1.68</v>
      </c>
      <c r="G50" s="31">
        <f>B39*F50</f>
        <v>3021.6479999999997</v>
      </c>
      <c r="H50" s="21"/>
    </row>
    <row r="51" spans="1:8" ht="15">
      <c r="A51" s="21"/>
      <c r="B51" s="26"/>
      <c r="C51" s="6" t="s">
        <v>106</v>
      </c>
      <c r="D51" s="6"/>
      <c r="E51" s="6"/>
      <c r="F51" s="69">
        <v>2.22</v>
      </c>
      <c r="G51" s="31">
        <f>B39*F51</f>
        <v>3992.8920000000003</v>
      </c>
      <c r="H51" s="21"/>
    </row>
    <row r="52" spans="1:8" ht="15">
      <c r="A52" s="21"/>
      <c r="B52" s="26"/>
      <c r="C52" s="6" t="s">
        <v>107</v>
      </c>
      <c r="D52" s="6"/>
      <c r="E52" s="6"/>
      <c r="F52" s="69"/>
      <c r="G52" s="31"/>
      <c r="H52" s="21"/>
    </row>
    <row r="53" spans="1:8" ht="15">
      <c r="A53" s="21"/>
      <c r="B53" s="26"/>
      <c r="C53" s="6" t="s">
        <v>108</v>
      </c>
      <c r="D53" s="6"/>
      <c r="E53" s="6"/>
      <c r="F53" s="69">
        <v>0.69</v>
      </c>
      <c r="G53" s="31">
        <f>B39*F53</f>
        <v>1241.0339999999999</v>
      </c>
      <c r="H53" s="21"/>
    </row>
    <row r="54" spans="1:8" ht="15">
      <c r="A54" s="21"/>
      <c r="B54" s="26"/>
      <c r="C54" s="6" t="s">
        <v>109</v>
      </c>
      <c r="D54" s="6"/>
      <c r="E54" s="6"/>
      <c r="F54" s="69"/>
      <c r="G54" s="31"/>
      <c r="H54" s="21"/>
    </row>
    <row r="55" spans="1:8" ht="15">
      <c r="A55" s="21"/>
      <c r="B55" s="26"/>
      <c r="C55" s="6" t="s">
        <v>110</v>
      </c>
      <c r="D55" s="6"/>
      <c r="E55" s="6"/>
      <c r="F55" s="69">
        <v>2</v>
      </c>
      <c r="G55" s="31">
        <f>B39*F55</f>
        <v>3597.2</v>
      </c>
      <c r="H55" s="21"/>
    </row>
    <row r="56" spans="1:8" ht="15">
      <c r="A56" s="21"/>
      <c r="B56" s="26"/>
      <c r="C56" s="6" t="s">
        <v>111</v>
      </c>
      <c r="D56" s="6"/>
      <c r="E56" s="6" t="s">
        <v>112</v>
      </c>
      <c r="F56" s="69"/>
      <c r="G56" s="31"/>
      <c r="H56" s="21"/>
    </row>
    <row r="57" spans="1:8" ht="15">
      <c r="A57" s="21"/>
      <c r="B57" s="26"/>
      <c r="C57" s="6" t="s">
        <v>108</v>
      </c>
      <c r="D57" s="6"/>
      <c r="E57" s="6"/>
      <c r="F57" s="69">
        <v>0.57</v>
      </c>
      <c r="G57" s="31">
        <f>B39*F57</f>
        <v>1025.2019999999998</v>
      </c>
      <c r="H57" s="21"/>
    </row>
    <row r="58" spans="1:8" ht="15">
      <c r="A58" s="21"/>
      <c r="B58" s="26"/>
      <c r="C58" s="6" t="s">
        <v>113</v>
      </c>
      <c r="D58" s="6"/>
      <c r="E58" s="6"/>
      <c r="F58" s="69"/>
      <c r="G58" s="31"/>
      <c r="H58" s="21"/>
    </row>
    <row r="59" spans="1:8" ht="15">
      <c r="A59" s="21"/>
      <c r="B59" s="26"/>
      <c r="C59" s="6" t="s">
        <v>114</v>
      </c>
      <c r="D59" s="6"/>
      <c r="E59" s="6"/>
      <c r="F59" s="69">
        <v>0.39</v>
      </c>
      <c r="G59" s="31">
        <f>B39*F59</f>
        <v>701.454</v>
      </c>
      <c r="H59" s="21"/>
    </row>
    <row r="60" spans="1:8" ht="18.75">
      <c r="A60" s="21"/>
      <c r="B60" s="34" t="s">
        <v>62</v>
      </c>
      <c r="C60" s="41"/>
      <c r="D60" s="15"/>
      <c r="E60" s="3" t="s">
        <v>220</v>
      </c>
      <c r="F60" s="60">
        <v>5.76</v>
      </c>
      <c r="G60" s="31">
        <f>B39*F60</f>
        <v>10359.936</v>
      </c>
      <c r="H60" s="21"/>
    </row>
    <row r="61" spans="1:8" ht="18.75">
      <c r="A61" s="21"/>
      <c r="B61" s="34"/>
      <c r="C61" s="41"/>
      <c r="D61" s="15"/>
      <c r="E61" s="3" t="s">
        <v>93</v>
      </c>
      <c r="F61" s="34"/>
      <c r="G61" s="31">
        <f>G43-G47</f>
        <v>7645.090000000002</v>
      </c>
      <c r="H61" s="21"/>
    </row>
    <row r="62" spans="1:8" ht="15.75">
      <c r="A62" s="21"/>
      <c r="B62" s="66" t="s">
        <v>230</v>
      </c>
      <c r="C62" s="66"/>
      <c r="D62" s="66"/>
      <c r="E62" s="66"/>
      <c r="F62" s="67"/>
      <c r="G62" s="67"/>
      <c r="H62" s="21"/>
    </row>
    <row r="63" spans="1:8" ht="15">
      <c r="A63" s="21"/>
      <c r="B63" s="1" t="s">
        <v>242</v>
      </c>
      <c r="C63" s="1" t="s">
        <v>243</v>
      </c>
      <c r="D63" s="1"/>
      <c r="E63" s="35"/>
      <c r="F63" s="35"/>
      <c r="G63" s="25">
        <v>1435.5</v>
      </c>
      <c r="H63" s="21"/>
    </row>
    <row r="64" spans="1:8" ht="15">
      <c r="A64" s="21"/>
      <c r="B64" s="1" t="s">
        <v>242</v>
      </c>
      <c r="C64" s="1" t="s">
        <v>244</v>
      </c>
      <c r="D64" s="1"/>
      <c r="E64" s="26"/>
      <c r="F64" s="26" t="s">
        <v>51</v>
      </c>
      <c r="G64" s="25">
        <v>1463.7</v>
      </c>
      <c r="H64" s="21"/>
    </row>
    <row r="65" spans="1:8" ht="15">
      <c r="A65" s="21"/>
      <c r="B65" s="26"/>
      <c r="C65" s="39"/>
      <c r="D65" s="26"/>
      <c r="E65" s="26"/>
      <c r="F65" s="26"/>
      <c r="G65" s="26"/>
      <c r="H65" s="21"/>
    </row>
    <row r="66" spans="1:10" ht="15">
      <c r="A66" s="21"/>
      <c r="B66" s="26"/>
      <c r="C66" s="39" t="s">
        <v>223</v>
      </c>
      <c r="D66" s="26"/>
      <c r="E66" s="26"/>
      <c r="F66" s="26" t="s">
        <v>51</v>
      </c>
      <c r="G66" s="26"/>
      <c r="H66" s="21"/>
      <c r="J66" s="20"/>
    </row>
    <row r="67" spans="1:8" ht="15">
      <c r="A67" s="21"/>
      <c r="B67" s="36" t="s">
        <v>191</v>
      </c>
      <c r="C67" s="42" t="s">
        <v>65</v>
      </c>
      <c r="D67" s="36"/>
      <c r="E67" s="36"/>
      <c r="F67" s="37"/>
      <c r="G67" s="25">
        <v>45217.1</v>
      </c>
      <c r="H67" s="21">
        <v>53486.62</v>
      </c>
    </row>
    <row r="68" spans="1:8" ht="15">
      <c r="A68" s="21"/>
      <c r="B68" s="26"/>
      <c r="C68" s="39" t="s">
        <v>193</v>
      </c>
      <c r="D68" s="26"/>
      <c r="E68" s="26"/>
      <c r="F68" s="26" t="s">
        <v>51</v>
      </c>
      <c r="G68" s="25">
        <v>39354.96</v>
      </c>
      <c r="H68" s="21"/>
    </row>
    <row r="69" spans="1:9" ht="15">
      <c r="A69" s="21"/>
      <c r="B69" s="26"/>
      <c r="C69" s="39" t="s">
        <v>67</v>
      </c>
      <c r="D69" s="26"/>
      <c r="E69" s="26"/>
      <c r="F69" s="26" t="s">
        <v>51</v>
      </c>
      <c r="G69" s="26"/>
      <c r="H69" s="21"/>
      <c r="I69" s="18"/>
    </row>
    <row r="70" spans="1:8" ht="15">
      <c r="A70" s="47"/>
      <c r="B70" s="26"/>
      <c r="C70" s="39"/>
      <c r="D70" s="26"/>
      <c r="E70" s="26"/>
      <c r="F70" s="26" t="s">
        <v>51</v>
      </c>
      <c r="G70" s="26"/>
      <c r="H70" s="47"/>
    </row>
    <row r="71" spans="1:8" ht="15">
      <c r="A71" s="48"/>
      <c r="B71" s="51"/>
      <c r="C71" s="52" t="s">
        <v>68</v>
      </c>
      <c r="D71" s="51"/>
      <c r="E71" s="51"/>
      <c r="F71" s="51" t="s">
        <v>51</v>
      </c>
      <c r="G71" s="53"/>
      <c r="H71" s="21"/>
    </row>
    <row r="72" spans="1:8" ht="15">
      <c r="A72" s="48"/>
      <c r="B72" s="54"/>
      <c r="C72" s="55" t="s">
        <v>194</v>
      </c>
      <c r="D72" s="55"/>
      <c r="E72" s="55"/>
      <c r="F72" s="55" t="s">
        <v>51</v>
      </c>
      <c r="G72" s="56">
        <f>G68+F11-H29</f>
        <v>44100.85</v>
      </c>
      <c r="H72" s="21">
        <f>G68+G43-G45</f>
        <v>44100.84999999999</v>
      </c>
    </row>
    <row r="73" spans="1:8" ht="15.75" thickBot="1">
      <c r="A73" s="48"/>
      <c r="B73" s="49"/>
      <c r="C73" s="49"/>
      <c r="D73" s="49"/>
      <c r="E73" s="49"/>
      <c r="F73" s="49"/>
      <c r="G73" s="50"/>
      <c r="H73" s="21"/>
    </row>
    <row r="74" spans="1:8" ht="15.75" thickBot="1">
      <c r="A74" s="57" t="s">
        <v>65</v>
      </c>
      <c r="B74" s="58"/>
      <c r="C74" s="58"/>
      <c r="D74" s="58" t="s">
        <v>224</v>
      </c>
      <c r="E74" s="58"/>
      <c r="F74" s="59" t="s">
        <v>225</v>
      </c>
      <c r="G74" s="62"/>
      <c r="H74" s="21"/>
    </row>
    <row r="75" spans="1:7" ht="15">
      <c r="A75" s="46" t="s">
        <v>89</v>
      </c>
      <c r="B75" s="46" t="s">
        <v>91</v>
      </c>
      <c r="C75" s="46" t="s">
        <v>92</v>
      </c>
      <c r="D75" s="46"/>
      <c r="E75" s="46" t="s">
        <v>93</v>
      </c>
      <c r="F75" s="46"/>
      <c r="G75" s="46" t="s">
        <v>94</v>
      </c>
    </row>
    <row r="76" spans="1:7" ht="15" hidden="1">
      <c r="A76" s="1" t="s">
        <v>90</v>
      </c>
      <c r="B76" s="1"/>
      <c r="C76" s="1">
        <v>2628.75</v>
      </c>
      <c r="D76" s="1"/>
      <c r="E76" s="1">
        <v>1147.87</v>
      </c>
      <c r="F76" s="1"/>
      <c r="G76" s="1">
        <v>1480.88</v>
      </c>
    </row>
    <row r="77" spans="1:7" ht="15" hidden="1">
      <c r="A77" s="1" t="s">
        <v>97</v>
      </c>
      <c r="B77" s="1">
        <v>1480.88</v>
      </c>
      <c r="C77" s="1">
        <v>2628.75</v>
      </c>
      <c r="D77" s="1"/>
      <c r="E77" s="1">
        <v>2165.52</v>
      </c>
      <c r="F77" s="1"/>
      <c r="G77" s="1">
        <v>1944.11</v>
      </c>
    </row>
    <row r="78" spans="1:7" ht="15" hidden="1">
      <c r="A78" s="1" t="s">
        <v>117</v>
      </c>
      <c r="B78" s="1">
        <v>1944.11</v>
      </c>
      <c r="C78" s="1">
        <v>2628.74</v>
      </c>
      <c r="D78" s="1"/>
      <c r="E78" s="1">
        <v>2104.23</v>
      </c>
      <c r="F78" s="1"/>
      <c r="G78" s="1">
        <v>2468.62</v>
      </c>
    </row>
    <row r="79" spans="1:7" ht="15" hidden="1">
      <c r="A79" s="1" t="s">
        <v>121</v>
      </c>
      <c r="B79" s="1">
        <v>2468.62</v>
      </c>
      <c r="C79" s="1">
        <v>2628.75</v>
      </c>
      <c r="D79" s="1"/>
      <c r="E79" s="1">
        <v>2553.47</v>
      </c>
      <c r="F79" s="1"/>
      <c r="G79" s="1">
        <v>2543.9</v>
      </c>
    </row>
    <row r="80" spans="1:7" ht="15" hidden="1">
      <c r="A80" s="1" t="s">
        <v>123</v>
      </c>
      <c r="B80" s="1">
        <v>2543.9</v>
      </c>
      <c r="C80" s="1">
        <v>2628.75</v>
      </c>
      <c r="D80" s="1"/>
      <c r="E80" s="1">
        <v>2004.64</v>
      </c>
      <c r="F80" s="1"/>
      <c r="G80" s="1">
        <v>3168.01</v>
      </c>
    </row>
    <row r="81" spans="1:7" ht="15" hidden="1">
      <c r="A81" s="1" t="s">
        <v>126</v>
      </c>
      <c r="B81" s="1">
        <v>3168.01</v>
      </c>
      <c r="C81" s="1">
        <v>2628.75</v>
      </c>
      <c r="D81" s="1"/>
      <c r="E81" s="1">
        <v>2531.44</v>
      </c>
      <c r="F81" s="1"/>
      <c r="G81" s="1">
        <v>3265.32</v>
      </c>
    </row>
    <row r="82" spans="1:7" ht="15" hidden="1">
      <c r="A82" s="1" t="s">
        <v>134</v>
      </c>
      <c r="B82" s="1">
        <v>3265.32</v>
      </c>
      <c r="C82" s="1">
        <v>2628.75</v>
      </c>
      <c r="D82" s="1"/>
      <c r="E82" s="1">
        <v>2046.95</v>
      </c>
      <c r="F82" s="1"/>
      <c r="G82" s="1">
        <v>3847.12</v>
      </c>
    </row>
    <row r="83" spans="1:7" ht="15" hidden="1">
      <c r="A83" s="1" t="s">
        <v>149</v>
      </c>
      <c r="B83" s="1">
        <v>3847.12</v>
      </c>
      <c r="C83" s="1">
        <v>2628.76</v>
      </c>
      <c r="D83" s="1"/>
      <c r="E83" s="1">
        <v>2059.14</v>
      </c>
      <c r="F83" s="1"/>
      <c r="G83" s="1">
        <v>4416.74</v>
      </c>
    </row>
    <row r="84" spans="1:7" ht="15" hidden="1">
      <c r="A84" s="1" t="s">
        <v>155</v>
      </c>
      <c r="B84" s="1">
        <v>4416.74</v>
      </c>
      <c r="C84" s="1">
        <v>2628.75</v>
      </c>
      <c r="D84" s="1"/>
      <c r="E84" s="1">
        <v>2497.47</v>
      </c>
      <c r="F84" s="1"/>
      <c r="G84" s="1">
        <v>4548.02</v>
      </c>
    </row>
    <row r="85" spans="1:7" ht="15" hidden="1">
      <c r="A85" s="1" t="s">
        <v>164</v>
      </c>
      <c r="B85" s="1">
        <v>4548.023</v>
      </c>
      <c r="C85" s="1">
        <v>2628.45</v>
      </c>
      <c r="D85" s="1"/>
      <c r="E85" s="1">
        <v>2346.29</v>
      </c>
      <c r="F85" s="1"/>
      <c r="G85" s="1">
        <v>4830.18</v>
      </c>
    </row>
    <row r="86" spans="1:7" ht="15" hidden="1">
      <c r="A86" s="6" t="s">
        <v>166</v>
      </c>
      <c r="B86" s="1">
        <v>4830.18</v>
      </c>
      <c r="C86" s="1">
        <v>2628.45</v>
      </c>
      <c r="D86" s="1"/>
      <c r="E86" s="1">
        <v>2439.65</v>
      </c>
      <c r="F86" s="1"/>
      <c r="G86" s="1">
        <v>5018.98</v>
      </c>
    </row>
    <row r="87" spans="1:7" ht="15" hidden="1">
      <c r="A87" s="1" t="s">
        <v>169</v>
      </c>
      <c r="B87" s="1">
        <v>5018.98</v>
      </c>
      <c r="C87" s="1">
        <v>2628.45</v>
      </c>
      <c r="D87" s="1"/>
      <c r="E87" s="1">
        <v>2920.06</v>
      </c>
      <c r="F87" s="1"/>
      <c r="G87" s="1">
        <v>4727.37</v>
      </c>
    </row>
    <row r="88" spans="1:7" ht="15" hidden="1">
      <c r="A88" s="1" t="s">
        <v>174</v>
      </c>
      <c r="B88" s="1">
        <v>4727.37</v>
      </c>
      <c r="C88" s="1">
        <v>2628.45</v>
      </c>
      <c r="D88" s="1"/>
      <c r="E88" s="1">
        <v>3127.09</v>
      </c>
      <c r="F88" s="1"/>
      <c r="G88" s="1">
        <v>4228.73</v>
      </c>
    </row>
    <row r="89" spans="1:7" ht="15">
      <c r="A89" s="1" t="s">
        <v>180</v>
      </c>
      <c r="B89" s="11">
        <f>G88</f>
        <v>4228.73</v>
      </c>
      <c r="C89" s="11">
        <v>2628.45</v>
      </c>
      <c r="D89" s="1"/>
      <c r="E89" s="11">
        <v>2072.62</v>
      </c>
      <c r="F89" s="1"/>
      <c r="G89" s="11">
        <f>B89+C89-E89</f>
        <v>4784.5599999999995</v>
      </c>
    </row>
    <row r="90" spans="1:7" ht="15">
      <c r="A90" s="1" t="s">
        <v>185</v>
      </c>
      <c r="B90" s="1">
        <v>4784.56</v>
      </c>
      <c r="C90" s="1">
        <v>2628.45</v>
      </c>
      <c r="D90" s="1"/>
      <c r="E90" s="1">
        <v>2330.35</v>
      </c>
      <c r="F90" s="1"/>
      <c r="G90" s="1">
        <v>5082.66</v>
      </c>
    </row>
    <row r="91" spans="1:7" ht="15">
      <c r="A91" s="1" t="s">
        <v>199</v>
      </c>
      <c r="B91" s="1">
        <v>5082.66</v>
      </c>
      <c r="C91" s="1">
        <v>2628.45</v>
      </c>
      <c r="D91" s="1"/>
      <c r="E91" s="1">
        <v>2725.97</v>
      </c>
      <c r="F91" s="1"/>
      <c r="G91" s="1">
        <v>4985.14</v>
      </c>
    </row>
    <row r="92" spans="1:7" ht="15">
      <c r="A92" s="1" t="s">
        <v>203</v>
      </c>
      <c r="B92" s="1">
        <v>4985.14</v>
      </c>
      <c r="C92" s="1">
        <v>2628.45</v>
      </c>
      <c r="D92" s="1"/>
      <c r="E92" s="1">
        <v>2603.16</v>
      </c>
      <c r="F92" s="1"/>
      <c r="G92" s="1">
        <v>5010.43</v>
      </c>
    </row>
    <row r="93" spans="1:7" ht="15">
      <c r="A93" s="1" t="s">
        <v>206</v>
      </c>
      <c r="B93" s="1">
        <v>5010.43</v>
      </c>
      <c r="C93" s="1">
        <v>2626.5</v>
      </c>
      <c r="D93" s="1"/>
      <c r="E93" s="1">
        <v>2867.62</v>
      </c>
      <c r="F93" s="1"/>
      <c r="G93" s="1">
        <v>4769.31</v>
      </c>
    </row>
    <row r="94" spans="1:7" ht="15">
      <c r="A94" s="1" t="s">
        <v>213</v>
      </c>
      <c r="B94" s="1">
        <v>4769.31</v>
      </c>
      <c r="C94" s="1">
        <v>2626.51</v>
      </c>
      <c r="D94" s="1"/>
      <c r="E94" s="1">
        <v>1985.3</v>
      </c>
      <c r="F94" s="1"/>
      <c r="G94" s="1">
        <v>5410.52</v>
      </c>
    </row>
    <row r="95" spans="1:7" ht="15">
      <c r="A95" s="1" t="s">
        <v>228</v>
      </c>
      <c r="B95" s="1">
        <v>5410.52</v>
      </c>
      <c r="C95" s="1">
        <v>2626.5</v>
      </c>
      <c r="D95" s="1"/>
      <c r="E95" s="1">
        <v>2328.64</v>
      </c>
      <c r="F95" s="1"/>
      <c r="G95" s="1">
        <v>5708.38</v>
      </c>
    </row>
    <row r="96" spans="1:10" ht="15">
      <c r="A96" s="1" t="s">
        <v>236</v>
      </c>
      <c r="B96" s="1">
        <v>5708.38</v>
      </c>
      <c r="C96" s="1">
        <v>2626.5</v>
      </c>
      <c r="D96" s="1"/>
      <c r="E96" s="1">
        <v>2471.01</v>
      </c>
      <c r="F96" s="1"/>
      <c r="G96" s="1">
        <v>5863.57</v>
      </c>
      <c r="J96">
        <v>42937.59</v>
      </c>
    </row>
    <row r="97" spans="1:10" ht="15">
      <c r="A97" s="1" t="s">
        <v>238</v>
      </c>
      <c r="B97" s="1">
        <v>5863.57</v>
      </c>
      <c r="C97" s="1">
        <v>2626.2</v>
      </c>
      <c r="D97" s="1"/>
      <c r="E97" s="1">
        <v>1878.22</v>
      </c>
      <c r="F97" s="1"/>
      <c r="G97" s="1">
        <v>6611.55</v>
      </c>
      <c r="J97">
        <v>2279.49</v>
      </c>
    </row>
    <row r="98" spans="1:10" ht="15">
      <c r="A98" s="1" t="s">
        <v>242</v>
      </c>
      <c r="B98" s="1">
        <v>6611.55</v>
      </c>
      <c r="C98" s="1">
        <v>2626.2</v>
      </c>
      <c r="D98" s="1"/>
      <c r="E98" s="1">
        <v>2279.49</v>
      </c>
      <c r="F98" s="1"/>
      <c r="G98" s="1">
        <v>6958.26</v>
      </c>
      <c r="J98">
        <f>SUM(J96:J97)</f>
        <v>45217.079999999994</v>
      </c>
    </row>
    <row r="99" ht="15">
      <c r="E99">
        <f>SUM(E76:E98)</f>
        <v>53486.20000000002</v>
      </c>
    </row>
  </sheetData>
  <sheetProtection/>
  <mergeCells count="1">
    <mergeCell ref="C16:D17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3:O100"/>
  <sheetViews>
    <sheetView zoomScalePageLayoutView="0" workbookViewId="0" topLeftCell="A18">
      <selection activeCell="D95" sqref="D95"/>
    </sheetView>
  </sheetViews>
  <sheetFormatPr defaultColWidth="9.140625" defaultRowHeight="15"/>
  <cols>
    <col min="1" max="1" width="8.00390625" style="0" customWidth="1"/>
    <col min="2" max="2" width="11.28125" style="0" customWidth="1"/>
    <col min="4" max="4" width="16.140625" style="0" customWidth="1"/>
    <col min="5" max="5" width="14.8515625" style="0" customWidth="1"/>
    <col min="7" max="7" width="11.8515625" style="0" customWidth="1"/>
    <col min="8" max="8" width="11.140625" style="0" customWidth="1"/>
    <col min="10" max="15" width="8.421875" style="0" customWidth="1"/>
  </cols>
  <sheetData>
    <row r="3" spans="1:6" ht="15">
      <c r="A3" t="s">
        <v>176</v>
      </c>
      <c r="F3" t="s">
        <v>245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177</v>
      </c>
      <c r="B9" s="11">
        <v>19770.8</v>
      </c>
      <c r="C9" s="11">
        <v>0</v>
      </c>
      <c r="D9" s="11">
        <v>159.3</v>
      </c>
      <c r="E9" s="1"/>
      <c r="F9" s="11">
        <f>D9</f>
        <v>159.3</v>
      </c>
      <c r="G9" s="11">
        <f>B9+C9-F9</f>
        <v>19611.5</v>
      </c>
      <c r="H9" s="1"/>
    </row>
    <row r="10" spans="1:8" ht="15">
      <c r="A10" s="1" t="s">
        <v>11</v>
      </c>
      <c r="B10" s="11">
        <v>49068.1</v>
      </c>
      <c r="C10" s="11">
        <v>23939.38</v>
      </c>
      <c r="D10" s="11">
        <v>21065.22</v>
      </c>
      <c r="E10" s="1"/>
      <c r="F10" s="11">
        <f>D10</f>
        <v>21065.22</v>
      </c>
      <c r="G10" s="11">
        <f>B10+C10-F10</f>
        <v>51942.259999999995</v>
      </c>
      <c r="H10" s="1"/>
    </row>
    <row r="11" spans="1:8" ht="15">
      <c r="A11" s="1" t="s">
        <v>12</v>
      </c>
      <c r="B11" s="1"/>
      <c r="C11" s="11">
        <f>SUM(C9:C10)</f>
        <v>23939.38</v>
      </c>
      <c r="D11" s="1"/>
      <c r="E11" s="1"/>
      <c r="F11" s="11">
        <f>SUM(F9:F10)</f>
        <v>21224.52</v>
      </c>
      <c r="G11" s="1"/>
      <c r="H11" s="1"/>
    </row>
    <row r="16" spans="1:15" ht="15">
      <c r="A16" s="1"/>
      <c r="B16" s="1" t="s">
        <v>13</v>
      </c>
      <c r="C16" s="475" t="s">
        <v>14</v>
      </c>
      <c r="D16" s="476"/>
      <c r="E16" s="1" t="s">
        <v>15</v>
      </c>
      <c r="F16" s="1"/>
      <c r="G16" s="1"/>
      <c r="H16" s="1"/>
      <c r="I16" s="4"/>
      <c r="J16" s="4"/>
      <c r="K16" s="4"/>
      <c r="L16" s="4"/>
      <c r="M16" s="4"/>
      <c r="N16" s="4"/>
      <c r="O16" s="4"/>
    </row>
    <row r="17" spans="1:15" ht="15">
      <c r="A17" s="1"/>
      <c r="B17" s="1"/>
      <c r="C17" s="477"/>
      <c r="D17" s="478"/>
      <c r="E17" s="1" t="s">
        <v>17</v>
      </c>
      <c r="F17" s="1" t="s">
        <v>18</v>
      </c>
      <c r="G17" s="1" t="s">
        <v>19</v>
      </c>
      <c r="H17" s="1" t="s">
        <v>20</v>
      </c>
      <c r="I17" s="4"/>
      <c r="J17" s="4"/>
      <c r="K17" s="4"/>
      <c r="L17" s="4"/>
      <c r="M17" s="4"/>
      <c r="N17" s="4"/>
      <c r="O17" s="4"/>
    </row>
    <row r="18" spans="1:15" ht="15">
      <c r="A18" s="1"/>
      <c r="B18" s="1" t="s">
        <v>214</v>
      </c>
      <c r="C18" s="1"/>
      <c r="D18" s="1"/>
      <c r="E18" s="1"/>
      <c r="F18" s="1"/>
      <c r="G18" s="1"/>
      <c r="H18" s="11"/>
      <c r="I18" s="4"/>
      <c r="J18" s="4"/>
      <c r="K18" s="4"/>
      <c r="L18" s="4"/>
      <c r="M18" s="4"/>
      <c r="N18" s="4"/>
      <c r="O18" s="4"/>
    </row>
    <row r="19" spans="1:15" ht="15">
      <c r="A19" s="1"/>
      <c r="B19" s="1"/>
      <c r="C19" s="1"/>
      <c r="D19" s="1"/>
      <c r="E19" s="1"/>
      <c r="F19" s="1"/>
      <c r="G19" s="1"/>
      <c r="H19" s="11"/>
      <c r="I19" s="4"/>
      <c r="J19" s="4"/>
      <c r="K19" s="4"/>
      <c r="L19" s="4"/>
      <c r="M19" s="4"/>
      <c r="N19" s="21"/>
      <c r="O19" s="4"/>
    </row>
    <row r="20" spans="1:15" ht="15">
      <c r="A20" s="1"/>
      <c r="B20" s="1" t="s">
        <v>242</v>
      </c>
      <c r="C20" s="1" t="s">
        <v>243</v>
      </c>
      <c r="D20" s="1"/>
      <c r="E20" s="1"/>
      <c r="F20" s="1"/>
      <c r="G20" s="1"/>
      <c r="H20" s="1">
        <v>1435.5</v>
      </c>
      <c r="I20" s="4"/>
      <c r="J20" s="4"/>
      <c r="K20" s="4"/>
      <c r="L20" s="4"/>
      <c r="M20" s="4"/>
      <c r="N20" s="4"/>
      <c r="O20" s="4"/>
    </row>
    <row r="21" spans="1:15" ht="15">
      <c r="A21" s="1"/>
      <c r="B21" s="1" t="s">
        <v>242</v>
      </c>
      <c r="C21" s="1" t="s">
        <v>244</v>
      </c>
      <c r="D21" s="1"/>
      <c r="E21" s="1"/>
      <c r="F21" s="1"/>
      <c r="G21" s="1"/>
      <c r="H21" s="1">
        <v>1463.7</v>
      </c>
      <c r="I21" s="4"/>
      <c r="J21" s="4"/>
      <c r="K21" s="4"/>
      <c r="L21" s="4"/>
      <c r="M21" s="4"/>
      <c r="N21" s="4"/>
      <c r="O21" s="4"/>
    </row>
    <row r="22" spans="1:15" ht="15">
      <c r="A22" s="1"/>
      <c r="B22" s="1"/>
      <c r="C22" s="1"/>
      <c r="D22" s="1"/>
      <c r="E22" s="1"/>
      <c r="F22" s="1"/>
      <c r="G22" s="1"/>
      <c r="H22" s="1"/>
      <c r="I22" s="4"/>
      <c r="J22" s="4"/>
      <c r="K22" s="4"/>
      <c r="L22" s="4"/>
      <c r="M22" s="4"/>
      <c r="N22" s="21"/>
      <c r="O22" s="4"/>
    </row>
    <row r="23" spans="1:15" ht="15">
      <c r="A23" s="1"/>
      <c r="B23" s="1"/>
      <c r="C23" s="1"/>
      <c r="D23" s="1"/>
      <c r="E23" s="1"/>
      <c r="F23" s="1"/>
      <c r="G23" s="1"/>
      <c r="H23" s="1"/>
      <c r="I23" s="4"/>
      <c r="J23" s="4"/>
      <c r="K23" s="4"/>
      <c r="L23" s="4"/>
      <c r="M23" s="4"/>
      <c r="N23" s="4"/>
      <c r="O23" s="4"/>
    </row>
    <row r="24" spans="1:15" ht="15">
      <c r="A24" s="1"/>
      <c r="B24" s="45" t="s">
        <v>215</v>
      </c>
      <c r="C24" s="30"/>
      <c r="D24" s="30"/>
      <c r="E24" s="11"/>
      <c r="F24" s="1">
        <v>1798.6</v>
      </c>
      <c r="G24" s="1">
        <v>7.55</v>
      </c>
      <c r="H24" s="13">
        <f>F24*G24</f>
        <v>13579.429999999998</v>
      </c>
      <c r="I24" s="4"/>
      <c r="J24" s="4"/>
      <c r="K24" s="4"/>
      <c r="L24" s="4"/>
      <c r="M24" s="4"/>
      <c r="N24" s="4"/>
      <c r="O24" s="4"/>
    </row>
    <row r="25" spans="1:15" ht="15">
      <c r="A25" s="1"/>
      <c r="B25" s="45" t="s">
        <v>216</v>
      </c>
      <c r="C25" s="30"/>
      <c r="D25" s="30"/>
      <c r="E25" s="11"/>
      <c r="F25" s="1"/>
      <c r="G25" s="1"/>
      <c r="H25" s="13"/>
      <c r="I25" s="4"/>
      <c r="J25" s="4"/>
      <c r="K25" s="4"/>
      <c r="L25" s="4"/>
      <c r="M25" s="4"/>
      <c r="N25" s="4"/>
      <c r="O25" s="4"/>
    </row>
    <row r="26" spans="1:15" ht="15">
      <c r="A26" s="1"/>
      <c r="B26" s="45" t="s">
        <v>217</v>
      </c>
      <c r="C26" s="6" t="s">
        <v>218</v>
      </c>
      <c r="D26" s="30"/>
      <c r="E26" s="11"/>
      <c r="F26" s="1"/>
      <c r="G26" s="1"/>
      <c r="H26" s="13"/>
      <c r="I26" s="4"/>
      <c r="J26" s="4"/>
      <c r="K26" s="4"/>
      <c r="L26" s="4"/>
      <c r="M26" s="4"/>
      <c r="N26" s="4"/>
      <c r="O26" s="4"/>
    </row>
    <row r="27" spans="1:15" ht="15">
      <c r="A27" s="1"/>
      <c r="B27" s="45" t="s">
        <v>219</v>
      </c>
      <c r="C27" s="30"/>
      <c r="D27" s="30"/>
      <c r="E27" s="1"/>
      <c r="F27" s="1"/>
      <c r="G27" s="1"/>
      <c r="H27" s="1"/>
      <c r="I27" s="4"/>
      <c r="J27" s="4"/>
      <c r="K27" s="4"/>
      <c r="L27" s="4"/>
      <c r="M27" s="4"/>
      <c r="N27" s="4"/>
      <c r="O27" s="4"/>
    </row>
    <row r="28" spans="1:15" ht="15">
      <c r="A28" s="1"/>
      <c r="B28" s="1"/>
      <c r="C28" s="1"/>
      <c r="D28" s="1"/>
      <c r="E28" s="1"/>
      <c r="F28" s="1"/>
      <c r="G28" s="1"/>
      <c r="H28" s="1"/>
      <c r="I28" s="4"/>
      <c r="J28" s="4"/>
      <c r="K28" s="4"/>
      <c r="L28" s="4"/>
      <c r="M28" s="4"/>
      <c r="N28" s="4"/>
      <c r="O28" s="4"/>
    </row>
    <row r="29" spans="1:15" ht="15">
      <c r="A29" s="1"/>
      <c r="B29" s="1"/>
      <c r="C29" s="1"/>
      <c r="D29" s="1"/>
      <c r="E29" s="1"/>
      <c r="F29" s="1"/>
      <c r="G29" s="14" t="s">
        <v>27</v>
      </c>
      <c r="H29" s="16">
        <f>SUM(H20:H28)</f>
        <v>16478.629999999997</v>
      </c>
      <c r="I29" s="4"/>
      <c r="J29" s="4"/>
      <c r="K29" s="4"/>
      <c r="L29" s="4"/>
      <c r="M29" s="4"/>
      <c r="N29" s="4"/>
      <c r="O29" s="4"/>
    </row>
    <row r="30" spans="1:15" ht="15">
      <c r="A30" s="1"/>
      <c r="B30" s="1"/>
      <c r="C30" s="1"/>
      <c r="D30" s="1"/>
      <c r="E30" s="1"/>
      <c r="F30" s="1"/>
      <c r="G30" s="1"/>
      <c r="H30" s="1"/>
      <c r="I30" s="4"/>
      <c r="J30" s="4"/>
      <c r="K30" s="4"/>
      <c r="L30" s="4"/>
      <c r="M30" s="4"/>
      <c r="N30" s="4"/>
      <c r="O30" s="4"/>
    </row>
    <row r="31" spans="1:15" ht="15">
      <c r="A31" s="1"/>
      <c r="B31" s="1"/>
      <c r="C31" s="1"/>
      <c r="D31" s="1"/>
      <c r="E31" s="1"/>
      <c r="F31" s="1"/>
      <c r="G31" s="1"/>
      <c r="H31" s="1"/>
      <c r="I31" s="4"/>
      <c r="J31" s="4"/>
      <c r="K31" s="4"/>
      <c r="L31" s="4"/>
      <c r="M31" s="4"/>
      <c r="N31" s="4"/>
      <c r="O31" s="4"/>
    </row>
    <row r="32" spans="1:15" ht="15">
      <c r="A32" s="1"/>
      <c r="B32" s="1"/>
      <c r="C32" s="1"/>
      <c r="D32" s="1"/>
      <c r="E32" s="1"/>
      <c r="F32" s="1"/>
      <c r="G32" s="1"/>
      <c r="H32" s="1"/>
      <c r="I32" s="4"/>
      <c r="J32" s="4"/>
      <c r="K32" s="4"/>
      <c r="L32" s="4"/>
      <c r="M32" s="4"/>
      <c r="N32" s="4"/>
      <c r="O32" s="4"/>
    </row>
    <row r="33" spans="9:15" ht="15">
      <c r="I33" s="4"/>
      <c r="J33" s="4"/>
      <c r="K33" s="4"/>
      <c r="L33" s="4"/>
      <c r="M33" s="4"/>
      <c r="N33" s="4"/>
      <c r="O33" s="4"/>
    </row>
    <row r="34" spans="4:15" ht="15">
      <c r="D34" t="s">
        <v>40</v>
      </c>
      <c r="I34" s="4"/>
      <c r="J34" s="4"/>
      <c r="K34" s="4"/>
      <c r="L34" s="4"/>
      <c r="M34" s="4"/>
      <c r="N34" s="4"/>
      <c r="O34" s="4"/>
    </row>
    <row r="35" ht="15">
      <c r="D35" t="s">
        <v>42</v>
      </c>
    </row>
    <row r="38" spans="3:7" ht="18.75">
      <c r="C38" s="65" t="s">
        <v>43</v>
      </c>
      <c r="D38" s="65"/>
      <c r="E38" s="65" t="s">
        <v>229</v>
      </c>
      <c r="F38" s="63"/>
      <c r="G38" s="63"/>
    </row>
    <row r="39" spans="2:7" ht="18.75">
      <c r="B39" s="64">
        <v>1798.6</v>
      </c>
      <c r="C39" s="65" t="s">
        <v>72</v>
      </c>
      <c r="D39" s="65"/>
      <c r="E39" s="65" t="s">
        <v>246</v>
      </c>
      <c r="F39" s="63"/>
      <c r="G39" s="63"/>
    </row>
    <row r="40" spans="1:7" ht="15">
      <c r="A40" s="21"/>
      <c r="B40" s="1" t="s">
        <v>46</v>
      </c>
      <c r="C40" s="38" t="s">
        <v>47</v>
      </c>
      <c r="D40" s="1"/>
      <c r="E40" s="1"/>
      <c r="F40" s="1" t="s">
        <v>48</v>
      </c>
      <c r="G40" s="1" t="s">
        <v>49</v>
      </c>
    </row>
    <row r="41" spans="1:7" ht="18.75">
      <c r="A41" s="21"/>
      <c r="B41" s="22" t="s">
        <v>179</v>
      </c>
      <c r="C41" s="43"/>
      <c r="D41" s="24"/>
      <c r="E41" s="24"/>
      <c r="F41" s="24" t="s">
        <v>51</v>
      </c>
      <c r="G41" s="25">
        <v>23939.38</v>
      </c>
    </row>
    <row r="42" spans="1:8" ht="15">
      <c r="A42" s="21"/>
      <c r="B42" s="26"/>
      <c r="C42" s="39"/>
      <c r="D42" s="26"/>
      <c r="E42" s="26"/>
      <c r="F42" s="26"/>
      <c r="G42" s="26"/>
      <c r="H42" s="4"/>
    </row>
    <row r="43" spans="1:8" ht="18.75">
      <c r="A43" s="21"/>
      <c r="B43" s="22" t="s">
        <v>2</v>
      </c>
      <c r="C43" s="44"/>
      <c r="D43" s="24"/>
      <c r="E43" s="24"/>
      <c r="F43" s="24" t="s">
        <v>51</v>
      </c>
      <c r="G43" s="25">
        <v>21224.52</v>
      </c>
      <c r="H43" s="21"/>
    </row>
    <row r="44" spans="1:8" ht="15">
      <c r="A44" s="21"/>
      <c r="B44" s="26">
        <v>3</v>
      </c>
      <c r="C44" s="39" t="s">
        <v>53</v>
      </c>
      <c r="D44" s="26"/>
      <c r="E44" s="26"/>
      <c r="F44" s="26" t="s">
        <v>51</v>
      </c>
      <c r="G44" s="26"/>
      <c r="H44" s="21"/>
    </row>
    <row r="45" spans="1:9" ht="18.75">
      <c r="A45" s="47"/>
      <c r="B45" s="22" t="s">
        <v>54</v>
      </c>
      <c r="C45" s="43"/>
      <c r="D45" s="23"/>
      <c r="E45" s="24"/>
      <c r="F45" s="27" t="s">
        <v>51</v>
      </c>
      <c r="G45" s="28">
        <v>16478.63</v>
      </c>
      <c r="H45" s="47"/>
      <c r="I45" s="17"/>
    </row>
    <row r="46" spans="1:8" ht="15.75">
      <c r="A46" s="21"/>
      <c r="B46" s="29"/>
      <c r="C46" s="68" t="s">
        <v>233</v>
      </c>
      <c r="D46" s="68"/>
      <c r="E46" s="68"/>
      <c r="F46" s="61">
        <v>7.55</v>
      </c>
      <c r="G46" s="29"/>
      <c r="H46" s="21"/>
    </row>
    <row r="47" spans="1:8" ht="15">
      <c r="A47" s="21"/>
      <c r="B47" s="26"/>
      <c r="C47" s="68" t="s">
        <v>216</v>
      </c>
      <c r="D47" s="68"/>
      <c r="E47" s="68"/>
      <c r="F47" s="1" t="s">
        <v>234</v>
      </c>
      <c r="G47" s="31">
        <f>B39*F46</f>
        <v>13579.429999999998</v>
      </c>
      <c r="H47" s="21"/>
    </row>
    <row r="48" spans="1:8" ht="15">
      <c r="A48" s="21"/>
      <c r="B48" s="26"/>
      <c r="C48" s="68" t="s">
        <v>217</v>
      </c>
      <c r="D48" s="68" t="s">
        <v>218</v>
      </c>
      <c r="E48" s="68"/>
      <c r="F48" s="1" t="s">
        <v>235</v>
      </c>
      <c r="G48" s="31"/>
      <c r="H48" s="21"/>
    </row>
    <row r="49" spans="1:8" ht="15">
      <c r="A49" s="21"/>
      <c r="B49" s="26"/>
      <c r="C49" s="68" t="s">
        <v>219</v>
      </c>
      <c r="D49" s="68"/>
      <c r="E49" s="68"/>
      <c r="F49" s="1"/>
      <c r="G49" s="26"/>
      <c r="H49" s="21"/>
    </row>
    <row r="50" spans="1:8" ht="15">
      <c r="A50" s="21"/>
      <c r="B50" s="26"/>
      <c r="C50" s="6" t="s">
        <v>104</v>
      </c>
      <c r="D50" s="6" t="s">
        <v>105</v>
      </c>
      <c r="E50" s="6"/>
      <c r="F50" s="69">
        <v>1.68</v>
      </c>
      <c r="G50" s="31">
        <f>B39*F50</f>
        <v>3021.6479999999997</v>
      </c>
      <c r="H50" s="21"/>
    </row>
    <row r="51" spans="1:8" ht="15">
      <c r="A51" s="21"/>
      <c r="B51" s="26"/>
      <c r="C51" s="6" t="s">
        <v>106</v>
      </c>
      <c r="D51" s="6"/>
      <c r="E51" s="6"/>
      <c r="F51" s="69">
        <v>2.22</v>
      </c>
      <c r="G51" s="31">
        <f>B39*F51</f>
        <v>3992.8920000000003</v>
      </c>
      <c r="H51" s="21"/>
    </row>
    <row r="52" spans="1:8" ht="15">
      <c r="A52" s="21"/>
      <c r="B52" s="26"/>
      <c r="C52" s="6" t="s">
        <v>107</v>
      </c>
      <c r="D52" s="6"/>
      <c r="E52" s="6"/>
      <c r="F52" s="69"/>
      <c r="G52" s="31"/>
      <c r="H52" s="21"/>
    </row>
    <row r="53" spans="1:8" ht="15">
      <c r="A53" s="21"/>
      <c r="B53" s="26"/>
      <c r="C53" s="6" t="s">
        <v>108</v>
      </c>
      <c r="D53" s="6"/>
      <c r="E53" s="6"/>
      <c r="F53" s="69">
        <v>0.69</v>
      </c>
      <c r="G53" s="31">
        <f>B39*F53</f>
        <v>1241.0339999999999</v>
      </c>
      <c r="H53" s="21"/>
    </row>
    <row r="54" spans="1:8" ht="15">
      <c r="A54" s="21"/>
      <c r="B54" s="26"/>
      <c r="C54" s="6" t="s">
        <v>109</v>
      </c>
      <c r="D54" s="6"/>
      <c r="E54" s="6"/>
      <c r="F54" s="69"/>
      <c r="G54" s="31"/>
      <c r="H54" s="21"/>
    </row>
    <row r="55" spans="1:8" ht="15">
      <c r="A55" s="21"/>
      <c r="B55" s="26"/>
      <c r="C55" s="6" t="s">
        <v>110</v>
      </c>
      <c r="D55" s="6"/>
      <c r="E55" s="6"/>
      <c r="F55" s="69">
        <v>2</v>
      </c>
      <c r="G55" s="31">
        <f>B39*F55</f>
        <v>3597.2</v>
      </c>
      <c r="H55" s="21"/>
    </row>
    <row r="56" spans="1:8" ht="15">
      <c r="A56" s="21"/>
      <c r="B56" s="26"/>
      <c r="C56" s="6" t="s">
        <v>111</v>
      </c>
      <c r="D56" s="6"/>
      <c r="E56" s="6" t="s">
        <v>112</v>
      </c>
      <c r="F56" s="69"/>
      <c r="G56" s="31"/>
      <c r="H56" s="21"/>
    </row>
    <row r="57" spans="1:8" ht="15">
      <c r="A57" s="21"/>
      <c r="B57" s="26"/>
      <c r="C57" s="6" t="s">
        <v>108</v>
      </c>
      <c r="D57" s="6"/>
      <c r="E57" s="6"/>
      <c r="F57" s="69">
        <v>0.57</v>
      </c>
      <c r="G57" s="31">
        <f>B39*F57</f>
        <v>1025.2019999999998</v>
      </c>
      <c r="H57" s="21"/>
    </row>
    <row r="58" spans="1:8" ht="15">
      <c r="A58" s="21"/>
      <c r="B58" s="26"/>
      <c r="C58" s="6" t="s">
        <v>113</v>
      </c>
      <c r="D58" s="6"/>
      <c r="E58" s="6"/>
      <c r="F58" s="69"/>
      <c r="G58" s="31"/>
      <c r="H58" s="21"/>
    </row>
    <row r="59" spans="1:8" ht="15">
      <c r="A59" s="21"/>
      <c r="B59" s="26"/>
      <c r="C59" s="6" t="s">
        <v>114</v>
      </c>
      <c r="D59" s="6"/>
      <c r="E59" s="6"/>
      <c r="F59" s="69">
        <v>0.39</v>
      </c>
      <c r="G59" s="31">
        <f>B39*F59</f>
        <v>701.454</v>
      </c>
      <c r="H59" s="21"/>
    </row>
    <row r="60" spans="1:8" ht="18.75">
      <c r="A60" s="21"/>
      <c r="B60" s="34" t="s">
        <v>62</v>
      </c>
      <c r="C60" s="41"/>
      <c r="D60" s="15"/>
      <c r="E60" s="3" t="s">
        <v>220</v>
      </c>
      <c r="F60" s="60">
        <v>5.76</v>
      </c>
      <c r="G60" s="31">
        <f>B39*F60</f>
        <v>10359.936</v>
      </c>
      <c r="H60" s="21"/>
    </row>
    <row r="61" spans="1:8" ht="18.75">
      <c r="A61" s="21"/>
      <c r="B61" s="34"/>
      <c r="C61" s="41"/>
      <c r="D61" s="15"/>
      <c r="E61" s="3" t="s">
        <v>93</v>
      </c>
      <c r="F61" s="34"/>
      <c r="G61" s="31">
        <f>G43-G47</f>
        <v>7645.090000000002</v>
      </c>
      <c r="H61" s="21"/>
    </row>
    <row r="62" spans="1:8" ht="15.75">
      <c r="A62" s="21"/>
      <c r="B62" s="66" t="s">
        <v>230</v>
      </c>
      <c r="C62" s="66"/>
      <c r="D62" s="66"/>
      <c r="E62" s="66"/>
      <c r="F62" s="67"/>
      <c r="G62" s="67"/>
      <c r="H62" s="21"/>
    </row>
    <row r="63" spans="1:8" ht="15">
      <c r="A63" s="21"/>
      <c r="B63" s="1" t="s">
        <v>242</v>
      </c>
      <c r="C63" s="1" t="s">
        <v>243</v>
      </c>
      <c r="D63" s="1"/>
      <c r="E63" s="35"/>
      <c r="F63" s="35"/>
      <c r="G63" s="25">
        <v>1435.5</v>
      </c>
      <c r="H63" s="21"/>
    </row>
    <row r="64" spans="1:8" ht="15">
      <c r="A64" s="21"/>
      <c r="B64" s="1" t="s">
        <v>242</v>
      </c>
      <c r="C64" s="1" t="s">
        <v>244</v>
      </c>
      <c r="D64" s="1"/>
      <c r="E64" s="26"/>
      <c r="F64" s="26" t="s">
        <v>51</v>
      </c>
      <c r="G64" s="25">
        <v>1463.7</v>
      </c>
      <c r="H64" s="21"/>
    </row>
    <row r="65" spans="1:8" ht="15">
      <c r="A65" s="21"/>
      <c r="B65" s="26"/>
      <c r="C65" s="39"/>
      <c r="D65" s="26"/>
      <c r="E65" s="26"/>
      <c r="F65" s="26"/>
      <c r="G65" s="26"/>
      <c r="H65" s="21"/>
    </row>
    <row r="66" spans="1:10" ht="15">
      <c r="A66" s="21"/>
      <c r="B66" s="26"/>
      <c r="C66" s="39" t="s">
        <v>223</v>
      </c>
      <c r="D66" s="26"/>
      <c r="E66" s="26"/>
      <c r="F66" s="26" t="s">
        <v>51</v>
      </c>
      <c r="G66" s="26"/>
      <c r="H66" s="21"/>
      <c r="J66" s="20"/>
    </row>
    <row r="67" spans="1:8" ht="15">
      <c r="A67" s="21"/>
      <c r="B67" s="36" t="s">
        <v>191</v>
      </c>
      <c r="C67" s="42" t="s">
        <v>65</v>
      </c>
      <c r="D67" s="36"/>
      <c r="E67" s="36"/>
      <c r="F67" s="37"/>
      <c r="G67" s="25">
        <v>47496.5</v>
      </c>
      <c r="H67" s="21"/>
    </row>
    <row r="68" spans="1:8" ht="15">
      <c r="A68" s="21"/>
      <c r="B68" s="26"/>
      <c r="C68" s="39" t="s">
        <v>193</v>
      </c>
      <c r="D68" s="26"/>
      <c r="E68" s="26"/>
      <c r="F68" s="26" t="s">
        <v>51</v>
      </c>
      <c r="G68" s="25">
        <v>44100.85</v>
      </c>
      <c r="H68" s="21"/>
    </row>
    <row r="69" spans="1:9" ht="15">
      <c r="A69" s="21"/>
      <c r="B69" s="26"/>
      <c r="C69" s="39" t="s">
        <v>67</v>
      </c>
      <c r="D69" s="26"/>
      <c r="E69" s="26"/>
      <c r="F69" s="26" t="s">
        <v>51</v>
      </c>
      <c r="G69" s="26"/>
      <c r="H69" s="21"/>
      <c r="I69" s="18"/>
    </row>
    <row r="70" spans="1:8" ht="15">
      <c r="A70" s="47"/>
      <c r="B70" s="26"/>
      <c r="C70" s="39"/>
      <c r="D70" s="26"/>
      <c r="E70" s="26"/>
      <c r="F70" s="26" t="s">
        <v>51</v>
      </c>
      <c r="G70" s="26"/>
      <c r="H70" s="47"/>
    </row>
    <row r="71" spans="1:8" ht="15">
      <c r="A71" s="48"/>
      <c r="B71" s="51"/>
      <c r="C71" s="52" t="s">
        <v>68</v>
      </c>
      <c r="D71" s="51"/>
      <c r="E71" s="51"/>
      <c r="F71" s="51" t="s">
        <v>51</v>
      </c>
      <c r="G71" s="53"/>
      <c r="H71" s="21"/>
    </row>
    <row r="72" spans="1:8" ht="15">
      <c r="A72" s="48"/>
      <c r="B72" s="54"/>
      <c r="C72" s="55" t="s">
        <v>194</v>
      </c>
      <c r="D72" s="55"/>
      <c r="E72" s="55"/>
      <c r="F72" s="55" t="s">
        <v>51</v>
      </c>
      <c r="G72" s="56">
        <f>G68+G43-G45</f>
        <v>48846.73999999999</v>
      </c>
      <c r="H72" s="21"/>
    </row>
    <row r="73" spans="1:8" ht="15.75" thickBot="1">
      <c r="A73" s="48"/>
      <c r="B73" s="49"/>
      <c r="C73" s="49"/>
      <c r="D73" s="49"/>
      <c r="E73" s="49"/>
      <c r="F73" s="49"/>
      <c r="G73" s="50"/>
      <c r="H73" s="21"/>
    </row>
    <row r="74" spans="1:8" ht="15.75" thickBot="1">
      <c r="A74" s="57" t="s">
        <v>65</v>
      </c>
      <c r="B74" s="58"/>
      <c r="C74" s="58"/>
      <c r="D74" s="58" t="s">
        <v>224</v>
      </c>
      <c r="E74" s="58"/>
      <c r="F74" s="59" t="s">
        <v>225</v>
      </c>
      <c r="G74" s="62"/>
      <c r="H74" s="21"/>
    </row>
    <row r="75" spans="1:7" ht="15">
      <c r="A75" s="46" t="s">
        <v>89</v>
      </c>
      <c r="B75" s="46" t="s">
        <v>91</v>
      </c>
      <c r="C75" s="46" t="s">
        <v>92</v>
      </c>
      <c r="D75" s="46"/>
      <c r="E75" s="46" t="s">
        <v>93</v>
      </c>
      <c r="F75" s="46"/>
      <c r="G75" s="46" t="s">
        <v>94</v>
      </c>
    </row>
    <row r="76" spans="1:7" ht="15" hidden="1">
      <c r="A76" s="1" t="s">
        <v>90</v>
      </c>
      <c r="B76" s="1"/>
      <c r="C76" s="1">
        <v>2628.75</v>
      </c>
      <c r="D76" s="1"/>
      <c r="E76" s="1">
        <v>1147.87</v>
      </c>
      <c r="F76" s="1"/>
      <c r="G76" s="1">
        <v>1480.88</v>
      </c>
    </row>
    <row r="77" spans="1:7" ht="15" hidden="1">
      <c r="A77" s="1" t="s">
        <v>97</v>
      </c>
      <c r="B77" s="1">
        <v>1480.88</v>
      </c>
      <c r="C77" s="1">
        <v>2628.75</v>
      </c>
      <c r="D77" s="1"/>
      <c r="E77" s="1">
        <v>2165.52</v>
      </c>
      <c r="F77" s="1"/>
      <c r="G77" s="1">
        <v>1944.11</v>
      </c>
    </row>
    <row r="78" spans="1:7" ht="15" hidden="1">
      <c r="A78" s="1" t="s">
        <v>117</v>
      </c>
      <c r="B78" s="1">
        <v>1944.11</v>
      </c>
      <c r="C78" s="1">
        <v>2628.74</v>
      </c>
      <c r="D78" s="1"/>
      <c r="E78" s="1">
        <v>2104.23</v>
      </c>
      <c r="F78" s="1"/>
      <c r="G78" s="1">
        <v>2468.62</v>
      </c>
    </row>
    <row r="79" spans="1:7" ht="15" hidden="1">
      <c r="A79" s="1" t="s">
        <v>121</v>
      </c>
      <c r="B79" s="1">
        <v>2468.62</v>
      </c>
      <c r="C79" s="1">
        <v>2628.75</v>
      </c>
      <c r="D79" s="1"/>
      <c r="E79" s="1">
        <v>2553.47</v>
      </c>
      <c r="F79" s="1"/>
      <c r="G79" s="1">
        <v>2543.9</v>
      </c>
    </row>
    <row r="80" spans="1:7" ht="15" hidden="1">
      <c r="A80" s="1" t="s">
        <v>123</v>
      </c>
      <c r="B80" s="1">
        <v>2543.9</v>
      </c>
      <c r="C80" s="1">
        <v>2628.75</v>
      </c>
      <c r="D80" s="1"/>
      <c r="E80" s="1">
        <v>2004.64</v>
      </c>
      <c r="F80" s="1"/>
      <c r="G80" s="1">
        <v>3168.01</v>
      </c>
    </row>
    <row r="81" spans="1:7" ht="15" hidden="1">
      <c r="A81" s="1" t="s">
        <v>126</v>
      </c>
      <c r="B81" s="1">
        <v>3168.01</v>
      </c>
      <c r="C81" s="1">
        <v>2628.75</v>
      </c>
      <c r="D81" s="1"/>
      <c r="E81" s="1">
        <v>2531.44</v>
      </c>
      <c r="F81" s="1"/>
      <c r="G81" s="1">
        <v>3265.32</v>
      </c>
    </row>
    <row r="82" spans="1:7" ht="15" hidden="1">
      <c r="A82" s="1" t="s">
        <v>134</v>
      </c>
      <c r="B82" s="1">
        <v>3265.32</v>
      </c>
      <c r="C82" s="1">
        <v>2628.75</v>
      </c>
      <c r="D82" s="1"/>
      <c r="E82" s="1">
        <v>2046.95</v>
      </c>
      <c r="F82" s="1"/>
      <c r="G82" s="1">
        <v>3847.12</v>
      </c>
    </row>
    <row r="83" spans="1:7" ht="15" hidden="1">
      <c r="A83" s="1" t="s">
        <v>149</v>
      </c>
      <c r="B83" s="1">
        <v>3847.12</v>
      </c>
      <c r="C83" s="1">
        <v>2628.76</v>
      </c>
      <c r="D83" s="1"/>
      <c r="E83" s="1">
        <v>2059.14</v>
      </c>
      <c r="F83" s="1"/>
      <c r="G83" s="1">
        <v>4416.74</v>
      </c>
    </row>
    <row r="84" spans="1:7" ht="15" hidden="1">
      <c r="A84" s="1" t="s">
        <v>155</v>
      </c>
      <c r="B84" s="1">
        <v>4416.74</v>
      </c>
      <c r="C84" s="1">
        <v>2628.75</v>
      </c>
      <c r="D84" s="1"/>
      <c r="E84" s="1">
        <v>2497.47</v>
      </c>
      <c r="F84" s="1"/>
      <c r="G84" s="1">
        <v>4548.02</v>
      </c>
    </row>
    <row r="85" spans="1:7" ht="15" hidden="1">
      <c r="A85" s="1" t="s">
        <v>164</v>
      </c>
      <c r="B85" s="1">
        <v>4548.023</v>
      </c>
      <c r="C85" s="1">
        <v>2628.45</v>
      </c>
      <c r="D85" s="1"/>
      <c r="E85" s="1">
        <v>2346.29</v>
      </c>
      <c r="F85" s="1"/>
      <c r="G85" s="1">
        <v>4830.18</v>
      </c>
    </row>
    <row r="86" spans="1:7" ht="15" hidden="1">
      <c r="A86" s="6" t="s">
        <v>166</v>
      </c>
      <c r="B86" s="1">
        <v>4830.18</v>
      </c>
      <c r="C86" s="1">
        <v>2628.45</v>
      </c>
      <c r="D86" s="1"/>
      <c r="E86" s="1">
        <v>2439.65</v>
      </c>
      <c r="F86" s="1"/>
      <c r="G86" s="1">
        <v>5018.98</v>
      </c>
    </row>
    <row r="87" spans="1:7" ht="15" hidden="1">
      <c r="A87" s="1" t="s">
        <v>169</v>
      </c>
      <c r="B87" s="1">
        <v>5018.98</v>
      </c>
      <c r="C87" s="1">
        <v>2628.45</v>
      </c>
      <c r="D87" s="1"/>
      <c r="E87" s="1">
        <v>2920.06</v>
      </c>
      <c r="F87" s="1"/>
      <c r="G87" s="1">
        <v>4727.37</v>
      </c>
    </row>
    <row r="88" spans="1:7" ht="15" hidden="1">
      <c r="A88" s="1" t="s">
        <v>174</v>
      </c>
      <c r="B88" s="1">
        <v>4727.37</v>
      </c>
      <c r="C88" s="1">
        <v>2628.45</v>
      </c>
      <c r="D88" s="1"/>
      <c r="E88" s="1">
        <v>3127.09</v>
      </c>
      <c r="F88" s="1"/>
      <c r="G88" s="1">
        <v>4228.73</v>
      </c>
    </row>
    <row r="89" spans="1:7" ht="15">
      <c r="A89" s="1" t="s">
        <v>180</v>
      </c>
      <c r="B89" s="11">
        <f>G88</f>
        <v>4228.73</v>
      </c>
      <c r="C89" s="11">
        <v>2628.45</v>
      </c>
      <c r="D89" s="1"/>
      <c r="E89" s="11">
        <v>2072.62</v>
      </c>
      <c r="F89" s="1"/>
      <c r="G89" s="11">
        <f>B89+C89-E89</f>
        <v>4784.5599999999995</v>
      </c>
    </row>
    <row r="90" spans="1:7" ht="15">
      <c r="A90" s="1" t="s">
        <v>185</v>
      </c>
      <c r="B90" s="1">
        <v>4784.56</v>
      </c>
      <c r="C90" s="1">
        <v>2628.45</v>
      </c>
      <c r="D90" s="1"/>
      <c r="E90" s="1">
        <v>2330.35</v>
      </c>
      <c r="F90" s="1"/>
      <c r="G90" s="1">
        <v>5082.66</v>
      </c>
    </row>
    <row r="91" spans="1:7" ht="15">
      <c r="A91" s="1" t="s">
        <v>199</v>
      </c>
      <c r="B91" s="1">
        <v>5082.66</v>
      </c>
      <c r="C91" s="1">
        <v>2628.45</v>
      </c>
      <c r="D91" s="1"/>
      <c r="E91" s="1">
        <v>2725.97</v>
      </c>
      <c r="F91" s="1"/>
      <c r="G91" s="1">
        <v>4985.14</v>
      </c>
    </row>
    <row r="92" spans="1:7" ht="15">
      <c r="A92" s="1" t="s">
        <v>203</v>
      </c>
      <c r="B92" s="1">
        <v>4985.14</v>
      </c>
      <c r="C92" s="1">
        <v>2628.45</v>
      </c>
      <c r="D92" s="1"/>
      <c r="E92" s="1">
        <v>2603.16</v>
      </c>
      <c r="F92" s="1"/>
      <c r="G92" s="1">
        <v>5010.43</v>
      </c>
    </row>
    <row r="93" spans="1:7" ht="15">
      <c r="A93" s="1" t="s">
        <v>206</v>
      </c>
      <c r="B93" s="1">
        <v>5010.43</v>
      </c>
      <c r="C93" s="1">
        <v>2626.5</v>
      </c>
      <c r="D93" s="1"/>
      <c r="E93" s="1">
        <v>2867.62</v>
      </c>
      <c r="F93" s="1"/>
      <c r="G93" s="1">
        <v>4769.31</v>
      </c>
    </row>
    <row r="94" spans="1:7" ht="15">
      <c r="A94" s="1" t="s">
        <v>213</v>
      </c>
      <c r="B94" s="1">
        <v>4769.31</v>
      </c>
      <c r="C94" s="1">
        <v>2626.51</v>
      </c>
      <c r="D94" s="1"/>
      <c r="E94" s="1">
        <v>1985.3</v>
      </c>
      <c r="F94" s="1"/>
      <c r="G94" s="1">
        <v>5410.52</v>
      </c>
    </row>
    <row r="95" spans="1:7" ht="15">
      <c r="A95" s="1" t="s">
        <v>228</v>
      </c>
      <c r="B95" s="1">
        <v>5410.52</v>
      </c>
      <c r="C95" s="1">
        <v>2626.5</v>
      </c>
      <c r="D95" s="1"/>
      <c r="E95" s="1">
        <v>2328.64</v>
      </c>
      <c r="F95" s="1"/>
      <c r="G95" s="1">
        <v>5708.38</v>
      </c>
    </row>
    <row r="96" spans="1:7" ht="15">
      <c r="A96" s="1" t="s">
        <v>236</v>
      </c>
      <c r="B96" s="1">
        <v>5708.38</v>
      </c>
      <c r="C96" s="1">
        <v>2626.5</v>
      </c>
      <c r="D96" s="1"/>
      <c r="E96" s="1">
        <v>2471.01</v>
      </c>
      <c r="F96" s="1"/>
      <c r="G96" s="1">
        <v>5863.57</v>
      </c>
    </row>
    <row r="97" spans="1:7" ht="15">
      <c r="A97" s="1" t="s">
        <v>238</v>
      </c>
      <c r="B97" s="1">
        <v>5863.57</v>
      </c>
      <c r="C97" s="1">
        <v>2626.2</v>
      </c>
      <c r="D97" s="1"/>
      <c r="E97" s="1">
        <v>1878.22</v>
      </c>
      <c r="F97" s="1"/>
      <c r="G97" s="1">
        <v>6611.55</v>
      </c>
    </row>
    <row r="98" spans="1:7" ht="15">
      <c r="A98" s="1" t="s">
        <v>242</v>
      </c>
      <c r="B98" s="1">
        <v>6611.55</v>
      </c>
      <c r="C98" s="1">
        <v>2626.2</v>
      </c>
      <c r="D98" s="1"/>
      <c r="E98" s="1">
        <v>2279.49</v>
      </c>
      <c r="F98" s="1"/>
      <c r="G98" s="1">
        <v>6958.26</v>
      </c>
    </row>
    <row r="99" spans="1:7" ht="15">
      <c r="A99" s="1" t="s">
        <v>247</v>
      </c>
      <c r="B99" s="1">
        <v>6958.26</v>
      </c>
      <c r="C99" s="1">
        <v>2626.2</v>
      </c>
      <c r="D99" s="1"/>
      <c r="E99" s="1">
        <v>2279.45</v>
      </c>
      <c r="F99" s="1"/>
      <c r="G99" s="1">
        <v>7305.01</v>
      </c>
    </row>
    <row r="100" ht="15">
      <c r="E100">
        <f>SUM(E76:E99)</f>
        <v>55765.650000000016</v>
      </c>
    </row>
  </sheetData>
  <sheetProtection/>
  <mergeCells count="1">
    <mergeCell ref="C16:D17"/>
  </mergeCells>
  <printOptions/>
  <pageMargins left="0.7" right="0.7" top="0.39" bottom="0.2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93"/>
  <sheetViews>
    <sheetView zoomScalePageLayoutView="0" workbookViewId="0" topLeftCell="A43">
      <selection activeCell="D95" sqref="D95"/>
    </sheetView>
  </sheetViews>
  <sheetFormatPr defaultColWidth="9.140625" defaultRowHeight="15"/>
  <sheetData>
    <row r="3" ht="15">
      <c r="A3" t="s">
        <v>82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10</v>
      </c>
      <c r="B9" s="1">
        <v>9495.42</v>
      </c>
      <c r="C9" s="1">
        <v>11323.89</v>
      </c>
      <c r="D9" s="1">
        <v>9424.81</v>
      </c>
      <c r="E9" s="1"/>
      <c r="F9" s="1">
        <v>9424.81</v>
      </c>
      <c r="G9" s="1">
        <v>11394.5</v>
      </c>
      <c r="H9" s="1"/>
    </row>
    <row r="10" spans="1:8" ht="15">
      <c r="A10" s="1" t="s">
        <v>11</v>
      </c>
      <c r="B10" s="1">
        <v>5924.67</v>
      </c>
      <c r="C10" s="1">
        <v>7543.28</v>
      </c>
      <c r="D10" s="1">
        <v>6282.4</v>
      </c>
      <c r="E10" s="1"/>
      <c r="F10" s="1">
        <v>6282.4</v>
      </c>
      <c r="G10" s="1">
        <v>7185.55</v>
      </c>
      <c r="H10" s="1"/>
    </row>
    <row r="11" spans="1:8" ht="15">
      <c r="A11" s="1" t="s">
        <v>12</v>
      </c>
      <c r="B11" s="1">
        <v>0</v>
      </c>
      <c r="C11" s="3">
        <f>SUM(C9:C10)</f>
        <v>18867.17</v>
      </c>
      <c r="D11" s="1"/>
      <c r="E11" s="1"/>
      <c r="F11" s="3">
        <f>SUM(F9:F10)</f>
        <v>15707.21</v>
      </c>
      <c r="G11" s="1"/>
      <c r="H11" s="1"/>
    </row>
    <row r="16" spans="1:14" ht="15">
      <c r="A16" s="1"/>
      <c r="B16" s="1" t="s">
        <v>13</v>
      </c>
      <c r="C16" s="1" t="s">
        <v>14</v>
      </c>
      <c r="D16" s="1"/>
      <c r="E16" s="1" t="s">
        <v>15</v>
      </c>
      <c r="F16" s="1"/>
      <c r="G16" s="1"/>
      <c r="H16" s="1"/>
      <c r="I16" s="1" t="s">
        <v>16</v>
      </c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1" t="s">
        <v>17</v>
      </c>
      <c r="F17" s="1" t="s">
        <v>18</v>
      </c>
      <c r="G17" s="1" t="s">
        <v>19</v>
      </c>
      <c r="H17" s="1" t="s">
        <v>20</v>
      </c>
      <c r="I17" s="1" t="s">
        <v>21</v>
      </c>
      <c r="J17" s="1" t="s">
        <v>22</v>
      </c>
      <c r="K17" s="1" t="s">
        <v>23</v>
      </c>
      <c r="L17" s="1" t="s">
        <v>24</v>
      </c>
      <c r="M17" s="1" t="s">
        <v>25</v>
      </c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 t="s">
        <v>74</v>
      </c>
      <c r="B19" s="1"/>
      <c r="C19" s="1"/>
      <c r="D19" s="1"/>
      <c r="E19" s="1">
        <v>2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 t="s">
        <v>28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 t="s">
        <v>29</v>
      </c>
      <c r="C28" s="1" t="s">
        <v>30</v>
      </c>
      <c r="D28" s="1"/>
      <c r="E28" s="1" t="s">
        <v>26</v>
      </c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2" t="s">
        <v>31</v>
      </c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 t="s">
        <v>32</v>
      </c>
      <c r="D34" s="1"/>
      <c r="E34" s="1">
        <v>1800.3</v>
      </c>
      <c r="F34" s="1" t="s">
        <v>33</v>
      </c>
      <c r="G34" s="1"/>
      <c r="H34" s="1">
        <v>2844.47</v>
      </c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 t="s">
        <v>34</v>
      </c>
      <c r="D37" s="1"/>
      <c r="E37" s="1"/>
      <c r="F37" s="1" t="s">
        <v>35</v>
      </c>
      <c r="G37" s="1"/>
      <c r="H37" s="1">
        <v>5940.99</v>
      </c>
      <c r="I37" s="1"/>
      <c r="J37" s="1"/>
      <c r="K37" s="1"/>
      <c r="L37" s="1"/>
      <c r="M37" s="1"/>
      <c r="N37" s="1"/>
    </row>
    <row r="38" spans="1:14" ht="15">
      <c r="A38" s="1"/>
      <c r="B38" s="1"/>
      <c r="C38" s="1"/>
      <c r="D38" s="1"/>
      <c r="E38" s="1" t="s">
        <v>36</v>
      </c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"/>
      <c r="B39" s="1"/>
      <c r="C39" s="1" t="s">
        <v>37</v>
      </c>
      <c r="D39" s="1"/>
      <c r="E39" s="1"/>
      <c r="F39" s="1"/>
      <c r="G39" s="1"/>
      <c r="H39" s="1">
        <v>1026.17</v>
      </c>
      <c r="I39" s="1"/>
      <c r="J39" s="1"/>
      <c r="K39" s="1"/>
      <c r="L39" s="1"/>
      <c r="M39" s="1"/>
      <c r="N39" s="1"/>
    </row>
    <row r="40" spans="1:14" ht="15">
      <c r="A40" s="1"/>
      <c r="B40" s="1"/>
      <c r="C40" s="1" t="s">
        <v>257</v>
      </c>
      <c r="D40" s="1"/>
      <c r="E40" s="1"/>
      <c r="F40" s="1"/>
      <c r="G40" s="1">
        <v>1713</v>
      </c>
      <c r="H40" s="1">
        <v>1713</v>
      </c>
      <c r="I40" s="1"/>
      <c r="J40" s="1"/>
      <c r="K40" s="1"/>
      <c r="L40" s="1"/>
      <c r="M40" s="1"/>
      <c r="N40" s="1"/>
    </row>
    <row r="41" spans="1:1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1"/>
      <c r="B42" s="1"/>
      <c r="C42" s="1" t="s">
        <v>38</v>
      </c>
      <c r="D42" s="1"/>
      <c r="E42" s="1"/>
      <c r="F42" s="1"/>
      <c r="G42" s="1"/>
      <c r="H42" s="1">
        <v>576.1</v>
      </c>
      <c r="I42" s="1"/>
      <c r="J42" s="1"/>
      <c r="K42" s="1"/>
      <c r="L42" s="1"/>
      <c r="M42" s="1"/>
      <c r="N42" s="1"/>
    </row>
    <row r="43" spans="1:14" ht="15">
      <c r="A43" s="1"/>
      <c r="B43" s="1"/>
      <c r="C43" s="1"/>
      <c r="D43" s="1"/>
      <c r="E43" s="1"/>
      <c r="F43" s="1"/>
      <c r="G43" s="1" t="s">
        <v>27</v>
      </c>
      <c r="H43" s="1">
        <f>SUM(H34:H42)</f>
        <v>12100.73</v>
      </c>
      <c r="I43" s="1"/>
      <c r="J43" s="1"/>
      <c r="K43" s="1"/>
      <c r="L43" s="1" t="s">
        <v>27</v>
      </c>
      <c r="M43" s="1"/>
      <c r="N43" s="1"/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">
      <c r="A45" s="1"/>
      <c r="B45" s="1"/>
      <c r="C45" s="1"/>
      <c r="D45" s="1"/>
      <c r="E45" s="1"/>
      <c r="F45" s="1"/>
      <c r="G45" s="1" t="s">
        <v>27</v>
      </c>
      <c r="H45" s="1"/>
      <c r="I45" s="1"/>
      <c r="J45" s="1"/>
      <c r="K45" s="1"/>
      <c r="L45" s="1" t="s">
        <v>27</v>
      </c>
      <c r="M45" s="1"/>
      <c r="N45" s="1"/>
    </row>
    <row r="46" spans="1:1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">
      <c r="A47" s="1"/>
      <c r="B47" s="1"/>
      <c r="C47" s="1"/>
      <c r="D47" s="1"/>
      <c r="E47" s="1"/>
      <c r="F47" s="1" t="s">
        <v>39</v>
      </c>
      <c r="G47" s="1"/>
      <c r="H47" s="1"/>
      <c r="I47" s="1"/>
      <c r="J47" s="1"/>
      <c r="K47" s="1"/>
      <c r="L47" s="1"/>
      <c r="M47" s="1"/>
      <c r="N47" s="1"/>
    </row>
    <row r="48" spans="1:1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50" spans="4:7" ht="15">
      <c r="D50" t="s">
        <v>40</v>
      </c>
      <c r="E50" t="s">
        <v>41</v>
      </c>
      <c r="G50">
        <v>10387.73</v>
      </c>
    </row>
    <row r="51" ht="15">
      <c r="D51" t="s">
        <v>42</v>
      </c>
    </row>
    <row r="55" ht="15">
      <c r="E55" t="s">
        <v>43</v>
      </c>
    </row>
    <row r="56" ht="15">
      <c r="E56" t="s">
        <v>44</v>
      </c>
    </row>
    <row r="57" ht="15">
      <c r="E57" t="s">
        <v>72</v>
      </c>
    </row>
    <row r="58" spans="2:5" ht="15">
      <c r="B58">
        <v>1800.3</v>
      </c>
      <c r="E58" t="s">
        <v>77</v>
      </c>
    </row>
    <row r="60" spans="1:8" ht="15">
      <c r="A60" s="1"/>
      <c r="B60" s="1" t="s">
        <v>46</v>
      </c>
      <c r="C60" s="1" t="s">
        <v>47</v>
      </c>
      <c r="D60" s="1"/>
      <c r="E60" s="1"/>
      <c r="F60" s="1" t="s">
        <v>48</v>
      </c>
      <c r="G60" s="1" t="s">
        <v>49</v>
      </c>
      <c r="H60" s="1"/>
    </row>
    <row r="61" spans="1:8" ht="15">
      <c r="A61" s="3"/>
      <c r="B61" s="3">
        <v>1</v>
      </c>
      <c r="C61" s="3" t="s">
        <v>50</v>
      </c>
      <c r="D61" s="3"/>
      <c r="E61" s="3"/>
      <c r="F61" s="3" t="s">
        <v>51</v>
      </c>
      <c r="G61" s="3">
        <v>18867.14</v>
      </c>
      <c r="H61" s="3"/>
    </row>
    <row r="62" spans="1:14" ht="15">
      <c r="A62" s="1"/>
      <c r="B62" s="1"/>
      <c r="C62" s="1"/>
      <c r="D62" s="1"/>
      <c r="E62" s="1"/>
      <c r="F62" s="1"/>
      <c r="G62" s="1"/>
      <c r="H62" s="1"/>
      <c r="M62" s="4"/>
      <c r="N62" s="4"/>
    </row>
    <row r="63" spans="1:8" ht="15">
      <c r="A63" s="3"/>
      <c r="B63" s="3">
        <v>2</v>
      </c>
      <c r="C63" s="3" t="s">
        <v>52</v>
      </c>
      <c r="D63" s="3"/>
      <c r="E63" s="3"/>
      <c r="F63" s="3" t="s">
        <v>51</v>
      </c>
      <c r="G63" s="3">
        <v>15707.21</v>
      </c>
      <c r="H63" s="3"/>
    </row>
    <row r="64" spans="1:8" ht="15">
      <c r="A64" s="1"/>
      <c r="B64" s="1">
        <v>3</v>
      </c>
      <c r="C64" s="1" t="s">
        <v>53</v>
      </c>
      <c r="D64" s="1"/>
      <c r="E64" s="1"/>
      <c r="F64" s="1" t="s">
        <v>51</v>
      </c>
      <c r="G64" s="1"/>
      <c r="H64" s="1"/>
    </row>
    <row r="65" spans="1:8" ht="15">
      <c r="A65" s="3"/>
      <c r="B65" s="3">
        <v>4</v>
      </c>
      <c r="C65" s="3" t="s">
        <v>54</v>
      </c>
      <c r="D65" s="3"/>
      <c r="E65" s="3"/>
      <c r="F65" s="3" t="s">
        <v>51</v>
      </c>
      <c r="G65" s="3">
        <v>12100.73</v>
      </c>
      <c r="H65" s="3"/>
    </row>
    <row r="66" spans="1:8" ht="15">
      <c r="A66" s="1"/>
      <c r="B66" s="1"/>
      <c r="C66" s="1" t="s">
        <v>55</v>
      </c>
      <c r="D66" s="1"/>
      <c r="E66" s="1"/>
      <c r="F66" s="1" t="s">
        <v>51</v>
      </c>
      <c r="G66" s="1">
        <v>1713</v>
      </c>
      <c r="H66" s="1"/>
    </row>
    <row r="67" spans="1:8" ht="15">
      <c r="A67" s="1"/>
      <c r="B67" s="1"/>
      <c r="C67" s="1" t="s">
        <v>257</v>
      </c>
      <c r="D67" s="1"/>
      <c r="E67" s="1"/>
      <c r="F67" s="1" t="s">
        <v>51</v>
      </c>
      <c r="G67" s="1">
        <v>1713</v>
      </c>
      <c r="H67" s="1"/>
    </row>
    <row r="68" spans="1:8" ht="15">
      <c r="A68" s="1"/>
      <c r="B68" s="1">
        <v>1.58</v>
      </c>
      <c r="C68" s="1" t="s">
        <v>57</v>
      </c>
      <c r="D68" s="1"/>
      <c r="E68" s="1"/>
      <c r="F68" s="1" t="s">
        <v>51</v>
      </c>
      <c r="G68" s="1">
        <v>2844.47</v>
      </c>
      <c r="H68" s="1"/>
    </row>
    <row r="69" spans="1:8" ht="15">
      <c r="A69" s="1"/>
      <c r="B69" s="1"/>
      <c r="C69" s="1" t="s">
        <v>58</v>
      </c>
      <c r="D69" s="1"/>
      <c r="E69" s="1">
        <v>3</v>
      </c>
      <c r="F69" s="1" t="s">
        <v>59</v>
      </c>
      <c r="G69" s="1"/>
      <c r="H69" s="1"/>
    </row>
    <row r="70" spans="1:8" ht="15">
      <c r="A70" s="1"/>
      <c r="B70" s="1"/>
      <c r="C70" s="1" t="s">
        <v>60</v>
      </c>
      <c r="D70" s="1"/>
      <c r="E70" s="1">
        <v>3</v>
      </c>
      <c r="F70" s="1" t="s">
        <v>59</v>
      </c>
      <c r="G70" s="1"/>
      <c r="H70" s="1"/>
    </row>
    <row r="71" spans="1:8" ht="15">
      <c r="A71" s="1"/>
      <c r="B71" s="1"/>
      <c r="C71" s="1" t="s">
        <v>37</v>
      </c>
      <c r="D71" s="1"/>
      <c r="E71" s="1"/>
      <c r="F71" s="1" t="s">
        <v>51</v>
      </c>
      <c r="G71" s="1">
        <v>1026.17</v>
      </c>
      <c r="H71" s="1"/>
    </row>
    <row r="72" spans="1:8" ht="15">
      <c r="A72" s="1"/>
      <c r="B72" s="1"/>
      <c r="C72" s="1" t="s">
        <v>79</v>
      </c>
      <c r="D72" s="1"/>
      <c r="E72" s="1"/>
      <c r="F72" s="1" t="s">
        <v>51</v>
      </c>
      <c r="G72" s="1">
        <v>4227.99</v>
      </c>
      <c r="H72" s="1"/>
    </row>
    <row r="73" spans="1:8" ht="15">
      <c r="A73" s="1"/>
      <c r="B73" s="1"/>
      <c r="C73" s="1" t="s">
        <v>61</v>
      </c>
      <c r="D73" s="1"/>
      <c r="E73" s="1"/>
      <c r="F73" s="1"/>
      <c r="G73" s="1">
        <v>576.1</v>
      </c>
      <c r="H73" s="1"/>
    </row>
    <row r="74" spans="1:8" ht="15">
      <c r="A74" s="3"/>
      <c r="B74" s="3"/>
      <c r="C74" s="3" t="s">
        <v>62</v>
      </c>
      <c r="D74" s="3"/>
      <c r="E74" s="3"/>
      <c r="F74" s="3" t="s">
        <v>51</v>
      </c>
      <c r="G74" s="3"/>
      <c r="H74" s="3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>
        <v>5</v>
      </c>
      <c r="C80" s="1" t="s">
        <v>63</v>
      </c>
      <c r="D80" s="1"/>
      <c r="E80" s="1"/>
      <c r="F80" s="1" t="s">
        <v>51</v>
      </c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 t="s">
        <v>64</v>
      </c>
      <c r="D82" s="1"/>
      <c r="E82" s="1"/>
      <c r="F82" s="1" t="s">
        <v>51</v>
      </c>
      <c r="G82" s="1"/>
      <c r="H82" s="1"/>
    </row>
    <row r="83" spans="1:8" ht="15">
      <c r="A83" s="1"/>
      <c r="B83" s="1"/>
      <c r="C83" s="1" t="s">
        <v>65</v>
      </c>
      <c r="D83" s="1"/>
      <c r="E83" s="1"/>
      <c r="F83" s="1"/>
      <c r="G83" s="1"/>
      <c r="H83" s="1"/>
    </row>
    <row r="84" spans="1:8" ht="15">
      <c r="A84" s="1"/>
      <c r="B84" s="1">
        <v>6</v>
      </c>
      <c r="C84" s="1" t="s">
        <v>66</v>
      </c>
      <c r="D84" s="1"/>
      <c r="E84" s="1"/>
      <c r="F84" s="1" t="s">
        <v>51</v>
      </c>
      <c r="G84" s="1">
        <v>1539.34</v>
      </c>
      <c r="H84" s="1"/>
    </row>
    <row r="85" spans="1:8" ht="15">
      <c r="A85" s="1"/>
      <c r="B85" s="1">
        <v>7</v>
      </c>
      <c r="C85" s="1" t="s">
        <v>67</v>
      </c>
      <c r="D85" s="1"/>
      <c r="E85" s="1"/>
      <c r="F85" s="1" t="s">
        <v>51</v>
      </c>
      <c r="G85" s="1"/>
      <c r="H85" s="1"/>
    </row>
    <row r="86" spans="1:8" ht="15">
      <c r="A86" s="1"/>
      <c r="B86" s="1">
        <v>8</v>
      </c>
      <c r="C86" s="1" t="s">
        <v>52</v>
      </c>
      <c r="D86" s="1"/>
      <c r="E86" s="1"/>
      <c r="F86" s="1" t="s">
        <v>51</v>
      </c>
      <c r="G86" s="1"/>
      <c r="H86" s="1"/>
    </row>
    <row r="87" spans="1:8" ht="15">
      <c r="A87" s="3"/>
      <c r="B87" s="3">
        <v>9</v>
      </c>
      <c r="C87" s="3" t="s">
        <v>68</v>
      </c>
      <c r="D87" s="3"/>
      <c r="E87" s="3"/>
      <c r="F87" s="3" t="s">
        <v>51</v>
      </c>
      <c r="G87" s="3"/>
      <c r="H87" s="3"/>
    </row>
    <row r="88" spans="1:8" ht="15">
      <c r="A88" s="1"/>
      <c r="B88" s="1">
        <v>10</v>
      </c>
      <c r="C88" s="1" t="s">
        <v>69</v>
      </c>
      <c r="D88" s="1"/>
      <c r="E88" s="1"/>
      <c r="F88" s="1" t="s">
        <v>51</v>
      </c>
      <c r="G88" s="1">
        <v>5145.82</v>
      </c>
      <c r="H88" s="1"/>
    </row>
    <row r="89" spans="1:8" ht="15">
      <c r="A89" s="1"/>
      <c r="B89" s="1"/>
      <c r="C89" s="1"/>
      <c r="D89" s="1"/>
      <c r="E89" s="1"/>
      <c r="F89" s="1"/>
      <c r="G89" s="1"/>
      <c r="H89" s="1"/>
    </row>
    <row r="90" spans="1:8" ht="15">
      <c r="A90" s="1"/>
      <c r="B90" s="1"/>
      <c r="C90" s="1"/>
      <c r="D90" s="1"/>
      <c r="E90" s="1"/>
      <c r="F90" s="1"/>
      <c r="G90" s="1"/>
      <c r="H90" s="1"/>
    </row>
    <row r="91" spans="1:8" ht="15">
      <c r="A91" s="1"/>
      <c r="B91" s="1"/>
      <c r="C91" s="1"/>
      <c r="D91" s="1"/>
      <c r="E91" s="1"/>
      <c r="F91" s="1"/>
      <c r="G91" s="1"/>
      <c r="H91" s="1"/>
    </row>
    <row r="92" ht="15">
      <c r="D92" t="s">
        <v>70</v>
      </c>
    </row>
    <row r="93" ht="15">
      <c r="D93" t="s">
        <v>71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3:O100"/>
  <sheetViews>
    <sheetView zoomScalePageLayoutView="0" workbookViewId="0" topLeftCell="A40">
      <selection activeCell="D95" sqref="D95"/>
    </sheetView>
  </sheetViews>
  <sheetFormatPr defaultColWidth="9.140625" defaultRowHeight="15"/>
  <cols>
    <col min="1" max="1" width="8.00390625" style="0" customWidth="1"/>
    <col min="2" max="2" width="11.28125" style="0" customWidth="1"/>
    <col min="4" max="4" width="16.140625" style="0" customWidth="1"/>
    <col min="5" max="5" width="14.8515625" style="0" customWidth="1"/>
    <col min="7" max="7" width="11.8515625" style="0" customWidth="1"/>
    <col min="8" max="8" width="11.140625" style="0" customWidth="1"/>
    <col min="10" max="15" width="8.421875" style="0" customWidth="1"/>
  </cols>
  <sheetData>
    <row r="3" spans="1:6" ht="15">
      <c r="A3" t="s">
        <v>176</v>
      </c>
      <c r="F3" t="s">
        <v>248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177</v>
      </c>
      <c r="B9" s="11">
        <v>19486.28</v>
      </c>
      <c r="C9" s="11">
        <v>0</v>
      </c>
      <c r="D9" s="11">
        <v>2454.01</v>
      </c>
      <c r="E9" s="1"/>
      <c r="F9" s="11">
        <f>D9</f>
        <v>2454.01</v>
      </c>
      <c r="G9" s="11">
        <f>B9+C9-F9</f>
        <v>17032.269999999997</v>
      </c>
      <c r="H9" s="1"/>
    </row>
    <row r="10" spans="1:8" ht="15">
      <c r="A10" s="1" t="s">
        <v>11</v>
      </c>
      <c r="B10" s="11">
        <v>56002.94</v>
      </c>
      <c r="C10" s="11">
        <v>23939.38</v>
      </c>
      <c r="D10" s="11">
        <v>29418.49</v>
      </c>
      <c r="E10" s="1"/>
      <c r="F10" s="11">
        <f>D10</f>
        <v>29418.49</v>
      </c>
      <c r="G10" s="11">
        <f>B10+C10-F10</f>
        <v>50523.83</v>
      </c>
      <c r="H10" s="1"/>
    </row>
    <row r="11" spans="1:8" ht="15">
      <c r="A11" s="1" t="s">
        <v>12</v>
      </c>
      <c r="B11" s="1"/>
      <c r="C11" s="11">
        <f>SUM(C9:C10)</f>
        <v>23939.38</v>
      </c>
      <c r="D11" s="1"/>
      <c r="E11" s="1"/>
      <c r="F11" s="11">
        <f>SUM(F9:F10)</f>
        <v>31872.5</v>
      </c>
      <c r="G11" s="1"/>
      <c r="H11" s="1"/>
    </row>
    <row r="16" spans="1:15" ht="15">
      <c r="A16" s="1"/>
      <c r="B16" s="1" t="s">
        <v>13</v>
      </c>
      <c r="C16" s="475" t="s">
        <v>14</v>
      </c>
      <c r="D16" s="476"/>
      <c r="E16" s="1" t="s">
        <v>15</v>
      </c>
      <c r="F16" s="1"/>
      <c r="G16" s="1"/>
      <c r="H16" s="1"/>
      <c r="I16" s="4"/>
      <c r="J16" s="4"/>
      <c r="K16" s="4"/>
      <c r="L16" s="4"/>
      <c r="M16" s="4"/>
      <c r="N16" s="4"/>
      <c r="O16" s="4"/>
    </row>
    <row r="17" spans="1:15" ht="15">
      <c r="A17" s="1"/>
      <c r="B17" s="1"/>
      <c r="C17" s="477"/>
      <c r="D17" s="478"/>
      <c r="E17" s="1" t="s">
        <v>17</v>
      </c>
      <c r="F17" s="1" t="s">
        <v>18</v>
      </c>
      <c r="G17" s="1" t="s">
        <v>19</v>
      </c>
      <c r="H17" s="1" t="s">
        <v>20</v>
      </c>
      <c r="I17" s="4"/>
      <c r="J17" s="4"/>
      <c r="K17" s="4"/>
      <c r="L17" s="4"/>
      <c r="M17" s="4"/>
      <c r="N17" s="4"/>
      <c r="O17" s="4"/>
    </row>
    <row r="18" spans="1:15" ht="15">
      <c r="A18" s="1"/>
      <c r="B18" s="1" t="s">
        <v>214</v>
      </c>
      <c r="C18" s="1"/>
      <c r="D18" s="1"/>
      <c r="E18" s="1"/>
      <c r="F18" s="1"/>
      <c r="G18" s="1"/>
      <c r="H18" s="11"/>
      <c r="I18" s="4"/>
      <c r="J18" s="4"/>
      <c r="K18" s="4"/>
      <c r="L18" s="4"/>
      <c r="M18" s="4"/>
      <c r="N18" s="4"/>
      <c r="O18" s="4"/>
    </row>
    <row r="19" spans="1:15" ht="15">
      <c r="A19" s="1"/>
      <c r="B19" s="1"/>
      <c r="C19" s="1"/>
      <c r="D19" s="1"/>
      <c r="E19" s="1"/>
      <c r="F19" s="1"/>
      <c r="G19" s="1"/>
      <c r="H19" s="11"/>
      <c r="I19" s="4"/>
      <c r="J19" s="4"/>
      <c r="K19" s="4"/>
      <c r="L19" s="4"/>
      <c r="M19" s="4"/>
      <c r="N19" s="21"/>
      <c r="O19" s="4"/>
    </row>
    <row r="20" spans="1:15" ht="15">
      <c r="A20" s="1"/>
      <c r="B20" s="1"/>
      <c r="C20" s="1" t="s">
        <v>243</v>
      </c>
      <c r="D20" s="1"/>
      <c r="E20" s="1"/>
      <c r="F20" s="1"/>
      <c r="G20" s="1"/>
      <c r="H20" s="1">
        <v>0</v>
      </c>
      <c r="I20" s="4"/>
      <c r="J20" s="4"/>
      <c r="K20" s="4"/>
      <c r="L20" s="4"/>
      <c r="M20" s="4"/>
      <c r="N20" s="4"/>
      <c r="O20" s="4"/>
    </row>
    <row r="21" spans="1:15" ht="15">
      <c r="A21" s="1"/>
      <c r="B21" s="1"/>
      <c r="C21" s="1"/>
      <c r="D21" s="1"/>
      <c r="E21" s="1"/>
      <c r="F21" s="1"/>
      <c r="G21" s="1"/>
      <c r="H21" s="1"/>
      <c r="I21" s="4"/>
      <c r="J21" s="4"/>
      <c r="K21" s="4"/>
      <c r="L21" s="4"/>
      <c r="M21" s="4"/>
      <c r="N21" s="4"/>
      <c r="O21" s="4"/>
    </row>
    <row r="22" spans="1:15" ht="15">
      <c r="A22" s="1"/>
      <c r="B22" s="1"/>
      <c r="C22" s="1"/>
      <c r="D22" s="1"/>
      <c r="E22" s="1"/>
      <c r="F22" s="1"/>
      <c r="G22" s="1"/>
      <c r="H22" s="1"/>
      <c r="I22" s="4"/>
      <c r="J22" s="4"/>
      <c r="K22" s="4"/>
      <c r="L22" s="4"/>
      <c r="M22" s="4"/>
      <c r="N22" s="21"/>
      <c r="O22" s="4"/>
    </row>
    <row r="23" spans="1:15" ht="15">
      <c r="A23" s="1"/>
      <c r="B23" s="1"/>
      <c r="C23" s="1"/>
      <c r="D23" s="1"/>
      <c r="E23" s="1"/>
      <c r="F23" s="1"/>
      <c r="G23" s="1"/>
      <c r="H23" s="1"/>
      <c r="I23" s="4"/>
      <c r="J23" s="4"/>
      <c r="K23" s="4"/>
      <c r="L23" s="4"/>
      <c r="M23" s="4"/>
      <c r="N23" s="4"/>
      <c r="O23" s="4"/>
    </row>
    <row r="24" spans="1:15" ht="15">
      <c r="A24" s="1"/>
      <c r="B24" s="45" t="s">
        <v>215</v>
      </c>
      <c r="C24" s="30"/>
      <c r="D24" s="30"/>
      <c r="E24" s="11"/>
      <c r="F24" s="1">
        <v>1798.6</v>
      </c>
      <c r="G24" s="1">
        <v>7.55</v>
      </c>
      <c r="H24" s="13">
        <f>F24*G24</f>
        <v>13579.429999999998</v>
      </c>
      <c r="I24" s="4"/>
      <c r="J24" s="4"/>
      <c r="K24" s="4"/>
      <c r="L24" s="4"/>
      <c r="M24" s="4"/>
      <c r="N24" s="4"/>
      <c r="O24" s="4"/>
    </row>
    <row r="25" spans="1:15" ht="15">
      <c r="A25" s="1"/>
      <c r="B25" s="45" t="s">
        <v>216</v>
      </c>
      <c r="C25" s="30"/>
      <c r="D25" s="30"/>
      <c r="E25" s="11"/>
      <c r="F25" s="1"/>
      <c r="G25" s="1"/>
      <c r="H25" s="13"/>
      <c r="I25" s="4"/>
      <c r="J25" s="4"/>
      <c r="K25" s="4"/>
      <c r="L25" s="4"/>
      <c r="M25" s="4"/>
      <c r="N25" s="4"/>
      <c r="O25" s="4"/>
    </row>
    <row r="26" spans="1:15" ht="15">
      <c r="A26" s="1"/>
      <c r="B26" s="45" t="s">
        <v>217</v>
      </c>
      <c r="C26" s="6" t="s">
        <v>218</v>
      </c>
      <c r="D26" s="30"/>
      <c r="E26" s="11"/>
      <c r="F26" s="1"/>
      <c r="G26" s="1"/>
      <c r="H26" s="13"/>
      <c r="I26" s="4"/>
      <c r="J26" s="4"/>
      <c r="K26" s="4"/>
      <c r="L26" s="4"/>
      <c r="M26" s="4"/>
      <c r="N26" s="4"/>
      <c r="O26" s="4"/>
    </row>
    <row r="27" spans="1:15" ht="15">
      <c r="A27" s="1"/>
      <c r="B27" s="45" t="s">
        <v>219</v>
      </c>
      <c r="C27" s="30"/>
      <c r="D27" s="30"/>
      <c r="E27" s="1"/>
      <c r="F27" s="1"/>
      <c r="G27" s="1"/>
      <c r="H27" s="1"/>
      <c r="I27" s="4"/>
      <c r="J27" s="4"/>
      <c r="K27" s="4"/>
      <c r="L27" s="4"/>
      <c r="M27" s="4"/>
      <c r="N27" s="4"/>
      <c r="O27" s="4"/>
    </row>
    <row r="28" spans="1:15" ht="15">
      <c r="A28" s="1"/>
      <c r="B28" s="1"/>
      <c r="C28" s="1"/>
      <c r="D28" s="1"/>
      <c r="E28" s="1"/>
      <c r="F28" s="1"/>
      <c r="G28" s="1"/>
      <c r="H28" s="1"/>
      <c r="I28" s="4"/>
      <c r="J28" s="4"/>
      <c r="K28" s="4"/>
      <c r="L28" s="4"/>
      <c r="M28" s="4"/>
      <c r="N28" s="4"/>
      <c r="O28" s="4"/>
    </row>
    <row r="29" spans="1:15" ht="15">
      <c r="A29" s="1"/>
      <c r="B29" s="1"/>
      <c r="C29" s="1"/>
      <c r="D29" s="1"/>
      <c r="E29" s="1"/>
      <c r="F29" s="1"/>
      <c r="G29" s="14" t="s">
        <v>27</v>
      </c>
      <c r="H29" s="16">
        <f>SUM(H20:H28)</f>
        <v>13579.429999999998</v>
      </c>
      <c r="I29" s="4"/>
      <c r="J29" s="4"/>
      <c r="K29" s="4"/>
      <c r="L29" s="4"/>
      <c r="M29" s="4"/>
      <c r="N29" s="4"/>
      <c r="O29" s="4"/>
    </row>
    <row r="30" spans="1:15" ht="15">
      <c r="A30" s="1"/>
      <c r="B30" s="1"/>
      <c r="C30" s="1"/>
      <c r="D30" s="1"/>
      <c r="E30" s="1"/>
      <c r="F30" s="1"/>
      <c r="G30" s="1"/>
      <c r="H30" s="1"/>
      <c r="I30" s="4"/>
      <c r="J30" s="4"/>
      <c r="K30" s="4"/>
      <c r="L30" s="4"/>
      <c r="M30" s="4"/>
      <c r="N30" s="4"/>
      <c r="O30" s="4"/>
    </row>
    <row r="31" spans="1:15" ht="15">
      <c r="A31" s="1"/>
      <c r="B31" s="1"/>
      <c r="C31" s="1"/>
      <c r="D31" s="1"/>
      <c r="E31" s="1"/>
      <c r="F31" s="1"/>
      <c r="G31" s="1"/>
      <c r="H31" s="1"/>
      <c r="I31" s="4"/>
      <c r="J31" s="4"/>
      <c r="K31" s="4"/>
      <c r="L31" s="4"/>
      <c r="M31" s="4"/>
      <c r="N31" s="4"/>
      <c r="O31" s="4"/>
    </row>
    <row r="32" spans="1:15" ht="15">
      <c r="A32" s="1"/>
      <c r="B32" s="1"/>
      <c r="C32" s="1"/>
      <c r="D32" s="1"/>
      <c r="E32" s="1"/>
      <c r="F32" s="1"/>
      <c r="G32" s="1"/>
      <c r="H32" s="1"/>
      <c r="I32" s="4"/>
      <c r="J32" s="4"/>
      <c r="K32" s="4"/>
      <c r="L32" s="4"/>
      <c r="M32" s="4"/>
      <c r="N32" s="4"/>
      <c r="O32" s="4"/>
    </row>
    <row r="33" spans="9:15" ht="15">
      <c r="I33" s="4"/>
      <c r="J33" s="4"/>
      <c r="K33" s="4"/>
      <c r="L33" s="4"/>
      <c r="M33" s="4"/>
      <c r="N33" s="4"/>
      <c r="O33" s="4"/>
    </row>
    <row r="34" spans="4:15" ht="15">
      <c r="D34" t="s">
        <v>40</v>
      </c>
      <c r="I34" s="4"/>
      <c r="J34" s="4"/>
      <c r="K34" s="4"/>
      <c r="L34" s="4"/>
      <c r="M34" s="4"/>
      <c r="N34" s="4"/>
      <c r="O34" s="4"/>
    </row>
    <row r="35" ht="15">
      <c r="D35" t="s">
        <v>42</v>
      </c>
    </row>
    <row r="38" spans="3:7" ht="18.75">
      <c r="C38" s="65" t="s">
        <v>43</v>
      </c>
      <c r="D38" s="65"/>
      <c r="E38" s="65" t="s">
        <v>229</v>
      </c>
      <c r="F38" s="63"/>
      <c r="G38" s="63"/>
    </row>
    <row r="39" spans="2:7" ht="18.75">
      <c r="B39" s="64">
        <v>1798.6</v>
      </c>
      <c r="C39" s="65" t="s">
        <v>72</v>
      </c>
      <c r="D39" s="65"/>
      <c r="E39" s="65" t="s">
        <v>249</v>
      </c>
      <c r="F39" s="63"/>
      <c r="G39" s="63"/>
    </row>
    <row r="40" spans="1:7" ht="15">
      <c r="A40" s="21"/>
      <c r="B40" s="1" t="s">
        <v>46</v>
      </c>
      <c r="C40" s="38" t="s">
        <v>47</v>
      </c>
      <c r="D40" s="1"/>
      <c r="E40" s="1"/>
      <c r="F40" s="1" t="s">
        <v>48</v>
      </c>
      <c r="G40" s="1" t="s">
        <v>49</v>
      </c>
    </row>
    <row r="41" spans="1:7" ht="18.75">
      <c r="A41" s="21"/>
      <c r="B41" s="22" t="s">
        <v>179</v>
      </c>
      <c r="C41" s="43"/>
      <c r="D41" s="24"/>
      <c r="E41" s="24"/>
      <c r="F41" s="24" t="s">
        <v>51</v>
      </c>
      <c r="G41" s="25">
        <v>23939.38</v>
      </c>
    </row>
    <row r="42" spans="1:8" ht="15">
      <c r="A42" s="21"/>
      <c r="B42" s="26"/>
      <c r="C42" s="39"/>
      <c r="D42" s="26"/>
      <c r="E42" s="26"/>
      <c r="F42" s="26"/>
      <c r="G42" s="26"/>
      <c r="H42" s="4"/>
    </row>
    <row r="43" spans="1:8" ht="18.75">
      <c r="A43" s="21"/>
      <c r="B43" s="22" t="s">
        <v>2</v>
      </c>
      <c r="C43" s="44"/>
      <c r="D43" s="24"/>
      <c r="E43" s="24"/>
      <c r="F43" s="24" t="s">
        <v>51</v>
      </c>
      <c r="G43" s="25">
        <v>31872.5</v>
      </c>
      <c r="H43" s="21"/>
    </row>
    <row r="44" spans="1:8" ht="15">
      <c r="A44" s="21"/>
      <c r="B44" s="26">
        <v>3</v>
      </c>
      <c r="C44" s="39" t="s">
        <v>53</v>
      </c>
      <c r="D44" s="26"/>
      <c r="E44" s="26"/>
      <c r="F44" s="26" t="s">
        <v>51</v>
      </c>
      <c r="G44" s="26"/>
      <c r="H44" s="21"/>
    </row>
    <row r="45" spans="1:9" ht="18.75">
      <c r="A45" s="47"/>
      <c r="B45" s="22" t="s">
        <v>54</v>
      </c>
      <c r="C45" s="43"/>
      <c r="D45" s="23"/>
      <c r="E45" s="24"/>
      <c r="F45" s="27" t="s">
        <v>51</v>
      </c>
      <c r="G45" s="28">
        <v>13579.43</v>
      </c>
      <c r="H45" s="47"/>
      <c r="I45" s="17"/>
    </row>
    <row r="46" spans="1:8" ht="15.75">
      <c r="A46" s="21"/>
      <c r="B46" s="29"/>
      <c r="C46" s="68" t="s">
        <v>233</v>
      </c>
      <c r="D46" s="68"/>
      <c r="E46" s="68"/>
      <c r="F46" s="61">
        <v>7.55</v>
      </c>
      <c r="G46" s="29"/>
      <c r="H46" s="21"/>
    </row>
    <row r="47" spans="1:8" ht="15">
      <c r="A47" s="21"/>
      <c r="B47" s="26"/>
      <c r="C47" s="68" t="s">
        <v>216</v>
      </c>
      <c r="D47" s="68"/>
      <c r="E47" s="68"/>
      <c r="F47" s="1" t="s">
        <v>234</v>
      </c>
      <c r="G47" s="31">
        <f>B39*F46</f>
        <v>13579.429999999998</v>
      </c>
      <c r="H47" s="21"/>
    </row>
    <row r="48" spans="1:8" ht="15">
      <c r="A48" s="21"/>
      <c r="B48" s="26"/>
      <c r="C48" s="68" t="s">
        <v>217</v>
      </c>
      <c r="D48" s="68" t="s">
        <v>218</v>
      </c>
      <c r="E48" s="68"/>
      <c r="F48" s="1" t="s">
        <v>235</v>
      </c>
      <c r="G48" s="31"/>
      <c r="H48" s="21"/>
    </row>
    <row r="49" spans="1:8" ht="15">
      <c r="A49" s="21"/>
      <c r="B49" s="26"/>
      <c r="C49" s="68" t="s">
        <v>219</v>
      </c>
      <c r="D49" s="68"/>
      <c r="E49" s="68"/>
      <c r="F49" s="1"/>
      <c r="G49" s="26"/>
      <c r="H49" s="21"/>
    </row>
    <row r="50" spans="1:8" ht="15">
      <c r="A50" s="21"/>
      <c r="B50" s="26"/>
      <c r="C50" s="6" t="s">
        <v>104</v>
      </c>
      <c r="D50" s="6" t="s">
        <v>105</v>
      </c>
      <c r="E50" s="6"/>
      <c r="F50" s="69">
        <v>1.68</v>
      </c>
      <c r="G50" s="31">
        <f>B39*F50</f>
        <v>3021.6479999999997</v>
      </c>
      <c r="H50" s="21"/>
    </row>
    <row r="51" spans="1:8" ht="15">
      <c r="A51" s="21"/>
      <c r="B51" s="26"/>
      <c r="C51" s="6" t="s">
        <v>106</v>
      </c>
      <c r="D51" s="6"/>
      <c r="E51" s="6"/>
      <c r="F51" s="69">
        <v>2.22</v>
      </c>
      <c r="G51" s="31">
        <f>B39*F51</f>
        <v>3992.8920000000003</v>
      </c>
      <c r="H51" s="21"/>
    </row>
    <row r="52" spans="1:8" ht="15">
      <c r="A52" s="21"/>
      <c r="B52" s="26"/>
      <c r="C52" s="6" t="s">
        <v>107</v>
      </c>
      <c r="D52" s="6"/>
      <c r="E52" s="6"/>
      <c r="F52" s="69"/>
      <c r="G52" s="31"/>
      <c r="H52" s="21"/>
    </row>
    <row r="53" spans="1:8" ht="15">
      <c r="A53" s="21"/>
      <c r="B53" s="26"/>
      <c r="C53" s="6" t="s">
        <v>108</v>
      </c>
      <c r="D53" s="6"/>
      <c r="E53" s="6"/>
      <c r="F53" s="69">
        <v>0.69</v>
      </c>
      <c r="G53" s="31">
        <f>B39*F53</f>
        <v>1241.0339999999999</v>
      </c>
      <c r="H53" s="21"/>
    </row>
    <row r="54" spans="1:8" ht="15">
      <c r="A54" s="21"/>
      <c r="B54" s="26"/>
      <c r="C54" s="6" t="s">
        <v>109</v>
      </c>
      <c r="D54" s="6"/>
      <c r="E54" s="6"/>
      <c r="F54" s="69"/>
      <c r="G54" s="31"/>
      <c r="H54" s="21"/>
    </row>
    <row r="55" spans="1:8" ht="15">
      <c r="A55" s="21"/>
      <c r="B55" s="26"/>
      <c r="C55" s="6" t="s">
        <v>110</v>
      </c>
      <c r="D55" s="6"/>
      <c r="E55" s="6"/>
      <c r="F55" s="69">
        <v>2</v>
      </c>
      <c r="G55" s="31">
        <f>B39*F55</f>
        <v>3597.2</v>
      </c>
      <c r="H55" s="21"/>
    </row>
    <row r="56" spans="1:8" ht="15">
      <c r="A56" s="21"/>
      <c r="B56" s="26"/>
      <c r="C56" s="6" t="s">
        <v>111</v>
      </c>
      <c r="D56" s="6"/>
      <c r="E56" s="6" t="s">
        <v>112</v>
      </c>
      <c r="F56" s="69"/>
      <c r="G56" s="31"/>
      <c r="H56" s="21"/>
    </row>
    <row r="57" spans="1:8" ht="15">
      <c r="A57" s="21"/>
      <c r="B57" s="26"/>
      <c r="C57" s="6" t="s">
        <v>108</v>
      </c>
      <c r="D57" s="6"/>
      <c r="E57" s="6"/>
      <c r="F57" s="69">
        <v>0.57</v>
      </c>
      <c r="G57" s="31">
        <f>B39*F57</f>
        <v>1025.2019999999998</v>
      </c>
      <c r="H57" s="21"/>
    </row>
    <row r="58" spans="1:8" ht="15">
      <c r="A58" s="21"/>
      <c r="B58" s="26"/>
      <c r="C58" s="6" t="s">
        <v>113</v>
      </c>
      <c r="D58" s="6"/>
      <c r="E58" s="6"/>
      <c r="F58" s="69"/>
      <c r="G58" s="31"/>
      <c r="H58" s="21"/>
    </row>
    <row r="59" spans="1:8" ht="15">
      <c r="A59" s="21"/>
      <c r="B59" s="26"/>
      <c r="C59" s="6" t="s">
        <v>114</v>
      </c>
      <c r="D59" s="6"/>
      <c r="E59" s="6"/>
      <c r="F59" s="69">
        <v>0.39</v>
      </c>
      <c r="G59" s="31">
        <f>B39*F59</f>
        <v>701.454</v>
      </c>
      <c r="H59" s="21"/>
    </row>
    <row r="60" spans="1:8" ht="18.75">
      <c r="A60" s="21"/>
      <c r="B60" s="34" t="s">
        <v>62</v>
      </c>
      <c r="C60" s="41"/>
      <c r="D60" s="15"/>
      <c r="E60" s="3" t="s">
        <v>220</v>
      </c>
      <c r="F60" s="60">
        <v>5.76</v>
      </c>
      <c r="G60" s="31">
        <f>B39*F60</f>
        <v>10359.936</v>
      </c>
      <c r="H60" s="21"/>
    </row>
    <row r="61" spans="1:8" ht="18.75">
      <c r="A61" s="21"/>
      <c r="B61" s="34"/>
      <c r="C61" s="41"/>
      <c r="D61" s="15"/>
      <c r="E61" s="3" t="s">
        <v>93</v>
      </c>
      <c r="F61" s="34"/>
      <c r="G61" s="31">
        <f>G43-G47</f>
        <v>18293.07</v>
      </c>
      <c r="H61" s="21"/>
    </row>
    <row r="62" spans="1:8" ht="15.75">
      <c r="A62" s="21"/>
      <c r="B62" s="66" t="s">
        <v>230</v>
      </c>
      <c r="C62" s="66"/>
      <c r="D62" s="66"/>
      <c r="E62" s="66"/>
      <c r="F62" s="67"/>
      <c r="G62" s="67"/>
      <c r="H62" s="21"/>
    </row>
    <row r="63" spans="1:8" ht="15">
      <c r="A63" s="21"/>
      <c r="B63" s="1"/>
      <c r="C63" s="1" t="s">
        <v>243</v>
      </c>
      <c r="D63" s="1"/>
      <c r="E63" s="35"/>
      <c r="F63" s="35"/>
      <c r="G63" s="25">
        <v>0</v>
      </c>
      <c r="H63" s="21"/>
    </row>
    <row r="64" spans="1:8" ht="15">
      <c r="A64" s="21"/>
      <c r="B64" s="26"/>
      <c r="C64" s="39"/>
      <c r="D64" s="26"/>
      <c r="E64" s="26"/>
      <c r="F64" s="26"/>
      <c r="G64" s="26"/>
      <c r="H64" s="21"/>
    </row>
    <row r="65" spans="1:10" ht="15">
      <c r="A65" s="21"/>
      <c r="B65" s="26"/>
      <c r="C65" s="39" t="s">
        <v>223</v>
      </c>
      <c r="D65" s="26"/>
      <c r="E65" s="26"/>
      <c r="F65" s="26" t="s">
        <v>51</v>
      </c>
      <c r="G65" s="26"/>
      <c r="H65" s="21"/>
      <c r="J65" s="20"/>
    </row>
    <row r="66" spans="1:8" ht="15">
      <c r="A66" s="21"/>
      <c r="B66" s="36" t="s">
        <v>191</v>
      </c>
      <c r="C66" s="42" t="s">
        <v>65</v>
      </c>
      <c r="D66" s="36"/>
      <c r="E66" s="36"/>
      <c r="F66" s="37"/>
      <c r="G66" s="25">
        <v>51347.96</v>
      </c>
      <c r="H66" s="21"/>
    </row>
    <row r="67" spans="1:8" ht="15">
      <c r="A67" s="21"/>
      <c r="B67" s="26"/>
      <c r="C67" s="39" t="s">
        <v>193</v>
      </c>
      <c r="D67" s="26"/>
      <c r="E67" s="26"/>
      <c r="F67" s="26" t="s">
        <v>51</v>
      </c>
      <c r="G67" s="25">
        <v>48846.74</v>
      </c>
      <c r="H67" s="21"/>
    </row>
    <row r="68" spans="1:9" ht="15">
      <c r="A68" s="21"/>
      <c r="B68" s="26"/>
      <c r="C68" s="39" t="s">
        <v>67</v>
      </c>
      <c r="D68" s="26"/>
      <c r="E68" s="26"/>
      <c r="F68" s="26" t="s">
        <v>51</v>
      </c>
      <c r="G68" s="26"/>
      <c r="H68" s="21"/>
      <c r="I68" s="18"/>
    </row>
    <row r="69" spans="1:8" ht="15">
      <c r="A69" s="47"/>
      <c r="B69" s="26"/>
      <c r="C69" s="39"/>
      <c r="D69" s="26"/>
      <c r="E69" s="26"/>
      <c r="F69" s="26" t="s">
        <v>51</v>
      </c>
      <c r="G69" s="26"/>
      <c r="H69" s="47"/>
    </row>
    <row r="70" spans="1:8" ht="15">
      <c r="A70" s="48"/>
      <c r="B70" s="51"/>
      <c r="C70" s="52" t="s">
        <v>68</v>
      </c>
      <c r="D70" s="51"/>
      <c r="E70" s="51"/>
      <c r="F70" s="51" t="s">
        <v>51</v>
      </c>
      <c r="G70" s="53"/>
      <c r="H70" s="21"/>
    </row>
    <row r="71" spans="1:8" ht="15">
      <c r="A71" s="48"/>
      <c r="B71" s="54"/>
      <c r="C71" s="55" t="s">
        <v>194</v>
      </c>
      <c r="D71" s="55"/>
      <c r="E71" s="55"/>
      <c r="F71" s="55" t="s">
        <v>51</v>
      </c>
      <c r="G71" s="56">
        <f>G67+G43-G45</f>
        <v>67139.81</v>
      </c>
      <c r="H71" s="21"/>
    </row>
    <row r="72" spans="1:8" ht="15.75" thickBot="1">
      <c r="A72" s="48"/>
      <c r="B72" s="49"/>
      <c r="C72" s="49"/>
      <c r="D72" s="49"/>
      <c r="E72" s="49"/>
      <c r="F72" s="49"/>
      <c r="G72" s="50"/>
      <c r="H72" s="21"/>
    </row>
    <row r="73" spans="1:8" ht="15.75" thickBot="1">
      <c r="A73" s="57" t="s">
        <v>65</v>
      </c>
      <c r="B73" s="58"/>
      <c r="C73" s="58"/>
      <c r="D73" s="58" t="s">
        <v>224</v>
      </c>
      <c r="E73" s="58"/>
      <c r="F73" s="59" t="s">
        <v>225</v>
      </c>
      <c r="G73" s="62"/>
      <c r="H73" s="21"/>
    </row>
    <row r="74" spans="1:7" ht="15">
      <c r="A74" s="46" t="s">
        <v>89</v>
      </c>
      <c r="B74" s="46" t="s">
        <v>91</v>
      </c>
      <c r="C74" s="46" t="s">
        <v>92</v>
      </c>
      <c r="D74" s="46"/>
      <c r="E74" s="46" t="s">
        <v>93</v>
      </c>
      <c r="F74" s="46"/>
      <c r="G74" s="46" t="s">
        <v>94</v>
      </c>
    </row>
    <row r="75" spans="1:7" ht="15" hidden="1">
      <c r="A75" s="1" t="s">
        <v>90</v>
      </c>
      <c r="B75" s="1"/>
      <c r="C75" s="1">
        <v>2628.75</v>
      </c>
      <c r="D75" s="1"/>
      <c r="E75" s="1">
        <v>1147.87</v>
      </c>
      <c r="F75" s="1"/>
      <c r="G75" s="1">
        <v>1480.88</v>
      </c>
    </row>
    <row r="76" spans="1:7" ht="15" hidden="1">
      <c r="A76" s="1" t="s">
        <v>97</v>
      </c>
      <c r="B76" s="1">
        <v>1480.88</v>
      </c>
      <c r="C76" s="1">
        <v>2628.75</v>
      </c>
      <c r="D76" s="1"/>
      <c r="E76" s="1">
        <v>2165.52</v>
      </c>
      <c r="F76" s="1"/>
      <c r="G76" s="1">
        <v>1944.11</v>
      </c>
    </row>
    <row r="77" spans="1:7" ht="15" hidden="1">
      <c r="A77" s="1" t="s">
        <v>117</v>
      </c>
      <c r="B77" s="1">
        <v>1944.11</v>
      </c>
      <c r="C77" s="1">
        <v>2628.74</v>
      </c>
      <c r="D77" s="1"/>
      <c r="E77" s="1">
        <v>2104.23</v>
      </c>
      <c r="F77" s="1"/>
      <c r="G77" s="1">
        <v>2468.62</v>
      </c>
    </row>
    <row r="78" spans="1:7" ht="15" hidden="1">
      <c r="A78" s="1" t="s">
        <v>121</v>
      </c>
      <c r="B78" s="1">
        <v>2468.62</v>
      </c>
      <c r="C78" s="1">
        <v>2628.75</v>
      </c>
      <c r="D78" s="1"/>
      <c r="E78" s="1">
        <v>2553.47</v>
      </c>
      <c r="F78" s="1"/>
      <c r="G78" s="1">
        <v>2543.9</v>
      </c>
    </row>
    <row r="79" spans="1:7" ht="15" hidden="1">
      <c r="A79" s="1" t="s">
        <v>123</v>
      </c>
      <c r="B79" s="1">
        <v>2543.9</v>
      </c>
      <c r="C79" s="1">
        <v>2628.75</v>
      </c>
      <c r="D79" s="1"/>
      <c r="E79" s="1">
        <v>2004.64</v>
      </c>
      <c r="F79" s="1"/>
      <c r="G79" s="1">
        <v>3168.01</v>
      </c>
    </row>
    <row r="80" spans="1:7" ht="15" hidden="1">
      <c r="A80" s="1" t="s">
        <v>126</v>
      </c>
      <c r="B80" s="1">
        <v>3168.01</v>
      </c>
      <c r="C80" s="1">
        <v>2628.75</v>
      </c>
      <c r="D80" s="1"/>
      <c r="E80" s="1">
        <v>2531.44</v>
      </c>
      <c r="F80" s="1"/>
      <c r="G80" s="1">
        <v>3265.32</v>
      </c>
    </row>
    <row r="81" spans="1:7" ht="15" hidden="1">
      <c r="A81" s="1" t="s">
        <v>134</v>
      </c>
      <c r="B81" s="1">
        <v>3265.32</v>
      </c>
      <c r="C81" s="1">
        <v>2628.75</v>
      </c>
      <c r="D81" s="1"/>
      <c r="E81" s="1">
        <v>2046.95</v>
      </c>
      <c r="F81" s="1"/>
      <c r="G81" s="1">
        <v>3847.12</v>
      </c>
    </row>
    <row r="82" spans="1:7" ht="15" hidden="1">
      <c r="A82" s="1" t="s">
        <v>149</v>
      </c>
      <c r="B82" s="1">
        <v>3847.12</v>
      </c>
      <c r="C82" s="1">
        <v>2628.76</v>
      </c>
      <c r="D82" s="1"/>
      <c r="E82" s="1">
        <v>2059.14</v>
      </c>
      <c r="F82" s="1"/>
      <c r="G82" s="1">
        <v>4416.74</v>
      </c>
    </row>
    <row r="83" spans="1:7" ht="15" hidden="1">
      <c r="A83" s="1" t="s">
        <v>155</v>
      </c>
      <c r="B83" s="1">
        <v>4416.74</v>
      </c>
      <c r="C83" s="1">
        <v>2628.75</v>
      </c>
      <c r="D83" s="1"/>
      <c r="E83" s="1">
        <v>2497.47</v>
      </c>
      <c r="F83" s="1"/>
      <c r="G83" s="1">
        <v>4548.02</v>
      </c>
    </row>
    <row r="84" spans="1:7" ht="15" hidden="1">
      <c r="A84" s="1" t="s">
        <v>164</v>
      </c>
      <c r="B84" s="1">
        <v>4548.023</v>
      </c>
      <c r="C84" s="1">
        <v>2628.45</v>
      </c>
      <c r="D84" s="1"/>
      <c r="E84" s="1">
        <v>2346.29</v>
      </c>
      <c r="F84" s="1"/>
      <c r="G84" s="1">
        <v>4830.18</v>
      </c>
    </row>
    <row r="85" spans="1:7" ht="15" hidden="1">
      <c r="A85" s="6" t="s">
        <v>166</v>
      </c>
      <c r="B85" s="1">
        <v>4830.18</v>
      </c>
      <c r="C85" s="1">
        <v>2628.45</v>
      </c>
      <c r="D85" s="1"/>
      <c r="E85" s="1">
        <v>2439.65</v>
      </c>
      <c r="F85" s="1"/>
      <c r="G85" s="1">
        <v>5018.98</v>
      </c>
    </row>
    <row r="86" spans="1:7" ht="15" hidden="1">
      <c r="A86" s="1" t="s">
        <v>169</v>
      </c>
      <c r="B86" s="1">
        <v>5018.98</v>
      </c>
      <c r="C86" s="1">
        <v>2628.45</v>
      </c>
      <c r="D86" s="1"/>
      <c r="E86" s="1">
        <v>2920.06</v>
      </c>
      <c r="F86" s="1"/>
      <c r="G86" s="1">
        <v>4727.37</v>
      </c>
    </row>
    <row r="87" spans="1:7" ht="15" hidden="1">
      <c r="A87" s="1" t="s">
        <v>174</v>
      </c>
      <c r="B87" s="1">
        <v>4727.37</v>
      </c>
      <c r="C87" s="1">
        <v>2628.45</v>
      </c>
      <c r="D87" s="1"/>
      <c r="E87" s="1">
        <v>3127.09</v>
      </c>
      <c r="F87" s="1"/>
      <c r="G87" s="1">
        <v>4228.73</v>
      </c>
    </row>
    <row r="88" spans="1:7" ht="15">
      <c r="A88" s="1" t="s">
        <v>180</v>
      </c>
      <c r="B88" s="11">
        <f>G87</f>
        <v>4228.73</v>
      </c>
      <c r="C88" s="11">
        <v>2628.45</v>
      </c>
      <c r="D88" s="1"/>
      <c r="E88" s="11">
        <v>2072.62</v>
      </c>
      <c r="F88" s="1"/>
      <c r="G88" s="11">
        <f>B88+C88-E88</f>
        <v>4784.5599999999995</v>
      </c>
    </row>
    <row r="89" spans="1:7" ht="15">
      <c r="A89" s="1" t="s">
        <v>185</v>
      </c>
      <c r="B89" s="1">
        <v>4784.56</v>
      </c>
      <c r="C89" s="1">
        <v>2628.45</v>
      </c>
      <c r="D89" s="1"/>
      <c r="E89" s="1">
        <v>2330.35</v>
      </c>
      <c r="F89" s="1"/>
      <c r="G89" s="1">
        <v>5082.66</v>
      </c>
    </row>
    <row r="90" spans="1:7" ht="15">
      <c r="A90" s="1" t="s">
        <v>199</v>
      </c>
      <c r="B90" s="1">
        <v>5082.66</v>
      </c>
      <c r="C90" s="1">
        <v>2628.45</v>
      </c>
      <c r="D90" s="1"/>
      <c r="E90" s="1">
        <v>2725.97</v>
      </c>
      <c r="F90" s="1"/>
      <c r="G90" s="1">
        <v>4985.14</v>
      </c>
    </row>
    <row r="91" spans="1:7" ht="15">
      <c r="A91" s="1" t="s">
        <v>203</v>
      </c>
      <c r="B91" s="1">
        <v>4985.14</v>
      </c>
      <c r="C91" s="1">
        <v>2628.45</v>
      </c>
      <c r="D91" s="1"/>
      <c r="E91" s="1">
        <v>2603.16</v>
      </c>
      <c r="F91" s="1"/>
      <c r="G91" s="1">
        <v>5010.43</v>
      </c>
    </row>
    <row r="92" spans="1:7" ht="15">
      <c r="A92" s="1" t="s">
        <v>206</v>
      </c>
      <c r="B92" s="1">
        <v>5010.43</v>
      </c>
      <c r="C92" s="1">
        <v>2626.5</v>
      </c>
      <c r="D92" s="1"/>
      <c r="E92" s="1">
        <v>2867.62</v>
      </c>
      <c r="F92" s="1"/>
      <c r="G92" s="1">
        <v>4769.31</v>
      </c>
    </row>
    <row r="93" spans="1:7" ht="15">
      <c r="A93" s="1" t="s">
        <v>213</v>
      </c>
      <c r="B93" s="1">
        <v>4769.31</v>
      </c>
      <c r="C93" s="1">
        <v>2626.51</v>
      </c>
      <c r="D93" s="1"/>
      <c r="E93" s="1">
        <v>1985.3</v>
      </c>
      <c r="F93" s="1"/>
      <c r="G93" s="1">
        <v>5410.52</v>
      </c>
    </row>
    <row r="94" spans="1:7" ht="15">
      <c r="A94" s="1" t="s">
        <v>228</v>
      </c>
      <c r="B94" s="1">
        <v>5410.52</v>
      </c>
      <c r="C94" s="1">
        <v>2626.5</v>
      </c>
      <c r="D94" s="1"/>
      <c r="E94" s="1">
        <v>2328.64</v>
      </c>
      <c r="F94" s="1"/>
      <c r="G94" s="1">
        <v>5708.38</v>
      </c>
    </row>
    <row r="95" spans="1:7" ht="15">
      <c r="A95" s="1" t="s">
        <v>236</v>
      </c>
      <c r="B95" s="1">
        <v>5708.38</v>
      </c>
      <c r="C95" s="1">
        <v>2626.5</v>
      </c>
      <c r="D95" s="1"/>
      <c r="E95" s="1">
        <v>2471.01</v>
      </c>
      <c r="F95" s="1"/>
      <c r="G95" s="1">
        <v>5863.57</v>
      </c>
    </row>
    <row r="96" spans="1:7" ht="15">
      <c r="A96" s="1" t="s">
        <v>238</v>
      </c>
      <c r="B96" s="1">
        <v>5863.57</v>
      </c>
      <c r="C96" s="1">
        <v>2626.2</v>
      </c>
      <c r="D96" s="1"/>
      <c r="E96" s="1">
        <v>1878.22</v>
      </c>
      <c r="F96" s="1"/>
      <c r="G96" s="1">
        <v>6611.55</v>
      </c>
    </row>
    <row r="97" spans="1:7" ht="15">
      <c r="A97" s="1" t="s">
        <v>242</v>
      </c>
      <c r="B97" s="1">
        <v>6611.55</v>
      </c>
      <c r="C97" s="1">
        <v>2626.2</v>
      </c>
      <c r="D97" s="1"/>
      <c r="E97" s="1">
        <v>2279.49</v>
      </c>
      <c r="F97" s="1"/>
      <c r="G97" s="1">
        <v>6958.26</v>
      </c>
    </row>
    <row r="98" spans="1:7" ht="15">
      <c r="A98" s="1" t="s">
        <v>247</v>
      </c>
      <c r="B98" s="1">
        <v>6958.26</v>
      </c>
      <c r="C98" s="1">
        <v>2626.2</v>
      </c>
      <c r="D98" s="1"/>
      <c r="E98" s="1">
        <v>2279.45</v>
      </c>
      <c r="F98" s="1"/>
      <c r="G98" s="1">
        <v>7305.01</v>
      </c>
    </row>
    <row r="99" spans="1:7" ht="15">
      <c r="A99" s="1" t="s">
        <v>250</v>
      </c>
      <c r="B99" s="1">
        <v>7305.01</v>
      </c>
      <c r="C99" s="1">
        <v>2626.2</v>
      </c>
      <c r="D99" s="1"/>
      <c r="E99" s="1">
        <v>3851.46</v>
      </c>
      <c r="F99" s="1"/>
      <c r="G99" s="1">
        <v>6079.75</v>
      </c>
    </row>
    <row r="100" ht="15">
      <c r="E100">
        <f>SUM(E75:E99)</f>
        <v>59617.110000000015</v>
      </c>
    </row>
  </sheetData>
  <sheetProtection/>
  <mergeCells count="1">
    <mergeCell ref="C16:D17"/>
  </mergeCells>
  <printOptions/>
  <pageMargins left="0.7" right="0.7" top="0.26" bottom="0.75" header="0.3" footer="0.3"/>
  <pageSetup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3:O88"/>
  <sheetViews>
    <sheetView zoomScalePageLayoutView="0" workbookViewId="0" topLeftCell="A10">
      <selection activeCell="D95" sqref="D95"/>
    </sheetView>
  </sheetViews>
  <sheetFormatPr defaultColWidth="9.140625" defaultRowHeight="15"/>
  <cols>
    <col min="1" max="1" width="8.00390625" style="0" customWidth="1"/>
    <col min="2" max="2" width="11.28125" style="0" customWidth="1"/>
    <col min="4" max="4" width="16.140625" style="0" customWidth="1"/>
    <col min="5" max="5" width="14.8515625" style="0" customWidth="1"/>
    <col min="7" max="7" width="11.8515625" style="0" customWidth="1"/>
    <col min="8" max="8" width="11.140625" style="0" customWidth="1"/>
    <col min="10" max="15" width="8.421875" style="0" customWidth="1"/>
  </cols>
  <sheetData>
    <row r="3" spans="1:6" ht="15">
      <c r="A3" t="s">
        <v>176</v>
      </c>
      <c r="F3" t="s">
        <v>251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177</v>
      </c>
      <c r="B9" s="11">
        <v>17032.27</v>
      </c>
      <c r="C9" s="11">
        <v>0</v>
      </c>
      <c r="D9" s="11">
        <v>182.1</v>
      </c>
      <c r="E9" s="1"/>
      <c r="F9" s="11">
        <f>D9</f>
        <v>182.1</v>
      </c>
      <c r="G9" s="11">
        <f>B9+C9-F9</f>
        <v>16850.170000000002</v>
      </c>
      <c r="H9" s="1"/>
    </row>
    <row r="10" spans="1:8" ht="15">
      <c r="A10" s="1" t="s">
        <v>11</v>
      </c>
      <c r="B10" s="11">
        <v>50523.83</v>
      </c>
      <c r="C10" s="11">
        <v>23939.38</v>
      </c>
      <c r="D10" s="11">
        <v>19713.71</v>
      </c>
      <c r="E10" s="1"/>
      <c r="F10" s="11">
        <f>D10</f>
        <v>19713.71</v>
      </c>
      <c r="G10" s="11">
        <f>B10+C10-F10</f>
        <v>54749.50000000001</v>
      </c>
      <c r="H10" s="1"/>
    </row>
    <row r="11" spans="1:8" ht="15">
      <c r="A11" s="1" t="s">
        <v>12</v>
      </c>
      <c r="B11" s="1"/>
      <c r="C11" s="11">
        <f>SUM(C9:C10)</f>
        <v>23939.38</v>
      </c>
      <c r="D11" s="1"/>
      <c r="E11" s="1"/>
      <c r="F11" s="11">
        <f>SUM(F9:F10)</f>
        <v>19895.809999999998</v>
      </c>
      <c r="G11" s="1"/>
      <c r="H11" s="1"/>
    </row>
    <row r="16" spans="1:15" ht="15">
      <c r="A16" s="1"/>
      <c r="B16" s="1" t="s">
        <v>13</v>
      </c>
      <c r="C16" s="475" t="s">
        <v>14</v>
      </c>
      <c r="D16" s="476"/>
      <c r="E16" s="1" t="s">
        <v>15</v>
      </c>
      <c r="F16" s="1"/>
      <c r="G16" s="1"/>
      <c r="H16" s="1"/>
      <c r="I16" s="4"/>
      <c r="J16" s="4"/>
      <c r="K16" s="4"/>
      <c r="L16" s="4"/>
      <c r="M16" s="4"/>
      <c r="N16" s="4"/>
      <c r="O16" s="4"/>
    </row>
    <row r="17" spans="1:15" ht="15">
      <c r="A17" s="1"/>
      <c r="B17" s="1"/>
      <c r="C17" s="477"/>
      <c r="D17" s="478"/>
      <c r="E17" s="1" t="s">
        <v>17</v>
      </c>
      <c r="F17" s="1" t="s">
        <v>18</v>
      </c>
      <c r="G17" s="1" t="s">
        <v>19</v>
      </c>
      <c r="H17" s="1" t="s">
        <v>20</v>
      </c>
      <c r="I17" s="4"/>
      <c r="J17" s="4"/>
      <c r="K17" s="4"/>
      <c r="L17" s="4"/>
      <c r="M17" s="4"/>
      <c r="N17" s="4"/>
      <c r="O17" s="4"/>
    </row>
    <row r="18" spans="1:15" ht="15">
      <c r="A18" s="1"/>
      <c r="B18" s="1" t="s">
        <v>214</v>
      </c>
      <c r="C18" s="1"/>
      <c r="D18" s="1"/>
      <c r="E18" s="1"/>
      <c r="F18" s="1"/>
      <c r="G18" s="1"/>
      <c r="H18" s="11"/>
      <c r="I18" s="4"/>
      <c r="J18" s="4"/>
      <c r="K18" s="4"/>
      <c r="L18" s="4"/>
      <c r="M18" s="4"/>
      <c r="N18" s="4"/>
      <c r="O18" s="4"/>
    </row>
    <row r="19" spans="1:15" ht="15">
      <c r="A19" s="1"/>
      <c r="B19" s="1"/>
      <c r="C19" s="1"/>
      <c r="D19" s="1"/>
      <c r="E19" s="1"/>
      <c r="F19" s="1"/>
      <c r="G19" s="1"/>
      <c r="H19" s="11"/>
      <c r="I19" s="4"/>
      <c r="J19" s="4"/>
      <c r="K19" s="4"/>
      <c r="L19" s="4"/>
      <c r="M19" s="4"/>
      <c r="N19" s="21"/>
      <c r="O19" s="4"/>
    </row>
    <row r="20" spans="1:15" ht="15">
      <c r="A20" s="1"/>
      <c r="B20" s="1"/>
      <c r="C20" s="1" t="s">
        <v>257</v>
      </c>
      <c r="D20" s="1"/>
      <c r="E20" s="1"/>
      <c r="F20" s="1"/>
      <c r="G20" s="1"/>
      <c r="H20" s="1">
        <v>0</v>
      </c>
      <c r="I20" s="4"/>
      <c r="J20" s="4"/>
      <c r="K20" s="4"/>
      <c r="L20" s="4"/>
      <c r="M20" s="4"/>
      <c r="N20" s="4"/>
      <c r="O20" s="4"/>
    </row>
    <row r="21" spans="1:15" ht="15">
      <c r="A21" s="1"/>
      <c r="B21" s="1" t="s">
        <v>254</v>
      </c>
      <c r="C21" s="1" t="s">
        <v>244</v>
      </c>
      <c r="D21" s="1"/>
      <c r="E21" s="1"/>
      <c r="F21" s="1"/>
      <c r="G21" s="1"/>
      <c r="H21" s="1">
        <v>74190.49</v>
      </c>
      <c r="I21" s="4"/>
      <c r="J21" s="4"/>
      <c r="K21" s="4"/>
      <c r="L21" s="4"/>
      <c r="M21" s="4"/>
      <c r="N21" s="4"/>
      <c r="O21" s="4"/>
    </row>
    <row r="22" spans="1:15" ht="15">
      <c r="A22" s="1"/>
      <c r="B22" s="1"/>
      <c r="C22" s="1"/>
      <c r="D22" s="1"/>
      <c r="E22" s="1"/>
      <c r="F22" s="1"/>
      <c r="G22" s="1"/>
      <c r="H22" s="1"/>
      <c r="I22" s="4"/>
      <c r="J22" s="4"/>
      <c r="K22" s="4"/>
      <c r="L22" s="4"/>
      <c r="M22" s="4"/>
      <c r="N22" s="21"/>
      <c r="O22" s="4"/>
    </row>
    <row r="23" spans="1:15" ht="15">
      <c r="A23" s="1"/>
      <c r="B23" s="1"/>
      <c r="C23" s="1"/>
      <c r="D23" s="1"/>
      <c r="E23" s="1"/>
      <c r="F23" s="1"/>
      <c r="G23" s="1"/>
      <c r="H23" s="1"/>
      <c r="I23" s="4"/>
      <c r="J23" s="4"/>
      <c r="K23" s="4"/>
      <c r="L23" s="4"/>
      <c r="M23" s="4"/>
      <c r="N23" s="4"/>
      <c r="O23" s="4"/>
    </row>
    <row r="24" spans="1:15" ht="15">
      <c r="A24" s="1"/>
      <c r="B24" s="45" t="s">
        <v>215</v>
      </c>
      <c r="C24" s="30"/>
      <c r="D24" s="30"/>
      <c r="E24" s="11"/>
      <c r="F24" s="1">
        <v>1798.6</v>
      </c>
      <c r="G24" s="1">
        <v>7.55</v>
      </c>
      <c r="H24" s="13">
        <f>F24*G24</f>
        <v>13579.429999999998</v>
      </c>
      <c r="I24" s="4"/>
      <c r="J24" s="4"/>
      <c r="K24" s="4"/>
      <c r="L24" s="4"/>
      <c r="M24" s="4"/>
      <c r="N24" s="4"/>
      <c r="O24" s="4"/>
    </row>
    <row r="25" spans="1:15" ht="15">
      <c r="A25" s="1"/>
      <c r="B25" s="45" t="s">
        <v>216</v>
      </c>
      <c r="C25" s="30"/>
      <c r="D25" s="30"/>
      <c r="E25" s="11"/>
      <c r="F25" s="1"/>
      <c r="G25" s="1"/>
      <c r="H25" s="13"/>
      <c r="I25" s="4"/>
      <c r="J25" s="4"/>
      <c r="K25" s="4"/>
      <c r="L25" s="4"/>
      <c r="M25" s="4"/>
      <c r="N25" s="4"/>
      <c r="O25" s="4"/>
    </row>
    <row r="26" spans="1:15" ht="15">
      <c r="A26" s="1"/>
      <c r="B26" s="45" t="s">
        <v>217</v>
      </c>
      <c r="C26" s="6" t="s">
        <v>218</v>
      </c>
      <c r="D26" s="30"/>
      <c r="E26" s="11"/>
      <c r="F26" s="1"/>
      <c r="G26" s="1"/>
      <c r="H26" s="13"/>
      <c r="I26" s="4"/>
      <c r="J26" s="4"/>
      <c r="K26" s="4"/>
      <c r="L26" s="4"/>
      <c r="M26" s="4"/>
      <c r="N26" s="4"/>
      <c r="O26" s="4"/>
    </row>
    <row r="27" spans="1:15" ht="15">
      <c r="A27" s="1"/>
      <c r="B27" s="45" t="s">
        <v>219</v>
      </c>
      <c r="C27" s="30"/>
      <c r="D27" s="30"/>
      <c r="E27" s="1"/>
      <c r="F27" s="1"/>
      <c r="G27" s="1"/>
      <c r="H27" s="1"/>
      <c r="I27" s="4"/>
      <c r="J27" s="4"/>
      <c r="K27" s="4"/>
      <c r="L27" s="4"/>
      <c r="M27" s="4"/>
      <c r="N27" s="4"/>
      <c r="O27" s="4"/>
    </row>
    <row r="28" spans="1:15" ht="15">
      <c r="A28" s="1"/>
      <c r="B28" s="1"/>
      <c r="C28" s="1"/>
      <c r="D28" s="1"/>
      <c r="E28" s="1"/>
      <c r="F28" s="1"/>
      <c r="G28" s="1"/>
      <c r="H28" s="1"/>
      <c r="I28" s="4"/>
      <c r="J28" s="4"/>
      <c r="K28" s="4"/>
      <c r="L28" s="4"/>
      <c r="M28" s="4"/>
      <c r="N28" s="4"/>
      <c r="O28" s="4"/>
    </row>
    <row r="29" spans="1:15" ht="15">
      <c r="A29" s="1"/>
      <c r="B29" s="1"/>
      <c r="C29" s="1"/>
      <c r="D29" s="1"/>
      <c r="E29" s="1"/>
      <c r="F29" s="1"/>
      <c r="G29" s="14" t="s">
        <v>27</v>
      </c>
      <c r="H29" s="16">
        <f>SUM(H20:H28)</f>
        <v>87769.92</v>
      </c>
      <c r="I29" s="4"/>
      <c r="J29" s="4"/>
      <c r="K29" s="4"/>
      <c r="L29" s="4"/>
      <c r="M29" s="4"/>
      <c r="N29" s="4"/>
      <c r="O29" s="4"/>
    </row>
    <row r="30" spans="1:15" ht="15">
      <c r="A30" s="1"/>
      <c r="B30" s="1"/>
      <c r="C30" s="1"/>
      <c r="D30" s="1"/>
      <c r="E30" s="1"/>
      <c r="F30" s="1"/>
      <c r="G30" s="1"/>
      <c r="H30" s="1"/>
      <c r="I30" s="4"/>
      <c r="J30" s="4"/>
      <c r="K30" s="4"/>
      <c r="L30" s="4"/>
      <c r="M30" s="4"/>
      <c r="N30" s="4"/>
      <c r="O30" s="4"/>
    </row>
    <row r="31" spans="1:15" ht="15">
      <c r="A31" s="1"/>
      <c r="B31" s="1"/>
      <c r="C31" s="1"/>
      <c r="D31" s="1"/>
      <c r="E31" s="1"/>
      <c r="F31" s="1"/>
      <c r="G31" s="1"/>
      <c r="H31" s="1"/>
      <c r="I31" s="4"/>
      <c r="J31" s="4"/>
      <c r="K31" s="4"/>
      <c r="L31" s="4"/>
      <c r="M31" s="4"/>
      <c r="N31" s="4"/>
      <c r="O31" s="4"/>
    </row>
    <row r="32" spans="1:15" ht="15">
      <c r="A32" s="1"/>
      <c r="B32" s="1"/>
      <c r="C32" s="1"/>
      <c r="D32" s="1"/>
      <c r="E32" s="1"/>
      <c r="F32" s="1"/>
      <c r="G32" s="1"/>
      <c r="H32" s="1"/>
      <c r="I32" s="4"/>
      <c r="J32" s="4"/>
      <c r="K32" s="4"/>
      <c r="L32" s="4"/>
      <c r="M32" s="4"/>
      <c r="N32" s="4"/>
      <c r="O32" s="4"/>
    </row>
    <row r="33" spans="9:15" ht="15">
      <c r="I33" s="4"/>
      <c r="J33" s="4"/>
      <c r="K33" s="4"/>
      <c r="L33" s="4"/>
      <c r="M33" s="4"/>
      <c r="N33" s="4"/>
      <c r="O33" s="4"/>
    </row>
    <row r="34" spans="4:15" ht="15">
      <c r="D34" t="s">
        <v>40</v>
      </c>
      <c r="I34" s="4"/>
      <c r="J34" s="4"/>
      <c r="K34" s="4"/>
      <c r="L34" s="4"/>
      <c r="M34" s="4"/>
      <c r="N34" s="4"/>
      <c r="O34" s="4"/>
    </row>
    <row r="35" ht="15">
      <c r="D35" t="s">
        <v>42</v>
      </c>
    </row>
    <row r="38" spans="3:7" ht="18.75">
      <c r="C38" s="65" t="s">
        <v>43</v>
      </c>
      <c r="D38" s="65"/>
      <c r="E38" s="65" t="s">
        <v>229</v>
      </c>
      <c r="F38" s="63"/>
      <c r="G38" s="63"/>
    </row>
    <row r="39" spans="2:7" ht="18.75">
      <c r="B39" s="64">
        <v>1798.6</v>
      </c>
      <c r="C39" s="65" t="s">
        <v>72</v>
      </c>
      <c r="D39" s="65"/>
      <c r="E39" s="65" t="s">
        <v>253</v>
      </c>
      <c r="F39" s="63"/>
      <c r="G39" s="63"/>
    </row>
    <row r="40" spans="1:7" ht="15">
      <c r="A40" s="21"/>
      <c r="B40" s="1" t="s">
        <v>46</v>
      </c>
      <c r="C40" s="38" t="s">
        <v>47</v>
      </c>
      <c r="D40" s="1"/>
      <c r="E40" s="1"/>
      <c r="F40" s="1" t="s">
        <v>48</v>
      </c>
      <c r="G40" s="1" t="s">
        <v>49</v>
      </c>
    </row>
    <row r="41" spans="1:7" ht="18.75">
      <c r="A41" s="21"/>
      <c r="B41" s="22" t="s">
        <v>179</v>
      </c>
      <c r="C41" s="43"/>
      <c r="D41" s="24"/>
      <c r="E41" s="24"/>
      <c r="F41" s="24" t="s">
        <v>51</v>
      </c>
      <c r="G41" s="25">
        <v>23939.38</v>
      </c>
    </row>
    <row r="42" spans="1:8" ht="15">
      <c r="A42" s="21"/>
      <c r="B42" s="26"/>
      <c r="C42" s="39"/>
      <c r="D42" s="26"/>
      <c r="E42" s="26"/>
      <c r="F42" s="26"/>
      <c r="G42" s="26"/>
      <c r="H42" s="4"/>
    </row>
    <row r="43" spans="1:8" ht="18.75">
      <c r="A43" s="21"/>
      <c r="B43" s="22" t="s">
        <v>2</v>
      </c>
      <c r="C43" s="44"/>
      <c r="D43" s="24"/>
      <c r="E43" s="24"/>
      <c r="F43" s="24" t="s">
        <v>51</v>
      </c>
      <c r="G43" s="25">
        <v>19895.81</v>
      </c>
      <c r="H43" s="21"/>
    </row>
    <row r="44" spans="1:8" ht="15">
      <c r="A44" s="21"/>
      <c r="B44" s="26">
        <v>3</v>
      </c>
      <c r="C44" s="39" t="s">
        <v>53</v>
      </c>
      <c r="D44" s="26"/>
      <c r="E44" s="26"/>
      <c r="F44" s="26" t="s">
        <v>51</v>
      </c>
      <c r="G44" s="26"/>
      <c r="H44" s="21"/>
    </row>
    <row r="45" spans="1:9" ht="18.75">
      <c r="A45" s="47"/>
      <c r="B45" s="22" t="s">
        <v>54</v>
      </c>
      <c r="C45" s="43"/>
      <c r="D45" s="23"/>
      <c r="E45" s="24"/>
      <c r="F45" s="27" t="s">
        <v>51</v>
      </c>
      <c r="G45" s="28">
        <v>87769.92</v>
      </c>
      <c r="H45" s="47"/>
      <c r="I45" s="17"/>
    </row>
    <row r="46" spans="1:8" ht="15.75">
      <c r="A46" s="21"/>
      <c r="B46" s="29"/>
      <c r="C46" s="68" t="s">
        <v>233</v>
      </c>
      <c r="D46" s="68"/>
      <c r="E46" s="68"/>
      <c r="F46" s="61">
        <v>7.55</v>
      </c>
      <c r="G46" s="29"/>
      <c r="H46" s="21"/>
    </row>
    <row r="47" spans="1:8" ht="15">
      <c r="A47" s="21"/>
      <c r="B47" s="26"/>
      <c r="C47" s="68" t="s">
        <v>216</v>
      </c>
      <c r="D47" s="68"/>
      <c r="E47" s="68"/>
      <c r="F47" s="1" t="s">
        <v>234</v>
      </c>
      <c r="G47" s="31">
        <f>B39*F46</f>
        <v>13579.429999999998</v>
      </c>
      <c r="H47" s="21"/>
    </row>
    <row r="48" spans="1:8" ht="15">
      <c r="A48" s="21"/>
      <c r="B48" s="26"/>
      <c r="C48" s="68" t="s">
        <v>217</v>
      </c>
      <c r="D48" s="68" t="s">
        <v>218</v>
      </c>
      <c r="E48" s="68"/>
      <c r="F48" s="1" t="s">
        <v>235</v>
      </c>
      <c r="G48" s="31"/>
      <c r="H48" s="21"/>
    </row>
    <row r="49" spans="1:8" ht="15">
      <c r="A49" s="21"/>
      <c r="B49" s="26"/>
      <c r="C49" s="68" t="s">
        <v>219</v>
      </c>
      <c r="D49" s="68"/>
      <c r="E49" s="68"/>
      <c r="F49" s="1"/>
      <c r="G49" s="26"/>
      <c r="H49" s="21"/>
    </row>
    <row r="50" spans="1:8" ht="15">
      <c r="A50" s="21"/>
      <c r="B50" s="26"/>
      <c r="C50" s="6" t="s">
        <v>104</v>
      </c>
      <c r="D50" s="6" t="s">
        <v>105</v>
      </c>
      <c r="E50" s="6"/>
      <c r="F50" s="69">
        <v>1.68</v>
      </c>
      <c r="G50" s="31">
        <f>B39*F50</f>
        <v>3021.6479999999997</v>
      </c>
      <c r="H50" s="21"/>
    </row>
    <row r="51" spans="1:8" ht="15">
      <c r="A51" s="21"/>
      <c r="B51" s="26"/>
      <c r="C51" s="6" t="s">
        <v>106</v>
      </c>
      <c r="D51" s="6"/>
      <c r="E51" s="6"/>
      <c r="F51" s="69">
        <v>2.22</v>
      </c>
      <c r="G51" s="31">
        <f>B39*F51</f>
        <v>3992.8920000000003</v>
      </c>
      <c r="H51" s="21"/>
    </row>
    <row r="52" spans="1:8" ht="15">
      <c r="A52" s="21"/>
      <c r="B52" s="26"/>
      <c r="C52" s="6" t="s">
        <v>107</v>
      </c>
      <c r="D52" s="6"/>
      <c r="E52" s="6"/>
      <c r="F52" s="69"/>
      <c r="G52" s="31"/>
      <c r="H52" s="21"/>
    </row>
    <row r="53" spans="1:8" ht="15">
      <c r="A53" s="21"/>
      <c r="B53" s="26"/>
      <c r="C53" s="6" t="s">
        <v>108</v>
      </c>
      <c r="D53" s="6"/>
      <c r="E53" s="6"/>
      <c r="F53" s="69">
        <v>0.69</v>
      </c>
      <c r="G53" s="31">
        <f>B39*F53</f>
        <v>1241.0339999999999</v>
      </c>
      <c r="H53" s="21"/>
    </row>
    <row r="54" spans="1:8" ht="15">
      <c r="A54" s="21"/>
      <c r="B54" s="26"/>
      <c r="C54" s="6" t="s">
        <v>109</v>
      </c>
      <c r="D54" s="6"/>
      <c r="E54" s="6"/>
      <c r="F54" s="69"/>
      <c r="G54" s="31"/>
      <c r="H54" s="21"/>
    </row>
    <row r="55" spans="1:8" ht="15">
      <c r="A55" s="21"/>
      <c r="B55" s="26"/>
      <c r="C55" s="6" t="s">
        <v>110</v>
      </c>
      <c r="D55" s="6"/>
      <c r="E55" s="6"/>
      <c r="F55" s="69">
        <v>2</v>
      </c>
      <c r="G55" s="31">
        <f>B39*F55</f>
        <v>3597.2</v>
      </c>
      <c r="H55" s="21"/>
    </row>
    <row r="56" spans="1:8" ht="15">
      <c r="A56" s="21"/>
      <c r="B56" s="26"/>
      <c r="C56" s="6" t="s">
        <v>111</v>
      </c>
      <c r="D56" s="6"/>
      <c r="E56" s="6" t="s">
        <v>112</v>
      </c>
      <c r="F56" s="69"/>
      <c r="G56" s="31"/>
      <c r="H56" s="21"/>
    </row>
    <row r="57" spans="1:8" ht="15">
      <c r="A57" s="21"/>
      <c r="B57" s="26"/>
      <c r="C57" s="6" t="s">
        <v>108</v>
      </c>
      <c r="D57" s="6"/>
      <c r="E57" s="6"/>
      <c r="F57" s="69">
        <v>0.57</v>
      </c>
      <c r="G57" s="31">
        <f>B39*F57</f>
        <v>1025.2019999999998</v>
      </c>
      <c r="H57" s="21"/>
    </row>
    <row r="58" spans="1:8" ht="15">
      <c r="A58" s="21"/>
      <c r="B58" s="26"/>
      <c r="C58" s="6" t="s">
        <v>113</v>
      </c>
      <c r="D58" s="6"/>
      <c r="E58" s="6"/>
      <c r="F58" s="69"/>
      <c r="G58" s="31"/>
      <c r="H58" s="21"/>
    </row>
    <row r="59" spans="1:8" ht="15">
      <c r="A59" s="21"/>
      <c r="B59" s="26"/>
      <c r="C59" s="6" t="s">
        <v>114</v>
      </c>
      <c r="D59" s="6"/>
      <c r="E59" s="6"/>
      <c r="F59" s="69">
        <v>0.39</v>
      </c>
      <c r="G59" s="31">
        <f>B39*F59</f>
        <v>701.454</v>
      </c>
      <c r="H59" s="21"/>
    </row>
    <row r="60" spans="1:8" ht="18.75">
      <c r="A60" s="21"/>
      <c r="B60" s="34" t="s">
        <v>62</v>
      </c>
      <c r="C60" s="41"/>
      <c r="D60" s="15"/>
      <c r="E60" s="3" t="s">
        <v>220</v>
      </c>
      <c r="F60" s="60">
        <v>5.76</v>
      </c>
      <c r="G60" s="31">
        <f>B39*F60</f>
        <v>10359.936</v>
      </c>
      <c r="H60" s="21"/>
    </row>
    <row r="61" spans="1:8" ht="18.75">
      <c r="A61" s="21"/>
      <c r="B61" s="34"/>
      <c r="C61" s="41"/>
      <c r="D61" s="15"/>
      <c r="E61" s="3" t="s">
        <v>93</v>
      </c>
      <c r="F61" s="34"/>
      <c r="G61" s="31">
        <f>G43-G47</f>
        <v>6316.380000000003</v>
      </c>
      <c r="H61" s="21"/>
    </row>
    <row r="62" spans="1:8" ht="15.75">
      <c r="A62" s="21"/>
      <c r="B62" s="66" t="s">
        <v>230</v>
      </c>
      <c r="C62" s="66"/>
      <c r="D62" s="66"/>
      <c r="E62" s="66"/>
      <c r="F62" s="67"/>
      <c r="G62" s="67"/>
      <c r="H62" s="21"/>
    </row>
    <row r="63" spans="1:8" ht="15">
      <c r="A63" s="21"/>
      <c r="B63" s="1"/>
      <c r="C63" s="1" t="s">
        <v>257</v>
      </c>
      <c r="D63" s="1"/>
      <c r="E63" s="35"/>
      <c r="F63" s="35"/>
      <c r="G63" s="25">
        <v>0</v>
      </c>
      <c r="H63" s="21"/>
    </row>
    <row r="64" spans="1:8" ht="15">
      <c r="A64" s="21"/>
      <c r="B64" s="1" t="s">
        <v>254</v>
      </c>
      <c r="C64" s="1" t="s">
        <v>244</v>
      </c>
      <c r="D64" s="1"/>
      <c r="E64" s="26"/>
      <c r="F64" s="26"/>
      <c r="G64" s="26">
        <v>74190.49</v>
      </c>
      <c r="H64" s="21"/>
    </row>
    <row r="65" spans="1:10" ht="15">
      <c r="A65" s="21"/>
      <c r="B65" s="26"/>
      <c r="C65" s="39" t="s">
        <v>223</v>
      </c>
      <c r="D65" s="26"/>
      <c r="E65" s="26"/>
      <c r="F65" s="26" t="s">
        <v>51</v>
      </c>
      <c r="G65" s="26"/>
      <c r="H65" s="21"/>
      <c r="J65" s="20"/>
    </row>
    <row r="66" spans="1:8" ht="15">
      <c r="A66" s="21"/>
      <c r="B66" s="36" t="s">
        <v>191</v>
      </c>
      <c r="C66" s="42" t="s">
        <v>65</v>
      </c>
      <c r="D66" s="36"/>
      <c r="E66" s="36"/>
      <c r="F66" s="37"/>
      <c r="G66" s="25">
        <v>53552.91</v>
      </c>
      <c r="H66" s="21"/>
    </row>
    <row r="67" spans="1:8" ht="15">
      <c r="A67" s="21"/>
      <c r="B67" s="26"/>
      <c r="C67" s="39" t="s">
        <v>193</v>
      </c>
      <c r="D67" s="26"/>
      <c r="E67" s="26"/>
      <c r="F67" s="26" t="s">
        <v>51</v>
      </c>
      <c r="G67" s="25">
        <v>67139.81</v>
      </c>
      <c r="H67" s="21"/>
    </row>
    <row r="68" spans="1:9" ht="15">
      <c r="A68" s="21"/>
      <c r="B68" s="26"/>
      <c r="C68" s="39" t="s">
        <v>67</v>
      </c>
      <c r="D68" s="26"/>
      <c r="E68" s="26"/>
      <c r="F68" s="26" t="s">
        <v>51</v>
      </c>
      <c r="G68" s="26"/>
      <c r="H68" s="21"/>
      <c r="I68" s="18"/>
    </row>
    <row r="69" spans="1:8" ht="15">
      <c r="A69" s="47"/>
      <c r="B69" s="26"/>
      <c r="C69" s="39"/>
      <c r="D69" s="26"/>
      <c r="E69" s="26"/>
      <c r="F69" s="26" t="s">
        <v>51</v>
      </c>
      <c r="G69" s="26"/>
      <c r="H69" s="47"/>
    </row>
    <row r="70" spans="1:8" ht="15">
      <c r="A70" s="48"/>
      <c r="B70" s="51"/>
      <c r="C70" s="52" t="s">
        <v>68</v>
      </c>
      <c r="D70" s="51"/>
      <c r="E70" s="51"/>
      <c r="F70" s="51" t="s">
        <v>51</v>
      </c>
      <c r="G70" s="53"/>
      <c r="H70" s="21"/>
    </row>
    <row r="71" spans="1:8" ht="15">
      <c r="A71" s="48"/>
      <c r="B71" s="54"/>
      <c r="C71" s="55" t="s">
        <v>194</v>
      </c>
      <c r="D71" s="55"/>
      <c r="E71" s="55"/>
      <c r="F71" s="55" t="s">
        <v>51</v>
      </c>
      <c r="G71" s="56">
        <f>G67+G43-G45</f>
        <v>-734.3000000000029</v>
      </c>
      <c r="H71" s="21"/>
    </row>
    <row r="72" spans="1:8" ht="15.75" thickBot="1">
      <c r="A72" s="48"/>
      <c r="B72" s="49"/>
      <c r="C72" s="49"/>
      <c r="D72" s="49"/>
      <c r="E72" s="49"/>
      <c r="F72" s="49"/>
      <c r="G72" s="50"/>
      <c r="H72" s="21"/>
    </row>
    <row r="73" spans="2:7" ht="15.75" thickBot="1">
      <c r="B73" s="57" t="s">
        <v>65</v>
      </c>
      <c r="C73" s="58"/>
      <c r="D73" s="58"/>
      <c r="E73" s="58" t="s">
        <v>224</v>
      </c>
      <c r="F73" s="59" t="s">
        <v>225</v>
      </c>
      <c r="G73" s="70"/>
    </row>
    <row r="74" spans="2:7" ht="15">
      <c r="B74" s="46" t="s">
        <v>252</v>
      </c>
      <c r="C74" s="46" t="s">
        <v>89</v>
      </c>
      <c r="D74" s="46" t="s">
        <v>91</v>
      </c>
      <c r="E74" s="46" t="s">
        <v>92</v>
      </c>
      <c r="F74" s="71" t="s">
        <v>93</v>
      </c>
      <c r="G74" s="46" t="s">
        <v>94</v>
      </c>
    </row>
    <row r="75" spans="2:7" ht="15" hidden="1">
      <c r="B75" s="1" t="s">
        <v>90</v>
      </c>
      <c r="C75" s="1"/>
      <c r="D75" s="1">
        <v>2628.75</v>
      </c>
      <c r="E75" s="1"/>
      <c r="F75" s="1"/>
      <c r="G75" s="1"/>
    </row>
    <row r="76" spans="2:7" ht="15" hidden="1">
      <c r="B76" s="1" t="s">
        <v>97</v>
      </c>
      <c r="C76" s="1">
        <v>1480.88</v>
      </c>
      <c r="D76" s="1">
        <v>2628.75</v>
      </c>
      <c r="E76" s="1"/>
      <c r="F76" s="1"/>
      <c r="G76" s="1"/>
    </row>
    <row r="77" spans="2:7" ht="15" hidden="1">
      <c r="B77" s="1" t="s">
        <v>117</v>
      </c>
      <c r="C77" s="1">
        <v>1944.11</v>
      </c>
      <c r="D77" s="1">
        <v>2628.74</v>
      </c>
      <c r="E77" s="1"/>
      <c r="F77" s="1"/>
      <c r="G77" s="1"/>
    </row>
    <row r="78" spans="2:7" ht="15" hidden="1">
      <c r="B78" s="1" t="s">
        <v>121</v>
      </c>
      <c r="C78" s="1">
        <v>2468.62</v>
      </c>
      <c r="D78" s="1">
        <v>2628.75</v>
      </c>
      <c r="E78" s="1"/>
      <c r="F78" s="1"/>
      <c r="G78" s="1"/>
    </row>
    <row r="79" spans="2:7" ht="15" hidden="1">
      <c r="B79" s="1" t="s">
        <v>123</v>
      </c>
      <c r="C79" s="1">
        <v>2543.9</v>
      </c>
      <c r="D79" s="1">
        <v>2628.75</v>
      </c>
      <c r="E79" s="1"/>
      <c r="F79" s="1"/>
      <c r="G79" s="1"/>
    </row>
    <row r="80" spans="2:7" ht="15" hidden="1">
      <c r="B80" s="1" t="s">
        <v>126</v>
      </c>
      <c r="C80" s="1">
        <v>3168.01</v>
      </c>
      <c r="D80" s="1">
        <v>2628.75</v>
      </c>
      <c r="E80" s="1"/>
      <c r="F80" s="1"/>
      <c r="G80" s="1"/>
    </row>
    <row r="81" spans="2:7" ht="15" hidden="1">
      <c r="B81" s="1" t="s">
        <v>134</v>
      </c>
      <c r="C81" s="1">
        <v>3265.32</v>
      </c>
      <c r="D81" s="1">
        <v>2628.75</v>
      </c>
      <c r="E81" s="1"/>
      <c r="F81" s="1"/>
      <c r="G81" s="1"/>
    </row>
    <row r="82" spans="2:7" ht="15" hidden="1">
      <c r="B82" s="1" t="s">
        <v>149</v>
      </c>
      <c r="C82" s="1">
        <v>3847.12</v>
      </c>
      <c r="D82" s="1">
        <v>2628.76</v>
      </c>
      <c r="E82" s="1"/>
      <c r="F82" s="1"/>
      <c r="G82" s="1"/>
    </row>
    <row r="83" spans="2:7" ht="15" hidden="1">
      <c r="B83" s="1" t="s">
        <v>155</v>
      </c>
      <c r="C83" s="1">
        <v>4416.74</v>
      </c>
      <c r="D83" s="1">
        <v>2628.75</v>
      </c>
      <c r="E83" s="1"/>
      <c r="F83" s="1"/>
      <c r="G83" s="1"/>
    </row>
    <row r="84" spans="2:7" ht="15" hidden="1">
      <c r="B84" s="1" t="s">
        <v>164</v>
      </c>
      <c r="C84" s="1">
        <v>4548.023</v>
      </c>
      <c r="D84" s="1">
        <v>2628.45</v>
      </c>
      <c r="E84" s="1"/>
      <c r="F84" s="1"/>
      <c r="G84" s="1"/>
    </row>
    <row r="85" spans="2:7" ht="15" hidden="1">
      <c r="B85" s="6" t="s">
        <v>166</v>
      </c>
      <c r="C85" s="1">
        <v>4830.18</v>
      </c>
      <c r="D85" s="1">
        <v>2628.45</v>
      </c>
      <c r="E85" s="1"/>
      <c r="F85" s="1"/>
      <c r="G85" s="1"/>
    </row>
    <row r="86" spans="2:7" ht="15" hidden="1">
      <c r="B86" s="1" t="s">
        <v>169</v>
      </c>
      <c r="C86" s="1">
        <v>5018.98</v>
      </c>
      <c r="D86" s="1">
        <v>2628.45</v>
      </c>
      <c r="E86" s="1"/>
      <c r="F86" s="1"/>
      <c r="G86" s="1"/>
    </row>
    <row r="87" spans="2:7" ht="15" hidden="1">
      <c r="B87" s="1" t="s">
        <v>174</v>
      </c>
      <c r="C87" s="1">
        <v>4727.37</v>
      </c>
      <c r="D87" s="1">
        <v>2628.45</v>
      </c>
      <c r="E87" s="1"/>
      <c r="F87" s="1"/>
      <c r="G87" s="1"/>
    </row>
    <row r="88" spans="2:7" ht="15">
      <c r="B88" s="1" t="s">
        <v>180</v>
      </c>
      <c r="C88" s="11">
        <f>H87</f>
        <v>0</v>
      </c>
      <c r="D88" s="11">
        <v>6079.75</v>
      </c>
      <c r="E88" s="1">
        <v>2626.2</v>
      </c>
      <c r="F88" s="1">
        <v>2204.95</v>
      </c>
      <c r="G88" s="1">
        <v>6501</v>
      </c>
    </row>
  </sheetData>
  <sheetProtection/>
  <mergeCells count="1">
    <mergeCell ref="C16:D17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3:O89"/>
  <sheetViews>
    <sheetView zoomScalePageLayoutView="0" workbookViewId="0" topLeftCell="A52">
      <selection activeCell="D95" sqref="D95"/>
    </sheetView>
  </sheetViews>
  <sheetFormatPr defaultColWidth="9.140625" defaultRowHeight="15"/>
  <cols>
    <col min="1" max="1" width="8.00390625" style="0" customWidth="1"/>
    <col min="2" max="2" width="11.28125" style="0" customWidth="1"/>
    <col min="4" max="4" width="16.140625" style="0" customWidth="1"/>
    <col min="5" max="5" width="14.8515625" style="0" customWidth="1"/>
    <col min="7" max="7" width="11.8515625" style="0" customWidth="1"/>
    <col min="8" max="8" width="11.140625" style="0" customWidth="1"/>
    <col min="10" max="15" width="8.421875" style="0" customWidth="1"/>
  </cols>
  <sheetData>
    <row r="3" spans="1:6" ht="15">
      <c r="A3" t="s">
        <v>176</v>
      </c>
      <c r="F3" t="s">
        <v>255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177</v>
      </c>
      <c r="B9" s="11">
        <v>16850.17</v>
      </c>
      <c r="C9" s="11">
        <v>0</v>
      </c>
      <c r="D9" s="11">
        <v>137.06</v>
      </c>
      <c r="E9" s="1"/>
      <c r="F9" s="11">
        <f>D9</f>
        <v>137.06</v>
      </c>
      <c r="G9" s="11">
        <v>16713.11</v>
      </c>
      <c r="H9" s="1"/>
    </row>
    <row r="10" spans="1:8" ht="15">
      <c r="A10" s="1" t="s">
        <v>11</v>
      </c>
      <c r="B10" s="11">
        <v>54749.5</v>
      </c>
      <c r="C10" s="11">
        <v>23939.38</v>
      </c>
      <c r="D10" s="11">
        <v>18880.81</v>
      </c>
      <c r="E10" s="1"/>
      <c r="F10" s="11">
        <f>D10</f>
        <v>18880.81</v>
      </c>
      <c r="G10" s="11">
        <v>59808.07</v>
      </c>
      <c r="H10" s="1"/>
    </row>
    <row r="11" spans="1:8" ht="15">
      <c r="A11" s="1" t="s">
        <v>12</v>
      </c>
      <c r="B11" s="1"/>
      <c r="C11" s="11">
        <f>SUM(C9:C10)</f>
        <v>23939.38</v>
      </c>
      <c r="D11" s="1"/>
      <c r="E11" s="1"/>
      <c r="F11" s="11">
        <f>SUM(F9:F10)</f>
        <v>19017.870000000003</v>
      </c>
      <c r="G11" s="1"/>
      <c r="H11" s="1"/>
    </row>
    <row r="16" spans="1:15" ht="15">
      <c r="A16" s="1"/>
      <c r="B16" s="1" t="s">
        <v>13</v>
      </c>
      <c r="C16" s="475" t="s">
        <v>14</v>
      </c>
      <c r="D16" s="476"/>
      <c r="E16" s="1" t="s">
        <v>15</v>
      </c>
      <c r="F16" s="1"/>
      <c r="G16" s="1"/>
      <c r="H16" s="1"/>
      <c r="I16" s="4"/>
      <c r="J16" s="4"/>
      <c r="K16" s="4"/>
      <c r="L16" s="4"/>
      <c r="M16" s="4"/>
      <c r="N16" s="4"/>
      <c r="O16" s="4"/>
    </row>
    <row r="17" spans="1:15" ht="15">
      <c r="A17" s="1"/>
      <c r="B17" s="1"/>
      <c r="C17" s="477"/>
      <c r="D17" s="478"/>
      <c r="E17" s="1" t="s">
        <v>17</v>
      </c>
      <c r="F17" s="1" t="s">
        <v>18</v>
      </c>
      <c r="G17" s="1" t="s">
        <v>19</v>
      </c>
      <c r="H17" s="1" t="s">
        <v>20</v>
      </c>
      <c r="I17" s="4"/>
      <c r="J17" s="4"/>
      <c r="K17" s="4"/>
      <c r="L17" s="4"/>
      <c r="M17" s="4"/>
      <c r="N17" s="4"/>
      <c r="O17" s="4"/>
    </row>
    <row r="18" spans="1:15" ht="15">
      <c r="A18" s="1"/>
      <c r="B18" s="1" t="s">
        <v>214</v>
      </c>
      <c r="C18" s="1"/>
      <c r="D18" s="1"/>
      <c r="E18" s="1"/>
      <c r="F18" s="1"/>
      <c r="G18" s="1"/>
      <c r="H18" s="11"/>
      <c r="I18" s="4"/>
      <c r="J18" s="4"/>
      <c r="K18" s="4"/>
      <c r="L18" s="4"/>
      <c r="M18" s="4"/>
      <c r="N18" s="4"/>
      <c r="O18" s="4"/>
    </row>
    <row r="19" spans="1:15" ht="15">
      <c r="A19" s="1"/>
      <c r="B19" s="1"/>
      <c r="C19" s="1"/>
      <c r="D19" s="1"/>
      <c r="E19" s="1"/>
      <c r="F19" s="1"/>
      <c r="G19" s="1"/>
      <c r="H19" s="11"/>
      <c r="I19" s="4"/>
      <c r="J19" s="4"/>
      <c r="K19" s="4"/>
      <c r="L19" s="4"/>
      <c r="M19" s="4"/>
      <c r="N19" s="21"/>
      <c r="O19" s="4"/>
    </row>
    <row r="20" spans="1:15" ht="15">
      <c r="A20" s="1"/>
      <c r="B20" s="1"/>
      <c r="C20" s="1" t="s">
        <v>258</v>
      </c>
      <c r="D20" s="1"/>
      <c r="E20" s="1"/>
      <c r="F20" s="1"/>
      <c r="G20" s="1"/>
      <c r="H20" s="1">
        <v>0</v>
      </c>
      <c r="I20" s="4"/>
      <c r="J20" s="4"/>
      <c r="K20" s="4"/>
      <c r="L20" s="4"/>
      <c r="M20" s="4"/>
      <c r="N20" s="4"/>
      <c r="O20" s="4"/>
    </row>
    <row r="21" spans="1:15" ht="15">
      <c r="A21" s="1"/>
      <c r="B21" s="1"/>
      <c r="C21" s="1"/>
      <c r="D21" s="1"/>
      <c r="E21" s="1"/>
      <c r="F21" s="1"/>
      <c r="G21" s="1"/>
      <c r="H21" s="1"/>
      <c r="I21" s="4"/>
      <c r="J21" s="4"/>
      <c r="K21" s="4"/>
      <c r="L21" s="4"/>
      <c r="M21" s="4"/>
      <c r="N21" s="4"/>
      <c r="O21" s="4"/>
    </row>
    <row r="22" spans="1:15" ht="15">
      <c r="A22" s="1"/>
      <c r="B22" s="1"/>
      <c r="C22" s="1"/>
      <c r="D22" s="1"/>
      <c r="E22" s="1"/>
      <c r="F22" s="1"/>
      <c r="G22" s="1"/>
      <c r="H22" s="1"/>
      <c r="I22" s="4"/>
      <c r="J22" s="4"/>
      <c r="K22" s="4"/>
      <c r="L22" s="4"/>
      <c r="M22" s="4"/>
      <c r="N22" s="21"/>
      <c r="O22" s="4"/>
    </row>
    <row r="23" spans="1:15" ht="15">
      <c r="A23" s="1"/>
      <c r="B23" s="1"/>
      <c r="C23" s="1"/>
      <c r="D23" s="1"/>
      <c r="E23" s="1"/>
      <c r="F23" s="1"/>
      <c r="G23" s="1"/>
      <c r="H23" s="1"/>
      <c r="I23" s="4"/>
      <c r="J23" s="4"/>
      <c r="K23" s="4"/>
      <c r="L23" s="4"/>
      <c r="M23" s="4"/>
      <c r="N23" s="4"/>
      <c r="O23" s="4"/>
    </row>
    <row r="24" spans="1:15" ht="15">
      <c r="A24" s="1"/>
      <c r="B24" s="45" t="s">
        <v>215</v>
      </c>
      <c r="C24" s="30"/>
      <c r="D24" s="30"/>
      <c r="E24" s="11"/>
      <c r="F24" s="1">
        <v>1798.6</v>
      </c>
      <c r="G24" s="1">
        <v>7.55</v>
      </c>
      <c r="H24" s="13">
        <f>F24*G24</f>
        <v>13579.429999999998</v>
      </c>
      <c r="I24" s="4"/>
      <c r="J24" s="4"/>
      <c r="K24" s="4"/>
      <c r="L24" s="4"/>
      <c r="M24" s="4"/>
      <c r="N24" s="4"/>
      <c r="O24" s="4"/>
    </row>
    <row r="25" spans="1:15" ht="15">
      <c r="A25" s="1"/>
      <c r="B25" s="45" t="s">
        <v>216</v>
      </c>
      <c r="C25" s="30"/>
      <c r="D25" s="30"/>
      <c r="E25" s="11"/>
      <c r="F25" s="1"/>
      <c r="G25" s="1"/>
      <c r="H25" s="13"/>
      <c r="I25" s="4"/>
      <c r="J25" s="4"/>
      <c r="K25" s="4"/>
      <c r="L25" s="4"/>
      <c r="M25" s="4"/>
      <c r="N25" s="4"/>
      <c r="O25" s="4"/>
    </row>
    <row r="26" spans="1:15" ht="15">
      <c r="A26" s="1"/>
      <c r="B26" s="45" t="s">
        <v>217</v>
      </c>
      <c r="C26" s="6" t="s">
        <v>218</v>
      </c>
      <c r="D26" s="30"/>
      <c r="E26" s="11"/>
      <c r="F26" s="1"/>
      <c r="G26" s="1"/>
      <c r="H26" s="13"/>
      <c r="I26" s="4"/>
      <c r="J26" s="4"/>
      <c r="K26" s="4"/>
      <c r="L26" s="4"/>
      <c r="M26" s="4"/>
      <c r="N26" s="4"/>
      <c r="O26" s="4"/>
    </row>
    <row r="27" spans="1:15" ht="15">
      <c r="A27" s="1"/>
      <c r="B27" s="45" t="s">
        <v>219</v>
      </c>
      <c r="C27" s="30"/>
      <c r="D27" s="30"/>
      <c r="E27" s="1"/>
      <c r="F27" s="1"/>
      <c r="G27" s="1"/>
      <c r="H27" s="1"/>
      <c r="I27" s="4"/>
      <c r="J27" s="4"/>
      <c r="K27" s="4"/>
      <c r="L27" s="4"/>
      <c r="M27" s="4"/>
      <c r="N27" s="4"/>
      <c r="O27" s="4"/>
    </row>
    <row r="28" spans="1:15" ht="15">
      <c r="A28" s="1"/>
      <c r="B28" s="1"/>
      <c r="C28" s="1"/>
      <c r="D28" s="1"/>
      <c r="E28" s="1"/>
      <c r="F28" s="1"/>
      <c r="G28" s="1"/>
      <c r="H28" s="1"/>
      <c r="I28" s="4"/>
      <c r="J28" s="4"/>
      <c r="K28" s="4"/>
      <c r="L28" s="4"/>
      <c r="M28" s="4"/>
      <c r="N28" s="4"/>
      <c r="O28" s="4"/>
    </row>
    <row r="29" spans="1:15" ht="15">
      <c r="A29" s="1"/>
      <c r="B29" s="1"/>
      <c r="C29" s="1"/>
      <c r="D29" s="1"/>
      <c r="E29" s="1"/>
      <c r="F29" s="1"/>
      <c r="G29" s="14" t="s">
        <v>27</v>
      </c>
      <c r="H29" s="16">
        <f>SUM(H20:H28)</f>
        <v>13579.429999999998</v>
      </c>
      <c r="I29" s="4"/>
      <c r="J29" s="4"/>
      <c r="K29" s="4"/>
      <c r="L29" s="4"/>
      <c r="M29" s="4"/>
      <c r="N29" s="4"/>
      <c r="O29" s="4"/>
    </row>
    <row r="30" spans="1:15" ht="15">
      <c r="A30" s="1"/>
      <c r="B30" s="1"/>
      <c r="C30" s="1"/>
      <c r="D30" s="1"/>
      <c r="E30" s="1"/>
      <c r="F30" s="1"/>
      <c r="G30" s="1"/>
      <c r="H30" s="1"/>
      <c r="I30" s="4"/>
      <c r="J30" s="4"/>
      <c r="K30" s="4"/>
      <c r="L30" s="4"/>
      <c r="M30" s="4"/>
      <c r="N30" s="4"/>
      <c r="O30" s="4"/>
    </row>
    <row r="31" spans="1:15" ht="15">
      <c r="A31" s="1"/>
      <c r="B31" s="1"/>
      <c r="C31" s="1"/>
      <c r="D31" s="1"/>
      <c r="E31" s="1"/>
      <c r="F31" s="1"/>
      <c r="G31" s="1"/>
      <c r="H31" s="1"/>
      <c r="I31" s="4"/>
      <c r="J31" s="4"/>
      <c r="K31" s="4"/>
      <c r="L31" s="4"/>
      <c r="M31" s="4"/>
      <c r="N31" s="4"/>
      <c r="O31" s="4"/>
    </row>
    <row r="32" spans="1:15" ht="15">
      <c r="A32" s="1"/>
      <c r="B32" s="1"/>
      <c r="C32" s="1"/>
      <c r="D32" s="1"/>
      <c r="E32" s="1"/>
      <c r="F32" s="1"/>
      <c r="G32" s="1"/>
      <c r="H32" s="1"/>
      <c r="I32" s="4"/>
      <c r="J32" s="4"/>
      <c r="K32" s="4"/>
      <c r="L32" s="4"/>
      <c r="M32" s="4"/>
      <c r="N32" s="4"/>
      <c r="O32" s="4"/>
    </row>
    <row r="33" spans="9:15" ht="15">
      <c r="I33" s="4"/>
      <c r="J33" s="4"/>
      <c r="K33" s="4"/>
      <c r="L33" s="4"/>
      <c r="M33" s="4"/>
      <c r="N33" s="4"/>
      <c r="O33" s="4"/>
    </row>
    <row r="34" spans="4:15" ht="15">
      <c r="D34" t="s">
        <v>40</v>
      </c>
      <c r="I34" s="4"/>
      <c r="J34" s="4"/>
      <c r="K34" s="4"/>
      <c r="L34" s="4"/>
      <c r="M34" s="4"/>
      <c r="N34" s="4"/>
      <c r="O34" s="4"/>
    </row>
    <row r="35" ht="15">
      <c r="D35" t="s">
        <v>42</v>
      </c>
    </row>
    <row r="38" spans="3:7" ht="18.75">
      <c r="C38" s="65" t="s">
        <v>43</v>
      </c>
      <c r="D38" s="65"/>
      <c r="E38" s="65" t="s">
        <v>229</v>
      </c>
      <c r="F38" s="63"/>
      <c r="G38" s="63"/>
    </row>
    <row r="39" spans="2:7" ht="18.75">
      <c r="B39" s="64">
        <v>1798.6</v>
      </c>
      <c r="C39" s="65" t="s">
        <v>72</v>
      </c>
      <c r="D39" s="65"/>
      <c r="E39" s="65" t="s">
        <v>255</v>
      </c>
      <c r="F39" s="63"/>
      <c r="G39" s="63"/>
    </row>
    <row r="40" spans="1:7" ht="15">
      <c r="A40" s="21"/>
      <c r="B40" s="1" t="s">
        <v>46</v>
      </c>
      <c r="C40" s="38" t="s">
        <v>47</v>
      </c>
      <c r="D40" s="1"/>
      <c r="E40" s="1"/>
      <c r="F40" s="1" t="s">
        <v>48</v>
      </c>
      <c r="G40" s="1" t="s">
        <v>49</v>
      </c>
    </row>
    <row r="41" spans="1:7" ht="18.75">
      <c r="A41" s="21"/>
      <c r="B41" s="22" t="s">
        <v>179</v>
      </c>
      <c r="C41" s="43"/>
      <c r="D41" s="24"/>
      <c r="E41" s="24"/>
      <c r="F41" s="24" t="s">
        <v>51</v>
      </c>
      <c r="G41" s="25">
        <v>23939.38</v>
      </c>
    </row>
    <row r="42" spans="1:8" ht="15">
      <c r="A42" s="21"/>
      <c r="B42" s="26"/>
      <c r="C42" s="39"/>
      <c r="D42" s="26"/>
      <c r="E42" s="26"/>
      <c r="F42" s="26"/>
      <c r="G42" s="26"/>
      <c r="H42" s="4"/>
    </row>
    <row r="43" spans="1:8" ht="18.75">
      <c r="A43" s="21"/>
      <c r="B43" s="22" t="s">
        <v>2</v>
      </c>
      <c r="C43" s="44"/>
      <c r="D43" s="24"/>
      <c r="E43" s="24"/>
      <c r="F43" s="24" t="s">
        <v>51</v>
      </c>
      <c r="G43" s="25">
        <v>19017.87</v>
      </c>
      <c r="H43" s="21"/>
    </row>
    <row r="44" spans="1:8" ht="15">
      <c r="A44" s="21"/>
      <c r="B44" s="26">
        <v>3</v>
      </c>
      <c r="C44" s="39" t="s">
        <v>53</v>
      </c>
      <c r="D44" s="26"/>
      <c r="E44" s="26"/>
      <c r="F44" s="26" t="s">
        <v>51</v>
      </c>
      <c r="G44" s="26"/>
      <c r="H44" s="21"/>
    </row>
    <row r="45" spans="1:9" ht="18.75">
      <c r="A45" s="47"/>
      <c r="B45" s="22" t="s">
        <v>54</v>
      </c>
      <c r="C45" s="43"/>
      <c r="D45" s="23"/>
      <c r="E45" s="24"/>
      <c r="F45" s="27" t="s">
        <v>51</v>
      </c>
      <c r="G45" s="28">
        <v>13579.43</v>
      </c>
      <c r="H45" s="47"/>
      <c r="I45" s="17"/>
    </row>
    <row r="46" spans="1:8" ht="15.75">
      <c r="A46" s="21"/>
      <c r="B46" s="29"/>
      <c r="C46" s="68" t="s">
        <v>233</v>
      </c>
      <c r="D46" s="68"/>
      <c r="E46" s="68"/>
      <c r="F46" s="61">
        <v>7.55</v>
      </c>
      <c r="G46" s="29"/>
      <c r="H46" s="21"/>
    </row>
    <row r="47" spans="1:8" ht="15">
      <c r="A47" s="21"/>
      <c r="B47" s="26"/>
      <c r="C47" s="68" t="s">
        <v>216</v>
      </c>
      <c r="D47" s="68"/>
      <c r="E47" s="68"/>
      <c r="F47" s="1" t="s">
        <v>234</v>
      </c>
      <c r="G47" s="31">
        <f>B39*F46</f>
        <v>13579.429999999998</v>
      </c>
      <c r="H47" s="21"/>
    </row>
    <row r="48" spans="1:8" ht="15">
      <c r="A48" s="21"/>
      <c r="B48" s="26"/>
      <c r="C48" s="68" t="s">
        <v>217</v>
      </c>
      <c r="D48" s="68" t="s">
        <v>218</v>
      </c>
      <c r="E48" s="68"/>
      <c r="F48" s="1" t="s">
        <v>235</v>
      </c>
      <c r="G48" s="31"/>
      <c r="H48" s="21"/>
    </row>
    <row r="49" spans="1:8" ht="15">
      <c r="A49" s="21"/>
      <c r="B49" s="26"/>
      <c r="C49" s="68" t="s">
        <v>219</v>
      </c>
      <c r="D49" s="68"/>
      <c r="E49" s="68"/>
      <c r="F49" s="1"/>
      <c r="G49" s="26"/>
      <c r="H49" s="21"/>
    </row>
    <row r="50" spans="1:8" ht="15">
      <c r="A50" s="21"/>
      <c r="B50" s="26"/>
      <c r="C50" s="6" t="s">
        <v>104</v>
      </c>
      <c r="D50" s="6" t="s">
        <v>105</v>
      </c>
      <c r="E50" s="6"/>
      <c r="F50" s="69">
        <v>1.68</v>
      </c>
      <c r="G50" s="31">
        <f>B39*F50</f>
        <v>3021.6479999999997</v>
      </c>
      <c r="H50" s="21"/>
    </row>
    <row r="51" spans="1:8" ht="15">
      <c r="A51" s="21"/>
      <c r="B51" s="26"/>
      <c r="C51" s="6" t="s">
        <v>106</v>
      </c>
      <c r="D51" s="6"/>
      <c r="E51" s="6"/>
      <c r="F51" s="69">
        <v>2.22</v>
      </c>
      <c r="G51" s="31">
        <f>B39*F51</f>
        <v>3992.8920000000003</v>
      </c>
      <c r="H51" s="21"/>
    </row>
    <row r="52" spans="1:8" ht="15">
      <c r="A52" s="21"/>
      <c r="B52" s="26"/>
      <c r="C52" s="6" t="s">
        <v>107</v>
      </c>
      <c r="D52" s="6"/>
      <c r="E52" s="6"/>
      <c r="F52" s="69"/>
      <c r="G52" s="31"/>
      <c r="H52" s="21"/>
    </row>
    <row r="53" spans="1:8" ht="15">
      <c r="A53" s="21"/>
      <c r="B53" s="26"/>
      <c r="C53" s="6" t="s">
        <v>108</v>
      </c>
      <c r="D53" s="6"/>
      <c r="E53" s="6"/>
      <c r="F53" s="69">
        <v>0.69</v>
      </c>
      <c r="G53" s="31">
        <f>B39*F53</f>
        <v>1241.0339999999999</v>
      </c>
      <c r="H53" s="21"/>
    </row>
    <row r="54" spans="1:8" ht="15">
      <c r="A54" s="21"/>
      <c r="B54" s="26"/>
      <c r="C54" s="6" t="s">
        <v>109</v>
      </c>
      <c r="D54" s="6"/>
      <c r="E54" s="6"/>
      <c r="F54" s="69"/>
      <c r="G54" s="31"/>
      <c r="H54" s="21"/>
    </row>
    <row r="55" spans="1:8" ht="15">
      <c r="A55" s="21"/>
      <c r="B55" s="26"/>
      <c r="C55" s="6" t="s">
        <v>110</v>
      </c>
      <c r="D55" s="6"/>
      <c r="E55" s="6"/>
      <c r="F55" s="69">
        <v>2</v>
      </c>
      <c r="G55" s="31">
        <f>B39*F55</f>
        <v>3597.2</v>
      </c>
      <c r="H55" s="21"/>
    </row>
    <row r="56" spans="1:8" ht="15">
      <c r="A56" s="21"/>
      <c r="B56" s="26"/>
      <c r="C56" s="6" t="s">
        <v>111</v>
      </c>
      <c r="D56" s="6"/>
      <c r="E56" s="6" t="s">
        <v>112</v>
      </c>
      <c r="F56" s="69"/>
      <c r="G56" s="31"/>
      <c r="H56" s="21"/>
    </row>
    <row r="57" spans="1:8" ht="15">
      <c r="A57" s="21"/>
      <c r="B57" s="26"/>
      <c r="C57" s="6" t="s">
        <v>108</v>
      </c>
      <c r="D57" s="6"/>
      <c r="E57" s="6"/>
      <c r="F57" s="69">
        <v>0.57</v>
      </c>
      <c r="G57" s="31">
        <f>B39*F57</f>
        <v>1025.2019999999998</v>
      </c>
      <c r="H57" s="21"/>
    </row>
    <row r="58" spans="1:8" ht="15">
      <c r="A58" s="21"/>
      <c r="B58" s="26"/>
      <c r="C58" s="6" t="s">
        <v>113</v>
      </c>
      <c r="D58" s="6"/>
      <c r="E58" s="6"/>
      <c r="F58" s="69"/>
      <c r="G58" s="31"/>
      <c r="H58" s="21"/>
    </row>
    <row r="59" spans="1:8" ht="15">
      <c r="A59" s="21"/>
      <c r="B59" s="26"/>
      <c r="C59" s="6" t="s">
        <v>114</v>
      </c>
      <c r="D59" s="6"/>
      <c r="E59" s="6"/>
      <c r="F59" s="69">
        <v>0.39</v>
      </c>
      <c r="G59" s="31">
        <f>B39*F59</f>
        <v>701.454</v>
      </c>
      <c r="H59" s="21"/>
    </row>
    <row r="60" spans="1:8" ht="18.75">
      <c r="A60" s="21"/>
      <c r="B60" s="34" t="s">
        <v>62</v>
      </c>
      <c r="C60" s="41"/>
      <c r="D60" s="15"/>
      <c r="E60" s="3" t="s">
        <v>220</v>
      </c>
      <c r="F60" s="60">
        <v>5.76</v>
      </c>
      <c r="G60" s="31">
        <f>B39*F60</f>
        <v>10359.936</v>
      </c>
      <c r="H60" s="21"/>
    </row>
    <row r="61" spans="1:8" ht="18.75">
      <c r="A61" s="21"/>
      <c r="B61" s="34"/>
      <c r="C61" s="41"/>
      <c r="D61" s="15"/>
      <c r="E61" s="3" t="s">
        <v>93</v>
      </c>
      <c r="F61" s="34"/>
      <c r="G61" s="31">
        <f>G43-G47</f>
        <v>5438.4400000000005</v>
      </c>
      <c r="H61" s="21"/>
    </row>
    <row r="62" spans="1:8" ht="15.75">
      <c r="A62" s="21"/>
      <c r="B62" s="66" t="s">
        <v>230</v>
      </c>
      <c r="C62" s="66"/>
      <c r="D62" s="66"/>
      <c r="E62" s="66"/>
      <c r="F62" s="67"/>
      <c r="G62" s="67"/>
      <c r="H62" s="21"/>
    </row>
    <row r="63" spans="1:8" ht="15">
      <c r="A63" s="21"/>
      <c r="B63" s="1"/>
      <c r="C63" s="1" t="s">
        <v>259</v>
      </c>
      <c r="D63" s="1"/>
      <c r="E63" s="35"/>
      <c r="F63" s="35"/>
      <c r="G63" s="25">
        <v>0</v>
      </c>
      <c r="H63" s="21"/>
    </row>
    <row r="64" spans="1:8" ht="15">
      <c r="A64" s="21"/>
      <c r="B64" s="1"/>
      <c r="C64" s="1"/>
      <c r="D64" s="1"/>
      <c r="E64" s="26"/>
      <c r="F64" s="26"/>
      <c r="G64" s="26"/>
      <c r="H64" s="21"/>
    </row>
    <row r="65" spans="1:10" ht="15">
      <c r="A65" s="21"/>
      <c r="B65" s="26"/>
      <c r="C65" s="39" t="s">
        <v>223</v>
      </c>
      <c r="D65" s="26"/>
      <c r="E65" s="26"/>
      <c r="F65" s="26" t="s">
        <v>51</v>
      </c>
      <c r="G65" s="26"/>
      <c r="H65" s="21"/>
      <c r="J65" s="20"/>
    </row>
    <row r="66" spans="1:8" ht="15">
      <c r="A66" s="21"/>
      <c r="B66" s="36" t="s">
        <v>191</v>
      </c>
      <c r="C66" s="42" t="s">
        <v>65</v>
      </c>
      <c r="D66" s="36"/>
      <c r="E66" s="36"/>
      <c r="F66" s="37"/>
      <c r="G66" s="25">
        <v>55645.62</v>
      </c>
      <c r="H66" s="21"/>
    </row>
    <row r="67" spans="1:8" ht="15">
      <c r="A67" s="21"/>
      <c r="B67" s="26"/>
      <c r="C67" s="39" t="s">
        <v>193</v>
      </c>
      <c r="D67" s="26"/>
      <c r="E67" s="26"/>
      <c r="F67" s="26" t="s">
        <v>51</v>
      </c>
      <c r="G67" s="25">
        <v>-734.3</v>
      </c>
      <c r="H67" s="21"/>
    </row>
    <row r="68" spans="1:9" ht="15">
      <c r="A68" s="21"/>
      <c r="B68" s="26"/>
      <c r="C68" s="39" t="s">
        <v>67</v>
      </c>
      <c r="D68" s="26"/>
      <c r="E68" s="26"/>
      <c r="F68" s="26" t="s">
        <v>51</v>
      </c>
      <c r="G68" s="26"/>
      <c r="H68" s="21"/>
      <c r="I68" s="18"/>
    </row>
    <row r="69" spans="1:8" ht="15">
      <c r="A69" s="47"/>
      <c r="B69" s="26"/>
      <c r="C69" s="39"/>
      <c r="D69" s="26"/>
      <c r="E69" s="26"/>
      <c r="F69" s="26" t="s">
        <v>51</v>
      </c>
      <c r="G69" s="26"/>
      <c r="H69" s="47"/>
    </row>
    <row r="70" spans="1:8" ht="15">
      <c r="A70" s="48"/>
      <c r="B70" s="51"/>
      <c r="C70" s="52" t="s">
        <v>68</v>
      </c>
      <c r="D70" s="51"/>
      <c r="E70" s="51"/>
      <c r="F70" s="51" t="s">
        <v>51</v>
      </c>
      <c r="G70" s="53"/>
      <c r="H70" s="21"/>
    </row>
    <row r="71" spans="1:8" ht="15">
      <c r="A71" s="48"/>
      <c r="B71" s="54"/>
      <c r="C71" s="55" t="s">
        <v>194</v>
      </c>
      <c r="D71" s="55"/>
      <c r="E71" s="55"/>
      <c r="F71" s="55" t="s">
        <v>51</v>
      </c>
      <c r="G71" s="56">
        <f>G67+G43-G45</f>
        <v>4704.139999999999</v>
      </c>
      <c r="H71" s="21"/>
    </row>
    <row r="72" spans="1:8" ht="15.75" thickBot="1">
      <c r="A72" s="48"/>
      <c r="B72" s="49"/>
      <c r="C72" s="49"/>
      <c r="D72" s="49"/>
      <c r="E72" s="49"/>
      <c r="F72" s="49"/>
      <c r="G72" s="50"/>
      <c r="H72" s="21"/>
    </row>
    <row r="73" spans="2:7" ht="15.75" thickBot="1">
      <c r="B73" s="57" t="s">
        <v>65</v>
      </c>
      <c r="C73" s="58"/>
      <c r="D73" s="58"/>
      <c r="E73" s="58" t="s">
        <v>224</v>
      </c>
      <c r="F73" s="59" t="s">
        <v>225</v>
      </c>
      <c r="G73" s="70"/>
    </row>
    <row r="74" spans="2:7" ht="15">
      <c r="B74" s="46" t="s">
        <v>252</v>
      </c>
      <c r="C74" s="46" t="s">
        <v>89</v>
      </c>
      <c r="D74" s="46" t="s">
        <v>91</v>
      </c>
      <c r="E74" s="46" t="s">
        <v>92</v>
      </c>
      <c r="F74" s="71" t="s">
        <v>93</v>
      </c>
      <c r="G74" s="46" t="s">
        <v>94</v>
      </c>
    </row>
    <row r="75" spans="2:7" ht="15" hidden="1">
      <c r="B75" s="1" t="s">
        <v>90</v>
      </c>
      <c r="C75" s="1"/>
      <c r="D75" s="1">
        <v>2628.75</v>
      </c>
      <c r="E75" s="1"/>
      <c r="F75" s="1"/>
      <c r="G75" s="1"/>
    </row>
    <row r="76" spans="2:7" ht="15" hidden="1">
      <c r="B76" s="1" t="s">
        <v>97</v>
      </c>
      <c r="C76" s="1">
        <v>1480.88</v>
      </c>
      <c r="D76" s="1">
        <v>2628.75</v>
      </c>
      <c r="E76" s="1"/>
      <c r="F76" s="1"/>
      <c r="G76" s="1"/>
    </row>
    <row r="77" spans="2:7" ht="15" hidden="1">
      <c r="B77" s="1" t="s">
        <v>117</v>
      </c>
      <c r="C77" s="1">
        <v>1944.11</v>
      </c>
      <c r="D77" s="1">
        <v>2628.74</v>
      </c>
      <c r="E77" s="1"/>
      <c r="F77" s="1"/>
      <c r="G77" s="1"/>
    </row>
    <row r="78" spans="2:7" ht="15" hidden="1">
      <c r="B78" s="1" t="s">
        <v>121</v>
      </c>
      <c r="C78" s="1">
        <v>2468.62</v>
      </c>
      <c r="D78" s="1">
        <v>2628.75</v>
      </c>
      <c r="E78" s="1"/>
      <c r="F78" s="1"/>
      <c r="G78" s="1"/>
    </row>
    <row r="79" spans="2:7" ht="15" hidden="1">
      <c r="B79" s="1" t="s">
        <v>123</v>
      </c>
      <c r="C79" s="1">
        <v>2543.9</v>
      </c>
      <c r="D79" s="1">
        <v>2628.75</v>
      </c>
      <c r="E79" s="1"/>
      <c r="F79" s="1"/>
      <c r="G79" s="1"/>
    </row>
    <row r="80" spans="2:7" ht="15" hidden="1">
      <c r="B80" s="1" t="s">
        <v>126</v>
      </c>
      <c r="C80" s="1">
        <v>3168.01</v>
      </c>
      <c r="D80" s="1">
        <v>2628.75</v>
      </c>
      <c r="E80" s="1"/>
      <c r="F80" s="1"/>
      <c r="G80" s="1"/>
    </row>
    <row r="81" spans="2:7" ht="15" hidden="1">
      <c r="B81" s="1" t="s">
        <v>134</v>
      </c>
      <c r="C81" s="1">
        <v>3265.32</v>
      </c>
      <c r="D81" s="1">
        <v>2628.75</v>
      </c>
      <c r="E81" s="1"/>
      <c r="F81" s="1"/>
      <c r="G81" s="1"/>
    </row>
    <row r="82" spans="2:7" ht="15" hidden="1">
      <c r="B82" s="1" t="s">
        <v>149</v>
      </c>
      <c r="C82" s="1">
        <v>3847.12</v>
      </c>
      <c r="D82" s="1">
        <v>2628.76</v>
      </c>
      <c r="E82" s="1"/>
      <c r="F82" s="1"/>
      <c r="G82" s="1"/>
    </row>
    <row r="83" spans="2:7" ht="15" hidden="1">
      <c r="B83" s="1" t="s">
        <v>155</v>
      </c>
      <c r="C83" s="1">
        <v>4416.74</v>
      </c>
      <c r="D83" s="1">
        <v>2628.75</v>
      </c>
      <c r="E83" s="1"/>
      <c r="F83" s="1"/>
      <c r="G83" s="1"/>
    </row>
    <row r="84" spans="2:7" ht="15" hidden="1">
      <c r="B84" s="1" t="s">
        <v>164</v>
      </c>
      <c r="C84" s="1">
        <v>4548.023</v>
      </c>
      <c r="D84" s="1">
        <v>2628.45</v>
      </c>
      <c r="E84" s="1"/>
      <c r="F84" s="1"/>
      <c r="G84" s="1"/>
    </row>
    <row r="85" spans="2:7" ht="15" hidden="1">
      <c r="B85" s="6" t="s">
        <v>166</v>
      </c>
      <c r="C85" s="1">
        <v>4830.18</v>
      </c>
      <c r="D85" s="1">
        <v>2628.45</v>
      </c>
      <c r="E85" s="1"/>
      <c r="F85" s="1"/>
      <c r="G85" s="1"/>
    </row>
    <row r="86" spans="2:7" ht="15" hidden="1">
      <c r="B86" s="1" t="s">
        <v>169</v>
      </c>
      <c r="C86" s="1">
        <v>5018.98</v>
      </c>
      <c r="D86" s="1">
        <v>2628.45</v>
      </c>
      <c r="E86" s="1"/>
      <c r="F86" s="1"/>
      <c r="G86" s="1"/>
    </row>
    <row r="87" spans="2:7" ht="15" hidden="1">
      <c r="B87" s="1" t="s">
        <v>174</v>
      </c>
      <c r="C87" s="1">
        <v>4727.37</v>
      </c>
      <c r="D87" s="1">
        <v>2628.45</v>
      </c>
      <c r="E87" s="1"/>
      <c r="F87" s="1"/>
      <c r="G87" s="1"/>
    </row>
    <row r="88" spans="2:7" ht="15">
      <c r="B88" s="1" t="s">
        <v>180</v>
      </c>
      <c r="C88" s="11">
        <f>H87</f>
        <v>0</v>
      </c>
      <c r="D88" s="11">
        <v>6079.75</v>
      </c>
      <c r="E88" s="1">
        <v>2626.2</v>
      </c>
      <c r="F88" s="1">
        <v>2204.95</v>
      </c>
      <c r="G88" s="1">
        <v>6501</v>
      </c>
    </row>
    <row r="89" spans="2:7" ht="15">
      <c r="B89" s="1" t="s">
        <v>256</v>
      </c>
      <c r="C89" s="1"/>
      <c r="D89" s="1">
        <v>6501</v>
      </c>
      <c r="E89" s="1">
        <v>2626.2</v>
      </c>
      <c r="F89" s="1">
        <v>2092.71</v>
      </c>
      <c r="G89" s="1">
        <v>7034.49</v>
      </c>
    </row>
  </sheetData>
  <sheetProtection/>
  <mergeCells count="1">
    <mergeCell ref="C16:D17"/>
  </mergeCells>
  <printOptions/>
  <pageMargins left="0.7" right="0.7" top="0.75" bottom="0.75" header="0.3" footer="0.3"/>
  <pageSetup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3:O90"/>
  <sheetViews>
    <sheetView zoomScalePageLayoutView="0" workbookViewId="0" topLeftCell="A16">
      <selection activeCell="D95" sqref="D95"/>
    </sheetView>
  </sheetViews>
  <sheetFormatPr defaultColWidth="9.140625" defaultRowHeight="15"/>
  <cols>
    <col min="1" max="1" width="8.00390625" style="0" customWidth="1"/>
    <col min="2" max="2" width="11.28125" style="0" customWidth="1"/>
    <col min="4" max="4" width="16.140625" style="0" customWidth="1"/>
    <col min="5" max="5" width="14.8515625" style="0" customWidth="1"/>
    <col min="7" max="7" width="11.8515625" style="0" customWidth="1"/>
    <col min="8" max="8" width="11.140625" style="0" customWidth="1"/>
    <col min="10" max="15" width="8.421875" style="0" customWidth="1"/>
  </cols>
  <sheetData>
    <row r="3" spans="1:6" ht="15">
      <c r="A3" t="s">
        <v>176</v>
      </c>
      <c r="F3" t="s">
        <v>263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177</v>
      </c>
      <c r="B9" s="11">
        <v>16713.11</v>
      </c>
      <c r="C9" s="11">
        <v>0</v>
      </c>
      <c r="D9" s="11">
        <v>1578.93</v>
      </c>
      <c r="E9" s="1"/>
      <c r="F9" s="11">
        <f>D9</f>
        <v>1578.93</v>
      </c>
      <c r="G9" s="11">
        <v>16713.11</v>
      </c>
      <c r="H9" s="1"/>
    </row>
    <row r="10" spans="1:8" ht="15">
      <c r="A10" s="1" t="s">
        <v>11</v>
      </c>
      <c r="B10" s="11">
        <v>59808.07</v>
      </c>
      <c r="C10" s="11">
        <v>23939.37</v>
      </c>
      <c r="D10" s="11">
        <v>24825.03</v>
      </c>
      <c r="E10" s="1"/>
      <c r="F10" s="11">
        <f>D10</f>
        <v>24825.03</v>
      </c>
      <c r="G10" s="11">
        <v>58922.41</v>
      </c>
      <c r="H10" s="1"/>
    </row>
    <row r="11" spans="1:8" ht="15">
      <c r="A11" s="1" t="s">
        <v>12</v>
      </c>
      <c r="B11" s="1"/>
      <c r="C11" s="11">
        <f>SUM(C9:C10)</f>
        <v>23939.37</v>
      </c>
      <c r="D11" s="1"/>
      <c r="E11" s="1"/>
      <c r="F11" s="11">
        <f>SUM(F9:F10)</f>
        <v>26403.96</v>
      </c>
      <c r="G11" s="1"/>
      <c r="H11" s="1"/>
    </row>
    <row r="16" spans="1:15" ht="15">
      <c r="A16" s="1"/>
      <c r="B16" s="1" t="s">
        <v>13</v>
      </c>
      <c r="C16" s="475" t="s">
        <v>14</v>
      </c>
      <c r="D16" s="476"/>
      <c r="E16" s="1" t="s">
        <v>15</v>
      </c>
      <c r="F16" s="1"/>
      <c r="G16" s="1"/>
      <c r="H16" s="1"/>
      <c r="I16" s="4"/>
      <c r="J16" s="4"/>
      <c r="K16" s="4"/>
      <c r="L16" s="4"/>
      <c r="M16" s="4"/>
      <c r="N16" s="4"/>
      <c r="O16" s="4"/>
    </row>
    <row r="17" spans="1:15" ht="15">
      <c r="A17" s="1"/>
      <c r="B17" s="1"/>
      <c r="C17" s="477"/>
      <c r="D17" s="478"/>
      <c r="E17" s="1" t="s">
        <v>17</v>
      </c>
      <c r="F17" s="1" t="s">
        <v>18</v>
      </c>
      <c r="G17" s="1" t="s">
        <v>19</v>
      </c>
      <c r="H17" s="1" t="s">
        <v>20</v>
      </c>
      <c r="I17" s="4"/>
      <c r="J17" s="4"/>
      <c r="K17" s="4"/>
      <c r="L17" s="4"/>
      <c r="M17" s="4"/>
      <c r="N17" s="4"/>
      <c r="O17" s="4"/>
    </row>
    <row r="18" spans="1:15" ht="15">
      <c r="A18" s="1"/>
      <c r="B18" s="1" t="s">
        <v>214</v>
      </c>
      <c r="C18" s="1"/>
      <c r="D18" s="1"/>
      <c r="E18" s="1"/>
      <c r="F18" s="1"/>
      <c r="G18" s="1"/>
      <c r="H18" s="11"/>
      <c r="I18" s="4"/>
      <c r="J18" s="4"/>
      <c r="K18" s="4"/>
      <c r="L18" s="4"/>
      <c r="M18" s="4"/>
      <c r="N18" s="4"/>
      <c r="O18" s="4"/>
    </row>
    <row r="19" spans="1:15" ht="15">
      <c r="A19" s="1" t="s">
        <v>260</v>
      </c>
      <c r="B19" s="1" t="s">
        <v>261</v>
      </c>
      <c r="C19" s="1"/>
      <c r="D19" s="1"/>
      <c r="E19" s="1"/>
      <c r="F19" s="1"/>
      <c r="G19" s="1"/>
      <c r="H19" s="11">
        <v>24845.3</v>
      </c>
      <c r="I19" s="4"/>
      <c r="J19" s="4"/>
      <c r="K19" s="4"/>
      <c r="L19" s="4"/>
      <c r="M19" s="4"/>
      <c r="N19" s="21"/>
      <c r="O19" s="4"/>
    </row>
    <row r="20" spans="1:15" ht="15">
      <c r="A20" s="1" t="s">
        <v>260</v>
      </c>
      <c r="B20" s="1" t="s">
        <v>278</v>
      </c>
      <c r="C20" s="1"/>
      <c r="D20" s="1"/>
      <c r="E20" s="1" t="s">
        <v>262</v>
      </c>
      <c r="F20" s="1">
        <v>1</v>
      </c>
      <c r="G20" s="1"/>
      <c r="H20" s="1">
        <v>1803.6</v>
      </c>
      <c r="I20" s="4"/>
      <c r="J20" s="4"/>
      <c r="K20" s="4"/>
      <c r="L20" s="4"/>
      <c r="M20" s="4"/>
      <c r="N20" s="4"/>
      <c r="O20" s="4"/>
    </row>
    <row r="21" spans="1:15" ht="15">
      <c r="A21" s="1"/>
      <c r="B21" s="1"/>
      <c r="C21" s="1"/>
      <c r="D21" s="1"/>
      <c r="E21" s="1"/>
      <c r="F21" s="1"/>
      <c r="G21" s="1"/>
      <c r="H21" s="1"/>
      <c r="I21" s="4"/>
      <c r="J21" s="4"/>
      <c r="K21" s="4"/>
      <c r="L21" s="4"/>
      <c r="M21" s="4"/>
      <c r="N21" s="4"/>
      <c r="O21" s="4"/>
    </row>
    <row r="22" spans="1:15" ht="15">
      <c r="A22" s="1"/>
      <c r="B22" s="1"/>
      <c r="C22" s="1"/>
      <c r="D22" s="1"/>
      <c r="E22" s="1"/>
      <c r="F22" s="1"/>
      <c r="G22" s="1"/>
      <c r="H22" s="1"/>
      <c r="I22" s="4"/>
      <c r="J22" s="4"/>
      <c r="K22" s="4"/>
      <c r="L22" s="4"/>
      <c r="M22" s="4"/>
      <c r="N22" s="21"/>
      <c r="O22" s="4"/>
    </row>
    <row r="23" spans="1:15" ht="15">
      <c r="A23" s="1"/>
      <c r="B23" s="1"/>
      <c r="C23" s="1"/>
      <c r="D23" s="1"/>
      <c r="E23" s="1"/>
      <c r="F23" s="1"/>
      <c r="G23" s="1"/>
      <c r="H23" s="1"/>
      <c r="I23" s="4"/>
      <c r="J23" s="4"/>
      <c r="K23" s="4"/>
      <c r="L23" s="4"/>
      <c r="M23" s="4"/>
      <c r="N23" s="4"/>
      <c r="O23" s="4"/>
    </row>
    <row r="24" spans="1:15" ht="15">
      <c r="A24" s="1"/>
      <c r="B24" s="45" t="s">
        <v>215</v>
      </c>
      <c r="C24" s="30"/>
      <c r="D24" s="30"/>
      <c r="E24" s="11"/>
      <c r="F24" s="1">
        <v>1798.6</v>
      </c>
      <c r="G24" s="1">
        <v>7.55</v>
      </c>
      <c r="H24" s="13">
        <f>F24*G24</f>
        <v>13579.429999999998</v>
      </c>
      <c r="I24" s="4"/>
      <c r="J24" s="4"/>
      <c r="K24" s="4"/>
      <c r="L24" s="4"/>
      <c r="M24" s="4"/>
      <c r="N24" s="4"/>
      <c r="O24" s="4"/>
    </row>
    <row r="25" spans="1:15" ht="15">
      <c r="A25" s="1"/>
      <c r="B25" s="45" t="s">
        <v>216</v>
      </c>
      <c r="C25" s="30"/>
      <c r="D25" s="30"/>
      <c r="E25" s="11"/>
      <c r="F25" s="1"/>
      <c r="G25" s="1"/>
      <c r="H25" s="13"/>
      <c r="I25" s="4"/>
      <c r="J25" s="4"/>
      <c r="K25" s="4"/>
      <c r="L25" s="4"/>
      <c r="M25" s="4"/>
      <c r="N25" s="4"/>
      <c r="O25" s="4"/>
    </row>
    <row r="26" spans="1:15" ht="15">
      <c r="A26" s="1"/>
      <c r="B26" s="45" t="s">
        <v>217</v>
      </c>
      <c r="C26" s="6" t="s">
        <v>218</v>
      </c>
      <c r="D26" s="30"/>
      <c r="E26" s="11"/>
      <c r="F26" s="1"/>
      <c r="G26" s="1"/>
      <c r="H26" s="13"/>
      <c r="I26" s="4"/>
      <c r="J26" s="4"/>
      <c r="K26" s="4"/>
      <c r="L26" s="4"/>
      <c r="M26" s="4"/>
      <c r="N26" s="4"/>
      <c r="O26" s="4"/>
    </row>
    <row r="27" spans="1:15" ht="15">
      <c r="A27" s="1"/>
      <c r="B27" s="45" t="s">
        <v>219</v>
      </c>
      <c r="C27" s="30"/>
      <c r="D27" s="30"/>
      <c r="E27" s="1"/>
      <c r="F27" s="1"/>
      <c r="G27" s="1"/>
      <c r="H27" s="1"/>
      <c r="I27" s="4"/>
      <c r="J27" s="4"/>
      <c r="K27" s="4"/>
      <c r="L27" s="4"/>
      <c r="M27" s="4"/>
      <c r="N27" s="4"/>
      <c r="O27" s="4"/>
    </row>
    <row r="28" spans="1:15" ht="15">
      <c r="A28" s="1"/>
      <c r="B28" s="1"/>
      <c r="C28" s="1"/>
      <c r="D28" s="1"/>
      <c r="E28" s="1"/>
      <c r="F28" s="1"/>
      <c r="G28" s="1"/>
      <c r="H28" s="1"/>
      <c r="I28" s="4"/>
      <c r="J28" s="4"/>
      <c r="K28" s="4"/>
      <c r="L28" s="4"/>
      <c r="M28" s="4"/>
      <c r="N28" s="4"/>
      <c r="O28" s="4"/>
    </row>
    <row r="29" spans="1:15" ht="15">
      <c r="A29" s="1"/>
      <c r="B29" s="1"/>
      <c r="C29" s="1"/>
      <c r="D29" s="1"/>
      <c r="E29" s="1"/>
      <c r="F29" s="1"/>
      <c r="G29" s="14" t="s">
        <v>27</v>
      </c>
      <c r="H29" s="16">
        <f>SUM(H19:H28)</f>
        <v>40228.329999999994</v>
      </c>
      <c r="I29" s="4"/>
      <c r="J29" s="4"/>
      <c r="K29" s="4"/>
      <c r="L29" s="4"/>
      <c r="M29" s="4"/>
      <c r="N29" s="4"/>
      <c r="O29" s="4"/>
    </row>
    <row r="30" spans="1:15" ht="15">
      <c r="A30" s="1"/>
      <c r="B30" s="1"/>
      <c r="C30" s="1"/>
      <c r="D30" s="1"/>
      <c r="E30" s="1"/>
      <c r="F30" s="1"/>
      <c r="G30" s="1"/>
      <c r="H30" s="1"/>
      <c r="I30" s="4"/>
      <c r="J30" s="4"/>
      <c r="K30" s="4"/>
      <c r="L30" s="4"/>
      <c r="M30" s="4"/>
      <c r="N30" s="4"/>
      <c r="O30" s="4"/>
    </row>
    <row r="31" spans="1:15" ht="15">
      <c r="A31" s="1"/>
      <c r="B31" s="1"/>
      <c r="C31" s="1"/>
      <c r="D31" s="1"/>
      <c r="E31" s="1"/>
      <c r="F31" s="1"/>
      <c r="G31" s="1"/>
      <c r="H31" s="1"/>
      <c r="I31" s="4"/>
      <c r="J31" s="4"/>
      <c r="K31" s="4"/>
      <c r="L31" s="4"/>
      <c r="M31" s="4"/>
      <c r="N31" s="4"/>
      <c r="O31" s="4"/>
    </row>
    <row r="32" spans="1:15" ht="15">
      <c r="A32" s="1"/>
      <c r="B32" s="1"/>
      <c r="C32" s="1"/>
      <c r="D32" s="1"/>
      <c r="E32" s="1"/>
      <c r="F32" s="1"/>
      <c r="G32" s="1"/>
      <c r="H32" s="1"/>
      <c r="I32" s="4"/>
      <c r="J32" s="4"/>
      <c r="K32" s="4"/>
      <c r="L32" s="4"/>
      <c r="M32" s="4"/>
      <c r="N32" s="4"/>
      <c r="O32" s="4"/>
    </row>
    <row r="33" spans="9:15" ht="15">
      <c r="I33" s="4"/>
      <c r="J33" s="4"/>
      <c r="K33" s="4"/>
      <c r="L33" s="4"/>
      <c r="M33" s="4"/>
      <c r="N33" s="4"/>
      <c r="O33" s="4"/>
    </row>
    <row r="34" spans="4:15" ht="15">
      <c r="D34" t="s">
        <v>40</v>
      </c>
      <c r="I34" s="4"/>
      <c r="J34" s="4"/>
      <c r="K34" s="4"/>
      <c r="L34" s="4"/>
      <c r="M34" s="4"/>
      <c r="N34" s="4"/>
      <c r="O34" s="4"/>
    </row>
    <row r="35" ht="15">
      <c r="D35" t="s">
        <v>42</v>
      </c>
    </row>
    <row r="38" spans="3:7" ht="18.75">
      <c r="C38" s="65" t="s">
        <v>43</v>
      </c>
      <c r="D38" s="65"/>
      <c r="E38" s="65" t="s">
        <v>229</v>
      </c>
      <c r="F38" s="63"/>
      <c r="G38" s="63"/>
    </row>
    <row r="39" spans="2:7" ht="18.75">
      <c r="B39" s="64">
        <v>1798.6</v>
      </c>
      <c r="C39" s="65" t="s">
        <v>72</v>
      </c>
      <c r="D39" s="65"/>
      <c r="E39" s="65" t="s">
        <v>264</v>
      </c>
      <c r="F39" s="63"/>
      <c r="G39" s="63"/>
    </row>
    <row r="40" spans="1:7" ht="15">
      <c r="A40" s="21"/>
      <c r="B40" s="1" t="s">
        <v>46</v>
      </c>
      <c r="C40" s="38" t="s">
        <v>47</v>
      </c>
      <c r="D40" s="1"/>
      <c r="E40" s="1"/>
      <c r="F40" s="1" t="s">
        <v>48</v>
      </c>
      <c r="G40" s="1" t="s">
        <v>49</v>
      </c>
    </row>
    <row r="41" spans="1:7" ht="18.75">
      <c r="A41" s="21"/>
      <c r="B41" s="22" t="s">
        <v>179</v>
      </c>
      <c r="C41" s="43"/>
      <c r="D41" s="24"/>
      <c r="E41" s="24"/>
      <c r="F41" s="24" t="s">
        <v>51</v>
      </c>
      <c r="G41" s="25">
        <v>23939.37</v>
      </c>
    </row>
    <row r="42" spans="1:8" ht="15">
      <c r="A42" s="21"/>
      <c r="B42" s="26"/>
      <c r="C42" s="39"/>
      <c r="D42" s="26"/>
      <c r="E42" s="26"/>
      <c r="F42" s="26"/>
      <c r="G42" s="26"/>
      <c r="H42" s="4"/>
    </row>
    <row r="43" spans="1:8" ht="18.75">
      <c r="A43" s="21"/>
      <c r="B43" s="22" t="s">
        <v>2</v>
      </c>
      <c r="C43" s="44"/>
      <c r="D43" s="24"/>
      <c r="E43" s="24"/>
      <c r="F43" s="24" t="s">
        <v>51</v>
      </c>
      <c r="G43" s="25">
        <v>26403.96</v>
      </c>
      <c r="H43" s="21"/>
    </row>
    <row r="44" spans="1:8" ht="15">
      <c r="A44" s="21"/>
      <c r="B44" s="26">
        <v>3</v>
      </c>
      <c r="C44" s="39" t="s">
        <v>53</v>
      </c>
      <c r="D44" s="26"/>
      <c r="E44" s="26"/>
      <c r="F44" s="26" t="s">
        <v>51</v>
      </c>
      <c r="G44" s="26"/>
      <c r="H44" s="21"/>
    </row>
    <row r="45" spans="1:9" ht="18.75">
      <c r="A45" s="47"/>
      <c r="B45" s="22" t="s">
        <v>54</v>
      </c>
      <c r="C45" s="43"/>
      <c r="D45" s="23"/>
      <c r="E45" s="24"/>
      <c r="F45" s="27" t="s">
        <v>51</v>
      </c>
      <c r="G45" s="28">
        <v>40228.33</v>
      </c>
      <c r="H45" s="47"/>
      <c r="I45" s="17"/>
    </row>
    <row r="46" spans="1:8" ht="15.75">
      <c r="A46" s="21"/>
      <c r="B46" s="29"/>
      <c r="C46" s="68" t="s">
        <v>233</v>
      </c>
      <c r="D46" s="68"/>
      <c r="E46" s="68"/>
      <c r="F46" s="61">
        <v>7.55</v>
      </c>
      <c r="G46" s="29"/>
      <c r="H46" s="21"/>
    </row>
    <row r="47" spans="1:8" ht="15">
      <c r="A47" s="21"/>
      <c r="B47" s="26"/>
      <c r="C47" s="68" t="s">
        <v>216</v>
      </c>
      <c r="D47" s="68"/>
      <c r="E47" s="68"/>
      <c r="F47" s="1" t="s">
        <v>234</v>
      </c>
      <c r="G47" s="31">
        <f>B39*F46</f>
        <v>13579.429999999998</v>
      </c>
      <c r="H47" s="21"/>
    </row>
    <row r="48" spans="1:8" ht="15">
      <c r="A48" s="21"/>
      <c r="B48" s="26"/>
      <c r="C48" s="68" t="s">
        <v>217</v>
      </c>
      <c r="D48" s="68" t="s">
        <v>218</v>
      </c>
      <c r="E48" s="68"/>
      <c r="F48" s="1" t="s">
        <v>235</v>
      </c>
      <c r="G48" s="31"/>
      <c r="H48" s="21"/>
    </row>
    <row r="49" spans="1:8" ht="15">
      <c r="A49" s="21"/>
      <c r="B49" s="26"/>
      <c r="C49" s="68" t="s">
        <v>219</v>
      </c>
      <c r="D49" s="68"/>
      <c r="E49" s="68"/>
      <c r="F49" s="1"/>
      <c r="G49" s="26"/>
      <c r="H49" s="21"/>
    </row>
    <row r="50" spans="1:8" ht="15">
      <c r="A50" s="21"/>
      <c r="B50" s="26"/>
      <c r="C50" s="6" t="s">
        <v>104</v>
      </c>
      <c r="D50" s="6" t="s">
        <v>105</v>
      </c>
      <c r="E50" s="6"/>
      <c r="F50" s="69">
        <v>1.68</v>
      </c>
      <c r="G50" s="31">
        <f>B39*F50</f>
        <v>3021.6479999999997</v>
      </c>
      <c r="H50" s="21"/>
    </row>
    <row r="51" spans="1:8" ht="15">
      <c r="A51" s="21"/>
      <c r="B51" s="26"/>
      <c r="C51" s="6" t="s">
        <v>106</v>
      </c>
      <c r="D51" s="6"/>
      <c r="E51" s="6"/>
      <c r="F51" s="69">
        <v>2.22</v>
      </c>
      <c r="G51" s="31">
        <f>B39*F51</f>
        <v>3992.8920000000003</v>
      </c>
      <c r="H51" s="21"/>
    </row>
    <row r="52" spans="1:8" ht="15">
      <c r="A52" s="21"/>
      <c r="B52" s="26"/>
      <c r="C52" s="6" t="s">
        <v>107</v>
      </c>
      <c r="D52" s="6"/>
      <c r="E52" s="6"/>
      <c r="F52" s="69"/>
      <c r="G52" s="31"/>
      <c r="H52" s="21"/>
    </row>
    <row r="53" spans="1:8" ht="15">
      <c r="A53" s="21"/>
      <c r="B53" s="26"/>
      <c r="C53" s="6" t="s">
        <v>108</v>
      </c>
      <c r="D53" s="6"/>
      <c r="E53" s="6"/>
      <c r="F53" s="69">
        <v>0.69</v>
      </c>
      <c r="G53" s="31">
        <f>B39*F53</f>
        <v>1241.0339999999999</v>
      </c>
      <c r="H53" s="21"/>
    </row>
    <row r="54" spans="1:8" ht="15">
      <c r="A54" s="21"/>
      <c r="B54" s="26"/>
      <c r="C54" s="6" t="s">
        <v>109</v>
      </c>
      <c r="D54" s="6"/>
      <c r="E54" s="6"/>
      <c r="F54" s="69"/>
      <c r="G54" s="31"/>
      <c r="H54" s="21"/>
    </row>
    <row r="55" spans="1:8" ht="15">
      <c r="A55" s="21"/>
      <c r="B55" s="26"/>
      <c r="C55" s="6" t="s">
        <v>110</v>
      </c>
      <c r="D55" s="6"/>
      <c r="E55" s="6"/>
      <c r="F55" s="69">
        <v>2</v>
      </c>
      <c r="G55" s="31">
        <f>B39*F55</f>
        <v>3597.2</v>
      </c>
      <c r="H55" s="21"/>
    </row>
    <row r="56" spans="1:8" ht="15">
      <c r="A56" s="21"/>
      <c r="B56" s="26"/>
      <c r="C56" s="6" t="s">
        <v>111</v>
      </c>
      <c r="D56" s="6"/>
      <c r="E56" s="6" t="s">
        <v>112</v>
      </c>
      <c r="F56" s="69"/>
      <c r="G56" s="31"/>
      <c r="H56" s="21"/>
    </row>
    <row r="57" spans="1:8" ht="15">
      <c r="A57" s="21"/>
      <c r="B57" s="26"/>
      <c r="C57" s="6" t="s">
        <v>108</v>
      </c>
      <c r="D57" s="6"/>
      <c r="E57" s="6"/>
      <c r="F57" s="69">
        <v>0.57</v>
      </c>
      <c r="G57" s="31">
        <f>B39*F57</f>
        <v>1025.2019999999998</v>
      </c>
      <c r="H57" s="21"/>
    </row>
    <row r="58" spans="1:8" ht="15">
      <c r="A58" s="21"/>
      <c r="B58" s="26"/>
      <c r="C58" s="6" t="s">
        <v>113</v>
      </c>
      <c r="D58" s="6"/>
      <c r="E58" s="6"/>
      <c r="F58" s="69"/>
      <c r="G58" s="31"/>
      <c r="H58" s="21"/>
    </row>
    <row r="59" spans="1:8" ht="15">
      <c r="A59" s="21"/>
      <c r="B59" s="26"/>
      <c r="C59" s="6" t="s">
        <v>114</v>
      </c>
      <c r="D59" s="6"/>
      <c r="E59" s="6"/>
      <c r="F59" s="69">
        <v>0.39</v>
      </c>
      <c r="G59" s="31">
        <f>B39*F59</f>
        <v>701.454</v>
      </c>
      <c r="H59" s="21"/>
    </row>
    <row r="60" spans="1:8" ht="18.75">
      <c r="A60" s="21"/>
      <c r="B60" s="34" t="s">
        <v>62</v>
      </c>
      <c r="C60" s="41"/>
      <c r="D60" s="15"/>
      <c r="E60" s="3" t="s">
        <v>220</v>
      </c>
      <c r="F60" s="60">
        <v>4.76</v>
      </c>
      <c r="G60" s="31">
        <f>B39*F60</f>
        <v>8561.336</v>
      </c>
      <c r="H60" s="21"/>
    </row>
    <row r="61" spans="1:8" ht="18.75">
      <c r="A61" s="21"/>
      <c r="B61" s="34"/>
      <c r="C61" s="41"/>
      <c r="D61" s="15"/>
      <c r="E61" s="3" t="s">
        <v>93</v>
      </c>
      <c r="F61" s="34"/>
      <c r="G61" s="31">
        <f>G43-G47</f>
        <v>12824.53</v>
      </c>
      <c r="H61" s="21"/>
    </row>
    <row r="62" spans="1:8" ht="15.75">
      <c r="A62" s="21"/>
      <c r="B62" s="66" t="s">
        <v>230</v>
      </c>
      <c r="C62" s="66"/>
      <c r="D62" s="66"/>
      <c r="E62" s="66"/>
      <c r="F62" s="67"/>
      <c r="G62" s="67"/>
      <c r="H62" s="21"/>
    </row>
    <row r="63" spans="1:8" ht="15">
      <c r="A63" s="21"/>
      <c r="B63" s="1" t="s">
        <v>260</v>
      </c>
      <c r="C63" s="1" t="s">
        <v>261</v>
      </c>
      <c r="D63" s="1"/>
      <c r="E63" s="35"/>
      <c r="F63" s="35"/>
      <c r="G63" s="11">
        <v>24845.3</v>
      </c>
      <c r="H63" s="21"/>
    </row>
    <row r="64" spans="1:8" ht="15">
      <c r="A64" s="21"/>
      <c r="B64" s="1" t="s">
        <v>260</v>
      </c>
      <c r="C64" s="1" t="s">
        <v>278</v>
      </c>
      <c r="D64" s="1"/>
      <c r="E64" s="26" t="s">
        <v>262</v>
      </c>
      <c r="F64" s="26">
        <v>1</v>
      </c>
      <c r="G64" s="1">
        <v>1803.6</v>
      </c>
      <c r="H64" s="21"/>
    </row>
    <row r="65" spans="1:10" ht="15">
      <c r="A65" s="21"/>
      <c r="B65" s="26"/>
      <c r="C65" s="39" t="s">
        <v>223</v>
      </c>
      <c r="D65" s="26"/>
      <c r="E65" s="26"/>
      <c r="F65" s="26" t="s">
        <v>51</v>
      </c>
      <c r="G65" s="26"/>
      <c r="H65" s="21"/>
      <c r="J65" s="20"/>
    </row>
    <row r="66" spans="1:8" ht="15">
      <c r="A66" s="21"/>
      <c r="B66" s="36" t="s">
        <v>191</v>
      </c>
      <c r="C66" s="42" t="s">
        <v>65</v>
      </c>
      <c r="D66" s="36"/>
      <c r="E66" s="36"/>
      <c r="F66" s="37"/>
      <c r="G66" s="25">
        <v>58816.57</v>
      </c>
      <c r="H66" s="21"/>
    </row>
    <row r="67" spans="1:8" ht="15">
      <c r="A67" s="21"/>
      <c r="B67" s="26"/>
      <c r="C67" s="39" t="s">
        <v>193</v>
      </c>
      <c r="D67" s="26"/>
      <c r="E67" s="26"/>
      <c r="F67" s="26" t="s">
        <v>51</v>
      </c>
      <c r="G67" s="25">
        <v>4704.14</v>
      </c>
      <c r="H67" s="21"/>
    </row>
    <row r="68" spans="1:9" ht="15">
      <c r="A68" s="21"/>
      <c r="B68" s="26"/>
      <c r="C68" s="39" t="s">
        <v>67</v>
      </c>
      <c r="D68" s="26"/>
      <c r="E68" s="26"/>
      <c r="F68" s="26" t="s">
        <v>51</v>
      </c>
      <c r="G68" s="26"/>
      <c r="H68" s="21"/>
      <c r="I68" s="18"/>
    </row>
    <row r="69" spans="1:8" ht="15">
      <c r="A69" s="47"/>
      <c r="B69" s="26"/>
      <c r="C69" s="39"/>
      <c r="D69" s="26"/>
      <c r="E69" s="26"/>
      <c r="F69" s="26" t="s">
        <v>51</v>
      </c>
      <c r="G69" s="26"/>
      <c r="H69" s="47"/>
    </row>
    <row r="70" spans="1:8" ht="15">
      <c r="A70" s="48"/>
      <c r="B70" s="51"/>
      <c r="C70" s="52" t="s">
        <v>68</v>
      </c>
      <c r="D70" s="51"/>
      <c r="E70" s="51"/>
      <c r="F70" s="51" t="s">
        <v>51</v>
      </c>
      <c r="G70" s="53"/>
      <c r="H70" s="21"/>
    </row>
    <row r="71" spans="1:8" ht="15">
      <c r="A71" s="48"/>
      <c r="B71" s="54"/>
      <c r="C71" s="55" t="s">
        <v>194</v>
      </c>
      <c r="D71" s="55"/>
      <c r="E71" s="55"/>
      <c r="F71" s="55" t="s">
        <v>51</v>
      </c>
      <c r="G71" s="56">
        <f>G67+G43-G45</f>
        <v>-9120.230000000003</v>
      </c>
      <c r="H71" s="21"/>
    </row>
    <row r="72" spans="1:8" ht="15.75" thickBot="1">
      <c r="A72" s="48"/>
      <c r="B72" s="49"/>
      <c r="C72" s="49"/>
      <c r="D72" s="49"/>
      <c r="E72" s="49"/>
      <c r="F72" s="49"/>
      <c r="G72" s="50"/>
      <c r="H72" s="21"/>
    </row>
    <row r="73" spans="2:7" ht="15.75" thickBot="1">
      <c r="B73" s="57" t="s">
        <v>65</v>
      </c>
      <c r="C73" s="58"/>
      <c r="D73" s="58"/>
      <c r="E73" s="58" t="s">
        <v>224</v>
      </c>
      <c r="F73" s="59" t="s">
        <v>225</v>
      </c>
      <c r="G73" s="70"/>
    </row>
    <row r="74" spans="2:7" ht="15">
      <c r="B74" s="46" t="s">
        <v>252</v>
      </c>
      <c r="C74" s="46" t="s">
        <v>89</v>
      </c>
      <c r="D74" s="46" t="s">
        <v>91</v>
      </c>
      <c r="E74" s="46" t="s">
        <v>92</v>
      </c>
      <c r="F74" s="71" t="s">
        <v>93</v>
      </c>
      <c r="G74" s="46" t="s">
        <v>94</v>
      </c>
    </row>
    <row r="75" spans="2:7" ht="15" hidden="1">
      <c r="B75" s="1" t="s">
        <v>90</v>
      </c>
      <c r="C75" s="1"/>
      <c r="D75" s="1">
        <v>2628.75</v>
      </c>
      <c r="E75" s="1"/>
      <c r="F75" s="1"/>
      <c r="G75" s="1"/>
    </row>
    <row r="76" spans="2:7" ht="15" hidden="1">
      <c r="B76" s="1" t="s">
        <v>97</v>
      </c>
      <c r="C76" s="1">
        <v>1480.88</v>
      </c>
      <c r="D76" s="1">
        <v>2628.75</v>
      </c>
      <c r="E76" s="1"/>
      <c r="F76" s="1"/>
      <c r="G76" s="1"/>
    </row>
    <row r="77" spans="2:7" ht="15" hidden="1">
      <c r="B77" s="1" t="s">
        <v>117</v>
      </c>
      <c r="C77" s="1">
        <v>1944.11</v>
      </c>
      <c r="D77" s="1">
        <v>2628.74</v>
      </c>
      <c r="E77" s="1"/>
      <c r="F77" s="1"/>
      <c r="G77" s="1"/>
    </row>
    <row r="78" spans="2:7" ht="15" hidden="1">
      <c r="B78" s="1" t="s">
        <v>121</v>
      </c>
      <c r="C78" s="1">
        <v>2468.62</v>
      </c>
      <c r="D78" s="1">
        <v>2628.75</v>
      </c>
      <c r="E78" s="1"/>
      <c r="F78" s="1"/>
      <c r="G78" s="1"/>
    </row>
    <row r="79" spans="2:7" ht="15" hidden="1">
      <c r="B79" s="1" t="s">
        <v>123</v>
      </c>
      <c r="C79" s="1">
        <v>2543.9</v>
      </c>
      <c r="D79" s="1">
        <v>2628.75</v>
      </c>
      <c r="E79" s="1"/>
      <c r="F79" s="1"/>
      <c r="G79" s="1"/>
    </row>
    <row r="80" spans="2:7" ht="15" hidden="1">
      <c r="B80" s="1" t="s">
        <v>126</v>
      </c>
      <c r="C80" s="1">
        <v>3168.01</v>
      </c>
      <c r="D80" s="1">
        <v>2628.75</v>
      </c>
      <c r="E80" s="1"/>
      <c r="F80" s="1"/>
      <c r="G80" s="1"/>
    </row>
    <row r="81" spans="2:7" ht="15" hidden="1">
      <c r="B81" s="1" t="s">
        <v>134</v>
      </c>
      <c r="C81" s="1">
        <v>3265.32</v>
      </c>
      <c r="D81" s="1">
        <v>2628.75</v>
      </c>
      <c r="E81" s="1"/>
      <c r="F81" s="1"/>
      <c r="G81" s="1"/>
    </row>
    <row r="82" spans="2:7" ht="15" hidden="1">
      <c r="B82" s="1" t="s">
        <v>149</v>
      </c>
      <c r="C82" s="1">
        <v>3847.12</v>
      </c>
      <c r="D82" s="1">
        <v>2628.76</v>
      </c>
      <c r="E82" s="1"/>
      <c r="F82" s="1"/>
      <c r="G82" s="1"/>
    </row>
    <row r="83" spans="2:7" ht="15" hidden="1">
      <c r="B83" s="1" t="s">
        <v>155</v>
      </c>
      <c r="C83" s="1">
        <v>4416.74</v>
      </c>
      <c r="D83" s="1">
        <v>2628.75</v>
      </c>
      <c r="E83" s="1"/>
      <c r="F83" s="1"/>
      <c r="G83" s="1"/>
    </row>
    <row r="84" spans="2:7" ht="15" hidden="1">
      <c r="B84" s="1" t="s">
        <v>164</v>
      </c>
      <c r="C84" s="1">
        <v>4548.023</v>
      </c>
      <c r="D84" s="1">
        <v>2628.45</v>
      </c>
      <c r="E84" s="1"/>
      <c r="F84" s="1"/>
      <c r="G84" s="1"/>
    </row>
    <row r="85" spans="2:7" ht="15" hidden="1">
      <c r="B85" s="6" t="s">
        <v>166</v>
      </c>
      <c r="C85" s="1">
        <v>4830.18</v>
      </c>
      <c r="D85" s="1">
        <v>2628.45</v>
      </c>
      <c r="E85" s="1"/>
      <c r="F85" s="1"/>
      <c r="G85" s="1"/>
    </row>
    <row r="86" spans="2:7" ht="15" hidden="1">
      <c r="B86" s="1" t="s">
        <v>169</v>
      </c>
      <c r="C86" s="1">
        <v>5018.98</v>
      </c>
      <c r="D86" s="1">
        <v>2628.45</v>
      </c>
      <c r="E86" s="1"/>
      <c r="F86" s="1"/>
      <c r="G86" s="1"/>
    </row>
    <row r="87" spans="2:7" ht="15" hidden="1">
      <c r="B87" s="1" t="s">
        <v>174</v>
      </c>
      <c r="C87" s="1">
        <v>4727.37</v>
      </c>
      <c r="D87" s="1">
        <v>2628.45</v>
      </c>
      <c r="E87" s="1"/>
      <c r="F87" s="1"/>
      <c r="G87" s="1"/>
    </row>
    <row r="88" spans="2:7" ht="15">
      <c r="B88" s="1" t="s">
        <v>180</v>
      </c>
      <c r="C88" s="11">
        <f>H87</f>
        <v>0</v>
      </c>
      <c r="D88" s="11">
        <v>6079.75</v>
      </c>
      <c r="E88" s="1">
        <v>2626.2</v>
      </c>
      <c r="F88" s="1">
        <v>2204.95</v>
      </c>
      <c r="G88" s="1">
        <v>6501</v>
      </c>
    </row>
    <row r="89" spans="2:7" ht="15">
      <c r="B89" s="1" t="s">
        <v>256</v>
      </c>
      <c r="C89" s="1"/>
      <c r="D89" s="1">
        <v>6501</v>
      </c>
      <c r="E89" s="1">
        <v>2626.2</v>
      </c>
      <c r="F89" s="1">
        <v>2092.71</v>
      </c>
      <c r="G89" s="1">
        <v>7034.49</v>
      </c>
    </row>
    <row r="90" spans="2:7" ht="15">
      <c r="B90" s="1" t="s">
        <v>260</v>
      </c>
      <c r="C90" s="1"/>
      <c r="D90" s="1">
        <v>7034.49</v>
      </c>
      <c r="E90" s="1">
        <v>2626.2</v>
      </c>
      <c r="F90" s="1">
        <v>3170.95</v>
      </c>
      <c r="G90" s="1">
        <v>6489.74</v>
      </c>
    </row>
  </sheetData>
  <sheetProtection/>
  <mergeCells count="1">
    <mergeCell ref="C16:D17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3:O90"/>
  <sheetViews>
    <sheetView zoomScalePageLayoutView="0" workbookViewId="0" topLeftCell="A9">
      <selection activeCell="D95" sqref="D95"/>
    </sheetView>
  </sheetViews>
  <sheetFormatPr defaultColWidth="9.140625" defaultRowHeight="15"/>
  <cols>
    <col min="1" max="1" width="8.00390625" style="0" customWidth="1"/>
    <col min="2" max="2" width="11.28125" style="0" customWidth="1"/>
    <col min="3" max="3" width="9.8515625" style="0" customWidth="1"/>
    <col min="4" max="4" width="16.140625" style="0" customWidth="1"/>
    <col min="5" max="5" width="14.8515625" style="0" customWidth="1"/>
    <col min="7" max="7" width="11.8515625" style="0" customWidth="1"/>
    <col min="8" max="8" width="11.140625" style="0" customWidth="1"/>
    <col min="10" max="15" width="8.421875" style="0" customWidth="1"/>
  </cols>
  <sheetData>
    <row r="3" spans="1:7" ht="15">
      <c r="A3" s="63" t="s">
        <v>176</v>
      </c>
      <c r="B3" s="63"/>
      <c r="C3" s="63"/>
      <c r="D3" s="63"/>
      <c r="E3" s="63"/>
      <c r="F3" s="63" t="s">
        <v>265</v>
      </c>
      <c r="G3" s="63"/>
    </row>
    <row r="4" spans="1:7" ht="15">
      <c r="A4" s="63"/>
      <c r="B4" s="63"/>
      <c r="C4" s="63"/>
      <c r="D4" s="63"/>
      <c r="E4" s="63"/>
      <c r="F4" s="63"/>
      <c r="G4" s="63"/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177</v>
      </c>
      <c r="B9" s="11">
        <v>15134.18</v>
      </c>
      <c r="C9" s="11">
        <v>0</v>
      </c>
      <c r="D9" s="11">
        <v>1825.44</v>
      </c>
      <c r="E9" s="1"/>
      <c r="F9" s="11">
        <f>D9</f>
        <v>1825.44</v>
      </c>
      <c r="G9" s="11">
        <v>13308.74</v>
      </c>
      <c r="H9" s="1"/>
    </row>
    <row r="10" spans="1:8" ht="15">
      <c r="A10" s="1" t="s">
        <v>11</v>
      </c>
      <c r="B10" s="11">
        <v>58922.41</v>
      </c>
      <c r="C10" s="11">
        <v>23939.38</v>
      </c>
      <c r="D10" s="11">
        <v>26076.73</v>
      </c>
      <c r="E10" s="1"/>
      <c r="F10" s="11">
        <f>D10</f>
        <v>26076.73</v>
      </c>
      <c r="G10" s="11">
        <v>56785.06</v>
      </c>
      <c r="H10" s="1"/>
    </row>
    <row r="11" spans="1:8" ht="15">
      <c r="A11" s="1" t="s">
        <v>12</v>
      </c>
      <c r="B11" s="1"/>
      <c r="C11" s="11">
        <f>SUM(C9:C10)</f>
        <v>23939.38</v>
      </c>
      <c r="D11" s="1"/>
      <c r="E11" s="1"/>
      <c r="F11" s="11">
        <f>SUM(F9:F10)</f>
        <v>27902.17</v>
      </c>
      <c r="G11" s="1"/>
      <c r="H11" s="1"/>
    </row>
    <row r="16" spans="1:15" ht="15">
      <c r="A16" s="1"/>
      <c r="B16" s="1" t="s">
        <v>13</v>
      </c>
      <c r="C16" s="475" t="s">
        <v>14</v>
      </c>
      <c r="D16" s="476"/>
      <c r="E16" s="1" t="s">
        <v>15</v>
      </c>
      <c r="F16" s="1"/>
      <c r="G16" s="1"/>
      <c r="H16" s="1"/>
      <c r="I16" s="4"/>
      <c r="J16" s="4"/>
      <c r="K16" s="4"/>
      <c r="L16" s="4"/>
      <c r="M16" s="4"/>
      <c r="N16" s="4"/>
      <c r="O16" s="4"/>
    </row>
    <row r="17" spans="1:15" ht="15">
      <c r="A17" s="1"/>
      <c r="B17" s="1"/>
      <c r="C17" s="477"/>
      <c r="D17" s="478"/>
      <c r="E17" s="1"/>
      <c r="F17" s="1"/>
      <c r="G17" s="1" t="s">
        <v>270</v>
      </c>
      <c r="H17" s="1" t="s">
        <v>20</v>
      </c>
      <c r="I17" s="4"/>
      <c r="J17" s="4"/>
      <c r="K17" s="4"/>
      <c r="L17" s="4"/>
      <c r="M17" s="4"/>
      <c r="N17" s="4"/>
      <c r="O17" s="4"/>
    </row>
    <row r="18" spans="1:15" ht="15">
      <c r="A18" s="1"/>
      <c r="B18" s="3" t="s">
        <v>214</v>
      </c>
      <c r="C18" s="3"/>
      <c r="D18" s="1"/>
      <c r="E18" s="1"/>
      <c r="F18" s="1"/>
      <c r="G18" s="1"/>
      <c r="H18" s="11"/>
      <c r="I18" s="4"/>
      <c r="J18" s="4"/>
      <c r="K18" s="4"/>
      <c r="L18" s="4"/>
      <c r="M18" s="4"/>
      <c r="N18" s="4"/>
      <c r="O18" s="4"/>
    </row>
    <row r="19" spans="1:15" ht="15">
      <c r="A19" s="1" t="s">
        <v>266</v>
      </c>
      <c r="B19" s="1" t="s">
        <v>261</v>
      </c>
      <c r="C19" s="1"/>
      <c r="D19" s="1"/>
      <c r="E19" s="1"/>
      <c r="F19" s="1"/>
      <c r="G19" s="1"/>
      <c r="H19" s="11">
        <v>33125.57</v>
      </c>
      <c r="I19" s="4"/>
      <c r="J19" s="4"/>
      <c r="K19" s="4"/>
      <c r="L19" s="4"/>
      <c r="M19" s="4"/>
      <c r="N19" s="21"/>
      <c r="O19" s="4"/>
    </row>
    <row r="20" spans="1:15" ht="15">
      <c r="A20" s="1" t="s">
        <v>266</v>
      </c>
      <c r="B20" s="1" t="s">
        <v>278</v>
      </c>
      <c r="C20" s="1"/>
      <c r="D20" s="1"/>
      <c r="E20" s="1" t="s">
        <v>262</v>
      </c>
      <c r="F20" s="1">
        <v>1</v>
      </c>
      <c r="G20" s="1"/>
      <c r="H20" s="1">
        <v>0</v>
      </c>
      <c r="I20" s="4"/>
      <c r="J20" s="4"/>
      <c r="K20" s="4"/>
      <c r="L20" s="4"/>
      <c r="M20" s="4"/>
      <c r="N20" s="4"/>
      <c r="O20" s="4"/>
    </row>
    <row r="21" spans="1:15" ht="15">
      <c r="A21" s="1" t="s">
        <v>266</v>
      </c>
      <c r="B21" s="1" t="s">
        <v>267</v>
      </c>
      <c r="C21" s="1"/>
      <c r="D21" s="1" t="s">
        <v>268</v>
      </c>
      <c r="E21" s="1"/>
      <c r="F21" s="1"/>
      <c r="G21" s="1"/>
      <c r="H21" s="1">
        <v>1240</v>
      </c>
      <c r="I21" s="4"/>
      <c r="J21" s="4"/>
      <c r="K21" s="4"/>
      <c r="L21" s="4"/>
      <c r="M21" s="4"/>
      <c r="N21" s="4"/>
      <c r="O21" s="4"/>
    </row>
    <row r="22" spans="1:15" ht="15">
      <c r="A22" s="1" t="s">
        <v>266</v>
      </c>
      <c r="B22" s="1" t="s">
        <v>269</v>
      </c>
      <c r="C22" s="1"/>
      <c r="D22" s="1"/>
      <c r="E22" s="1"/>
      <c r="F22" s="1"/>
      <c r="G22" s="1"/>
      <c r="H22" s="1">
        <v>26507.87</v>
      </c>
      <c r="I22" s="4"/>
      <c r="J22" s="4"/>
      <c r="K22" s="4"/>
      <c r="L22" s="4"/>
      <c r="M22" s="4"/>
      <c r="N22" s="21"/>
      <c r="O22" s="4"/>
    </row>
    <row r="23" spans="1:15" ht="15">
      <c r="A23" s="1"/>
      <c r="B23" s="1"/>
      <c r="C23" s="1"/>
      <c r="D23" s="1"/>
      <c r="E23" s="1"/>
      <c r="F23" s="1"/>
      <c r="G23" s="1" t="s">
        <v>27</v>
      </c>
      <c r="H23" s="1">
        <f>SUM(H19:H22)</f>
        <v>60873.44</v>
      </c>
      <c r="I23" s="4"/>
      <c r="J23" s="4"/>
      <c r="K23" s="4"/>
      <c r="L23" s="4"/>
      <c r="M23" s="4"/>
      <c r="N23" s="21"/>
      <c r="O23" s="4"/>
    </row>
    <row r="24" spans="1:15" ht="15">
      <c r="A24" s="1"/>
      <c r="B24" s="1"/>
      <c r="C24" s="1"/>
      <c r="D24" s="1"/>
      <c r="E24" s="1"/>
      <c r="F24" s="1"/>
      <c r="G24" s="1"/>
      <c r="H24" s="1"/>
      <c r="I24" s="4"/>
      <c r="J24" s="4"/>
      <c r="K24" s="4"/>
      <c r="L24" s="4"/>
      <c r="M24" s="4"/>
      <c r="N24" s="4"/>
      <c r="O24" s="4"/>
    </row>
    <row r="25" spans="1:15" ht="15">
      <c r="A25" s="1"/>
      <c r="B25" s="45" t="s">
        <v>215</v>
      </c>
      <c r="C25" s="30"/>
      <c r="D25" s="30"/>
      <c r="E25" s="11"/>
      <c r="F25" s="1">
        <v>1798.6</v>
      </c>
      <c r="G25" s="1">
        <v>7.55</v>
      </c>
      <c r="H25" s="13">
        <f>F25*G25</f>
        <v>13579.429999999998</v>
      </c>
      <c r="I25" s="4"/>
      <c r="J25" s="4"/>
      <c r="K25" s="4"/>
      <c r="L25" s="4"/>
      <c r="M25" s="4"/>
      <c r="N25" s="4"/>
      <c r="O25" s="4"/>
    </row>
    <row r="26" spans="1:15" ht="15">
      <c r="A26" s="1"/>
      <c r="B26" s="45" t="s">
        <v>216</v>
      </c>
      <c r="C26" s="30"/>
      <c r="D26" s="30"/>
      <c r="E26" s="11"/>
      <c r="F26" s="1"/>
      <c r="G26" s="1"/>
      <c r="H26" s="13"/>
      <c r="I26" s="4"/>
      <c r="J26" s="4"/>
      <c r="K26" s="4"/>
      <c r="L26" s="4"/>
      <c r="M26" s="4"/>
      <c r="N26" s="4"/>
      <c r="O26" s="4"/>
    </row>
    <row r="27" spans="1:15" ht="15">
      <c r="A27" s="1"/>
      <c r="B27" s="45" t="s">
        <v>217</v>
      </c>
      <c r="C27" s="6" t="s">
        <v>218</v>
      </c>
      <c r="D27" s="30"/>
      <c r="E27" s="11"/>
      <c r="F27" s="1"/>
      <c r="G27" s="1"/>
      <c r="H27" s="13"/>
      <c r="I27" s="4"/>
      <c r="J27" s="4"/>
      <c r="K27" s="4"/>
      <c r="L27" s="4"/>
      <c r="M27" s="4"/>
      <c r="N27" s="4"/>
      <c r="O27" s="4"/>
    </row>
    <row r="28" spans="1:15" ht="15">
      <c r="A28" s="1"/>
      <c r="B28" s="45" t="s">
        <v>219</v>
      </c>
      <c r="C28" s="30"/>
      <c r="D28" s="30"/>
      <c r="E28" s="1"/>
      <c r="F28" s="1"/>
      <c r="G28" s="1"/>
      <c r="H28" s="1"/>
      <c r="I28" s="4"/>
      <c r="J28" s="4"/>
      <c r="K28" s="4"/>
      <c r="L28" s="4"/>
      <c r="M28" s="4"/>
      <c r="N28" s="4"/>
      <c r="O28" s="4"/>
    </row>
    <row r="29" spans="1:15" ht="15">
      <c r="A29" s="1"/>
      <c r="B29" s="1"/>
      <c r="C29" s="1"/>
      <c r="D29" s="1"/>
      <c r="E29" s="1"/>
      <c r="F29" s="1"/>
      <c r="G29" s="1"/>
      <c r="H29" s="1"/>
      <c r="I29" s="4"/>
      <c r="J29" s="4"/>
      <c r="K29" s="4"/>
      <c r="L29" s="4"/>
      <c r="M29" s="4"/>
      <c r="N29" s="4"/>
      <c r="O29" s="4"/>
    </row>
    <row r="30" spans="1:15" ht="15">
      <c r="A30" s="1"/>
      <c r="B30" s="1"/>
      <c r="C30" s="1"/>
      <c r="D30" s="1"/>
      <c r="E30" s="1"/>
      <c r="F30" s="1"/>
      <c r="G30" s="14" t="s">
        <v>27</v>
      </c>
      <c r="H30" s="16">
        <f>SUM(H23:H29)</f>
        <v>74452.87</v>
      </c>
      <c r="I30" s="4"/>
      <c r="J30" s="4"/>
      <c r="K30" s="4"/>
      <c r="L30" s="4"/>
      <c r="M30" s="4"/>
      <c r="N30" s="4"/>
      <c r="O30" s="4"/>
    </row>
    <row r="31" spans="1:15" ht="15">
      <c r="A31" s="1"/>
      <c r="B31" s="1"/>
      <c r="C31" s="1"/>
      <c r="D31" s="1"/>
      <c r="E31" s="1"/>
      <c r="F31" s="1"/>
      <c r="G31" s="1"/>
      <c r="H31" s="1"/>
      <c r="I31" s="4"/>
      <c r="J31" s="4"/>
      <c r="K31" s="4"/>
      <c r="L31" s="4"/>
      <c r="M31" s="4"/>
      <c r="N31" s="4"/>
      <c r="O31" s="4"/>
    </row>
    <row r="32" spans="9:15" ht="15">
      <c r="I32" s="4"/>
      <c r="J32" s="4"/>
      <c r="K32" s="4"/>
      <c r="L32" s="4"/>
      <c r="M32" s="4"/>
      <c r="N32" s="4"/>
      <c r="O32" s="4"/>
    </row>
    <row r="35" spans="3:7" ht="18.75">
      <c r="C35" s="65" t="s">
        <v>43</v>
      </c>
      <c r="D35" s="65"/>
      <c r="E35" s="65" t="s">
        <v>229</v>
      </c>
      <c r="F35" s="63"/>
      <c r="G35" s="63"/>
    </row>
    <row r="36" spans="2:7" ht="18.75">
      <c r="B36" s="64">
        <v>1798.6</v>
      </c>
      <c r="C36" s="65" t="s">
        <v>72</v>
      </c>
      <c r="D36" s="65"/>
      <c r="E36" s="65" t="s">
        <v>271</v>
      </c>
      <c r="F36" s="63"/>
      <c r="G36" s="63"/>
    </row>
    <row r="37" spans="1:7" ht="15">
      <c r="A37" s="21"/>
      <c r="B37" s="1" t="s">
        <v>46</v>
      </c>
      <c r="C37" s="38" t="s">
        <v>47</v>
      </c>
      <c r="D37" s="1"/>
      <c r="E37" s="1"/>
      <c r="F37" s="1" t="s">
        <v>262</v>
      </c>
      <c r="G37" s="1" t="s">
        <v>49</v>
      </c>
    </row>
    <row r="38" spans="1:7" ht="18.75">
      <c r="A38" s="21"/>
      <c r="B38" s="34" t="s">
        <v>272</v>
      </c>
      <c r="C38" s="72"/>
      <c r="D38" s="73"/>
      <c r="E38" s="73"/>
      <c r="F38" s="73">
        <v>13.31</v>
      </c>
      <c r="G38" s="37">
        <v>23939.37</v>
      </c>
    </row>
    <row r="39" spans="1:8" ht="15">
      <c r="A39" s="21"/>
      <c r="B39" s="26"/>
      <c r="C39" s="39"/>
      <c r="D39" s="26"/>
      <c r="E39" s="26"/>
      <c r="F39" s="26"/>
      <c r="G39" s="26"/>
      <c r="H39" s="4"/>
    </row>
    <row r="40" spans="1:8" ht="18.75">
      <c r="A40" s="21"/>
      <c r="B40" s="34" t="s">
        <v>273</v>
      </c>
      <c r="C40" s="74"/>
      <c r="D40" s="73"/>
      <c r="E40" s="73"/>
      <c r="F40" s="73"/>
      <c r="G40" s="37">
        <v>27902.17</v>
      </c>
      <c r="H40" s="21"/>
    </row>
    <row r="41" spans="1:8" ht="15">
      <c r="A41" s="21"/>
      <c r="B41" s="26"/>
      <c r="C41" s="39"/>
      <c r="D41" s="26"/>
      <c r="E41" s="26"/>
      <c r="F41" s="26"/>
      <c r="G41" s="26"/>
      <c r="H41" s="21"/>
    </row>
    <row r="42" spans="1:9" ht="18.75">
      <c r="A42" s="47"/>
      <c r="B42" s="34" t="s">
        <v>274</v>
      </c>
      <c r="C42" s="72"/>
      <c r="D42" s="75"/>
      <c r="E42" s="73"/>
      <c r="F42" s="15" t="s">
        <v>51</v>
      </c>
      <c r="G42" s="36">
        <v>74452.87</v>
      </c>
      <c r="H42" s="47"/>
      <c r="I42" s="17"/>
    </row>
    <row r="43" spans="1:8" ht="15.75">
      <c r="A43" s="21"/>
      <c r="B43" s="29"/>
      <c r="C43" s="68" t="s">
        <v>233</v>
      </c>
      <c r="D43" s="68"/>
      <c r="E43" s="68"/>
      <c r="F43" s="61">
        <v>7.55</v>
      </c>
      <c r="G43" s="29"/>
      <c r="H43" s="21"/>
    </row>
    <row r="44" spans="1:8" ht="15">
      <c r="A44" s="21"/>
      <c r="B44" s="26"/>
      <c r="C44" s="68" t="s">
        <v>216</v>
      </c>
      <c r="D44" s="68"/>
      <c r="E44" s="68"/>
      <c r="F44" s="1" t="s">
        <v>234</v>
      </c>
      <c r="G44" s="31">
        <f>B36*F43</f>
        <v>13579.429999999998</v>
      </c>
      <c r="H44" s="21"/>
    </row>
    <row r="45" spans="1:8" ht="15">
      <c r="A45" s="21"/>
      <c r="B45" s="26"/>
      <c r="C45" s="68" t="s">
        <v>217</v>
      </c>
      <c r="D45" s="68" t="s">
        <v>218</v>
      </c>
      <c r="E45" s="68"/>
      <c r="F45" s="1" t="s">
        <v>235</v>
      </c>
      <c r="G45" s="31"/>
      <c r="H45" s="21"/>
    </row>
    <row r="46" spans="1:8" ht="15">
      <c r="A46" s="21"/>
      <c r="B46" s="26"/>
      <c r="C46" s="68" t="s">
        <v>219</v>
      </c>
      <c r="D46" s="68"/>
      <c r="E46" s="68"/>
      <c r="F46" s="1"/>
      <c r="G46" s="26"/>
      <c r="H46" s="21"/>
    </row>
    <row r="47" spans="1:8" ht="15">
      <c r="A47" s="21"/>
      <c r="B47" s="26"/>
      <c r="C47" s="6" t="s">
        <v>104</v>
      </c>
      <c r="D47" s="6" t="s">
        <v>105</v>
      </c>
      <c r="E47" s="6"/>
      <c r="F47" s="69">
        <v>1.68</v>
      </c>
      <c r="G47" s="31">
        <f>B36*F47</f>
        <v>3021.6479999999997</v>
      </c>
      <c r="H47" s="21"/>
    </row>
    <row r="48" spans="1:8" ht="15">
      <c r="A48" s="21"/>
      <c r="B48" s="26"/>
      <c r="C48" s="6" t="s">
        <v>106</v>
      </c>
      <c r="D48" s="6"/>
      <c r="E48" s="6"/>
      <c r="F48" s="69">
        <v>2.22</v>
      </c>
      <c r="G48" s="31">
        <f>B36*F48</f>
        <v>3992.8920000000003</v>
      </c>
      <c r="H48" s="21"/>
    </row>
    <row r="49" spans="1:8" ht="15">
      <c r="A49" s="21"/>
      <c r="B49" s="26"/>
      <c r="C49" s="6" t="s">
        <v>107</v>
      </c>
      <c r="D49" s="6"/>
      <c r="E49" s="6"/>
      <c r="F49" s="69"/>
      <c r="G49" s="31"/>
      <c r="H49" s="21"/>
    </row>
    <row r="50" spans="1:8" ht="15">
      <c r="A50" s="21"/>
      <c r="B50" s="26"/>
      <c r="C50" s="6" t="s">
        <v>108</v>
      </c>
      <c r="D50" s="6"/>
      <c r="E50" s="6"/>
      <c r="F50" s="69">
        <v>0.69</v>
      </c>
      <c r="G50" s="31">
        <f>B36*F50</f>
        <v>1241.0339999999999</v>
      </c>
      <c r="H50" s="21"/>
    </row>
    <row r="51" spans="1:8" ht="15">
      <c r="A51" s="21"/>
      <c r="B51" s="26"/>
      <c r="C51" s="6" t="s">
        <v>109</v>
      </c>
      <c r="D51" s="6"/>
      <c r="E51" s="6"/>
      <c r="F51" s="69"/>
      <c r="G51" s="31"/>
      <c r="H51" s="21"/>
    </row>
    <row r="52" spans="1:8" ht="15">
      <c r="A52" s="21"/>
      <c r="B52" s="26"/>
      <c r="C52" s="6" t="s">
        <v>110</v>
      </c>
      <c r="D52" s="6"/>
      <c r="E52" s="6"/>
      <c r="F52" s="69">
        <v>2</v>
      </c>
      <c r="G52" s="31">
        <f>B36*F52</f>
        <v>3597.2</v>
      </c>
      <c r="H52" s="21"/>
    </row>
    <row r="53" spans="1:8" ht="15">
      <c r="A53" s="21"/>
      <c r="B53" s="26"/>
      <c r="C53" s="6" t="s">
        <v>111</v>
      </c>
      <c r="D53" s="6"/>
      <c r="E53" s="6" t="s">
        <v>112</v>
      </c>
      <c r="F53" s="69"/>
      <c r="G53" s="31"/>
      <c r="H53" s="21"/>
    </row>
    <row r="54" spans="1:8" ht="15">
      <c r="A54" s="21"/>
      <c r="B54" s="26"/>
      <c r="C54" s="6" t="s">
        <v>108</v>
      </c>
      <c r="D54" s="6"/>
      <c r="E54" s="6"/>
      <c r="F54" s="69">
        <v>0.57</v>
      </c>
      <c r="G54" s="31">
        <f>B36*F54</f>
        <v>1025.2019999999998</v>
      </c>
      <c r="H54" s="21"/>
    </row>
    <row r="55" spans="1:8" ht="15">
      <c r="A55" s="21"/>
      <c r="B55" s="26"/>
      <c r="C55" s="6" t="s">
        <v>113</v>
      </c>
      <c r="D55" s="6"/>
      <c r="E55" s="6"/>
      <c r="F55" s="69"/>
      <c r="G55" s="31"/>
      <c r="H55" s="21"/>
    </row>
    <row r="56" spans="1:8" ht="15">
      <c r="A56" s="21"/>
      <c r="B56" s="26"/>
      <c r="C56" s="6" t="s">
        <v>114</v>
      </c>
      <c r="D56" s="6"/>
      <c r="E56" s="6"/>
      <c r="F56" s="69">
        <v>0.39</v>
      </c>
      <c r="G56" s="31">
        <f>B36*F56</f>
        <v>701.454</v>
      </c>
      <c r="H56" s="21"/>
    </row>
    <row r="57" spans="1:8" ht="18.75">
      <c r="A57" s="21"/>
      <c r="B57" s="34" t="s">
        <v>62</v>
      </c>
      <c r="C57" s="41"/>
      <c r="D57" s="15"/>
      <c r="E57" s="3" t="s">
        <v>220</v>
      </c>
      <c r="F57" s="60">
        <v>4.76</v>
      </c>
      <c r="G57" s="31">
        <f>B36*F57</f>
        <v>8561.336</v>
      </c>
      <c r="H57" s="21"/>
    </row>
    <row r="58" spans="1:8" ht="18.75">
      <c r="A58" s="21"/>
      <c r="B58" s="34"/>
      <c r="C58" s="41"/>
      <c r="D58" s="15"/>
      <c r="E58" s="3" t="s">
        <v>93</v>
      </c>
      <c r="F58" s="34"/>
      <c r="G58" s="31">
        <f>G40-G44</f>
        <v>14322.74</v>
      </c>
      <c r="H58" s="21"/>
    </row>
    <row r="59" spans="1:8" ht="15.75">
      <c r="A59" s="21"/>
      <c r="B59" s="66" t="s">
        <v>230</v>
      </c>
      <c r="C59" s="66"/>
      <c r="D59" s="66"/>
      <c r="E59" s="66"/>
      <c r="F59" s="67"/>
      <c r="G59" s="67"/>
      <c r="H59" s="21"/>
    </row>
    <row r="60" spans="1:8" ht="15">
      <c r="A60" s="21"/>
      <c r="B60" s="1" t="s">
        <v>266</v>
      </c>
      <c r="C60" s="1" t="s">
        <v>261</v>
      </c>
      <c r="D60" s="1"/>
      <c r="E60" s="35"/>
      <c r="F60" s="35"/>
      <c r="G60" s="11">
        <v>33125.57</v>
      </c>
      <c r="H60" s="21"/>
    </row>
    <row r="61" spans="1:8" ht="15">
      <c r="A61" s="21"/>
      <c r="B61" s="1" t="s">
        <v>266</v>
      </c>
      <c r="C61" s="1" t="s">
        <v>278</v>
      </c>
      <c r="D61" s="1"/>
      <c r="E61" s="26" t="s">
        <v>262</v>
      </c>
      <c r="F61" s="26">
        <v>1</v>
      </c>
      <c r="G61" s="1">
        <v>0</v>
      </c>
      <c r="H61" s="21"/>
    </row>
    <row r="62" spans="1:8" ht="15">
      <c r="A62" s="21"/>
      <c r="B62" s="1" t="s">
        <v>266</v>
      </c>
      <c r="C62" s="1" t="s">
        <v>267</v>
      </c>
      <c r="D62" s="1"/>
      <c r="E62" s="1" t="s">
        <v>268</v>
      </c>
      <c r="F62" s="26"/>
      <c r="G62" s="1">
        <v>1240</v>
      </c>
      <c r="H62" s="21"/>
    </row>
    <row r="63" spans="1:8" ht="15">
      <c r="A63" s="21"/>
      <c r="B63" s="1" t="s">
        <v>266</v>
      </c>
      <c r="C63" s="1" t="s">
        <v>269</v>
      </c>
      <c r="D63" s="1"/>
      <c r="E63" s="1"/>
      <c r="F63" s="26"/>
      <c r="G63" s="1">
        <v>26507.87</v>
      </c>
      <c r="H63" s="21"/>
    </row>
    <row r="64" spans="1:10" ht="15">
      <c r="A64" s="21"/>
      <c r="B64" s="26"/>
      <c r="C64" s="39" t="s">
        <v>223</v>
      </c>
      <c r="D64" s="26"/>
      <c r="E64" s="26"/>
      <c r="F64" s="26" t="s">
        <v>51</v>
      </c>
      <c r="G64" s="26"/>
      <c r="H64" s="21"/>
      <c r="J64" s="20"/>
    </row>
    <row r="65" spans="1:8" ht="15">
      <c r="A65" s="21"/>
      <c r="B65" s="36" t="s">
        <v>191</v>
      </c>
      <c r="C65" s="42" t="s">
        <v>65</v>
      </c>
      <c r="D65" s="36"/>
      <c r="E65" s="36"/>
      <c r="F65" s="37"/>
      <c r="G65" s="25">
        <v>6553.87</v>
      </c>
      <c r="H65" s="76"/>
    </row>
    <row r="66" spans="1:8" ht="15">
      <c r="A66" s="21"/>
      <c r="B66" s="26"/>
      <c r="C66" s="39" t="s">
        <v>193</v>
      </c>
      <c r="D66" s="26"/>
      <c r="E66" s="26"/>
      <c r="F66" s="26" t="s">
        <v>51</v>
      </c>
      <c r="G66" s="25">
        <v>-9120.23</v>
      </c>
      <c r="H66" s="21"/>
    </row>
    <row r="67" spans="1:9" ht="15">
      <c r="A67" s="21"/>
      <c r="B67" s="26"/>
      <c r="C67" s="39" t="s">
        <v>67</v>
      </c>
      <c r="D67" s="26"/>
      <c r="E67" s="26"/>
      <c r="F67" s="26" t="s">
        <v>51</v>
      </c>
      <c r="G67" s="26"/>
      <c r="H67" s="21"/>
      <c r="I67" s="18"/>
    </row>
    <row r="68" spans="1:8" ht="15">
      <c r="A68" s="47"/>
      <c r="B68" s="26"/>
      <c r="C68" s="39"/>
      <c r="D68" s="26"/>
      <c r="E68" s="26"/>
      <c r="F68" s="26" t="s">
        <v>51</v>
      </c>
      <c r="G68" s="26"/>
      <c r="H68" s="47"/>
    </row>
    <row r="69" spans="1:8" ht="15">
      <c r="A69" s="48"/>
      <c r="B69" s="51"/>
      <c r="C69" s="52" t="s">
        <v>68</v>
      </c>
      <c r="D69" s="51"/>
      <c r="E69" s="51"/>
      <c r="F69" s="51" t="s">
        <v>51</v>
      </c>
      <c r="G69" s="53"/>
      <c r="H69" s="21"/>
    </row>
    <row r="70" spans="1:8" ht="15">
      <c r="A70" s="48"/>
      <c r="B70" s="54"/>
      <c r="C70" s="55" t="s">
        <v>194</v>
      </c>
      <c r="D70" s="55"/>
      <c r="E70" s="55"/>
      <c r="F70" s="55" t="s">
        <v>51</v>
      </c>
      <c r="G70" s="56">
        <v>0</v>
      </c>
      <c r="H70" s="21">
        <f>G66+G40-G42</f>
        <v>-55670.92999999999</v>
      </c>
    </row>
    <row r="71" spans="1:8" ht="15.75" thickBot="1">
      <c r="A71" s="48"/>
      <c r="B71" s="49"/>
      <c r="C71" s="49"/>
      <c r="D71" s="49"/>
      <c r="E71" s="49"/>
      <c r="F71" s="49"/>
      <c r="G71" s="50"/>
      <c r="H71" s="21"/>
    </row>
    <row r="72" spans="2:7" ht="15.75" thickBot="1">
      <c r="B72" s="57" t="s">
        <v>65</v>
      </c>
      <c r="C72" s="58"/>
      <c r="D72" s="58"/>
      <c r="E72" s="58" t="s">
        <v>224</v>
      </c>
      <c r="F72" s="59" t="s">
        <v>225</v>
      </c>
      <c r="G72" s="70"/>
    </row>
    <row r="73" spans="2:7" ht="15">
      <c r="B73" s="46" t="s">
        <v>252</v>
      </c>
      <c r="C73" s="46" t="s">
        <v>89</v>
      </c>
      <c r="D73" s="46" t="s">
        <v>91</v>
      </c>
      <c r="E73" s="46" t="s">
        <v>92</v>
      </c>
      <c r="F73" s="71" t="s">
        <v>93</v>
      </c>
      <c r="G73" s="46" t="s">
        <v>94</v>
      </c>
    </row>
    <row r="74" spans="2:7" ht="15" hidden="1">
      <c r="B74" s="1" t="s">
        <v>90</v>
      </c>
      <c r="C74" s="1"/>
      <c r="D74" s="1">
        <v>2628.75</v>
      </c>
      <c r="E74" s="1"/>
      <c r="F74" s="1"/>
      <c r="G74" s="1"/>
    </row>
    <row r="75" spans="2:7" ht="15" hidden="1">
      <c r="B75" s="1" t="s">
        <v>97</v>
      </c>
      <c r="C75" s="1">
        <v>1480.88</v>
      </c>
      <c r="D75" s="1">
        <v>2628.75</v>
      </c>
      <c r="E75" s="1"/>
      <c r="F75" s="1"/>
      <c r="G75" s="1"/>
    </row>
    <row r="76" spans="2:7" ht="15" hidden="1">
      <c r="B76" s="1" t="s">
        <v>117</v>
      </c>
      <c r="C76" s="1">
        <v>1944.11</v>
      </c>
      <c r="D76" s="1">
        <v>2628.74</v>
      </c>
      <c r="E76" s="1"/>
      <c r="F76" s="1"/>
      <c r="G76" s="1"/>
    </row>
    <row r="77" spans="2:7" ht="15" hidden="1">
      <c r="B77" s="1" t="s">
        <v>121</v>
      </c>
      <c r="C77" s="1">
        <v>2468.62</v>
      </c>
      <c r="D77" s="1">
        <v>2628.75</v>
      </c>
      <c r="E77" s="1"/>
      <c r="F77" s="1"/>
      <c r="G77" s="1"/>
    </row>
    <row r="78" spans="2:7" ht="15" hidden="1">
      <c r="B78" s="1" t="s">
        <v>123</v>
      </c>
      <c r="C78" s="1">
        <v>2543.9</v>
      </c>
      <c r="D78" s="1">
        <v>2628.75</v>
      </c>
      <c r="E78" s="1"/>
      <c r="F78" s="1"/>
      <c r="G78" s="1"/>
    </row>
    <row r="79" spans="2:7" ht="15" hidden="1">
      <c r="B79" s="1" t="s">
        <v>126</v>
      </c>
      <c r="C79" s="1">
        <v>3168.01</v>
      </c>
      <c r="D79" s="1">
        <v>2628.75</v>
      </c>
      <c r="E79" s="1"/>
      <c r="F79" s="1"/>
      <c r="G79" s="1"/>
    </row>
    <row r="80" spans="2:7" ht="15" hidden="1">
      <c r="B80" s="1" t="s">
        <v>134</v>
      </c>
      <c r="C80" s="1">
        <v>3265.32</v>
      </c>
      <c r="D80" s="1">
        <v>2628.75</v>
      </c>
      <c r="E80" s="1"/>
      <c r="F80" s="1"/>
      <c r="G80" s="1"/>
    </row>
    <row r="81" spans="2:7" ht="15" hidden="1">
      <c r="B81" s="1" t="s">
        <v>149</v>
      </c>
      <c r="C81" s="1">
        <v>3847.12</v>
      </c>
      <c r="D81" s="1">
        <v>2628.76</v>
      </c>
      <c r="E81" s="1"/>
      <c r="F81" s="1"/>
      <c r="G81" s="1"/>
    </row>
    <row r="82" spans="2:7" ht="15" hidden="1">
      <c r="B82" s="1" t="s">
        <v>155</v>
      </c>
      <c r="C82" s="1">
        <v>4416.74</v>
      </c>
      <c r="D82" s="1">
        <v>2628.75</v>
      </c>
      <c r="E82" s="1"/>
      <c r="F82" s="1"/>
      <c r="G82" s="1"/>
    </row>
    <row r="83" spans="2:7" ht="15" hidden="1">
      <c r="B83" s="1" t="s">
        <v>164</v>
      </c>
      <c r="C83" s="1">
        <v>4548.023</v>
      </c>
      <c r="D83" s="1">
        <v>2628.45</v>
      </c>
      <c r="E83" s="1"/>
      <c r="F83" s="1"/>
      <c r="G83" s="1"/>
    </row>
    <row r="84" spans="2:7" ht="15" hidden="1">
      <c r="B84" s="6" t="s">
        <v>166</v>
      </c>
      <c r="C84" s="1">
        <v>4830.18</v>
      </c>
      <c r="D84" s="1">
        <v>2628.45</v>
      </c>
      <c r="E84" s="1"/>
      <c r="F84" s="1"/>
      <c r="G84" s="1"/>
    </row>
    <row r="85" spans="2:7" ht="15" hidden="1">
      <c r="B85" s="1" t="s">
        <v>169</v>
      </c>
      <c r="C85" s="1">
        <v>5018.98</v>
      </c>
      <c r="D85" s="1">
        <v>2628.45</v>
      </c>
      <c r="E85" s="1"/>
      <c r="F85" s="1"/>
      <c r="G85" s="1"/>
    </row>
    <row r="86" spans="2:7" ht="15" hidden="1">
      <c r="B86" s="1" t="s">
        <v>174</v>
      </c>
      <c r="C86" s="1">
        <v>4727.37</v>
      </c>
      <c r="D86" s="1">
        <v>2628.45</v>
      </c>
      <c r="E86" s="1"/>
      <c r="F86" s="1"/>
      <c r="G86" s="1"/>
    </row>
    <row r="87" spans="2:7" ht="15">
      <c r="B87" s="1" t="s">
        <v>180</v>
      </c>
      <c r="C87" s="11">
        <f>H86</f>
        <v>0</v>
      </c>
      <c r="D87" s="11">
        <v>6079.75</v>
      </c>
      <c r="E87" s="1">
        <v>2626.2</v>
      </c>
      <c r="F87" s="1">
        <v>2204.95</v>
      </c>
      <c r="G87" s="1">
        <v>6501</v>
      </c>
    </row>
    <row r="88" spans="2:7" ht="15">
      <c r="B88" s="1" t="s">
        <v>256</v>
      </c>
      <c r="C88" s="1"/>
      <c r="D88" s="1">
        <v>6501</v>
      </c>
      <c r="E88" s="1">
        <v>2626.2</v>
      </c>
      <c r="F88" s="1">
        <v>2092.71</v>
      </c>
      <c r="G88" s="1">
        <v>7034.49</v>
      </c>
    </row>
    <row r="89" spans="2:7" ht="15">
      <c r="B89" s="1" t="s">
        <v>260</v>
      </c>
      <c r="C89" s="1"/>
      <c r="D89" s="1">
        <v>7034.49</v>
      </c>
      <c r="E89" s="1">
        <v>2626.2</v>
      </c>
      <c r="F89" s="1">
        <v>3170.95</v>
      </c>
      <c r="G89" s="1">
        <v>6489.74</v>
      </c>
    </row>
    <row r="90" spans="2:7" ht="15">
      <c r="B90" s="1" t="s">
        <v>266</v>
      </c>
      <c r="C90" s="1"/>
      <c r="D90" s="1">
        <v>6489.74</v>
      </c>
      <c r="E90" s="1">
        <v>2626.2</v>
      </c>
      <c r="F90" s="1">
        <v>3408.23</v>
      </c>
      <c r="G90" s="1">
        <v>5707.71</v>
      </c>
    </row>
  </sheetData>
  <sheetProtection/>
  <mergeCells count="1">
    <mergeCell ref="C16:D17"/>
  </mergeCells>
  <printOptions/>
  <pageMargins left="0.7" right="0.7" top="0.75" bottom="0.75" header="0.3" footer="0.3"/>
  <pageSetup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3:O91"/>
  <sheetViews>
    <sheetView zoomScalePageLayoutView="0" workbookViewId="0" topLeftCell="A37">
      <selection activeCell="D95" sqref="D95"/>
    </sheetView>
  </sheetViews>
  <sheetFormatPr defaultColWidth="9.140625" defaultRowHeight="15"/>
  <cols>
    <col min="1" max="1" width="8.00390625" style="0" customWidth="1"/>
    <col min="2" max="2" width="11.28125" style="0" customWidth="1"/>
    <col min="3" max="3" width="9.8515625" style="0" customWidth="1"/>
    <col min="4" max="4" width="16.140625" style="0" customWidth="1"/>
    <col min="5" max="5" width="14.8515625" style="0" customWidth="1"/>
    <col min="7" max="7" width="11.8515625" style="0" customWidth="1"/>
    <col min="8" max="8" width="11.140625" style="0" customWidth="1"/>
    <col min="10" max="15" width="8.421875" style="0" customWidth="1"/>
  </cols>
  <sheetData>
    <row r="3" spans="1:7" ht="15">
      <c r="A3" s="63" t="s">
        <v>176</v>
      </c>
      <c r="B3" s="63"/>
      <c r="C3" s="63"/>
      <c r="D3" s="63"/>
      <c r="E3" s="63"/>
      <c r="F3" s="63" t="s">
        <v>275</v>
      </c>
      <c r="G3" s="63"/>
    </row>
    <row r="4" spans="1:7" ht="15">
      <c r="A4" s="63"/>
      <c r="B4" s="63"/>
      <c r="C4" s="63"/>
      <c r="D4" s="63"/>
      <c r="E4" s="63"/>
      <c r="F4" s="63"/>
      <c r="G4" s="63"/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177</v>
      </c>
      <c r="B9" s="11">
        <v>13308.74</v>
      </c>
      <c r="C9" s="11">
        <v>0</v>
      </c>
      <c r="D9" s="11">
        <v>414.01</v>
      </c>
      <c r="E9" s="1"/>
      <c r="F9" s="11">
        <f>D9</f>
        <v>414.01</v>
      </c>
      <c r="G9" s="11">
        <v>12894.73</v>
      </c>
      <c r="H9" s="1"/>
    </row>
    <row r="10" spans="1:8" ht="15">
      <c r="A10" s="1" t="s">
        <v>11</v>
      </c>
      <c r="B10" s="11">
        <v>56785.06</v>
      </c>
      <c r="C10" s="11">
        <v>23939.37</v>
      </c>
      <c r="D10" s="11">
        <v>21263.02</v>
      </c>
      <c r="E10" s="1"/>
      <c r="F10" s="11">
        <f>D10</f>
        <v>21263.02</v>
      </c>
      <c r="G10" s="11">
        <v>59461.41</v>
      </c>
      <c r="H10" s="1"/>
    </row>
    <row r="11" spans="1:8" ht="15">
      <c r="A11" s="1" t="s">
        <v>12</v>
      </c>
      <c r="B11" s="1"/>
      <c r="C11" s="11">
        <f>SUM(C9:C10)</f>
        <v>23939.37</v>
      </c>
      <c r="D11" s="1"/>
      <c r="E11" s="1"/>
      <c r="F11" s="11">
        <f>SUM(F9:F10)</f>
        <v>21677.03</v>
      </c>
      <c r="G11" s="1"/>
      <c r="H11" s="1"/>
    </row>
    <row r="16" spans="1:15" ht="15">
      <c r="A16" s="1"/>
      <c r="B16" s="1" t="s">
        <v>13</v>
      </c>
      <c r="C16" s="475" t="s">
        <v>14</v>
      </c>
      <c r="D16" s="476"/>
      <c r="E16" s="1" t="s">
        <v>15</v>
      </c>
      <c r="F16" s="1"/>
      <c r="G16" s="1"/>
      <c r="H16" s="1"/>
      <c r="I16" s="4"/>
      <c r="J16" s="4"/>
      <c r="K16" s="4"/>
      <c r="L16" s="4"/>
      <c r="M16" s="4"/>
      <c r="N16" s="4"/>
      <c r="O16" s="4"/>
    </row>
    <row r="17" spans="1:15" ht="15">
      <c r="A17" s="1"/>
      <c r="B17" s="1"/>
      <c r="C17" s="477"/>
      <c r="D17" s="478"/>
      <c r="E17" s="1"/>
      <c r="F17" s="1"/>
      <c r="G17" s="1" t="s">
        <v>270</v>
      </c>
      <c r="H17" s="1" t="s">
        <v>20</v>
      </c>
      <c r="I17" s="4"/>
      <c r="J17" s="4"/>
      <c r="K17" s="4"/>
      <c r="L17" s="4"/>
      <c r="M17" s="4"/>
      <c r="N17" s="4"/>
      <c r="O17" s="4"/>
    </row>
    <row r="18" spans="1:15" ht="15">
      <c r="A18" s="1"/>
      <c r="B18" s="3" t="s">
        <v>214</v>
      </c>
      <c r="C18" s="3"/>
      <c r="D18" s="1"/>
      <c r="E18" s="1"/>
      <c r="F18" s="1"/>
      <c r="G18" s="1"/>
      <c r="H18" s="11"/>
      <c r="I18" s="4"/>
      <c r="J18" s="4"/>
      <c r="K18" s="4"/>
      <c r="L18" s="4"/>
      <c r="M18" s="4"/>
      <c r="N18" s="4"/>
      <c r="O18" s="4"/>
    </row>
    <row r="19" spans="1:15" ht="15">
      <c r="A19" s="1"/>
      <c r="B19" s="1"/>
      <c r="C19" s="1"/>
      <c r="D19" s="1"/>
      <c r="E19" s="1"/>
      <c r="F19" s="1"/>
      <c r="G19" s="1"/>
      <c r="H19" s="11"/>
      <c r="I19" s="4"/>
      <c r="J19" s="4"/>
      <c r="K19" s="4"/>
      <c r="L19" s="4"/>
      <c r="M19" s="4"/>
      <c r="N19" s="21"/>
      <c r="O19" s="4"/>
    </row>
    <row r="20" spans="1:15" ht="15">
      <c r="A20" s="1"/>
      <c r="B20" s="1" t="s">
        <v>278</v>
      </c>
      <c r="C20" s="1"/>
      <c r="D20" s="1"/>
      <c r="E20" s="1" t="s">
        <v>262</v>
      </c>
      <c r="F20" s="1">
        <v>1</v>
      </c>
      <c r="G20" s="1"/>
      <c r="H20" s="1">
        <v>0</v>
      </c>
      <c r="I20" s="4"/>
      <c r="J20" s="4"/>
      <c r="K20" s="4"/>
      <c r="L20" s="4"/>
      <c r="M20" s="4"/>
      <c r="N20" s="4"/>
      <c r="O20" s="4"/>
    </row>
    <row r="21" spans="1:15" ht="15">
      <c r="A21" s="1"/>
      <c r="B21" s="1"/>
      <c r="C21" s="1"/>
      <c r="D21" s="1"/>
      <c r="E21" s="1"/>
      <c r="F21" s="1"/>
      <c r="G21" s="1"/>
      <c r="H21" s="1"/>
      <c r="I21" s="4"/>
      <c r="J21" s="4"/>
      <c r="K21" s="4"/>
      <c r="L21" s="4"/>
      <c r="M21" s="4"/>
      <c r="N21" s="4"/>
      <c r="O21" s="4"/>
    </row>
    <row r="22" spans="1:15" ht="15">
      <c r="A22" s="1"/>
      <c r="B22" s="1"/>
      <c r="C22" s="1"/>
      <c r="D22" s="1"/>
      <c r="E22" s="1"/>
      <c r="F22" s="1"/>
      <c r="G22" s="1"/>
      <c r="H22" s="1"/>
      <c r="I22" s="4"/>
      <c r="J22" s="4"/>
      <c r="K22" s="4"/>
      <c r="L22" s="4"/>
      <c r="M22" s="4"/>
      <c r="N22" s="21"/>
      <c r="O22" s="4"/>
    </row>
    <row r="23" spans="1:15" ht="15">
      <c r="A23" s="1"/>
      <c r="B23" s="1"/>
      <c r="C23" s="1"/>
      <c r="D23" s="1"/>
      <c r="E23" s="1"/>
      <c r="F23" s="1"/>
      <c r="G23" s="1" t="s">
        <v>27</v>
      </c>
      <c r="H23" s="1">
        <f>SUM(H19:H22)</f>
        <v>0</v>
      </c>
      <c r="I23" s="4"/>
      <c r="J23" s="4"/>
      <c r="K23" s="4"/>
      <c r="L23" s="4"/>
      <c r="M23" s="4"/>
      <c r="N23" s="21"/>
      <c r="O23" s="4"/>
    </row>
    <row r="24" spans="1:15" ht="15">
      <c r="A24" s="1"/>
      <c r="B24" s="1"/>
      <c r="C24" s="1"/>
      <c r="D24" s="1"/>
      <c r="E24" s="1"/>
      <c r="F24" s="1"/>
      <c r="G24" s="1"/>
      <c r="H24" s="1"/>
      <c r="I24" s="4"/>
      <c r="J24" s="4"/>
      <c r="K24" s="4"/>
      <c r="L24" s="4"/>
      <c r="M24" s="4"/>
      <c r="N24" s="4"/>
      <c r="O24" s="4"/>
    </row>
    <row r="25" spans="1:15" ht="15">
      <c r="A25" s="1"/>
      <c r="B25" s="45" t="s">
        <v>215</v>
      </c>
      <c r="C25" s="30"/>
      <c r="D25" s="30"/>
      <c r="E25" s="11"/>
      <c r="F25" s="1">
        <v>1798.6</v>
      </c>
      <c r="G25" s="1">
        <v>7.55</v>
      </c>
      <c r="H25" s="13">
        <f>F25*G25</f>
        <v>13579.429999999998</v>
      </c>
      <c r="I25" s="4"/>
      <c r="J25" s="4"/>
      <c r="K25" s="4"/>
      <c r="L25" s="4"/>
      <c r="M25" s="4"/>
      <c r="N25" s="4"/>
      <c r="O25" s="4"/>
    </row>
    <row r="26" spans="1:15" ht="15">
      <c r="A26" s="1"/>
      <c r="B26" s="45" t="s">
        <v>216</v>
      </c>
      <c r="C26" s="30"/>
      <c r="D26" s="30"/>
      <c r="E26" s="11"/>
      <c r="F26" s="1"/>
      <c r="G26" s="1"/>
      <c r="H26" s="13"/>
      <c r="I26" s="4"/>
      <c r="J26" s="4"/>
      <c r="K26" s="4"/>
      <c r="L26" s="4"/>
      <c r="M26" s="4"/>
      <c r="N26" s="4"/>
      <c r="O26" s="4"/>
    </row>
    <row r="27" spans="1:15" ht="15">
      <c r="A27" s="1"/>
      <c r="B27" s="45" t="s">
        <v>217</v>
      </c>
      <c r="C27" s="6" t="s">
        <v>218</v>
      </c>
      <c r="D27" s="30"/>
      <c r="E27" s="11"/>
      <c r="F27" s="1"/>
      <c r="G27" s="1"/>
      <c r="H27" s="13"/>
      <c r="I27" s="4"/>
      <c r="J27" s="4"/>
      <c r="K27" s="4"/>
      <c r="L27" s="4"/>
      <c r="M27" s="4"/>
      <c r="N27" s="4"/>
      <c r="O27" s="4"/>
    </row>
    <row r="28" spans="1:15" ht="15">
      <c r="A28" s="1"/>
      <c r="B28" s="45" t="s">
        <v>219</v>
      </c>
      <c r="C28" s="30"/>
      <c r="D28" s="30"/>
      <c r="E28" s="1"/>
      <c r="F28" s="1"/>
      <c r="G28" s="1"/>
      <c r="H28" s="1"/>
      <c r="I28" s="4"/>
      <c r="J28" s="4"/>
      <c r="K28" s="4"/>
      <c r="L28" s="4"/>
      <c r="M28" s="4"/>
      <c r="N28" s="4"/>
      <c r="O28" s="4"/>
    </row>
    <row r="29" spans="1:15" ht="15">
      <c r="A29" s="1"/>
      <c r="B29" s="1"/>
      <c r="C29" s="1"/>
      <c r="D29" s="1"/>
      <c r="E29" s="1"/>
      <c r="F29" s="1"/>
      <c r="G29" s="1"/>
      <c r="H29" s="1"/>
      <c r="I29" s="4"/>
      <c r="J29" s="4"/>
      <c r="K29" s="4"/>
      <c r="L29" s="4"/>
      <c r="M29" s="4"/>
      <c r="N29" s="4"/>
      <c r="O29" s="4"/>
    </row>
    <row r="30" spans="1:15" ht="15">
      <c r="A30" s="1"/>
      <c r="B30" s="1"/>
      <c r="C30" s="1"/>
      <c r="D30" s="1"/>
      <c r="E30" s="1"/>
      <c r="F30" s="1"/>
      <c r="G30" s="14" t="s">
        <v>27</v>
      </c>
      <c r="H30" s="16">
        <f>SUM(H23:H29)</f>
        <v>13579.429999999998</v>
      </c>
      <c r="I30" s="4"/>
      <c r="J30" s="4"/>
      <c r="K30" s="4"/>
      <c r="L30" s="4"/>
      <c r="M30" s="4"/>
      <c r="N30" s="4"/>
      <c r="O30" s="4"/>
    </row>
    <row r="31" spans="1:15" ht="15">
      <c r="A31" s="1"/>
      <c r="B31" s="1"/>
      <c r="C31" s="1"/>
      <c r="D31" s="1"/>
      <c r="E31" s="1"/>
      <c r="F31" s="1"/>
      <c r="G31" s="1"/>
      <c r="H31" s="1"/>
      <c r="I31" s="4"/>
      <c r="J31" s="4"/>
      <c r="K31" s="4"/>
      <c r="L31" s="4"/>
      <c r="M31" s="4"/>
      <c r="N31" s="4"/>
      <c r="O31" s="4"/>
    </row>
    <row r="32" spans="9:15" ht="15">
      <c r="I32" s="4"/>
      <c r="J32" s="4"/>
      <c r="K32" s="4"/>
      <c r="L32" s="4"/>
      <c r="M32" s="4"/>
      <c r="N32" s="4"/>
      <c r="O32" s="4"/>
    </row>
    <row r="35" spans="3:7" ht="18.75">
      <c r="C35" s="65" t="s">
        <v>43</v>
      </c>
      <c r="D35" s="65"/>
      <c r="E35" s="65" t="s">
        <v>229</v>
      </c>
      <c r="F35" s="63"/>
      <c r="G35" s="63"/>
    </row>
    <row r="36" spans="2:7" ht="18.75">
      <c r="B36" s="64">
        <v>1798.6</v>
      </c>
      <c r="C36" s="65" t="s">
        <v>72</v>
      </c>
      <c r="D36" s="65"/>
      <c r="E36" s="65" t="s">
        <v>276</v>
      </c>
      <c r="F36" s="63"/>
      <c r="G36" s="63"/>
    </row>
    <row r="37" spans="1:7" ht="15">
      <c r="A37" s="21"/>
      <c r="B37" s="1" t="s">
        <v>46</v>
      </c>
      <c r="C37" s="38" t="s">
        <v>47</v>
      </c>
      <c r="D37" s="1"/>
      <c r="E37" s="1"/>
      <c r="F37" s="1" t="s">
        <v>262</v>
      </c>
      <c r="G37" s="1" t="s">
        <v>49</v>
      </c>
    </row>
    <row r="38" spans="1:7" ht="18.75">
      <c r="A38" s="21"/>
      <c r="B38" s="34" t="s">
        <v>272</v>
      </c>
      <c r="C38" s="72"/>
      <c r="D38" s="73"/>
      <c r="E38" s="73"/>
      <c r="F38" s="73">
        <v>13.31</v>
      </c>
      <c r="G38" s="37">
        <v>23939.37</v>
      </c>
    </row>
    <row r="39" spans="1:8" ht="15">
      <c r="A39" s="21"/>
      <c r="B39" s="26"/>
      <c r="C39" s="39"/>
      <c r="D39" s="26"/>
      <c r="E39" s="26"/>
      <c r="F39" s="26"/>
      <c r="G39" s="26"/>
      <c r="H39" s="4"/>
    </row>
    <row r="40" spans="1:8" ht="18.75">
      <c r="A40" s="21"/>
      <c r="B40" s="34" t="s">
        <v>273</v>
      </c>
      <c r="C40" s="74"/>
      <c r="D40" s="73"/>
      <c r="E40" s="73"/>
      <c r="F40" s="73"/>
      <c r="G40" s="37">
        <v>21677.03</v>
      </c>
      <c r="H40" s="21"/>
    </row>
    <row r="41" spans="1:8" ht="15">
      <c r="A41" s="21"/>
      <c r="B41" s="26"/>
      <c r="C41" s="39"/>
      <c r="D41" s="26"/>
      <c r="E41" s="26"/>
      <c r="F41" s="26"/>
      <c r="G41" s="26"/>
      <c r="H41" s="21"/>
    </row>
    <row r="42" spans="1:9" ht="18.75">
      <c r="A42" s="47"/>
      <c r="B42" s="34" t="s">
        <v>274</v>
      </c>
      <c r="C42" s="72"/>
      <c r="D42" s="75"/>
      <c r="E42" s="73"/>
      <c r="F42" s="15" t="s">
        <v>51</v>
      </c>
      <c r="G42" s="36">
        <v>13579.43</v>
      </c>
      <c r="H42" s="47"/>
      <c r="I42" s="17"/>
    </row>
    <row r="43" spans="1:8" ht="15.75">
      <c r="A43" s="21"/>
      <c r="B43" s="29"/>
      <c r="C43" s="68" t="s">
        <v>233</v>
      </c>
      <c r="D43" s="68"/>
      <c r="E43" s="68"/>
      <c r="F43" s="61">
        <v>7.55</v>
      </c>
      <c r="G43" s="29"/>
      <c r="H43" s="21"/>
    </row>
    <row r="44" spans="1:8" ht="15">
      <c r="A44" s="21"/>
      <c r="B44" s="26"/>
      <c r="C44" s="68" t="s">
        <v>216</v>
      </c>
      <c r="D44" s="68"/>
      <c r="E44" s="68"/>
      <c r="F44" s="1" t="s">
        <v>234</v>
      </c>
      <c r="G44" s="31">
        <f>B36*F43</f>
        <v>13579.429999999998</v>
      </c>
      <c r="H44" s="21"/>
    </row>
    <row r="45" spans="1:8" ht="15">
      <c r="A45" s="21"/>
      <c r="B45" s="26"/>
      <c r="C45" s="68" t="s">
        <v>217</v>
      </c>
      <c r="D45" s="68" t="s">
        <v>218</v>
      </c>
      <c r="E45" s="68"/>
      <c r="F45" s="1" t="s">
        <v>235</v>
      </c>
      <c r="G45" s="31"/>
      <c r="H45" s="21"/>
    </row>
    <row r="46" spans="1:8" ht="15">
      <c r="A46" s="21"/>
      <c r="B46" s="26"/>
      <c r="C46" s="68" t="s">
        <v>219</v>
      </c>
      <c r="D46" s="68"/>
      <c r="E46" s="68"/>
      <c r="F46" s="1"/>
      <c r="G46" s="26"/>
      <c r="H46" s="21"/>
    </row>
    <row r="47" spans="1:8" ht="15">
      <c r="A47" s="21"/>
      <c r="B47" s="26"/>
      <c r="C47" s="6" t="s">
        <v>104</v>
      </c>
      <c r="D47" s="6" t="s">
        <v>105</v>
      </c>
      <c r="E47" s="6"/>
      <c r="F47" s="69">
        <v>1.68</v>
      </c>
      <c r="G47" s="31">
        <f>B36*F47</f>
        <v>3021.6479999999997</v>
      </c>
      <c r="H47" s="21"/>
    </row>
    <row r="48" spans="1:8" ht="15">
      <c r="A48" s="21"/>
      <c r="B48" s="26"/>
      <c r="C48" s="6" t="s">
        <v>106</v>
      </c>
      <c r="D48" s="6"/>
      <c r="E48" s="6"/>
      <c r="F48" s="69">
        <v>2.22</v>
      </c>
      <c r="G48" s="31">
        <f>B36*F48</f>
        <v>3992.8920000000003</v>
      </c>
      <c r="H48" s="21"/>
    </row>
    <row r="49" spans="1:8" ht="15">
      <c r="A49" s="21"/>
      <c r="B49" s="26"/>
      <c r="C49" s="6" t="s">
        <v>107</v>
      </c>
      <c r="D49" s="6"/>
      <c r="E49" s="6"/>
      <c r="F49" s="69"/>
      <c r="G49" s="31"/>
      <c r="H49" s="21"/>
    </row>
    <row r="50" spans="1:8" ht="15">
      <c r="A50" s="21"/>
      <c r="B50" s="26"/>
      <c r="C50" s="6" t="s">
        <v>108</v>
      </c>
      <c r="D50" s="6"/>
      <c r="E50" s="6"/>
      <c r="F50" s="69">
        <v>0.69</v>
      </c>
      <c r="G50" s="31">
        <f>B36*F50</f>
        <v>1241.0339999999999</v>
      </c>
      <c r="H50" s="21"/>
    </row>
    <row r="51" spans="1:8" ht="15">
      <c r="A51" s="21"/>
      <c r="B51" s="26"/>
      <c r="C51" s="6" t="s">
        <v>109</v>
      </c>
      <c r="D51" s="6"/>
      <c r="E51" s="6"/>
      <c r="F51" s="69"/>
      <c r="G51" s="31"/>
      <c r="H51" s="21"/>
    </row>
    <row r="52" spans="1:8" ht="15">
      <c r="A52" s="21"/>
      <c r="B52" s="26"/>
      <c r="C52" s="6" t="s">
        <v>110</v>
      </c>
      <c r="D52" s="6"/>
      <c r="E52" s="6"/>
      <c r="F52" s="69">
        <v>2</v>
      </c>
      <c r="G52" s="31">
        <f>B36*F52</f>
        <v>3597.2</v>
      </c>
      <c r="H52" s="21"/>
    </row>
    <row r="53" spans="1:8" ht="15">
      <c r="A53" s="21"/>
      <c r="B53" s="26"/>
      <c r="C53" s="6" t="s">
        <v>111</v>
      </c>
      <c r="D53" s="6"/>
      <c r="E53" s="6" t="s">
        <v>112</v>
      </c>
      <c r="F53" s="69"/>
      <c r="G53" s="31"/>
      <c r="H53" s="21"/>
    </row>
    <row r="54" spans="1:8" ht="15">
      <c r="A54" s="21"/>
      <c r="B54" s="26"/>
      <c r="C54" s="6" t="s">
        <v>108</v>
      </c>
      <c r="D54" s="6"/>
      <c r="E54" s="6"/>
      <c r="F54" s="69">
        <v>0.57</v>
      </c>
      <c r="G54" s="31">
        <f>B36*F54</f>
        <v>1025.2019999999998</v>
      </c>
      <c r="H54" s="21"/>
    </row>
    <row r="55" spans="1:8" ht="15">
      <c r="A55" s="21"/>
      <c r="B55" s="26"/>
      <c r="C55" s="6" t="s">
        <v>113</v>
      </c>
      <c r="D55" s="6"/>
      <c r="E55" s="6"/>
      <c r="F55" s="69"/>
      <c r="G55" s="31"/>
      <c r="H55" s="21"/>
    </row>
    <row r="56" spans="1:8" ht="15">
      <c r="A56" s="21"/>
      <c r="B56" s="26"/>
      <c r="C56" s="6" t="s">
        <v>114</v>
      </c>
      <c r="D56" s="6"/>
      <c r="E56" s="6"/>
      <c r="F56" s="69">
        <v>0.39</v>
      </c>
      <c r="G56" s="31">
        <f>B36*F56</f>
        <v>701.454</v>
      </c>
      <c r="H56" s="21"/>
    </row>
    <row r="57" spans="1:8" ht="18.75">
      <c r="A57" s="21"/>
      <c r="B57" s="34" t="s">
        <v>62</v>
      </c>
      <c r="C57" s="41"/>
      <c r="D57" s="15"/>
      <c r="E57" s="3" t="s">
        <v>220</v>
      </c>
      <c r="F57" s="60">
        <v>4.76</v>
      </c>
      <c r="G57" s="31">
        <f>B36*F57</f>
        <v>8561.336</v>
      </c>
      <c r="H57" s="21"/>
    </row>
    <row r="58" spans="1:8" ht="18.75">
      <c r="A58" s="21"/>
      <c r="B58" s="34"/>
      <c r="C58" s="41"/>
      <c r="D58" s="15"/>
      <c r="E58" s="3" t="s">
        <v>93</v>
      </c>
      <c r="F58" s="34"/>
      <c r="G58" s="31">
        <f>G40-G44</f>
        <v>8097.6</v>
      </c>
      <c r="H58" s="21"/>
    </row>
    <row r="59" spans="1:8" ht="15.75">
      <c r="A59" s="21"/>
      <c r="B59" s="66" t="s">
        <v>230</v>
      </c>
      <c r="C59" s="66"/>
      <c r="D59" s="66"/>
      <c r="E59" s="66"/>
      <c r="F59" s="67"/>
      <c r="G59" s="67"/>
      <c r="H59" s="21"/>
    </row>
    <row r="60" spans="1:8" ht="15">
      <c r="A60" s="21"/>
      <c r="B60" s="1"/>
      <c r="C60" s="1" t="s">
        <v>278</v>
      </c>
      <c r="D60" s="1"/>
      <c r="E60" s="35"/>
      <c r="F60" s="35"/>
      <c r="G60" s="11">
        <v>0</v>
      </c>
      <c r="H60" s="21"/>
    </row>
    <row r="61" spans="1:8" ht="15">
      <c r="A61" s="21"/>
      <c r="B61" s="1"/>
      <c r="C61" s="1"/>
      <c r="D61" s="1"/>
      <c r="E61" s="26"/>
      <c r="F61" s="26">
        <v>1</v>
      </c>
      <c r="G61" s="1"/>
      <c r="H61" s="21"/>
    </row>
    <row r="62" spans="1:8" ht="15">
      <c r="A62" s="21"/>
      <c r="B62" s="1"/>
      <c r="C62" s="1"/>
      <c r="D62" s="1"/>
      <c r="E62" s="1"/>
      <c r="F62" s="26"/>
      <c r="G62" s="1"/>
      <c r="H62" s="21"/>
    </row>
    <row r="63" spans="1:8" ht="15">
      <c r="A63" s="21"/>
      <c r="B63" s="1"/>
      <c r="C63" s="1"/>
      <c r="D63" s="1"/>
      <c r="E63" s="1"/>
      <c r="F63" s="26"/>
      <c r="G63" s="1"/>
      <c r="H63" s="21"/>
    </row>
    <row r="64" spans="1:10" ht="15">
      <c r="A64" s="21"/>
      <c r="B64" s="26"/>
      <c r="C64" s="39" t="s">
        <v>223</v>
      </c>
      <c r="D64" s="26"/>
      <c r="E64" s="26"/>
      <c r="F64" s="26" t="s">
        <v>51</v>
      </c>
      <c r="G64" s="26"/>
      <c r="H64" s="21"/>
      <c r="J64" s="20"/>
    </row>
    <row r="65" spans="1:8" ht="15">
      <c r="A65" s="21"/>
      <c r="B65" s="36" t="s">
        <v>191</v>
      </c>
      <c r="C65" s="42" t="s">
        <v>65</v>
      </c>
      <c r="D65" s="36"/>
      <c r="E65" s="36"/>
      <c r="F65" s="37"/>
      <c r="G65" s="25">
        <v>8953.42</v>
      </c>
      <c r="H65" s="76"/>
    </row>
    <row r="66" spans="1:8" ht="15">
      <c r="A66" s="21"/>
      <c r="B66" s="26"/>
      <c r="C66" s="39" t="s">
        <v>193</v>
      </c>
      <c r="D66" s="26"/>
      <c r="E66" s="26"/>
      <c r="F66" s="26" t="s">
        <v>51</v>
      </c>
      <c r="G66" s="25">
        <v>0</v>
      </c>
      <c r="H66" s="21"/>
    </row>
    <row r="67" spans="1:9" ht="15">
      <c r="A67" s="21"/>
      <c r="B67" s="26"/>
      <c r="C67" s="39" t="s">
        <v>67</v>
      </c>
      <c r="D67" s="26"/>
      <c r="E67" s="26"/>
      <c r="F67" s="26" t="s">
        <v>51</v>
      </c>
      <c r="G67" s="26"/>
      <c r="H67" s="21"/>
      <c r="I67" s="18"/>
    </row>
    <row r="68" spans="1:8" ht="15">
      <c r="A68" s="47"/>
      <c r="B68" s="26"/>
      <c r="C68" s="39"/>
      <c r="D68" s="26"/>
      <c r="E68" s="26"/>
      <c r="F68" s="26" t="s">
        <v>51</v>
      </c>
      <c r="G68" s="26"/>
      <c r="H68" s="47"/>
    </row>
    <row r="69" spans="1:8" ht="15">
      <c r="A69" s="48"/>
      <c r="B69" s="51"/>
      <c r="C69" s="52" t="s">
        <v>68</v>
      </c>
      <c r="D69" s="51"/>
      <c r="E69" s="51"/>
      <c r="F69" s="51" t="s">
        <v>51</v>
      </c>
      <c r="G69" s="53"/>
      <c r="H69" s="21"/>
    </row>
    <row r="70" spans="1:8" ht="15">
      <c r="A70" s="48"/>
      <c r="B70" s="54"/>
      <c r="C70" s="55" t="s">
        <v>194</v>
      </c>
      <c r="D70" s="55"/>
      <c r="E70" s="55"/>
      <c r="F70" s="55" t="s">
        <v>51</v>
      </c>
      <c r="G70" s="56">
        <f>G66+G40-G42</f>
        <v>8097.5999999999985</v>
      </c>
      <c r="H70" s="21">
        <f>G66+G40-G42</f>
        <v>8097.5999999999985</v>
      </c>
    </row>
    <row r="71" spans="1:8" ht="15.75" thickBot="1">
      <c r="A71" s="48"/>
      <c r="B71" s="49"/>
      <c r="C71" s="49"/>
      <c r="D71" s="49"/>
      <c r="E71" s="49"/>
      <c r="F71" s="49"/>
      <c r="G71" s="50"/>
      <c r="H71" s="21"/>
    </row>
    <row r="72" spans="2:7" ht="15.75" thickBot="1">
      <c r="B72" s="57" t="s">
        <v>65</v>
      </c>
      <c r="C72" s="58"/>
      <c r="D72" s="58"/>
      <c r="E72" s="58" t="s">
        <v>224</v>
      </c>
      <c r="F72" s="59" t="s">
        <v>225</v>
      </c>
      <c r="G72" s="70"/>
    </row>
    <row r="73" spans="2:7" ht="15">
      <c r="B73" s="46" t="s">
        <v>252</v>
      </c>
      <c r="C73" s="46" t="s">
        <v>89</v>
      </c>
      <c r="D73" s="46" t="s">
        <v>91</v>
      </c>
      <c r="E73" s="46" t="s">
        <v>92</v>
      </c>
      <c r="F73" s="71" t="s">
        <v>93</v>
      </c>
      <c r="G73" s="46" t="s">
        <v>94</v>
      </c>
    </row>
    <row r="74" spans="2:7" ht="15" hidden="1">
      <c r="B74" s="1" t="s">
        <v>90</v>
      </c>
      <c r="C74" s="1"/>
      <c r="D74" s="1">
        <v>2628.75</v>
      </c>
      <c r="E74" s="1"/>
      <c r="F74" s="1"/>
      <c r="G74" s="1"/>
    </row>
    <row r="75" spans="2:7" ht="15" hidden="1">
      <c r="B75" s="1" t="s">
        <v>97</v>
      </c>
      <c r="C75" s="1">
        <v>1480.88</v>
      </c>
      <c r="D75" s="1">
        <v>2628.75</v>
      </c>
      <c r="E75" s="1"/>
      <c r="F75" s="1"/>
      <c r="G75" s="1"/>
    </row>
    <row r="76" spans="2:7" ht="15" hidden="1">
      <c r="B76" s="1" t="s">
        <v>117</v>
      </c>
      <c r="C76" s="1">
        <v>1944.11</v>
      </c>
      <c r="D76" s="1">
        <v>2628.74</v>
      </c>
      <c r="E76" s="1"/>
      <c r="F76" s="1"/>
      <c r="G76" s="1"/>
    </row>
    <row r="77" spans="2:7" ht="15" hidden="1">
      <c r="B77" s="1" t="s">
        <v>121</v>
      </c>
      <c r="C77" s="1">
        <v>2468.62</v>
      </c>
      <c r="D77" s="1">
        <v>2628.75</v>
      </c>
      <c r="E77" s="1"/>
      <c r="F77" s="1"/>
      <c r="G77" s="1"/>
    </row>
    <row r="78" spans="2:7" ht="15" hidden="1">
      <c r="B78" s="1" t="s">
        <v>123</v>
      </c>
      <c r="C78" s="1">
        <v>2543.9</v>
      </c>
      <c r="D78" s="1">
        <v>2628.75</v>
      </c>
      <c r="E78" s="1"/>
      <c r="F78" s="1"/>
      <c r="G78" s="1"/>
    </row>
    <row r="79" spans="2:7" ht="15" hidden="1">
      <c r="B79" s="1" t="s">
        <v>126</v>
      </c>
      <c r="C79" s="1">
        <v>3168.01</v>
      </c>
      <c r="D79" s="1">
        <v>2628.75</v>
      </c>
      <c r="E79" s="1"/>
      <c r="F79" s="1"/>
      <c r="G79" s="1"/>
    </row>
    <row r="80" spans="2:7" ht="15" hidden="1">
      <c r="B80" s="1" t="s">
        <v>134</v>
      </c>
      <c r="C80" s="1">
        <v>3265.32</v>
      </c>
      <c r="D80" s="1">
        <v>2628.75</v>
      </c>
      <c r="E80" s="1"/>
      <c r="F80" s="1"/>
      <c r="G80" s="1"/>
    </row>
    <row r="81" spans="2:7" ht="15" hidden="1">
      <c r="B81" s="1" t="s">
        <v>149</v>
      </c>
      <c r="C81" s="1">
        <v>3847.12</v>
      </c>
      <c r="D81" s="1">
        <v>2628.76</v>
      </c>
      <c r="E81" s="1"/>
      <c r="F81" s="1"/>
      <c r="G81" s="1"/>
    </row>
    <row r="82" spans="2:7" ht="15" hidden="1">
      <c r="B82" s="1" t="s">
        <v>155</v>
      </c>
      <c r="C82" s="1">
        <v>4416.74</v>
      </c>
      <c r="D82" s="1">
        <v>2628.75</v>
      </c>
      <c r="E82" s="1"/>
      <c r="F82" s="1"/>
      <c r="G82" s="1"/>
    </row>
    <row r="83" spans="2:7" ht="15" hidden="1">
      <c r="B83" s="1" t="s">
        <v>164</v>
      </c>
      <c r="C83" s="1">
        <v>4548.023</v>
      </c>
      <c r="D83" s="1">
        <v>2628.45</v>
      </c>
      <c r="E83" s="1"/>
      <c r="F83" s="1"/>
      <c r="G83" s="1"/>
    </row>
    <row r="84" spans="2:7" ht="15" hidden="1">
      <c r="B84" s="6" t="s">
        <v>166</v>
      </c>
      <c r="C84" s="1">
        <v>4830.18</v>
      </c>
      <c r="D84" s="1">
        <v>2628.45</v>
      </c>
      <c r="E84" s="1"/>
      <c r="F84" s="1"/>
      <c r="G84" s="1"/>
    </row>
    <row r="85" spans="2:7" ht="15" hidden="1">
      <c r="B85" s="1" t="s">
        <v>169</v>
      </c>
      <c r="C85" s="1">
        <v>5018.98</v>
      </c>
      <c r="D85" s="1">
        <v>2628.45</v>
      </c>
      <c r="E85" s="1"/>
      <c r="F85" s="1"/>
      <c r="G85" s="1"/>
    </row>
    <row r="86" spans="2:7" ht="15" hidden="1">
      <c r="B86" s="1" t="s">
        <v>174</v>
      </c>
      <c r="C86" s="1">
        <v>4727.37</v>
      </c>
      <c r="D86" s="1">
        <v>2628.45</v>
      </c>
      <c r="E86" s="1"/>
      <c r="F86" s="1"/>
      <c r="G86" s="1"/>
    </row>
    <row r="87" spans="2:7" ht="15">
      <c r="B87" s="1" t="s">
        <v>180</v>
      </c>
      <c r="C87" s="11">
        <f>H86</f>
        <v>0</v>
      </c>
      <c r="D87" s="11">
        <v>6079.75</v>
      </c>
      <c r="E87" s="1">
        <v>2626.2</v>
      </c>
      <c r="F87" s="1">
        <v>2204.95</v>
      </c>
      <c r="G87" s="1">
        <v>6501</v>
      </c>
    </row>
    <row r="88" spans="2:7" ht="15">
      <c r="B88" s="1" t="s">
        <v>256</v>
      </c>
      <c r="C88" s="1"/>
      <c r="D88" s="1">
        <v>6501</v>
      </c>
      <c r="E88" s="1">
        <v>2626.2</v>
      </c>
      <c r="F88" s="1">
        <v>2092.71</v>
      </c>
      <c r="G88" s="1">
        <v>7034.49</v>
      </c>
    </row>
    <row r="89" spans="2:7" ht="15">
      <c r="B89" s="1" t="s">
        <v>260</v>
      </c>
      <c r="C89" s="1"/>
      <c r="D89" s="1">
        <v>7034.49</v>
      </c>
      <c r="E89" s="1">
        <v>2626.2</v>
      </c>
      <c r="F89" s="1">
        <v>3170.95</v>
      </c>
      <c r="G89" s="1">
        <v>6489.74</v>
      </c>
    </row>
    <row r="90" spans="2:7" ht="15">
      <c r="B90" s="1" t="s">
        <v>266</v>
      </c>
      <c r="C90" s="1"/>
      <c r="D90" s="1">
        <v>6489.74</v>
      </c>
      <c r="E90" s="1">
        <v>2626.2</v>
      </c>
      <c r="F90" s="1">
        <v>3408.23</v>
      </c>
      <c r="G90" s="1">
        <v>5707.71</v>
      </c>
    </row>
    <row r="91" spans="2:7" ht="15">
      <c r="B91" s="1" t="s">
        <v>277</v>
      </c>
      <c r="C91" s="1"/>
      <c r="D91" s="1">
        <v>5707.71</v>
      </c>
      <c r="E91" s="1">
        <v>2626.2</v>
      </c>
      <c r="F91" s="1">
        <v>2399.55</v>
      </c>
      <c r="G91" s="1">
        <v>5934.36</v>
      </c>
    </row>
  </sheetData>
  <sheetProtection/>
  <mergeCells count="1">
    <mergeCell ref="C16:D17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3:O92"/>
  <sheetViews>
    <sheetView zoomScalePageLayoutView="0" workbookViewId="0" topLeftCell="A46">
      <selection activeCell="D95" sqref="D95"/>
    </sheetView>
  </sheetViews>
  <sheetFormatPr defaultColWidth="9.140625" defaultRowHeight="15"/>
  <cols>
    <col min="1" max="1" width="8.00390625" style="0" customWidth="1"/>
    <col min="2" max="2" width="11.28125" style="0" customWidth="1"/>
    <col min="3" max="3" width="9.8515625" style="0" customWidth="1"/>
    <col min="4" max="4" width="16.140625" style="0" customWidth="1"/>
    <col min="5" max="5" width="14.8515625" style="0" customWidth="1"/>
    <col min="7" max="7" width="11.8515625" style="0" customWidth="1"/>
    <col min="8" max="8" width="11.140625" style="0" customWidth="1"/>
    <col min="10" max="15" width="8.421875" style="0" customWidth="1"/>
  </cols>
  <sheetData>
    <row r="3" spans="1:7" ht="15">
      <c r="A3" s="63" t="s">
        <v>176</v>
      </c>
      <c r="B3" s="63"/>
      <c r="C3" s="63"/>
      <c r="D3" s="63"/>
      <c r="E3" s="63"/>
      <c r="F3" s="63" t="s">
        <v>279</v>
      </c>
      <c r="G3" s="63"/>
    </row>
    <row r="4" spans="1:7" ht="15">
      <c r="A4" s="63"/>
      <c r="B4" s="63"/>
      <c r="C4" s="63"/>
      <c r="D4" s="63"/>
      <c r="E4" s="63"/>
      <c r="F4" s="63"/>
      <c r="G4" s="63"/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177</v>
      </c>
      <c r="B9" s="11">
        <v>12894.73</v>
      </c>
      <c r="C9" s="11">
        <v>0</v>
      </c>
      <c r="D9" s="11">
        <v>523.29</v>
      </c>
      <c r="E9" s="1"/>
      <c r="F9" s="11">
        <f>D9</f>
        <v>523.29</v>
      </c>
      <c r="G9" s="11">
        <v>6724.68</v>
      </c>
      <c r="H9" s="1"/>
    </row>
    <row r="10" spans="1:8" ht="15">
      <c r="A10" s="1" t="s">
        <v>11</v>
      </c>
      <c r="B10" s="11">
        <v>59461.41</v>
      </c>
      <c r="C10" s="11">
        <v>23939.38</v>
      </c>
      <c r="D10" s="11">
        <v>19323.47</v>
      </c>
      <c r="E10" s="1"/>
      <c r="F10" s="11">
        <f>D10</f>
        <v>19323.47</v>
      </c>
      <c r="G10" s="11">
        <v>64077.32</v>
      </c>
      <c r="H10" s="1"/>
    </row>
    <row r="11" spans="1:8" ht="15">
      <c r="A11" s="1" t="s">
        <v>12</v>
      </c>
      <c r="B11" s="1"/>
      <c r="C11" s="11">
        <f>SUM(C9:C10)</f>
        <v>23939.38</v>
      </c>
      <c r="D11" s="1"/>
      <c r="E11" s="1"/>
      <c r="F11" s="11">
        <f>SUM(F9:F10)</f>
        <v>19846.760000000002</v>
      </c>
      <c r="G11" s="1"/>
      <c r="H11" s="1"/>
    </row>
    <row r="16" spans="1:15" ht="15">
      <c r="A16" s="1"/>
      <c r="B16" s="1" t="s">
        <v>13</v>
      </c>
      <c r="C16" s="475" t="s">
        <v>14</v>
      </c>
      <c r="D16" s="476"/>
      <c r="E16" s="1" t="s">
        <v>15</v>
      </c>
      <c r="F16" s="1"/>
      <c r="G16" s="1"/>
      <c r="H16" s="1"/>
      <c r="I16" s="4"/>
      <c r="J16" s="4"/>
      <c r="K16" s="4"/>
      <c r="L16" s="4"/>
      <c r="M16" s="4"/>
      <c r="N16" s="4"/>
      <c r="O16" s="4"/>
    </row>
    <row r="17" spans="1:15" ht="15">
      <c r="A17" s="1"/>
      <c r="B17" s="1"/>
      <c r="C17" s="477"/>
      <c r="D17" s="478"/>
      <c r="E17" s="1"/>
      <c r="F17" s="1"/>
      <c r="G17" s="1" t="s">
        <v>270</v>
      </c>
      <c r="H17" s="1" t="s">
        <v>20</v>
      </c>
      <c r="I17" s="4"/>
      <c r="J17" s="4"/>
      <c r="K17" s="4"/>
      <c r="L17" s="4"/>
      <c r="M17" s="4"/>
      <c r="N17" s="4"/>
      <c r="O17" s="4"/>
    </row>
    <row r="18" spans="1:15" ht="15">
      <c r="A18" s="1"/>
      <c r="B18" s="3" t="s">
        <v>214</v>
      </c>
      <c r="C18" s="3"/>
      <c r="D18" s="1"/>
      <c r="E18" s="1"/>
      <c r="F18" s="1"/>
      <c r="G18" s="1"/>
      <c r="H18" s="11"/>
      <c r="I18" s="4"/>
      <c r="J18" s="4"/>
      <c r="K18" s="4"/>
      <c r="L18" s="4"/>
      <c r="M18" s="4"/>
      <c r="N18" s="4"/>
      <c r="O18" s="4"/>
    </row>
    <row r="19" spans="1:15" ht="15">
      <c r="A19" s="1"/>
      <c r="B19" s="1"/>
      <c r="C19" s="1"/>
      <c r="D19" s="1"/>
      <c r="E19" s="1"/>
      <c r="F19" s="1"/>
      <c r="G19" s="1"/>
      <c r="H19" s="11"/>
      <c r="I19" s="4"/>
      <c r="J19" s="4"/>
      <c r="K19" s="4"/>
      <c r="L19" s="4"/>
      <c r="M19" s="4"/>
      <c r="N19" s="21"/>
      <c r="O19" s="4"/>
    </row>
    <row r="20" spans="1:15" ht="15">
      <c r="A20" s="1" t="s">
        <v>280</v>
      </c>
      <c r="B20" s="1" t="s">
        <v>278</v>
      </c>
      <c r="C20" s="1"/>
      <c r="D20" s="1"/>
      <c r="E20" s="1" t="s">
        <v>262</v>
      </c>
      <c r="F20" s="1">
        <v>1</v>
      </c>
      <c r="G20" s="1"/>
      <c r="H20" s="1">
        <v>0</v>
      </c>
      <c r="I20" s="4"/>
      <c r="J20" s="4"/>
      <c r="K20" s="4"/>
      <c r="L20" s="4"/>
      <c r="M20" s="4"/>
      <c r="N20" s="4"/>
      <c r="O20" s="4"/>
    </row>
    <row r="21" spans="1:15" ht="15">
      <c r="A21" s="1" t="s">
        <v>280</v>
      </c>
      <c r="B21" s="1" t="s">
        <v>281</v>
      </c>
      <c r="C21" s="1"/>
      <c r="D21" s="1"/>
      <c r="E21" s="1"/>
      <c r="F21" s="1"/>
      <c r="G21" s="1"/>
      <c r="H21" s="1">
        <v>300</v>
      </c>
      <c r="I21" s="4"/>
      <c r="J21" s="4"/>
      <c r="K21" s="4"/>
      <c r="L21" s="4"/>
      <c r="M21" s="4"/>
      <c r="N21" s="4"/>
      <c r="O21" s="4"/>
    </row>
    <row r="22" spans="1:15" ht="15">
      <c r="A22" s="1"/>
      <c r="B22" s="1"/>
      <c r="C22" s="1"/>
      <c r="D22" s="1"/>
      <c r="E22" s="1"/>
      <c r="F22" s="1"/>
      <c r="G22" s="1"/>
      <c r="H22" s="1"/>
      <c r="I22" s="4"/>
      <c r="J22" s="4"/>
      <c r="K22" s="4"/>
      <c r="L22" s="4"/>
      <c r="M22" s="4"/>
      <c r="N22" s="21"/>
      <c r="O22" s="4"/>
    </row>
    <row r="23" spans="1:15" ht="15">
      <c r="A23" s="1"/>
      <c r="B23" s="1"/>
      <c r="C23" s="1"/>
      <c r="D23" s="1"/>
      <c r="E23" s="1"/>
      <c r="F23" s="1"/>
      <c r="G23" s="1" t="s">
        <v>27</v>
      </c>
      <c r="H23" s="1">
        <f>SUM(H19:H22)</f>
        <v>300</v>
      </c>
      <c r="I23" s="4"/>
      <c r="J23" s="4"/>
      <c r="K23" s="4"/>
      <c r="L23" s="4"/>
      <c r="M23" s="4"/>
      <c r="N23" s="21"/>
      <c r="O23" s="4"/>
    </row>
    <row r="24" spans="1:15" ht="15">
      <c r="A24" s="1"/>
      <c r="B24" s="1"/>
      <c r="C24" s="1"/>
      <c r="D24" s="1"/>
      <c r="E24" s="1"/>
      <c r="F24" s="1"/>
      <c r="G24" s="1"/>
      <c r="H24" s="1"/>
      <c r="I24" s="4"/>
      <c r="J24" s="4"/>
      <c r="K24" s="4"/>
      <c r="L24" s="4"/>
      <c r="M24" s="4"/>
      <c r="N24" s="4"/>
      <c r="O24" s="4"/>
    </row>
    <row r="25" spans="1:15" ht="15">
      <c r="A25" s="1"/>
      <c r="B25" s="45" t="s">
        <v>215</v>
      </c>
      <c r="C25" s="30"/>
      <c r="D25" s="30"/>
      <c r="E25" s="11"/>
      <c r="F25" s="1">
        <v>1798.6</v>
      </c>
      <c r="G25" s="1">
        <v>7.55</v>
      </c>
      <c r="H25" s="13">
        <f>F25*G25</f>
        <v>13579.429999999998</v>
      </c>
      <c r="I25" s="4"/>
      <c r="J25" s="4"/>
      <c r="K25" s="4"/>
      <c r="L25" s="4"/>
      <c r="M25" s="4"/>
      <c r="N25" s="4"/>
      <c r="O25" s="4"/>
    </row>
    <row r="26" spans="1:15" ht="15">
      <c r="A26" s="1"/>
      <c r="B26" s="45" t="s">
        <v>216</v>
      </c>
      <c r="C26" s="30"/>
      <c r="D26" s="30"/>
      <c r="E26" s="11"/>
      <c r="F26" s="1"/>
      <c r="G26" s="1"/>
      <c r="H26" s="13"/>
      <c r="I26" s="4"/>
      <c r="J26" s="4"/>
      <c r="K26" s="4"/>
      <c r="L26" s="4"/>
      <c r="M26" s="4"/>
      <c r="N26" s="4"/>
      <c r="O26" s="4"/>
    </row>
    <row r="27" spans="1:15" ht="15">
      <c r="A27" s="1"/>
      <c r="B27" s="45" t="s">
        <v>217</v>
      </c>
      <c r="C27" s="6" t="s">
        <v>218</v>
      </c>
      <c r="D27" s="30"/>
      <c r="E27" s="11"/>
      <c r="F27" s="1"/>
      <c r="G27" s="1"/>
      <c r="H27" s="13"/>
      <c r="I27" s="4"/>
      <c r="J27" s="4"/>
      <c r="K27" s="4"/>
      <c r="L27" s="4"/>
      <c r="M27" s="4"/>
      <c r="N27" s="4"/>
      <c r="O27" s="4"/>
    </row>
    <row r="28" spans="1:15" ht="15">
      <c r="A28" s="1"/>
      <c r="B28" s="45" t="s">
        <v>219</v>
      </c>
      <c r="C28" s="30"/>
      <c r="D28" s="30"/>
      <c r="E28" s="1"/>
      <c r="F28" s="1"/>
      <c r="G28" s="1"/>
      <c r="H28" s="1"/>
      <c r="I28" s="4"/>
      <c r="J28" s="4"/>
      <c r="K28" s="4"/>
      <c r="L28" s="4"/>
      <c r="M28" s="4"/>
      <c r="N28" s="4"/>
      <c r="O28" s="4"/>
    </row>
    <row r="29" spans="1:15" ht="15">
      <c r="A29" s="1"/>
      <c r="B29" s="1"/>
      <c r="C29" s="1"/>
      <c r="D29" s="1"/>
      <c r="E29" s="1"/>
      <c r="F29" s="1"/>
      <c r="G29" s="1"/>
      <c r="H29" s="1"/>
      <c r="I29" s="4"/>
      <c r="J29" s="4"/>
      <c r="K29" s="4"/>
      <c r="L29" s="4"/>
      <c r="M29" s="4"/>
      <c r="N29" s="4"/>
      <c r="O29" s="4"/>
    </row>
    <row r="30" spans="1:15" ht="15">
      <c r="A30" s="1"/>
      <c r="B30" s="1"/>
      <c r="C30" s="1"/>
      <c r="D30" s="1"/>
      <c r="E30" s="1"/>
      <c r="F30" s="1"/>
      <c r="G30" s="14" t="s">
        <v>27</v>
      </c>
      <c r="H30" s="16">
        <f>SUM(H23:H29)</f>
        <v>13879.429999999998</v>
      </c>
      <c r="I30" s="4"/>
      <c r="J30" s="4"/>
      <c r="K30" s="4"/>
      <c r="L30" s="4"/>
      <c r="M30" s="4"/>
      <c r="N30" s="4"/>
      <c r="O30" s="4"/>
    </row>
    <row r="31" spans="1:15" ht="15">
      <c r="A31" s="1"/>
      <c r="B31" s="1"/>
      <c r="C31" s="1"/>
      <c r="D31" s="1"/>
      <c r="E31" s="1"/>
      <c r="F31" s="1"/>
      <c r="G31" s="1"/>
      <c r="H31" s="1"/>
      <c r="I31" s="4"/>
      <c r="J31" s="4"/>
      <c r="K31" s="4"/>
      <c r="L31" s="4"/>
      <c r="M31" s="4"/>
      <c r="N31" s="4"/>
      <c r="O31" s="4"/>
    </row>
    <row r="32" spans="9:15" ht="15">
      <c r="I32" s="4"/>
      <c r="J32" s="4"/>
      <c r="K32" s="4"/>
      <c r="L32" s="4"/>
      <c r="M32" s="4"/>
      <c r="N32" s="4"/>
      <c r="O32" s="4"/>
    </row>
    <row r="35" spans="3:7" ht="18.75">
      <c r="C35" s="65" t="s">
        <v>43</v>
      </c>
      <c r="D35" s="65"/>
      <c r="E35" s="65" t="s">
        <v>229</v>
      </c>
      <c r="F35" s="63"/>
      <c r="G35" s="63"/>
    </row>
    <row r="36" spans="2:7" ht="18.75">
      <c r="B36" s="64">
        <v>1798.6</v>
      </c>
      <c r="C36" s="65" t="s">
        <v>72</v>
      </c>
      <c r="D36" s="65"/>
      <c r="E36" s="65" t="s">
        <v>279</v>
      </c>
      <c r="F36" s="63"/>
      <c r="G36" s="63"/>
    </row>
    <row r="37" spans="1:7" ht="15">
      <c r="A37" s="21"/>
      <c r="B37" s="1" t="s">
        <v>46</v>
      </c>
      <c r="C37" s="38" t="s">
        <v>47</v>
      </c>
      <c r="D37" s="1"/>
      <c r="E37" s="1"/>
      <c r="F37" s="1" t="s">
        <v>262</v>
      </c>
      <c r="G37" s="1" t="s">
        <v>49</v>
      </c>
    </row>
    <row r="38" spans="1:7" ht="18.75">
      <c r="A38" s="21"/>
      <c r="B38" s="34" t="s">
        <v>272</v>
      </c>
      <c r="C38" s="72"/>
      <c r="D38" s="73"/>
      <c r="E38" s="73"/>
      <c r="F38" s="73">
        <v>13.31</v>
      </c>
      <c r="G38" s="37">
        <v>23939.37</v>
      </c>
    </row>
    <row r="39" spans="1:8" ht="15">
      <c r="A39" s="21"/>
      <c r="B39" s="26"/>
      <c r="C39" s="39"/>
      <c r="D39" s="26"/>
      <c r="E39" s="26"/>
      <c r="F39" s="26"/>
      <c r="G39" s="26"/>
      <c r="H39" s="4"/>
    </row>
    <row r="40" spans="1:8" ht="18.75">
      <c r="A40" s="21"/>
      <c r="B40" s="34" t="s">
        <v>273</v>
      </c>
      <c r="C40" s="74"/>
      <c r="D40" s="73"/>
      <c r="E40" s="73"/>
      <c r="F40" s="73"/>
      <c r="G40" s="37">
        <v>19846.76</v>
      </c>
      <c r="H40" s="21"/>
    </row>
    <row r="41" spans="1:8" ht="15">
      <c r="A41" s="21"/>
      <c r="B41" s="26"/>
      <c r="C41" s="39"/>
      <c r="D41" s="26"/>
      <c r="E41" s="26"/>
      <c r="F41" s="26"/>
      <c r="G41" s="26"/>
      <c r="H41" s="21"/>
    </row>
    <row r="42" spans="1:9" ht="18.75">
      <c r="A42" s="47"/>
      <c r="B42" s="34" t="s">
        <v>274</v>
      </c>
      <c r="C42" s="72"/>
      <c r="D42" s="75"/>
      <c r="E42" s="73"/>
      <c r="F42" s="15" t="s">
        <v>51</v>
      </c>
      <c r="G42" s="36">
        <v>13879.43</v>
      </c>
      <c r="H42" s="47"/>
      <c r="I42" s="17"/>
    </row>
    <row r="43" spans="1:8" ht="15.75">
      <c r="A43" s="21"/>
      <c r="B43" s="29"/>
      <c r="C43" s="68" t="s">
        <v>233</v>
      </c>
      <c r="D43" s="68"/>
      <c r="E43" s="68"/>
      <c r="F43" s="61">
        <v>7.55</v>
      </c>
      <c r="G43" s="29"/>
      <c r="H43" s="21"/>
    </row>
    <row r="44" spans="1:8" ht="15">
      <c r="A44" s="21"/>
      <c r="B44" s="26"/>
      <c r="C44" s="68" t="s">
        <v>216</v>
      </c>
      <c r="D44" s="68"/>
      <c r="E44" s="68"/>
      <c r="F44" s="1" t="s">
        <v>234</v>
      </c>
      <c r="G44" s="31">
        <f>B36*F43</f>
        <v>13579.429999999998</v>
      </c>
      <c r="H44" s="21"/>
    </row>
    <row r="45" spans="1:8" ht="15">
      <c r="A45" s="21"/>
      <c r="B45" s="26"/>
      <c r="C45" s="68" t="s">
        <v>217</v>
      </c>
      <c r="D45" s="68" t="s">
        <v>218</v>
      </c>
      <c r="E45" s="68"/>
      <c r="F45" s="1" t="s">
        <v>235</v>
      </c>
      <c r="G45" s="31"/>
      <c r="H45" s="21"/>
    </row>
    <row r="46" spans="1:8" ht="15">
      <c r="A46" s="21"/>
      <c r="B46" s="26"/>
      <c r="C46" s="68" t="s">
        <v>219</v>
      </c>
      <c r="D46" s="68"/>
      <c r="E46" s="68"/>
      <c r="F46" s="1"/>
      <c r="G46" s="26"/>
      <c r="H46" s="21"/>
    </row>
    <row r="47" spans="1:8" ht="15">
      <c r="A47" s="21"/>
      <c r="B47" s="26"/>
      <c r="C47" s="6" t="s">
        <v>104</v>
      </c>
      <c r="D47" s="6" t="s">
        <v>105</v>
      </c>
      <c r="E47" s="6"/>
      <c r="F47" s="69">
        <v>1.68</v>
      </c>
      <c r="G47" s="31">
        <f>B36*F47</f>
        <v>3021.6479999999997</v>
      </c>
      <c r="H47" s="21"/>
    </row>
    <row r="48" spans="1:8" ht="15">
      <c r="A48" s="21"/>
      <c r="B48" s="26"/>
      <c r="C48" s="6" t="s">
        <v>106</v>
      </c>
      <c r="D48" s="6"/>
      <c r="E48" s="6"/>
      <c r="F48" s="69">
        <v>2.22</v>
      </c>
      <c r="G48" s="31">
        <f>B36*F48</f>
        <v>3992.8920000000003</v>
      </c>
      <c r="H48" s="21"/>
    </row>
    <row r="49" spans="1:8" ht="15">
      <c r="A49" s="21"/>
      <c r="B49" s="26"/>
      <c r="C49" s="6" t="s">
        <v>107</v>
      </c>
      <c r="D49" s="6"/>
      <c r="E49" s="6"/>
      <c r="F49" s="69"/>
      <c r="G49" s="31"/>
      <c r="H49" s="21"/>
    </row>
    <row r="50" spans="1:8" ht="15">
      <c r="A50" s="21"/>
      <c r="B50" s="26"/>
      <c r="C50" s="6" t="s">
        <v>108</v>
      </c>
      <c r="D50" s="6"/>
      <c r="E50" s="6"/>
      <c r="F50" s="69">
        <v>0.69</v>
      </c>
      <c r="G50" s="31">
        <f>B36*F50</f>
        <v>1241.0339999999999</v>
      </c>
      <c r="H50" s="21"/>
    </row>
    <row r="51" spans="1:8" ht="15">
      <c r="A51" s="21"/>
      <c r="B51" s="26"/>
      <c r="C51" s="6" t="s">
        <v>109</v>
      </c>
      <c r="D51" s="6"/>
      <c r="E51" s="6"/>
      <c r="F51" s="69"/>
      <c r="G51" s="31"/>
      <c r="H51" s="21"/>
    </row>
    <row r="52" spans="1:8" ht="15">
      <c r="A52" s="21"/>
      <c r="B52" s="26"/>
      <c r="C52" s="6" t="s">
        <v>110</v>
      </c>
      <c r="D52" s="6"/>
      <c r="E52" s="6"/>
      <c r="F52" s="69">
        <v>2</v>
      </c>
      <c r="G52" s="31">
        <f>B36*F52</f>
        <v>3597.2</v>
      </c>
      <c r="H52" s="21"/>
    </row>
    <row r="53" spans="1:8" ht="15">
      <c r="A53" s="21"/>
      <c r="B53" s="26"/>
      <c r="C53" s="6" t="s">
        <v>111</v>
      </c>
      <c r="D53" s="6"/>
      <c r="E53" s="6" t="s">
        <v>112</v>
      </c>
      <c r="F53" s="69"/>
      <c r="G53" s="31"/>
      <c r="H53" s="21"/>
    </row>
    <row r="54" spans="1:8" ht="15">
      <c r="A54" s="21"/>
      <c r="B54" s="26"/>
      <c r="C54" s="6" t="s">
        <v>108</v>
      </c>
      <c r="D54" s="6"/>
      <c r="E54" s="6"/>
      <c r="F54" s="69">
        <v>0.57</v>
      </c>
      <c r="G54" s="31">
        <f>B36*F54</f>
        <v>1025.2019999999998</v>
      </c>
      <c r="H54" s="21"/>
    </row>
    <row r="55" spans="1:8" ht="15">
      <c r="A55" s="21"/>
      <c r="B55" s="26"/>
      <c r="C55" s="6" t="s">
        <v>113</v>
      </c>
      <c r="D55" s="6"/>
      <c r="E55" s="6"/>
      <c r="F55" s="69"/>
      <c r="G55" s="31"/>
      <c r="H55" s="21"/>
    </row>
    <row r="56" spans="1:8" ht="15">
      <c r="A56" s="21"/>
      <c r="B56" s="26"/>
      <c r="C56" s="6" t="s">
        <v>114</v>
      </c>
      <c r="D56" s="6"/>
      <c r="E56" s="6"/>
      <c r="F56" s="69">
        <v>0.39</v>
      </c>
      <c r="G56" s="31">
        <f>B36*F56</f>
        <v>701.454</v>
      </c>
      <c r="H56" s="21"/>
    </row>
    <row r="57" spans="1:8" ht="18.75">
      <c r="A57" s="21"/>
      <c r="B57" s="34" t="s">
        <v>62</v>
      </c>
      <c r="C57" s="41"/>
      <c r="D57" s="15"/>
      <c r="E57" s="3" t="s">
        <v>220</v>
      </c>
      <c r="F57" s="60">
        <v>4.76</v>
      </c>
      <c r="G57" s="31">
        <f>B36*F57</f>
        <v>8561.336</v>
      </c>
      <c r="H57" s="21"/>
    </row>
    <row r="58" spans="1:8" ht="18.75">
      <c r="A58" s="21"/>
      <c r="B58" s="34"/>
      <c r="C58" s="41"/>
      <c r="D58" s="15"/>
      <c r="E58" s="3" t="s">
        <v>93</v>
      </c>
      <c r="F58" s="34"/>
      <c r="G58" s="31">
        <f>G40-G44</f>
        <v>6267.33</v>
      </c>
      <c r="H58" s="21"/>
    </row>
    <row r="59" spans="1:8" ht="15.75">
      <c r="A59" s="21"/>
      <c r="B59" s="66" t="s">
        <v>230</v>
      </c>
      <c r="C59" s="66"/>
      <c r="D59" s="66"/>
      <c r="E59" s="66"/>
      <c r="F59" s="67"/>
      <c r="G59" s="67"/>
      <c r="H59" s="21"/>
    </row>
    <row r="60" spans="1:8" ht="15">
      <c r="A60" s="21"/>
      <c r="B60" s="1" t="s">
        <v>280</v>
      </c>
      <c r="C60" s="1" t="s">
        <v>278</v>
      </c>
      <c r="D60" s="1"/>
      <c r="E60" s="35"/>
      <c r="F60" s="35"/>
      <c r="G60" s="11">
        <v>0</v>
      </c>
      <c r="H60" s="21"/>
    </row>
    <row r="61" spans="1:8" ht="15">
      <c r="A61" s="21"/>
      <c r="B61" s="1" t="s">
        <v>280</v>
      </c>
      <c r="C61" s="1" t="s">
        <v>281</v>
      </c>
      <c r="D61" s="1"/>
      <c r="E61" s="26"/>
      <c r="F61" s="26"/>
      <c r="G61" s="1">
        <v>300</v>
      </c>
      <c r="H61" s="21"/>
    </row>
    <row r="62" spans="1:8" ht="15">
      <c r="A62" s="21"/>
      <c r="B62" s="1"/>
      <c r="C62" s="1"/>
      <c r="D62" s="1"/>
      <c r="E62" s="1"/>
      <c r="F62" s="26"/>
      <c r="G62" s="1"/>
      <c r="H62" s="21"/>
    </row>
    <row r="63" spans="1:8" ht="15">
      <c r="A63" s="21"/>
      <c r="B63" s="1"/>
      <c r="C63" s="1"/>
      <c r="D63" s="1"/>
      <c r="E63" s="1"/>
      <c r="F63" s="26"/>
      <c r="G63" s="1"/>
      <c r="H63" s="21"/>
    </row>
    <row r="64" spans="1:10" ht="15">
      <c r="A64" s="21"/>
      <c r="B64" s="26"/>
      <c r="C64" s="39" t="s">
        <v>223</v>
      </c>
      <c r="D64" s="26"/>
      <c r="E64" s="26"/>
      <c r="F64" s="26" t="s">
        <v>51</v>
      </c>
      <c r="G64" s="26"/>
      <c r="H64" s="21"/>
      <c r="J64" s="20"/>
    </row>
    <row r="65" spans="1:8" ht="15">
      <c r="A65" s="21"/>
      <c r="B65" s="36" t="s">
        <v>191</v>
      </c>
      <c r="C65" s="42" t="s">
        <v>65</v>
      </c>
      <c r="D65" s="36"/>
      <c r="E65" s="36"/>
      <c r="F65" s="37"/>
      <c r="G65" s="25">
        <v>11088.18</v>
      </c>
      <c r="H65" s="76"/>
    </row>
    <row r="66" spans="1:8" ht="15">
      <c r="A66" s="21"/>
      <c r="B66" s="26"/>
      <c r="C66" s="39" t="s">
        <v>193</v>
      </c>
      <c r="D66" s="26"/>
      <c r="E66" s="26"/>
      <c r="F66" s="26" t="s">
        <v>51</v>
      </c>
      <c r="G66" s="25">
        <v>8097.6</v>
      </c>
      <c r="H66" s="21"/>
    </row>
    <row r="67" spans="1:9" ht="15">
      <c r="A67" s="21"/>
      <c r="B67" s="26"/>
      <c r="C67" s="39" t="s">
        <v>67</v>
      </c>
      <c r="D67" s="26"/>
      <c r="E67" s="26"/>
      <c r="F67" s="26" t="s">
        <v>51</v>
      </c>
      <c r="G67" s="26"/>
      <c r="H67" s="21"/>
      <c r="I67" s="18"/>
    </row>
    <row r="68" spans="1:8" ht="15">
      <c r="A68" s="47"/>
      <c r="B68" s="26"/>
      <c r="C68" s="39"/>
      <c r="D68" s="26"/>
      <c r="E68" s="26"/>
      <c r="F68" s="26" t="s">
        <v>51</v>
      </c>
      <c r="G68" s="26"/>
      <c r="H68" s="47"/>
    </row>
    <row r="69" spans="1:8" ht="15">
      <c r="A69" s="48"/>
      <c r="B69" s="51"/>
      <c r="C69" s="52" t="s">
        <v>68</v>
      </c>
      <c r="D69" s="51"/>
      <c r="E69" s="51"/>
      <c r="F69" s="51" t="s">
        <v>51</v>
      </c>
      <c r="G69" s="53"/>
      <c r="H69" s="21"/>
    </row>
    <row r="70" spans="1:8" ht="15">
      <c r="A70" s="48"/>
      <c r="B70" s="54"/>
      <c r="C70" s="55" t="s">
        <v>194</v>
      </c>
      <c r="D70" s="55"/>
      <c r="E70" s="55"/>
      <c r="F70" s="55" t="s">
        <v>51</v>
      </c>
      <c r="G70" s="56">
        <f>G66+G40-G42</f>
        <v>14064.93</v>
      </c>
      <c r="H70" s="21"/>
    </row>
    <row r="71" spans="1:8" ht="15.75" thickBot="1">
      <c r="A71" s="48"/>
      <c r="B71" s="49"/>
      <c r="C71" s="49"/>
      <c r="D71" s="49"/>
      <c r="E71" s="49"/>
      <c r="F71" s="49"/>
      <c r="G71" s="50"/>
      <c r="H71" s="21"/>
    </row>
    <row r="72" spans="2:7" ht="15.75" thickBot="1">
      <c r="B72" s="57" t="s">
        <v>65</v>
      </c>
      <c r="C72" s="58"/>
      <c r="D72" s="58"/>
      <c r="E72" s="58" t="s">
        <v>224</v>
      </c>
      <c r="F72" s="59" t="s">
        <v>225</v>
      </c>
      <c r="G72" s="70"/>
    </row>
    <row r="73" spans="2:7" ht="15">
      <c r="B73" s="46" t="s">
        <v>252</v>
      </c>
      <c r="C73" s="46" t="s">
        <v>89</v>
      </c>
      <c r="D73" s="46" t="s">
        <v>91</v>
      </c>
      <c r="E73" s="46" t="s">
        <v>92</v>
      </c>
      <c r="F73" s="71" t="s">
        <v>93</v>
      </c>
      <c r="G73" s="46" t="s">
        <v>94</v>
      </c>
    </row>
    <row r="74" spans="2:7" ht="15" hidden="1">
      <c r="B74" s="1" t="s">
        <v>90</v>
      </c>
      <c r="C74" s="1"/>
      <c r="D74" s="1">
        <v>2628.75</v>
      </c>
      <c r="E74" s="1"/>
      <c r="F74" s="1"/>
      <c r="G74" s="1"/>
    </row>
    <row r="75" spans="2:7" ht="15" hidden="1">
      <c r="B75" s="1" t="s">
        <v>97</v>
      </c>
      <c r="C75" s="1">
        <v>1480.88</v>
      </c>
      <c r="D75" s="1">
        <v>2628.75</v>
      </c>
      <c r="E75" s="1"/>
      <c r="F75" s="1"/>
      <c r="G75" s="1"/>
    </row>
    <row r="76" spans="2:7" ht="15" hidden="1">
      <c r="B76" s="1" t="s">
        <v>117</v>
      </c>
      <c r="C76" s="1">
        <v>1944.11</v>
      </c>
      <c r="D76" s="1">
        <v>2628.74</v>
      </c>
      <c r="E76" s="1"/>
      <c r="F76" s="1"/>
      <c r="G76" s="1"/>
    </row>
    <row r="77" spans="2:7" ht="15" hidden="1">
      <c r="B77" s="1" t="s">
        <v>121</v>
      </c>
      <c r="C77" s="1">
        <v>2468.62</v>
      </c>
      <c r="D77" s="1">
        <v>2628.75</v>
      </c>
      <c r="E77" s="1"/>
      <c r="F77" s="1"/>
      <c r="G77" s="1"/>
    </row>
    <row r="78" spans="2:7" ht="15" hidden="1">
      <c r="B78" s="1" t="s">
        <v>123</v>
      </c>
      <c r="C78" s="1">
        <v>2543.9</v>
      </c>
      <c r="D78" s="1">
        <v>2628.75</v>
      </c>
      <c r="E78" s="1"/>
      <c r="F78" s="1"/>
      <c r="G78" s="1"/>
    </row>
    <row r="79" spans="2:7" ht="15" hidden="1">
      <c r="B79" s="1" t="s">
        <v>126</v>
      </c>
      <c r="C79" s="1">
        <v>3168.01</v>
      </c>
      <c r="D79" s="1">
        <v>2628.75</v>
      </c>
      <c r="E79" s="1"/>
      <c r="F79" s="1"/>
      <c r="G79" s="1"/>
    </row>
    <row r="80" spans="2:7" ht="15" hidden="1">
      <c r="B80" s="1" t="s">
        <v>134</v>
      </c>
      <c r="C80" s="1">
        <v>3265.32</v>
      </c>
      <c r="D80" s="1">
        <v>2628.75</v>
      </c>
      <c r="E80" s="1"/>
      <c r="F80" s="1"/>
      <c r="G80" s="1"/>
    </row>
    <row r="81" spans="2:7" ht="15" hidden="1">
      <c r="B81" s="1" t="s">
        <v>149</v>
      </c>
      <c r="C81" s="1">
        <v>3847.12</v>
      </c>
      <c r="D81" s="1">
        <v>2628.76</v>
      </c>
      <c r="E81" s="1"/>
      <c r="F81" s="1"/>
      <c r="G81" s="1"/>
    </row>
    <row r="82" spans="2:7" ht="15" hidden="1">
      <c r="B82" s="1" t="s">
        <v>155</v>
      </c>
      <c r="C82" s="1">
        <v>4416.74</v>
      </c>
      <c r="D82" s="1">
        <v>2628.75</v>
      </c>
      <c r="E82" s="1"/>
      <c r="F82" s="1"/>
      <c r="G82" s="1"/>
    </row>
    <row r="83" spans="2:7" ht="15" hidden="1">
      <c r="B83" s="1" t="s">
        <v>164</v>
      </c>
      <c r="C83" s="1">
        <v>4548.023</v>
      </c>
      <c r="D83" s="1">
        <v>2628.45</v>
      </c>
      <c r="E83" s="1"/>
      <c r="F83" s="1"/>
      <c r="G83" s="1"/>
    </row>
    <row r="84" spans="2:7" ht="15" hidden="1">
      <c r="B84" s="6" t="s">
        <v>166</v>
      </c>
      <c r="C84" s="1">
        <v>4830.18</v>
      </c>
      <c r="D84" s="1">
        <v>2628.45</v>
      </c>
      <c r="E84" s="1"/>
      <c r="F84" s="1"/>
      <c r="G84" s="1"/>
    </row>
    <row r="85" spans="2:7" ht="15" hidden="1">
      <c r="B85" s="1" t="s">
        <v>169</v>
      </c>
      <c r="C85" s="1">
        <v>5018.98</v>
      </c>
      <c r="D85" s="1">
        <v>2628.45</v>
      </c>
      <c r="E85" s="1"/>
      <c r="F85" s="1"/>
      <c r="G85" s="1"/>
    </row>
    <row r="86" spans="2:7" ht="15" hidden="1">
      <c r="B86" s="1" t="s">
        <v>174</v>
      </c>
      <c r="C86" s="1">
        <v>4727.37</v>
      </c>
      <c r="D86" s="1">
        <v>2628.45</v>
      </c>
      <c r="E86" s="1"/>
      <c r="F86" s="1"/>
      <c r="G86" s="1"/>
    </row>
    <row r="87" spans="2:7" ht="15">
      <c r="B87" s="1" t="s">
        <v>180</v>
      </c>
      <c r="C87" s="11">
        <f>H86</f>
        <v>0</v>
      </c>
      <c r="D87" s="11">
        <v>6079.75</v>
      </c>
      <c r="E87" s="1">
        <v>2626.2</v>
      </c>
      <c r="F87" s="1">
        <v>2204.95</v>
      </c>
      <c r="G87" s="1">
        <v>6501</v>
      </c>
    </row>
    <row r="88" spans="2:7" ht="15">
      <c r="B88" s="1" t="s">
        <v>256</v>
      </c>
      <c r="C88" s="1"/>
      <c r="D88" s="1">
        <v>6501</v>
      </c>
      <c r="E88" s="1">
        <v>2626.2</v>
      </c>
      <c r="F88" s="1">
        <v>2092.71</v>
      </c>
      <c r="G88" s="1">
        <v>7034.49</v>
      </c>
    </row>
    <row r="89" spans="2:7" ht="15">
      <c r="B89" s="1" t="s">
        <v>260</v>
      </c>
      <c r="C89" s="1"/>
      <c r="D89" s="1">
        <v>7034.49</v>
      </c>
      <c r="E89" s="1">
        <v>2626.2</v>
      </c>
      <c r="F89" s="1">
        <v>3170.95</v>
      </c>
      <c r="G89" s="1">
        <v>6489.74</v>
      </c>
    </row>
    <row r="90" spans="2:7" ht="15">
      <c r="B90" s="1" t="s">
        <v>266</v>
      </c>
      <c r="C90" s="1"/>
      <c r="D90" s="1">
        <v>6489.74</v>
      </c>
      <c r="E90" s="1">
        <v>2626.2</v>
      </c>
      <c r="F90" s="1">
        <v>3408.23</v>
      </c>
      <c r="G90" s="1">
        <v>5707.71</v>
      </c>
    </row>
    <row r="91" spans="2:7" ht="15">
      <c r="B91" s="1" t="s">
        <v>277</v>
      </c>
      <c r="C91" s="1"/>
      <c r="D91" s="1">
        <v>5707.71</v>
      </c>
      <c r="E91" s="1">
        <v>2626.2</v>
      </c>
      <c r="F91" s="1">
        <v>2399.55</v>
      </c>
      <c r="G91" s="1">
        <v>5934.36</v>
      </c>
    </row>
    <row r="92" spans="2:7" ht="15">
      <c r="B92" s="1" t="s">
        <v>280</v>
      </c>
      <c r="C92" s="1"/>
      <c r="D92" s="1">
        <v>5934.36</v>
      </c>
      <c r="E92" s="1">
        <v>2626.2</v>
      </c>
      <c r="F92" s="1">
        <v>2134.76</v>
      </c>
      <c r="G92" s="1">
        <v>6425.8</v>
      </c>
    </row>
  </sheetData>
  <sheetProtection/>
  <mergeCells count="1">
    <mergeCell ref="C16:D17"/>
  </mergeCells>
  <printOptions/>
  <pageMargins left="0.7" right="0.7" top="0.75" bottom="0.75" header="0.3" footer="0.3"/>
  <pageSetup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3:O94"/>
  <sheetViews>
    <sheetView zoomScalePageLayoutView="0" workbookViewId="0" topLeftCell="A57">
      <selection activeCell="D95" sqref="D95"/>
    </sheetView>
  </sheetViews>
  <sheetFormatPr defaultColWidth="9.140625" defaultRowHeight="15"/>
  <cols>
    <col min="1" max="1" width="8.00390625" style="0" customWidth="1"/>
    <col min="2" max="2" width="11.28125" style="0" customWidth="1"/>
    <col min="3" max="3" width="9.8515625" style="0" customWidth="1"/>
    <col min="4" max="4" width="16.140625" style="0" customWidth="1"/>
    <col min="5" max="5" width="14.8515625" style="0" customWidth="1"/>
    <col min="7" max="7" width="11.8515625" style="0" customWidth="1"/>
    <col min="8" max="8" width="11.140625" style="0" customWidth="1"/>
    <col min="10" max="15" width="8.421875" style="0" customWidth="1"/>
  </cols>
  <sheetData>
    <row r="3" spans="1:7" ht="15">
      <c r="A3" s="63" t="s">
        <v>176</v>
      </c>
      <c r="B3" s="63"/>
      <c r="C3" s="63"/>
      <c r="D3" s="63"/>
      <c r="E3" s="63"/>
      <c r="F3" s="63" t="s">
        <v>282</v>
      </c>
      <c r="G3" s="63"/>
    </row>
    <row r="4" spans="1:7" ht="15">
      <c r="A4" s="63"/>
      <c r="B4" s="63"/>
      <c r="C4" s="63"/>
      <c r="D4" s="63"/>
      <c r="E4" s="63"/>
      <c r="F4" s="63"/>
      <c r="G4" s="63"/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177</v>
      </c>
      <c r="B9" s="11">
        <v>12781.73</v>
      </c>
      <c r="C9" s="11">
        <v>0</v>
      </c>
      <c r="D9" s="11">
        <v>62.98</v>
      </c>
      <c r="E9" s="1"/>
      <c r="F9" s="11">
        <f>D9</f>
        <v>62.98</v>
      </c>
      <c r="G9" s="11">
        <v>12718.75</v>
      </c>
      <c r="H9" s="1"/>
    </row>
    <row r="10" spans="1:8" ht="15">
      <c r="A10" s="1" t="s">
        <v>11</v>
      </c>
      <c r="B10" s="11">
        <v>64077.32</v>
      </c>
      <c r="C10" s="11">
        <v>23939.38</v>
      </c>
      <c r="D10" s="11">
        <v>21550.53</v>
      </c>
      <c r="E10" s="1"/>
      <c r="F10" s="11">
        <f>D10</f>
        <v>21550.53</v>
      </c>
      <c r="G10" s="11">
        <v>66466.17</v>
      </c>
      <c r="H10" s="1"/>
    </row>
    <row r="11" spans="1:8" ht="15">
      <c r="A11" s="1" t="s">
        <v>12</v>
      </c>
      <c r="B11" s="1"/>
      <c r="C11" s="11">
        <f>SUM(C9:C10)</f>
        <v>23939.38</v>
      </c>
      <c r="D11" s="1"/>
      <c r="E11" s="1"/>
      <c r="F11" s="11">
        <f>SUM(F9:F10)</f>
        <v>21613.51</v>
      </c>
      <c r="G11" s="1"/>
      <c r="H11" s="1"/>
    </row>
    <row r="16" spans="1:15" ht="15">
      <c r="A16" s="1"/>
      <c r="B16" s="1" t="s">
        <v>13</v>
      </c>
      <c r="C16" s="475" t="s">
        <v>14</v>
      </c>
      <c r="D16" s="476"/>
      <c r="E16" s="1" t="s">
        <v>15</v>
      </c>
      <c r="F16" s="1"/>
      <c r="G16" s="1"/>
      <c r="H16" s="1"/>
      <c r="I16" s="4"/>
      <c r="J16" s="4"/>
      <c r="K16" s="4"/>
      <c r="L16" s="4"/>
      <c r="M16" s="4"/>
      <c r="N16" s="4"/>
      <c r="O16" s="4"/>
    </row>
    <row r="17" spans="1:15" ht="15">
      <c r="A17" s="1"/>
      <c r="B17" s="1"/>
      <c r="C17" s="477"/>
      <c r="D17" s="478"/>
      <c r="E17" s="1"/>
      <c r="F17" s="1"/>
      <c r="G17" s="1" t="s">
        <v>270</v>
      </c>
      <c r="H17" s="1" t="s">
        <v>20</v>
      </c>
      <c r="I17" s="4"/>
      <c r="J17" s="4"/>
      <c r="K17" s="4"/>
      <c r="L17" s="4"/>
      <c r="M17" s="4"/>
      <c r="N17" s="4"/>
      <c r="O17" s="4"/>
    </row>
    <row r="18" spans="1:15" ht="15">
      <c r="A18" s="1"/>
      <c r="B18" s="3" t="s">
        <v>214</v>
      </c>
      <c r="C18" s="3"/>
      <c r="D18" s="1"/>
      <c r="E18" s="1"/>
      <c r="F18" s="1"/>
      <c r="G18" s="1"/>
      <c r="H18" s="11"/>
      <c r="I18" s="4"/>
      <c r="J18" s="4"/>
      <c r="K18" s="4"/>
      <c r="L18" s="4"/>
      <c r="M18" s="4"/>
      <c r="N18" s="4"/>
      <c r="O18" s="4"/>
    </row>
    <row r="19" spans="1:15" ht="15">
      <c r="A19" s="1"/>
      <c r="B19" s="1"/>
      <c r="C19" s="1"/>
      <c r="D19" s="1"/>
      <c r="E19" s="1"/>
      <c r="F19" s="1"/>
      <c r="G19" s="1"/>
      <c r="H19" s="11"/>
      <c r="I19" s="4"/>
      <c r="J19" s="4"/>
      <c r="K19" s="4"/>
      <c r="L19" s="4"/>
      <c r="M19" s="4"/>
      <c r="N19" s="21"/>
      <c r="O19" s="4"/>
    </row>
    <row r="20" spans="1:15" ht="15">
      <c r="A20" s="1" t="s">
        <v>283</v>
      </c>
      <c r="B20" s="1" t="s">
        <v>278</v>
      </c>
      <c r="C20" s="1"/>
      <c r="D20" s="1"/>
      <c r="E20" s="1" t="s">
        <v>262</v>
      </c>
      <c r="F20" s="1">
        <v>1</v>
      </c>
      <c r="G20" s="1"/>
      <c r="H20" s="1">
        <v>0</v>
      </c>
      <c r="I20" s="4"/>
      <c r="J20" s="4"/>
      <c r="K20" s="4"/>
      <c r="L20" s="4"/>
      <c r="M20" s="4"/>
      <c r="N20" s="4"/>
      <c r="O20" s="4"/>
    </row>
    <row r="21" spans="1:15" ht="15">
      <c r="A21" s="1" t="s">
        <v>284</v>
      </c>
      <c r="B21" s="1" t="s">
        <v>285</v>
      </c>
      <c r="C21" s="1"/>
      <c r="D21" s="1"/>
      <c r="E21" s="1"/>
      <c r="F21" s="1"/>
      <c r="G21" s="1"/>
      <c r="H21" s="1">
        <v>746.75</v>
      </c>
      <c r="I21" s="4"/>
      <c r="J21" s="4"/>
      <c r="K21" s="4"/>
      <c r="L21" s="4"/>
      <c r="M21" s="4"/>
      <c r="N21" s="4"/>
      <c r="O21" s="4"/>
    </row>
    <row r="22" spans="1:15" ht="15">
      <c r="A22" s="1" t="s">
        <v>283</v>
      </c>
      <c r="B22" s="1" t="s">
        <v>286</v>
      </c>
      <c r="C22" s="1"/>
      <c r="D22" s="1"/>
      <c r="E22" s="1"/>
      <c r="F22" s="1"/>
      <c r="G22" s="1"/>
      <c r="H22" s="1">
        <v>20920</v>
      </c>
      <c r="I22" s="4"/>
      <c r="J22" s="4"/>
      <c r="K22" s="4"/>
      <c r="L22" s="4"/>
      <c r="M22" s="4"/>
      <c r="N22" s="21"/>
      <c r="O22" s="4"/>
    </row>
    <row r="23" spans="1:15" ht="15">
      <c r="A23" s="1" t="s">
        <v>283</v>
      </c>
      <c r="B23" s="1" t="s">
        <v>147</v>
      </c>
      <c r="C23" s="1"/>
      <c r="D23" s="1"/>
      <c r="E23" s="1"/>
      <c r="F23" s="1"/>
      <c r="G23" s="1"/>
      <c r="H23" s="1">
        <v>2100</v>
      </c>
      <c r="I23" s="4"/>
      <c r="J23" s="4"/>
      <c r="K23" s="4"/>
      <c r="L23" s="4"/>
      <c r="M23" s="4"/>
      <c r="N23" s="21"/>
      <c r="O23" s="4"/>
    </row>
    <row r="24" spans="1:15" ht="15">
      <c r="A24" s="1"/>
      <c r="B24" s="1"/>
      <c r="C24" s="1"/>
      <c r="D24" s="1"/>
      <c r="E24" s="1"/>
      <c r="F24" s="1"/>
      <c r="G24" s="1" t="s">
        <v>27</v>
      </c>
      <c r="H24" s="1">
        <f>SUM(H19:H23)</f>
        <v>23766.75</v>
      </c>
      <c r="I24" s="4"/>
      <c r="J24" s="4"/>
      <c r="K24" s="4"/>
      <c r="L24" s="4"/>
      <c r="M24" s="4"/>
      <c r="N24" s="21"/>
      <c r="O24" s="4"/>
    </row>
    <row r="25" spans="1:15" ht="15">
      <c r="A25" s="1"/>
      <c r="B25" s="1"/>
      <c r="C25" s="1"/>
      <c r="D25" s="1"/>
      <c r="E25" s="1"/>
      <c r="F25" s="1"/>
      <c r="G25" s="1"/>
      <c r="H25" s="1"/>
      <c r="I25" s="4"/>
      <c r="J25" s="4"/>
      <c r="K25" s="4"/>
      <c r="L25" s="4"/>
      <c r="M25" s="4"/>
      <c r="N25" s="4"/>
      <c r="O25" s="4"/>
    </row>
    <row r="26" spans="1:15" ht="15">
      <c r="A26" s="1"/>
      <c r="B26" s="45" t="s">
        <v>215</v>
      </c>
      <c r="C26" s="30"/>
      <c r="D26" s="30"/>
      <c r="E26" s="11"/>
      <c r="F26" s="1">
        <v>1798.6</v>
      </c>
      <c r="G26" s="1">
        <v>7.55</v>
      </c>
      <c r="H26" s="13">
        <f>F26*G26</f>
        <v>13579.429999999998</v>
      </c>
      <c r="I26" s="4"/>
      <c r="J26" s="4"/>
      <c r="K26" s="4"/>
      <c r="L26" s="4"/>
      <c r="M26" s="4"/>
      <c r="N26" s="4"/>
      <c r="O26" s="4"/>
    </row>
    <row r="27" spans="1:15" ht="15">
      <c r="A27" s="1"/>
      <c r="B27" s="45" t="s">
        <v>216</v>
      </c>
      <c r="C27" s="30"/>
      <c r="D27" s="30"/>
      <c r="E27" s="11"/>
      <c r="F27" s="1"/>
      <c r="G27" s="1"/>
      <c r="H27" s="13"/>
      <c r="I27" s="4"/>
      <c r="J27" s="4"/>
      <c r="K27" s="4"/>
      <c r="L27" s="4"/>
      <c r="M27" s="4"/>
      <c r="N27" s="4"/>
      <c r="O27" s="4"/>
    </row>
    <row r="28" spans="1:15" ht="15">
      <c r="A28" s="1"/>
      <c r="B28" s="45" t="s">
        <v>217</v>
      </c>
      <c r="C28" s="6" t="s">
        <v>218</v>
      </c>
      <c r="D28" s="30"/>
      <c r="E28" s="11"/>
      <c r="F28" s="1"/>
      <c r="G28" s="1"/>
      <c r="H28" s="13"/>
      <c r="I28" s="4"/>
      <c r="J28" s="4"/>
      <c r="K28" s="4"/>
      <c r="L28" s="4"/>
      <c r="M28" s="4"/>
      <c r="N28" s="4"/>
      <c r="O28" s="4"/>
    </row>
    <row r="29" spans="1:15" ht="15">
      <c r="A29" s="1"/>
      <c r="B29" s="45" t="s">
        <v>219</v>
      </c>
      <c r="C29" s="30"/>
      <c r="D29" s="30"/>
      <c r="E29" s="1"/>
      <c r="F29" s="1"/>
      <c r="G29" s="1"/>
      <c r="H29" s="1"/>
      <c r="I29" s="4"/>
      <c r="J29" s="4"/>
      <c r="K29" s="4"/>
      <c r="L29" s="4"/>
      <c r="M29" s="4"/>
      <c r="N29" s="4"/>
      <c r="O29" s="4"/>
    </row>
    <row r="30" spans="1:15" ht="15">
      <c r="A30" s="1"/>
      <c r="B30" s="1"/>
      <c r="C30" s="1"/>
      <c r="D30" s="1"/>
      <c r="E30" s="1"/>
      <c r="F30" s="1"/>
      <c r="G30" s="1"/>
      <c r="H30" s="1"/>
      <c r="I30" s="4"/>
      <c r="J30" s="4"/>
      <c r="K30" s="4"/>
      <c r="L30" s="4"/>
      <c r="M30" s="4"/>
      <c r="N30" s="4"/>
      <c r="O30" s="4"/>
    </row>
    <row r="31" spans="1:15" ht="15">
      <c r="A31" s="1"/>
      <c r="B31" s="1"/>
      <c r="C31" s="1"/>
      <c r="D31" s="1"/>
      <c r="E31" s="1"/>
      <c r="F31" s="1"/>
      <c r="G31" s="14" t="s">
        <v>27</v>
      </c>
      <c r="H31" s="16">
        <f>SUM(H24:H30)</f>
        <v>37346.18</v>
      </c>
      <c r="I31" s="4"/>
      <c r="J31" s="4"/>
      <c r="K31" s="4"/>
      <c r="L31" s="4"/>
      <c r="M31" s="4"/>
      <c r="N31" s="4"/>
      <c r="O31" s="4"/>
    </row>
    <row r="32" spans="1:15" ht="15">
      <c r="A32" s="1"/>
      <c r="B32" s="1"/>
      <c r="C32" s="1"/>
      <c r="D32" s="1"/>
      <c r="E32" s="1"/>
      <c r="F32" s="1"/>
      <c r="G32" s="1"/>
      <c r="H32" s="1"/>
      <c r="I32" s="4"/>
      <c r="J32" s="4"/>
      <c r="K32" s="4"/>
      <c r="L32" s="4"/>
      <c r="M32" s="4"/>
      <c r="N32" s="4"/>
      <c r="O32" s="4"/>
    </row>
    <row r="33" spans="9:15" ht="15">
      <c r="I33" s="4"/>
      <c r="J33" s="4"/>
      <c r="K33" s="4"/>
      <c r="L33" s="4"/>
      <c r="M33" s="4"/>
      <c r="N33" s="4"/>
      <c r="O33" s="4"/>
    </row>
    <row r="36" spans="3:7" ht="18.75">
      <c r="C36" s="65" t="s">
        <v>43</v>
      </c>
      <c r="D36" s="65"/>
      <c r="E36" s="65" t="s">
        <v>229</v>
      </c>
      <c r="F36" s="63"/>
      <c r="G36" s="63"/>
    </row>
    <row r="37" spans="2:7" ht="18.75">
      <c r="B37" s="64">
        <v>1798.6</v>
      </c>
      <c r="C37" s="65" t="s">
        <v>72</v>
      </c>
      <c r="D37" s="65"/>
      <c r="E37" s="65" t="s">
        <v>282</v>
      </c>
      <c r="F37" s="63"/>
      <c r="G37" s="63"/>
    </row>
    <row r="38" spans="1:7" ht="15">
      <c r="A38" s="21"/>
      <c r="B38" s="1" t="s">
        <v>46</v>
      </c>
      <c r="C38" s="38" t="s">
        <v>47</v>
      </c>
      <c r="D38" s="1"/>
      <c r="E38" s="1"/>
      <c r="F38" s="1" t="s">
        <v>262</v>
      </c>
      <c r="G38" s="1" t="s">
        <v>49</v>
      </c>
    </row>
    <row r="39" spans="1:7" ht="18.75">
      <c r="A39" s="21"/>
      <c r="B39" s="34" t="s">
        <v>272</v>
      </c>
      <c r="C39" s="72"/>
      <c r="D39" s="73"/>
      <c r="E39" s="73"/>
      <c r="F39" s="73">
        <v>13.31</v>
      </c>
      <c r="G39" s="37">
        <v>23939.37</v>
      </c>
    </row>
    <row r="40" spans="1:8" ht="15">
      <c r="A40" s="21"/>
      <c r="B40" s="26"/>
      <c r="C40" s="39"/>
      <c r="D40" s="26"/>
      <c r="E40" s="26"/>
      <c r="F40" s="26"/>
      <c r="G40" s="26"/>
      <c r="H40" s="4"/>
    </row>
    <row r="41" spans="1:8" ht="18.75">
      <c r="A41" s="21"/>
      <c r="B41" s="34" t="s">
        <v>273</v>
      </c>
      <c r="C41" s="74"/>
      <c r="D41" s="73"/>
      <c r="E41" s="73"/>
      <c r="F41" s="73"/>
      <c r="G41" s="37">
        <v>21613.51</v>
      </c>
      <c r="H41" s="21"/>
    </row>
    <row r="42" spans="1:8" ht="15">
      <c r="A42" s="21"/>
      <c r="B42" s="26"/>
      <c r="C42" s="39"/>
      <c r="D42" s="26"/>
      <c r="E42" s="26"/>
      <c r="F42" s="26"/>
      <c r="G42" s="26"/>
      <c r="H42" s="21"/>
    </row>
    <row r="43" spans="1:9" ht="18.75">
      <c r="A43" s="47"/>
      <c r="B43" s="34" t="s">
        <v>274</v>
      </c>
      <c r="C43" s="72"/>
      <c r="D43" s="75"/>
      <c r="E43" s="73"/>
      <c r="F43" s="15" t="s">
        <v>51</v>
      </c>
      <c r="G43" s="36">
        <v>37346.18</v>
      </c>
      <c r="H43" s="47"/>
      <c r="I43" s="17"/>
    </row>
    <row r="44" spans="1:8" ht="15.75">
      <c r="A44" s="21"/>
      <c r="B44" s="29"/>
      <c r="C44" s="68" t="s">
        <v>233</v>
      </c>
      <c r="D44" s="68"/>
      <c r="E44" s="68"/>
      <c r="F44" s="61">
        <v>7.55</v>
      </c>
      <c r="G44" s="29"/>
      <c r="H44" s="21"/>
    </row>
    <row r="45" spans="1:8" ht="15">
      <c r="A45" s="21"/>
      <c r="B45" s="26"/>
      <c r="C45" s="68" t="s">
        <v>216</v>
      </c>
      <c r="D45" s="68"/>
      <c r="E45" s="68"/>
      <c r="F45" s="1" t="s">
        <v>234</v>
      </c>
      <c r="G45" s="31">
        <f>B37*F44</f>
        <v>13579.429999999998</v>
      </c>
      <c r="H45" s="21"/>
    </row>
    <row r="46" spans="1:8" ht="15">
      <c r="A46" s="21"/>
      <c r="B46" s="26"/>
      <c r="C46" s="68" t="s">
        <v>217</v>
      </c>
      <c r="D46" s="68" t="s">
        <v>218</v>
      </c>
      <c r="E46" s="68"/>
      <c r="F46" s="1" t="s">
        <v>235</v>
      </c>
      <c r="G46" s="31"/>
      <c r="H46" s="21"/>
    </row>
    <row r="47" spans="1:8" ht="15">
      <c r="A47" s="21"/>
      <c r="B47" s="26"/>
      <c r="C47" s="68" t="s">
        <v>219</v>
      </c>
      <c r="D47" s="68"/>
      <c r="E47" s="68"/>
      <c r="F47" s="1"/>
      <c r="G47" s="26"/>
      <c r="H47" s="21"/>
    </row>
    <row r="48" spans="1:8" ht="15">
      <c r="A48" s="21"/>
      <c r="B48" s="26"/>
      <c r="C48" s="6" t="s">
        <v>104</v>
      </c>
      <c r="D48" s="6" t="s">
        <v>105</v>
      </c>
      <c r="E48" s="6"/>
      <c r="F48" s="69">
        <v>1.68</v>
      </c>
      <c r="G48" s="31">
        <f>B37*F48</f>
        <v>3021.6479999999997</v>
      </c>
      <c r="H48" s="21"/>
    </row>
    <row r="49" spans="1:8" ht="15">
      <c r="A49" s="21"/>
      <c r="B49" s="26"/>
      <c r="C49" s="6" t="s">
        <v>106</v>
      </c>
      <c r="D49" s="6"/>
      <c r="E49" s="6"/>
      <c r="F49" s="69">
        <v>2.22</v>
      </c>
      <c r="G49" s="31">
        <f>B37*F49</f>
        <v>3992.8920000000003</v>
      </c>
      <c r="H49" s="21"/>
    </row>
    <row r="50" spans="1:8" ht="15">
      <c r="A50" s="21"/>
      <c r="B50" s="26"/>
      <c r="C50" s="6" t="s">
        <v>107</v>
      </c>
      <c r="D50" s="6"/>
      <c r="E50" s="6"/>
      <c r="F50" s="69"/>
      <c r="G50" s="31"/>
      <c r="H50" s="21"/>
    </row>
    <row r="51" spans="1:8" ht="15">
      <c r="A51" s="21"/>
      <c r="B51" s="26"/>
      <c r="C51" s="6" t="s">
        <v>108</v>
      </c>
      <c r="D51" s="6"/>
      <c r="E51" s="6"/>
      <c r="F51" s="69">
        <v>0.69</v>
      </c>
      <c r="G51" s="31">
        <f>B37*F51</f>
        <v>1241.0339999999999</v>
      </c>
      <c r="H51" s="21"/>
    </row>
    <row r="52" spans="1:8" ht="15">
      <c r="A52" s="21"/>
      <c r="B52" s="26"/>
      <c r="C52" s="6" t="s">
        <v>109</v>
      </c>
      <c r="D52" s="6"/>
      <c r="E52" s="6"/>
      <c r="F52" s="69"/>
      <c r="G52" s="31"/>
      <c r="H52" s="21"/>
    </row>
    <row r="53" spans="1:8" ht="15">
      <c r="A53" s="21"/>
      <c r="B53" s="26"/>
      <c r="C53" s="6" t="s">
        <v>110</v>
      </c>
      <c r="D53" s="6"/>
      <c r="E53" s="6"/>
      <c r="F53" s="69">
        <v>2</v>
      </c>
      <c r="G53" s="31">
        <f>B37*F53</f>
        <v>3597.2</v>
      </c>
      <c r="H53" s="21"/>
    </row>
    <row r="54" spans="1:8" ht="15">
      <c r="A54" s="21"/>
      <c r="B54" s="26"/>
      <c r="C54" s="6" t="s">
        <v>111</v>
      </c>
      <c r="D54" s="6"/>
      <c r="E54" s="6" t="s">
        <v>112</v>
      </c>
      <c r="F54" s="69"/>
      <c r="G54" s="31"/>
      <c r="H54" s="21"/>
    </row>
    <row r="55" spans="1:8" ht="15">
      <c r="A55" s="21"/>
      <c r="B55" s="26"/>
      <c r="C55" s="6" t="s">
        <v>108</v>
      </c>
      <c r="D55" s="6"/>
      <c r="E55" s="6"/>
      <c r="F55" s="69">
        <v>0.57</v>
      </c>
      <c r="G55" s="31">
        <f>B37*F55</f>
        <v>1025.2019999999998</v>
      </c>
      <c r="H55" s="21"/>
    </row>
    <row r="56" spans="1:8" ht="15">
      <c r="A56" s="21"/>
      <c r="B56" s="26"/>
      <c r="C56" s="6" t="s">
        <v>113</v>
      </c>
      <c r="D56" s="6"/>
      <c r="E56" s="6"/>
      <c r="F56" s="69"/>
      <c r="G56" s="31"/>
      <c r="H56" s="21"/>
    </row>
    <row r="57" spans="1:8" ht="15">
      <c r="A57" s="21"/>
      <c r="B57" s="26"/>
      <c r="C57" s="6" t="s">
        <v>114</v>
      </c>
      <c r="D57" s="6"/>
      <c r="E57" s="6"/>
      <c r="F57" s="69">
        <v>0.39</v>
      </c>
      <c r="G57" s="31">
        <f>B37*F57</f>
        <v>701.454</v>
      </c>
      <c r="H57" s="21"/>
    </row>
    <row r="58" spans="1:8" ht="18.75">
      <c r="A58" s="21"/>
      <c r="B58" s="34" t="s">
        <v>62</v>
      </c>
      <c r="C58" s="41"/>
      <c r="D58" s="15"/>
      <c r="E58" s="3" t="s">
        <v>220</v>
      </c>
      <c r="F58" s="60">
        <v>4.76</v>
      </c>
      <c r="G58" s="31">
        <f>B37*F58</f>
        <v>8561.336</v>
      </c>
      <c r="H58" s="21"/>
    </row>
    <row r="59" spans="1:8" ht="18.75">
      <c r="A59" s="21"/>
      <c r="B59" s="34"/>
      <c r="C59" s="41"/>
      <c r="D59" s="15"/>
      <c r="E59" s="3" t="s">
        <v>93</v>
      </c>
      <c r="F59" s="34"/>
      <c r="G59" s="31">
        <f>G41-G45</f>
        <v>8034.08</v>
      </c>
      <c r="H59" s="21"/>
    </row>
    <row r="60" spans="1:8" ht="15.75">
      <c r="A60" s="21"/>
      <c r="B60" s="66" t="s">
        <v>230</v>
      </c>
      <c r="C60" s="66"/>
      <c r="D60" s="66"/>
      <c r="E60" s="66"/>
      <c r="F60" s="67"/>
      <c r="G60" s="67"/>
      <c r="H60" s="21"/>
    </row>
    <row r="61" spans="1:8" ht="15">
      <c r="A61" s="21"/>
      <c r="B61" s="1" t="s">
        <v>283</v>
      </c>
      <c r="C61" s="1" t="s">
        <v>278</v>
      </c>
      <c r="D61" s="1"/>
      <c r="E61" s="35"/>
      <c r="F61" s="35"/>
      <c r="G61" s="11">
        <v>0</v>
      </c>
      <c r="H61" s="21"/>
    </row>
    <row r="62" spans="1:8" ht="15">
      <c r="A62" s="21"/>
      <c r="B62" s="1" t="s">
        <v>284</v>
      </c>
      <c r="C62" s="1" t="s">
        <v>285</v>
      </c>
      <c r="D62" s="1"/>
      <c r="E62" s="1"/>
      <c r="F62" s="26"/>
      <c r="G62" s="1">
        <v>746.75</v>
      </c>
      <c r="H62" s="21"/>
    </row>
    <row r="63" spans="1:8" ht="15">
      <c r="A63" s="21"/>
      <c r="B63" s="1" t="s">
        <v>283</v>
      </c>
      <c r="C63" s="1" t="s">
        <v>286</v>
      </c>
      <c r="D63" s="1"/>
      <c r="E63" s="1"/>
      <c r="F63" s="26"/>
      <c r="G63" s="1">
        <v>20920</v>
      </c>
      <c r="H63" s="21"/>
    </row>
    <row r="64" spans="1:8" ht="15">
      <c r="A64" s="21"/>
      <c r="B64" s="1" t="s">
        <v>283</v>
      </c>
      <c r="C64" s="1" t="s">
        <v>147</v>
      </c>
      <c r="D64" s="1"/>
      <c r="E64" s="1"/>
      <c r="F64" s="26"/>
      <c r="G64" s="1">
        <v>2100</v>
      </c>
      <c r="H64" s="21"/>
    </row>
    <row r="65" spans="1:10" ht="15">
      <c r="A65" s="21"/>
      <c r="B65" s="26"/>
      <c r="C65" s="39" t="s">
        <v>223</v>
      </c>
      <c r="D65" s="26"/>
      <c r="E65" s="26"/>
      <c r="F65" s="26" t="s">
        <v>51</v>
      </c>
      <c r="G65" s="26"/>
      <c r="H65" s="21"/>
      <c r="J65" s="20"/>
    </row>
    <row r="66" spans="1:8" ht="15">
      <c r="A66" s="21"/>
      <c r="B66" s="36" t="s">
        <v>191</v>
      </c>
      <c r="C66" s="42" t="s">
        <v>65</v>
      </c>
      <c r="D66" s="36"/>
      <c r="E66" s="36"/>
      <c r="F66" s="37"/>
      <c r="G66" s="25">
        <v>13465.66</v>
      </c>
      <c r="H66" s="76"/>
    </row>
    <row r="67" spans="1:8" ht="15">
      <c r="A67" s="21"/>
      <c r="B67" s="26"/>
      <c r="C67" s="39" t="s">
        <v>193</v>
      </c>
      <c r="D67" s="26"/>
      <c r="E67" s="26"/>
      <c r="F67" s="26" t="s">
        <v>51</v>
      </c>
      <c r="G67" s="25">
        <v>14064.93</v>
      </c>
      <c r="H67" s="21"/>
    </row>
    <row r="68" spans="1:9" ht="15">
      <c r="A68" s="21"/>
      <c r="B68" s="26"/>
      <c r="C68" s="39" t="s">
        <v>67</v>
      </c>
      <c r="D68" s="26"/>
      <c r="E68" s="26"/>
      <c r="F68" s="26" t="s">
        <v>51</v>
      </c>
      <c r="G68" s="26"/>
      <c r="H68" s="21"/>
      <c r="I68" s="18"/>
    </row>
    <row r="69" spans="1:8" ht="15">
      <c r="A69" s="47"/>
      <c r="B69" s="26"/>
      <c r="C69" s="39"/>
      <c r="D69" s="26"/>
      <c r="E69" s="26"/>
      <c r="F69" s="26" t="s">
        <v>51</v>
      </c>
      <c r="G69" s="26"/>
      <c r="H69" s="47"/>
    </row>
    <row r="70" spans="1:8" ht="15">
      <c r="A70" s="48"/>
      <c r="B70" s="51"/>
      <c r="C70" s="52" t="s">
        <v>68</v>
      </c>
      <c r="D70" s="51"/>
      <c r="E70" s="51"/>
      <c r="F70" s="51" t="s">
        <v>51</v>
      </c>
      <c r="G70" s="53"/>
      <c r="H70" s="21"/>
    </row>
    <row r="71" spans="1:8" ht="15">
      <c r="A71" s="48"/>
      <c r="B71" s="54"/>
      <c r="C71" s="55" t="s">
        <v>194</v>
      </c>
      <c r="D71" s="55"/>
      <c r="E71" s="55"/>
      <c r="F71" s="55" t="s">
        <v>51</v>
      </c>
      <c r="G71" s="56">
        <f>G67+G41-G43</f>
        <v>-1667.739999999998</v>
      </c>
      <c r="H71" s="21"/>
    </row>
    <row r="72" spans="1:8" ht="15.75" thickBot="1">
      <c r="A72" s="48"/>
      <c r="B72" s="49"/>
      <c r="C72" s="49"/>
      <c r="D72" s="49"/>
      <c r="E72" s="49"/>
      <c r="F72" s="49"/>
      <c r="G72" s="50"/>
      <c r="H72" s="21"/>
    </row>
    <row r="73" spans="2:7" ht="15.75" thickBot="1">
      <c r="B73" s="57" t="s">
        <v>65</v>
      </c>
      <c r="C73" s="58"/>
      <c r="D73" s="58"/>
      <c r="E73" s="58" t="s">
        <v>224</v>
      </c>
      <c r="F73" s="59" t="s">
        <v>225</v>
      </c>
      <c r="G73" s="70"/>
    </row>
    <row r="74" spans="2:7" ht="15">
      <c r="B74" s="46" t="s">
        <v>252</v>
      </c>
      <c r="C74" s="46" t="s">
        <v>89</v>
      </c>
      <c r="D74" s="46" t="s">
        <v>91</v>
      </c>
      <c r="E74" s="46" t="s">
        <v>92</v>
      </c>
      <c r="F74" s="71" t="s">
        <v>93</v>
      </c>
      <c r="G74" s="46" t="s">
        <v>94</v>
      </c>
    </row>
    <row r="75" spans="2:7" ht="15" hidden="1">
      <c r="B75" s="1" t="s">
        <v>90</v>
      </c>
      <c r="C75" s="1"/>
      <c r="D75" s="1">
        <v>2628.75</v>
      </c>
      <c r="E75" s="1"/>
      <c r="F75" s="1"/>
      <c r="G75" s="1"/>
    </row>
    <row r="76" spans="2:7" ht="15" hidden="1">
      <c r="B76" s="1" t="s">
        <v>97</v>
      </c>
      <c r="C76" s="1">
        <v>1480.88</v>
      </c>
      <c r="D76" s="1">
        <v>2628.75</v>
      </c>
      <c r="E76" s="1"/>
      <c r="F76" s="1"/>
      <c r="G76" s="1"/>
    </row>
    <row r="77" spans="2:7" ht="15" hidden="1">
      <c r="B77" s="1" t="s">
        <v>117</v>
      </c>
      <c r="C77" s="1">
        <v>1944.11</v>
      </c>
      <c r="D77" s="1">
        <v>2628.74</v>
      </c>
      <c r="E77" s="1"/>
      <c r="F77" s="1"/>
      <c r="G77" s="1"/>
    </row>
    <row r="78" spans="2:7" ht="15" hidden="1">
      <c r="B78" s="1" t="s">
        <v>121</v>
      </c>
      <c r="C78" s="1">
        <v>2468.62</v>
      </c>
      <c r="D78" s="1">
        <v>2628.75</v>
      </c>
      <c r="E78" s="1"/>
      <c r="F78" s="1"/>
      <c r="G78" s="1"/>
    </row>
    <row r="79" spans="2:7" ht="15" hidden="1">
      <c r="B79" s="1" t="s">
        <v>123</v>
      </c>
      <c r="C79" s="1">
        <v>2543.9</v>
      </c>
      <c r="D79" s="1">
        <v>2628.75</v>
      </c>
      <c r="E79" s="1"/>
      <c r="F79" s="1"/>
      <c r="G79" s="1"/>
    </row>
    <row r="80" spans="2:7" ht="15" hidden="1">
      <c r="B80" s="1" t="s">
        <v>126</v>
      </c>
      <c r="C80" s="1">
        <v>3168.01</v>
      </c>
      <c r="D80" s="1">
        <v>2628.75</v>
      </c>
      <c r="E80" s="1"/>
      <c r="F80" s="1"/>
      <c r="G80" s="1"/>
    </row>
    <row r="81" spans="2:7" ht="15" hidden="1">
      <c r="B81" s="1" t="s">
        <v>134</v>
      </c>
      <c r="C81" s="1">
        <v>3265.32</v>
      </c>
      <c r="D81" s="1">
        <v>2628.75</v>
      </c>
      <c r="E81" s="1"/>
      <c r="F81" s="1"/>
      <c r="G81" s="1"/>
    </row>
    <row r="82" spans="2:7" ht="15" hidden="1">
      <c r="B82" s="1" t="s">
        <v>149</v>
      </c>
      <c r="C82" s="1">
        <v>3847.12</v>
      </c>
      <c r="D82" s="1">
        <v>2628.76</v>
      </c>
      <c r="E82" s="1"/>
      <c r="F82" s="1"/>
      <c r="G82" s="1"/>
    </row>
    <row r="83" spans="2:7" ht="15" hidden="1">
      <c r="B83" s="1" t="s">
        <v>155</v>
      </c>
      <c r="C83" s="1">
        <v>4416.74</v>
      </c>
      <c r="D83" s="1">
        <v>2628.75</v>
      </c>
      <c r="E83" s="1"/>
      <c r="F83" s="1"/>
      <c r="G83" s="1"/>
    </row>
    <row r="84" spans="2:7" ht="15" hidden="1">
      <c r="B84" s="1" t="s">
        <v>164</v>
      </c>
      <c r="C84" s="1">
        <v>4548.023</v>
      </c>
      <c r="D84" s="1">
        <v>2628.45</v>
      </c>
      <c r="E84" s="1"/>
      <c r="F84" s="1"/>
      <c r="G84" s="1"/>
    </row>
    <row r="85" spans="2:7" ht="15" hidden="1">
      <c r="B85" s="6" t="s">
        <v>166</v>
      </c>
      <c r="C85" s="1">
        <v>4830.18</v>
      </c>
      <c r="D85" s="1">
        <v>2628.45</v>
      </c>
      <c r="E85" s="1"/>
      <c r="F85" s="1"/>
      <c r="G85" s="1"/>
    </row>
    <row r="86" spans="2:7" ht="15" hidden="1">
      <c r="B86" s="1" t="s">
        <v>169</v>
      </c>
      <c r="C86" s="1">
        <v>5018.98</v>
      </c>
      <c r="D86" s="1">
        <v>2628.45</v>
      </c>
      <c r="E86" s="1"/>
      <c r="F86" s="1"/>
      <c r="G86" s="1"/>
    </row>
    <row r="87" spans="2:7" ht="15" hidden="1">
      <c r="B87" s="1" t="s">
        <v>174</v>
      </c>
      <c r="C87" s="1">
        <v>4727.37</v>
      </c>
      <c r="D87" s="1">
        <v>2628.45</v>
      </c>
      <c r="E87" s="1"/>
      <c r="F87" s="1"/>
      <c r="G87" s="1"/>
    </row>
    <row r="88" spans="2:7" ht="15">
      <c r="B88" s="1" t="s">
        <v>180</v>
      </c>
      <c r="C88" s="11">
        <f>H87</f>
        <v>0</v>
      </c>
      <c r="D88" s="11">
        <v>6079.75</v>
      </c>
      <c r="E88" s="1">
        <v>2626.2</v>
      </c>
      <c r="F88" s="1">
        <v>2204.95</v>
      </c>
      <c r="G88" s="1">
        <v>6501</v>
      </c>
    </row>
    <row r="89" spans="2:7" ht="15">
      <c r="B89" s="1" t="s">
        <v>256</v>
      </c>
      <c r="C89" s="1"/>
      <c r="D89" s="1">
        <v>6501</v>
      </c>
      <c r="E89" s="1">
        <v>2626.2</v>
      </c>
      <c r="F89" s="1">
        <v>2092.71</v>
      </c>
      <c r="G89" s="1">
        <v>7034.49</v>
      </c>
    </row>
    <row r="90" spans="2:7" ht="15">
      <c r="B90" s="1" t="s">
        <v>260</v>
      </c>
      <c r="C90" s="1"/>
      <c r="D90" s="1">
        <v>7034.49</v>
      </c>
      <c r="E90" s="1">
        <v>2626.2</v>
      </c>
      <c r="F90" s="1">
        <v>3170.95</v>
      </c>
      <c r="G90" s="1">
        <v>6489.74</v>
      </c>
    </row>
    <row r="91" spans="2:7" ht="15">
      <c r="B91" s="1" t="s">
        <v>266</v>
      </c>
      <c r="C91" s="1"/>
      <c r="D91" s="1">
        <v>6489.74</v>
      </c>
      <c r="E91" s="1">
        <v>2626.2</v>
      </c>
      <c r="F91" s="1">
        <v>3408.23</v>
      </c>
      <c r="G91" s="1">
        <v>5707.71</v>
      </c>
    </row>
    <row r="92" spans="2:7" ht="15">
      <c r="B92" s="1" t="s">
        <v>277</v>
      </c>
      <c r="C92" s="1"/>
      <c r="D92" s="1">
        <v>5707.71</v>
      </c>
      <c r="E92" s="1">
        <v>2626.2</v>
      </c>
      <c r="F92" s="1">
        <v>2399.55</v>
      </c>
      <c r="G92" s="1">
        <v>5934.36</v>
      </c>
    </row>
    <row r="93" spans="2:7" ht="15">
      <c r="B93" s="1" t="s">
        <v>280</v>
      </c>
      <c r="C93" s="1"/>
      <c r="D93" s="1">
        <v>5934.36</v>
      </c>
      <c r="E93" s="1">
        <v>2626.2</v>
      </c>
      <c r="F93" s="1">
        <v>2134.76</v>
      </c>
      <c r="G93" s="1">
        <v>6425.8</v>
      </c>
    </row>
    <row r="94" spans="2:7" ht="15">
      <c r="B94" s="1" t="s">
        <v>283</v>
      </c>
      <c r="C94" s="1"/>
      <c r="D94" s="1">
        <v>6425.8</v>
      </c>
      <c r="E94" s="1">
        <v>2626.2</v>
      </c>
      <c r="F94" s="1">
        <v>2377.48</v>
      </c>
      <c r="G94" s="1">
        <v>6674.52</v>
      </c>
    </row>
  </sheetData>
  <sheetProtection/>
  <mergeCells count="1">
    <mergeCell ref="C16:D17"/>
  </mergeCells>
  <printOptions/>
  <pageMargins left="0.7" right="0.7" top="0.75" bottom="0.75" header="0.3" footer="0.3"/>
  <pageSetup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3:O95"/>
  <sheetViews>
    <sheetView zoomScalePageLayoutView="0" workbookViewId="0" topLeftCell="A55">
      <selection activeCell="D95" sqref="D95"/>
    </sheetView>
  </sheetViews>
  <sheetFormatPr defaultColWidth="9.140625" defaultRowHeight="15"/>
  <cols>
    <col min="1" max="1" width="8.00390625" style="0" customWidth="1"/>
    <col min="2" max="2" width="11.28125" style="0" customWidth="1"/>
    <col min="3" max="3" width="9.8515625" style="0" customWidth="1"/>
    <col min="4" max="4" width="16.140625" style="0" customWidth="1"/>
    <col min="5" max="5" width="14.8515625" style="0" customWidth="1"/>
    <col min="7" max="7" width="11.8515625" style="0" customWidth="1"/>
    <col min="8" max="8" width="11.140625" style="0" customWidth="1"/>
    <col min="10" max="15" width="8.421875" style="0" customWidth="1"/>
  </cols>
  <sheetData>
    <row r="3" spans="1:7" ht="15">
      <c r="A3" s="63" t="s">
        <v>176</v>
      </c>
      <c r="B3" s="63"/>
      <c r="C3" s="63"/>
      <c r="D3" s="63"/>
      <c r="E3" s="63"/>
      <c r="F3" s="63" t="s">
        <v>287</v>
      </c>
      <c r="G3" s="63"/>
    </row>
    <row r="4" spans="1:7" ht="15">
      <c r="A4" s="63"/>
      <c r="B4" s="63"/>
      <c r="C4" s="63"/>
      <c r="D4" s="63"/>
      <c r="E4" s="63"/>
      <c r="F4" s="63"/>
      <c r="G4" s="63"/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177</v>
      </c>
      <c r="B9" s="11">
        <v>12718.75</v>
      </c>
      <c r="C9" s="11">
        <v>0</v>
      </c>
      <c r="D9" s="11"/>
      <c r="E9" s="1"/>
      <c r="F9" s="11">
        <v>671.98</v>
      </c>
      <c r="G9" s="11">
        <v>12046.77</v>
      </c>
      <c r="H9" s="1"/>
    </row>
    <row r="10" spans="1:8" ht="15">
      <c r="A10" s="1" t="s">
        <v>11</v>
      </c>
      <c r="B10" s="11">
        <v>66466.17</v>
      </c>
      <c r="C10" s="11">
        <v>23939.38</v>
      </c>
      <c r="D10" s="11"/>
      <c r="E10" s="1"/>
      <c r="F10" s="11">
        <v>30430.39</v>
      </c>
      <c r="G10" s="11">
        <v>59975.16</v>
      </c>
      <c r="H10" s="1"/>
    </row>
    <row r="11" spans="1:8" ht="15">
      <c r="A11" s="1" t="s">
        <v>12</v>
      </c>
      <c r="B11" s="1"/>
      <c r="C11" s="11">
        <f>SUM(C9:C10)</f>
        <v>23939.38</v>
      </c>
      <c r="D11" s="1"/>
      <c r="E11" s="1"/>
      <c r="F11" s="11">
        <f>SUM(F9:F10)</f>
        <v>31102.37</v>
      </c>
      <c r="G11" s="1"/>
      <c r="H11" s="1"/>
    </row>
    <row r="16" spans="1:15" ht="15">
      <c r="A16" s="1"/>
      <c r="B16" s="1" t="s">
        <v>13</v>
      </c>
      <c r="C16" s="475" t="s">
        <v>14</v>
      </c>
      <c r="D16" s="476"/>
      <c r="E16" s="1" t="s">
        <v>15</v>
      </c>
      <c r="F16" s="1"/>
      <c r="G16" s="1"/>
      <c r="H16" s="1"/>
      <c r="I16" s="4"/>
      <c r="J16" s="4"/>
      <c r="K16" s="4"/>
      <c r="L16" s="4"/>
      <c r="M16" s="4"/>
      <c r="N16" s="4"/>
      <c r="O16" s="4"/>
    </row>
    <row r="17" spans="1:15" ht="15">
      <c r="A17" s="1"/>
      <c r="B17" s="1"/>
      <c r="C17" s="477"/>
      <c r="D17" s="478"/>
      <c r="E17" s="1"/>
      <c r="F17" s="1"/>
      <c r="G17" s="1" t="s">
        <v>270</v>
      </c>
      <c r="H17" s="1" t="s">
        <v>20</v>
      </c>
      <c r="I17" s="4"/>
      <c r="J17" s="4"/>
      <c r="K17" s="4"/>
      <c r="L17" s="4"/>
      <c r="M17" s="4"/>
      <c r="N17" s="4"/>
      <c r="O17" s="4"/>
    </row>
    <row r="18" spans="1:15" ht="15">
      <c r="A18" s="1"/>
      <c r="B18" s="3" t="s">
        <v>214</v>
      </c>
      <c r="C18" s="3"/>
      <c r="D18" s="1"/>
      <c r="E18" s="1"/>
      <c r="F18" s="1"/>
      <c r="G18" s="1"/>
      <c r="H18" s="11"/>
      <c r="I18" s="4"/>
      <c r="J18" s="4"/>
      <c r="K18" s="4"/>
      <c r="L18" s="4"/>
      <c r="M18" s="4"/>
      <c r="N18" s="4"/>
      <c r="O18" s="4"/>
    </row>
    <row r="19" spans="1:15" ht="15">
      <c r="A19" s="1"/>
      <c r="B19" s="1"/>
      <c r="C19" s="1"/>
      <c r="D19" s="1"/>
      <c r="E19" s="1"/>
      <c r="F19" s="1"/>
      <c r="G19" s="1"/>
      <c r="H19" s="11"/>
      <c r="I19" s="4"/>
      <c r="J19" s="4"/>
      <c r="K19" s="4"/>
      <c r="L19" s="4"/>
      <c r="M19" s="4"/>
      <c r="N19" s="21"/>
      <c r="O19" s="4"/>
    </row>
    <row r="20" spans="1:15" ht="15">
      <c r="A20" s="1" t="s">
        <v>289</v>
      </c>
      <c r="B20" s="1" t="s">
        <v>278</v>
      </c>
      <c r="C20" s="1"/>
      <c r="D20" s="1"/>
      <c r="E20" s="1" t="s">
        <v>262</v>
      </c>
      <c r="F20" s="1">
        <v>1</v>
      </c>
      <c r="G20" s="1"/>
      <c r="H20" s="1">
        <v>0</v>
      </c>
      <c r="I20" s="4"/>
      <c r="J20" s="4"/>
      <c r="K20" s="4"/>
      <c r="L20" s="4"/>
      <c r="M20" s="4"/>
      <c r="N20" s="4"/>
      <c r="O20" s="4"/>
    </row>
    <row r="21" spans="1:15" ht="15">
      <c r="A21" s="1"/>
      <c r="B21" s="1"/>
      <c r="C21" s="1"/>
      <c r="D21" s="1"/>
      <c r="E21" s="1"/>
      <c r="F21" s="1"/>
      <c r="G21" s="1"/>
      <c r="H21" s="1"/>
      <c r="I21" s="4"/>
      <c r="J21" s="4"/>
      <c r="K21" s="4"/>
      <c r="L21" s="4"/>
      <c r="M21" s="4"/>
      <c r="N21" s="4"/>
      <c r="O21" s="4"/>
    </row>
    <row r="22" spans="1:15" ht="15">
      <c r="A22" s="1"/>
      <c r="B22" s="1"/>
      <c r="C22" s="1"/>
      <c r="D22" s="1"/>
      <c r="E22" s="1"/>
      <c r="F22" s="1"/>
      <c r="G22" s="1"/>
      <c r="H22" s="1"/>
      <c r="I22" s="4"/>
      <c r="J22" s="4"/>
      <c r="K22" s="4"/>
      <c r="L22" s="4"/>
      <c r="M22" s="4"/>
      <c r="N22" s="21"/>
      <c r="O22" s="4"/>
    </row>
    <row r="23" spans="1:15" ht="15">
      <c r="A23" s="1"/>
      <c r="B23" s="1"/>
      <c r="C23" s="1"/>
      <c r="D23" s="1"/>
      <c r="E23" s="1"/>
      <c r="F23" s="1"/>
      <c r="G23" s="1"/>
      <c r="H23" s="1"/>
      <c r="I23" s="4"/>
      <c r="J23" s="4"/>
      <c r="K23" s="4"/>
      <c r="L23" s="4"/>
      <c r="M23" s="4"/>
      <c r="N23" s="21"/>
      <c r="O23" s="4"/>
    </row>
    <row r="24" spans="1:15" ht="15">
      <c r="A24" s="1"/>
      <c r="B24" s="1"/>
      <c r="C24" s="1"/>
      <c r="D24" s="1"/>
      <c r="E24" s="1"/>
      <c r="F24" s="1"/>
      <c r="G24" s="1" t="s">
        <v>27</v>
      </c>
      <c r="H24" s="1">
        <f>SUM(H19:H23)</f>
        <v>0</v>
      </c>
      <c r="I24" s="4"/>
      <c r="J24" s="4"/>
      <c r="K24" s="4"/>
      <c r="L24" s="4"/>
      <c r="M24" s="4"/>
      <c r="N24" s="21"/>
      <c r="O24" s="4"/>
    </row>
    <row r="25" spans="1:15" ht="15">
      <c r="A25" s="1"/>
      <c r="B25" s="1"/>
      <c r="C25" s="1"/>
      <c r="D25" s="1"/>
      <c r="E25" s="1"/>
      <c r="F25" s="1"/>
      <c r="G25" s="1"/>
      <c r="H25" s="1"/>
      <c r="I25" s="4"/>
      <c r="J25" s="4"/>
      <c r="K25" s="4"/>
      <c r="L25" s="4"/>
      <c r="M25" s="4"/>
      <c r="N25" s="4"/>
      <c r="O25" s="4"/>
    </row>
    <row r="26" spans="1:15" ht="15">
      <c r="A26" s="1"/>
      <c r="B26" s="45" t="s">
        <v>215</v>
      </c>
      <c r="C26" s="30"/>
      <c r="D26" s="30"/>
      <c r="E26" s="11"/>
      <c r="F26" s="1">
        <v>1798.6</v>
      </c>
      <c r="G26" s="1">
        <v>7.55</v>
      </c>
      <c r="H26" s="13">
        <f>F26*G26</f>
        <v>13579.429999999998</v>
      </c>
      <c r="I26" s="4"/>
      <c r="J26" s="4"/>
      <c r="K26" s="4"/>
      <c r="L26" s="4"/>
      <c r="M26" s="4"/>
      <c r="N26" s="4"/>
      <c r="O26" s="4"/>
    </row>
    <row r="27" spans="1:15" ht="15">
      <c r="A27" s="1"/>
      <c r="B27" s="45" t="s">
        <v>216</v>
      </c>
      <c r="C27" s="30"/>
      <c r="D27" s="30"/>
      <c r="E27" s="11"/>
      <c r="F27" s="1"/>
      <c r="G27" s="1"/>
      <c r="H27" s="13"/>
      <c r="I27" s="4"/>
      <c r="J27" s="4"/>
      <c r="K27" s="4"/>
      <c r="L27" s="4"/>
      <c r="M27" s="4"/>
      <c r="N27" s="4"/>
      <c r="O27" s="4"/>
    </row>
    <row r="28" spans="1:15" ht="15">
      <c r="A28" s="1"/>
      <c r="B28" s="45" t="s">
        <v>217</v>
      </c>
      <c r="C28" s="6" t="s">
        <v>218</v>
      </c>
      <c r="D28" s="30"/>
      <c r="E28" s="11"/>
      <c r="F28" s="1"/>
      <c r="G28" s="1"/>
      <c r="H28" s="13"/>
      <c r="I28" s="4"/>
      <c r="J28" s="4"/>
      <c r="K28" s="4"/>
      <c r="L28" s="4"/>
      <c r="M28" s="4"/>
      <c r="N28" s="4"/>
      <c r="O28" s="4"/>
    </row>
    <row r="29" spans="1:15" ht="15">
      <c r="A29" s="1"/>
      <c r="B29" s="45" t="s">
        <v>219</v>
      </c>
      <c r="C29" s="30"/>
      <c r="D29" s="30"/>
      <c r="E29" s="1"/>
      <c r="F29" s="1"/>
      <c r="G29" s="1"/>
      <c r="H29" s="1"/>
      <c r="I29" s="4"/>
      <c r="J29" s="4"/>
      <c r="K29" s="4"/>
      <c r="L29" s="4"/>
      <c r="M29" s="4"/>
      <c r="N29" s="4"/>
      <c r="O29" s="4"/>
    </row>
    <row r="30" spans="1:15" ht="15">
      <c r="A30" s="1"/>
      <c r="B30" s="1"/>
      <c r="C30" s="1"/>
      <c r="D30" s="1"/>
      <c r="E30" s="1"/>
      <c r="F30" s="1"/>
      <c r="G30" s="1"/>
      <c r="H30" s="1"/>
      <c r="I30" s="4"/>
      <c r="J30" s="4"/>
      <c r="K30" s="4"/>
      <c r="L30" s="4"/>
      <c r="M30" s="4"/>
      <c r="N30" s="4"/>
      <c r="O30" s="4"/>
    </row>
    <row r="31" spans="1:15" ht="15">
      <c r="A31" s="1"/>
      <c r="B31" s="1"/>
      <c r="C31" s="1"/>
      <c r="D31" s="1"/>
      <c r="E31" s="1"/>
      <c r="F31" s="1"/>
      <c r="G31" s="14" t="s">
        <v>27</v>
      </c>
      <c r="H31" s="16">
        <f>SUM(H24:H30)</f>
        <v>13579.429999999998</v>
      </c>
      <c r="I31" s="4"/>
      <c r="J31" s="4"/>
      <c r="K31" s="4"/>
      <c r="L31" s="4"/>
      <c r="M31" s="4"/>
      <c r="N31" s="4"/>
      <c r="O31" s="4"/>
    </row>
    <row r="32" spans="1:15" ht="15">
      <c r="A32" s="1"/>
      <c r="B32" s="1"/>
      <c r="C32" s="1"/>
      <c r="D32" s="1"/>
      <c r="E32" s="1"/>
      <c r="F32" s="1"/>
      <c r="G32" s="1"/>
      <c r="H32" s="1"/>
      <c r="I32" s="4"/>
      <c r="J32" s="4"/>
      <c r="K32" s="4"/>
      <c r="L32" s="4"/>
      <c r="M32" s="4"/>
      <c r="N32" s="4"/>
      <c r="O32" s="4"/>
    </row>
    <row r="33" spans="9:15" ht="15">
      <c r="I33" s="4"/>
      <c r="J33" s="4"/>
      <c r="K33" s="4"/>
      <c r="L33" s="4"/>
      <c r="M33" s="4"/>
      <c r="N33" s="4"/>
      <c r="O33" s="4"/>
    </row>
    <row r="36" spans="3:7" ht="18.75">
      <c r="C36" s="65" t="s">
        <v>43</v>
      </c>
      <c r="D36" s="65"/>
      <c r="E36" s="65" t="s">
        <v>229</v>
      </c>
      <c r="F36" s="63"/>
      <c r="G36" s="63"/>
    </row>
    <row r="37" spans="2:7" ht="18.75">
      <c r="B37" s="64">
        <v>1798.6</v>
      </c>
      <c r="C37" s="65" t="s">
        <v>72</v>
      </c>
      <c r="D37" s="65"/>
      <c r="E37" s="65" t="s">
        <v>288</v>
      </c>
      <c r="F37" s="63"/>
      <c r="G37" s="63"/>
    </row>
    <row r="38" spans="1:7" ht="15">
      <c r="A38" s="21"/>
      <c r="B38" s="1" t="s">
        <v>46</v>
      </c>
      <c r="C38" s="38" t="s">
        <v>47</v>
      </c>
      <c r="D38" s="1"/>
      <c r="E38" s="1"/>
      <c r="F38" s="1" t="s">
        <v>262</v>
      </c>
      <c r="G38" s="1" t="s">
        <v>49</v>
      </c>
    </row>
    <row r="39" spans="1:7" ht="18.75">
      <c r="A39" s="21"/>
      <c r="B39" s="34" t="s">
        <v>272</v>
      </c>
      <c r="C39" s="72"/>
      <c r="D39" s="73"/>
      <c r="E39" s="73"/>
      <c r="F39" s="73">
        <v>13.31</v>
      </c>
      <c r="G39" s="37">
        <v>23939.37</v>
      </c>
    </row>
    <row r="40" spans="1:8" ht="15">
      <c r="A40" s="21"/>
      <c r="B40" s="26"/>
      <c r="C40" s="39"/>
      <c r="D40" s="26"/>
      <c r="E40" s="26"/>
      <c r="F40" s="26"/>
      <c r="G40" s="26"/>
      <c r="H40" s="4"/>
    </row>
    <row r="41" spans="1:8" ht="18.75">
      <c r="A41" s="21"/>
      <c r="B41" s="34" t="s">
        <v>273</v>
      </c>
      <c r="C41" s="74"/>
      <c r="D41" s="73"/>
      <c r="E41" s="73"/>
      <c r="F41" s="73"/>
      <c r="G41" s="37">
        <v>31102.37</v>
      </c>
      <c r="H41" s="21"/>
    </row>
    <row r="42" spans="1:8" ht="15">
      <c r="A42" s="21"/>
      <c r="B42" s="26"/>
      <c r="C42" s="39"/>
      <c r="D42" s="26"/>
      <c r="E42" s="26"/>
      <c r="F42" s="26"/>
      <c r="G42" s="26"/>
      <c r="H42" s="21"/>
    </row>
    <row r="43" spans="1:9" ht="18.75">
      <c r="A43" s="47"/>
      <c r="B43" s="34" t="s">
        <v>274</v>
      </c>
      <c r="C43" s="72"/>
      <c r="D43" s="75"/>
      <c r="E43" s="73"/>
      <c r="F43" s="15" t="s">
        <v>51</v>
      </c>
      <c r="G43" s="36">
        <v>13579.43</v>
      </c>
      <c r="H43" s="47"/>
      <c r="I43" s="17"/>
    </row>
    <row r="44" spans="1:8" ht="15.75">
      <c r="A44" s="21"/>
      <c r="B44" s="29"/>
      <c r="C44" s="68" t="s">
        <v>233</v>
      </c>
      <c r="D44" s="68"/>
      <c r="E44" s="68"/>
      <c r="F44" s="61">
        <v>7.55</v>
      </c>
      <c r="G44" s="29"/>
      <c r="H44" s="21"/>
    </row>
    <row r="45" spans="1:8" ht="15">
      <c r="A45" s="21"/>
      <c r="B45" s="26"/>
      <c r="C45" s="68" t="s">
        <v>216</v>
      </c>
      <c r="D45" s="68"/>
      <c r="E45" s="68"/>
      <c r="F45" s="1" t="s">
        <v>234</v>
      </c>
      <c r="G45" s="31">
        <f>B37*F44</f>
        <v>13579.429999999998</v>
      </c>
      <c r="H45" s="21"/>
    </row>
    <row r="46" spans="1:8" ht="15">
      <c r="A46" s="21"/>
      <c r="B46" s="26"/>
      <c r="C46" s="68" t="s">
        <v>217</v>
      </c>
      <c r="D46" s="68" t="s">
        <v>218</v>
      </c>
      <c r="E46" s="68"/>
      <c r="F46" s="1" t="s">
        <v>235</v>
      </c>
      <c r="G46" s="31"/>
      <c r="H46" s="21"/>
    </row>
    <row r="47" spans="1:8" ht="15">
      <c r="A47" s="21"/>
      <c r="B47" s="26"/>
      <c r="C47" s="68" t="s">
        <v>219</v>
      </c>
      <c r="D47" s="68"/>
      <c r="E47" s="68"/>
      <c r="F47" s="1"/>
      <c r="G47" s="26"/>
      <c r="H47" s="21"/>
    </row>
    <row r="48" spans="1:8" ht="15">
      <c r="A48" s="21"/>
      <c r="B48" s="26"/>
      <c r="C48" s="6" t="s">
        <v>104</v>
      </c>
      <c r="D48" s="6" t="s">
        <v>105</v>
      </c>
      <c r="E48" s="6"/>
      <c r="F48" s="69">
        <v>1.68</v>
      </c>
      <c r="G48" s="31">
        <f>B37*F48</f>
        <v>3021.6479999999997</v>
      </c>
      <c r="H48" s="21"/>
    </row>
    <row r="49" spans="1:8" ht="15">
      <c r="A49" s="21"/>
      <c r="B49" s="26"/>
      <c r="C49" s="6" t="s">
        <v>106</v>
      </c>
      <c r="D49" s="6"/>
      <c r="E49" s="6"/>
      <c r="F49" s="69">
        <v>2.22</v>
      </c>
      <c r="G49" s="31">
        <f>B37*F49</f>
        <v>3992.8920000000003</v>
      </c>
      <c r="H49" s="21"/>
    </row>
    <row r="50" spans="1:8" ht="15">
      <c r="A50" s="21"/>
      <c r="B50" s="26"/>
      <c r="C50" s="6" t="s">
        <v>107</v>
      </c>
      <c r="D50" s="6"/>
      <c r="E50" s="6"/>
      <c r="F50" s="69"/>
      <c r="G50" s="31"/>
      <c r="H50" s="21"/>
    </row>
    <row r="51" spans="1:8" ht="15">
      <c r="A51" s="21"/>
      <c r="B51" s="26"/>
      <c r="C51" s="6" t="s">
        <v>108</v>
      </c>
      <c r="D51" s="6"/>
      <c r="E51" s="6"/>
      <c r="F51" s="69">
        <v>0.69</v>
      </c>
      <c r="G51" s="31">
        <f>B37*F51</f>
        <v>1241.0339999999999</v>
      </c>
      <c r="H51" s="21"/>
    </row>
    <row r="52" spans="1:8" ht="15">
      <c r="A52" s="21"/>
      <c r="B52" s="26"/>
      <c r="C52" s="6" t="s">
        <v>109</v>
      </c>
      <c r="D52" s="6"/>
      <c r="E52" s="6"/>
      <c r="F52" s="69"/>
      <c r="G52" s="31"/>
      <c r="H52" s="21"/>
    </row>
    <row r="53" spans="1:8" ht="15">
      <c r="A53" s="21"/>
      <c r="B53" s="26"/>
      <c r="C53" s="6" t="s">
        <v>110</v>
      </c>
      <c r="D53" s="6"/>
      <c r="E53" s="6"/>
      <c r="F53" s="69">
        <v>2</v>
      </c>
      <c r="G53" s="31">
        <f>B37*F53</f>
        <v>3597.2</v>
      </c>
      <c r="H53" s="21"/>
    </row>
    <row r="54" spans="1:8" ht="15">
      <c r="A54" s="21"/>
      <c r="B54" s="26"/>
      <c r="C54" s="6" t="s">
        <v>111</v>
      </c>
      <c r="D54" s="6"/>
      <c r="E54" s="6" t="s">
        <v>112</v>
      </c>
      <c r="F54" s="69"/>
      <c r="G54" s="31"/>
      <c r="H54" s="21"/>
    </row>
    <row r="55" spans="1:8" ht="15">
      <c r="A55" s="21"/>
      <c r="B55" s="26"/>
      <c r="C55" s="6" t="s">
        <v>108</v>
      </c>
      <c r="D55" s="6"/>
      <c r="E55" s="6"/>
      <c r="F55" s="69">
        <v>0.57</v>
      </c>
      <c r="G55" s="31">
        <f>B37*F55</f>
        <v>1025.2019999999998</v>
      </c>
      <c r="H55" s="21"/>
    </row>
    <row r="56" spans="1:8" ht="15">
      <c r="A56" s="21"/>
      <c r="B56" s="26"/>
      <c r="C56" s="6" t="s">
        <v>113</v>
      </c>
      <c r="D56" s="6"/>
      <c r="E56" s="6"/>
      <c r="F56" s="69"/>
      <c r="G56" s="31"/>
      <c r="H56" s="21"/>
    </row>
    <row r="57" spans="1:8" ht="15">
      <c r="A57" s="21"/>
      <c r="B57" s="26"/>
      <c r="C57" s="6" t="s">
        <v>114</v>
      </c>
      <c r="D57" s="6"/>
      <c r="E57" s="6"/>
      <c r="F57" s="69">
        <v>0.39</v>
      </c>
      <c r="G57" s="31">
        <f>B37*F57</f>
        <v>701.454</v>
      </c>
      <c r="H57" s="21"/>
    </row>
    <row r="58" spans="1:8" ht="18.75">
      <c r="A58" s="21"/>
      <c r="B58" s="34" t="s">
        <v>62</v>
      </c>
      <c r="C58" s="41"/>
      <c r="D58" s="15"/>
      <c r="E58" s="3" t="s">
        <v>220</v>
      </c>
      <c r="F58" s="60">
        <v>4.76</v>
      </c>
      <c r="G58" s="31">
        <f>B37*F58</f>
        <v>8561.336</v>
      </c>
      <c r="H58" s="21"/>
    </row>
    <row r="59" spans="1:8" ht="18.75">
      <c r="A59" s="21"/>
      <c r="B59" s="34"/>
      <c r="C59" s="41"/>
      <c r="D59" s="15"/>
      <c r="E59" s="3" t="s">
        <v>93</v>
      </c>
      <c r="F59" s="34"/>
      <c r="G59" s="31">
        <f>G41-G45</f>
        <v>17522.940000000002</v>
      </c>
      <c r="H59" s="21"/>
    </row>
    <row r="60" spans="1:8" ht="15.75">
      <c r="A60" s="21"/>
      <c r="B60" s="66" t="s">
        <v>230</v>
      </c>
      <c r="C60" s="66"/>
      <c r="D60" s="66"/>
      <c r="E60" s="66"/>
      <c r="F60" s="67"/>
      <c r="G60" s="67"/>
      <c r="H60" s="21"/>
    </row>
    <row r="61" spans="1:8" ht="15">
      <c r="A61" s="21"/>
      <c r="B61" s="1" t="s">
        <v>289</v>
      </c>
      <c r="C61" s="1" t="s">
        <v>278</v>
      </c>
      <c r="D61" s="1"/>
      <c r="E61" s="35"/>
      <c r="F61" s="35"/>
      <c r="G61" s="11">
        <v>0</v>
      </c>
      <c r="H61" s="21"/>
    </row>
    <row r="62" spans="1:8" ht="15">
      <c r="A62" s="21"/>
      <c r="B62" s="1"/>
      <c r="C62" s="1"/>
      <c r="D62" s="1"/>
      <c r="E62" s="1"/>
      <c r="F62" s="26"/>
      <c r="G62" s="1"/>
      <c r="H62" s="21"/>
    </row>
    <row r="63" spans="1:8" ht="15">
      <c r="A63" s="21"/>
      <c r="B63" s="1"/>
      <c r="C63" s="1"/>
      <c r="D63" s="1"/>
      <c r="E63" s="1"/>
      <c r="F63" s="26"/>
      <c r="G63" s="1"/>
      <c r="H63" s="21"/>
    </row>
    <row r="64" spans="1:8" ht="15">
      <c r="A64" s="21"/>
      <c r="B64" s="1"/>
      <c r="C64" s="1"/>
      <c r="D64" s="1"/>
      <c r="E64" s="1"/>
      <c r="F64" s="26"/>
      <c r="G64" s="1"/>
      <c r="H64" s="21"/>
    </row>
    <row r="65" spans="1:10" ht="15">
      <c r="A65" s="21"/>
      <c r="B65" s="26"/>
      <c r="C65" s="39" t="s">
        <v>223</v>
      </c>
      <c r="D65" s="26"/>
      <c r="E65" s="26"/>
      <c r="F65" s="26" t="s">
        <v>51</v>
      </c>
      <c r="G65" s="26"/>
      <c r="H65" s="21"/>
      <c r="J65" s="20"/>
    </row>
    <row r="66" spans="1:8" ht="15">
      <c r="A66" s="21"/>
      <c r="B66" s="36" t="s">
        <v>191</v>
      </c>
      <c r="C66" s="42" t="s">
        <v>65</v>
      </c>
      <c r="D66" s="36"/>
      <c r="E66" s="36"/>
      <c r="F66" s="37"/>
      <c r="G66" s="25">
        <v>15954.44</v>
      </c>
      <c r="H66" s="76"/>
    </row>
    <row r="67" spans="1:8" ht="15">
      <c r="A67" s="21"/>
      <c r="B67" s="26"/>
      <c r="C67" s="39" t="s">
        <v>193</v>
      </c>
      <c r="D67" s="26"/>
      <c r="E67" s="26"/>
      <c r="F67" s="26" t="s">
        <v>51</v>
      </c>
      <c r="G67" s="25">
        <v>-1667.74</v>
      </c>
      <c r="H67" s="21"/>
    </row>
    <row r="68" spans="1:9" ht="15">
      <c r="A68" s="21"/>
      <c r="B68" s="26"/>
      <c r="C68" s="39" t="s">
        <v>67</v>
      </c>
      <c r="D68" s="26"/>
      <c r="E68" s="26"/>
      <c r="F68" s="26" t="s">
        <v>51</v>
      </c>
      <c r="G68" s="26"/>
      <c r="H68" s="21"/>
      <c r="I68" s="18"/>
    </row>
    <row r="69" spans="1:8" ht="15">
      <c r="A69" s="47"/>
      <c r="B69" s="26"/>
      <c r="C69" s="39"/>
      <c r="D69" s="26"/>
      <c r="E69" s="26"/>
      <c r="F69" s="26" t="s">
        <v>51</v>
      </c>
      <c r="G69" s="26"/>
      <c r="H69" s="47"/>
    </row>
    <row r="70" spans="1:8" ht="15">
      <c r="A70" s="48"/>
      <c r="B70" s="51"/>
      <c r="C70" s="52" t="s">
        <v>68</v>
      </c>
      <c r="D70" s="51"/>
      <c r="E70" s="51"/>
      <c r="F70" s="51" t="s">
        <v>51</v>
      </c>
      <c r="G70" s="53"/>
      <c r="H70" s="21"/>
    </row>
    <row r="71" spans="1:8" ht="15">
      <c r="A71" s="48"/>
      <c r="B71" s="54"/>
      <c r="C71" s="55" t="s">
        <v>194</v>
      </c>
      <c r="D71" s="55"/>
      <c r="E71" s="55"/>
      <c r="F71" s="55" t="s">
        <v>51</v>
      </c>
      <c r="G71" s="56">
        <f>G67+G41-G43</f>
        <v>15855.199999999997</v>
      </c>
      <c r="H71" s="21"/>
    </row>
    <row r="72" spans="1:8" ht="15.75" thickBot="1">
      <c r="A72" s="48"/>
      <c r="B72" s="49"/>
      <c r="C72" s="49"/>
      <c r="D72" s="49"/>
      <c r="E72" s="49"/>
      <c r="F72" s="49"/>
      <c r="G72" s="50"/>
      <c r="H72" s="21"/>
    </row>
    <row r="73" spans="2:7" ht="15.75" thickBot="1">
      <c r="B73" s="57" t="s">
        <v>65</v>
      </c>
      <c r="C73" s="58"/>
      <c r="D73" s="58"/>
      <c r="E73" s="58" t="s">
        <v>224</v>
      </c>
      <c r="F73" s="59" t="s">
        <v>225</v>
      </c>
      <c r="G73" s="70"/>
    </row>
    <row r="74" spans="2:7" ht="15">
      <c r="B74" s="46" t="s">
        <v>252</v>
      </c>
      <c r="C74" s="46" t="s">
        <v>89</v>
      </c>
      <c r="D74" s="46" t="s">
        <v>91</v>
      </c>
      <c r="E74" s="46" t="s">
        <v>92</v>
      </c>
      <c r="F74" s="71" t="s">
        <v>93</v>
      </c>
      <c r="G74" s="46" t="s">
        <v>94</v>
      </c>
    </row>
    <row r="75" spans="2:7" ht="15" hidden="1">
      <c r="B75" s="1" t="s">
        <v>90</v>
      </c>
      <c r="C75" s="1"/>
      <c r="D75" s="1">
        <v>2628.75</v>
      </c>
      <c r="E75" s="1"/>
      <c r="F75" s="1"/>
      <c r="G75" s="1"/>
    </row>
    <row r="76" spans="2:7" ht="15" hidden="1">
      <c r="B76" s="1" t="s">
        <v>97</v>
      </c>
      <c r="C76" s="1">
        <v>1480.88</v>
      </c>
      <c r="D76" s="1">
        <v>2628.75</v>
      </c>
      <c r="E76" s="1"/>
      <c r="F76" s="1"/>
      <c r="G76" s="1"/>
    </row>
    <row r="77" spans="2:7" ht="15" hidden="1">
      <c r="B77" s="1" t="s">
        <v>117</v>
      </c>
      <c r="C77" s="1">
        <v>1944.11</v>
      </c>
      <c r="D77" s="1">
        <v>2628.74</v>
      </c>
      <c r="E77" s="1"/>
      <c r="F77" s="1"/>
      <c r="G77" s="1"/>
    </row>
    <row r="78" spans="2:7" ht="15" hidden="1">
      <c r="B78" s="1" t="s">
        <v>121</v>
      </c>
      <c r="C78" s="1">
        <v>2468.62</v>
      </c>
      <c r="D78" s="1">
        <v>2628.75</v>
      </c>
      <c r="E78" s="1"/>
      <c r="F78" s="1"/>
      <c r="G78" s="1"/>
    </row>
    <row r="79" spans="2:7" ht="15" hidden="1">
      <c r="B79" s="1" t="s">
        <v>123</v>
      </c>
      <c r="C79" s="1">
        <v>2543.9</v>
      </c>
      <c r="D79" s="1">
        <v>2628.75</v>
      </c>
      <c r="E79" s="1"/>
      <c r="F79" s="1"/>
      <c r="G79" s="1"/>
    </row>
    <row r="80" spans="2:7" ht="15" hidden="1">
      <c r="B80" s="1" t="s">
        <v>126</v>
      </c>
      <c r="C80" s="1">
        <v>3168.01</v>
      </c>
      <c r="D80" s="1">
        <v>2628.75</v>
      </c>
      <c r="E80" s="1"/>
      <c r="F80" s="1"/>
      <c r="G80" s="1"/>
    </row>
    <row r="81" spans="2:7" ht="15" hidden="1">
      <c r="B81" s="1" t="s">
        <v>134</v>
      </c>
      <c r="C81" s="1">
        <v>3265.32</v>
      </c>
      <c r="D81" s="1">
        <v>2628.75</v>
      </c>
      <c r="E81" s="1"/>
      <c r="F81" s="1"/>
      <c r="G81" s="1"/>
    </row>
    <row r="82" spans="2:7" ht="15" hidden="1">
      <c r="B82" s="1" t="s">
        <v>149</v>
      </c>
      <c r="C82" s="1">
        <v>3847.12</v>
      </c>
      <c r="D82" s="1">
        <v>2628.76</v>
      </c>
      <c r="E82" s="1"/>
      <c r="F82" s="1"/>
      <c r="G82" s="1"/>
    </row>
    <row r="83" spans="2:7" ht="15" hidden="1">
      <c r="B83" s="1" t="s">
        <v>155</v>
      </c>
      <c r="C83" s="1">
        <v>4416.74</v>
      </c>
      <c r="D83" s="1">
        <v>2628.75</v>
      </c>
      <c r="E83" s="1"/>
      <c r="F83" s="1"/>
      <c r="G83" s="1"/>
    </row>
    <row r="84" spans="2:7" ht="15" hidden="1">
      <c r="B84" s="1" t="s">
        <v>164</v>
      </c>
      <c r="C84" s="1">
        <v>4548.023</v>
      </c>
      <c r="D84" s="1">
        <v>2628.45</v>
      </c>
      <c r="E84" s="1"/>
      <c r="F84" s="1"/>
      <c r="G84" s="1"/>
    </row>
    <row r="85" spans="2:7" ht="15" hidden="1">
      <c r="B85" s="6" t="s">
        <v>166</v>
      </c>
      <c r="C85" s="1">
        <v>4830.18</v>
      </c>
      <c r="D85" s="1">
        <v>2628.45</v>
      </c>
      <c r="E85" s="1"/>
      <c r="F85" s="1"/>
      <c r="G85" s="1"/>
    </row>
    <row r="86" spans="2:7" ht="15" hidden="1">
      <c r="B86" s="1" t="s">
        <v>169</v>
      </c>
      <c r="C86" s="1">
        <v>5018.98</v>
      </c>
      <c r="D86" s="1">
        <v>2628.45</v>
      </c>
      <c r="E86" s="1"/>
      <c r="F86" s="1"/>
      <c r="G86" s="1"/>
    </row>
    <row r="87" spans="2:7" ht="15" hidden="1">
      <c r="B87" s="1" t="s">
        <v>174</v>
      </c>
      <c r="C87" s="1">
        <v>4727.37</v>
      </c>
      <c r="D87" s="1">
        <v>2628.45</v>
      </c>
      <c r="E87" s="1"/>
      <c r="F87" s="1"/>
      <c r="G87" s="1"/>
    </row>
    <row r="88" spans="2:7" ht="15">
      <c r="B88" s="1" t="s">
        <v>180</v>
      </c>
      <c r="C88" s="11">
        <f>H87</f>
        <v>0</v>
      </c>
      <c r="D88" s="11">
        <v>6079.75</v>
      </c>
      <c r="E88" s="1">
        <v>2626.2</v>
      </c>
      <c r="F88" s="1">
        <v>2204.95</v>
      </c>
      <c r="G88" s="1">
        <v>6501</v>
      </c>
    </row>
    <row r="89" spans="2:7" ht="15">
      <c r="B89" s="1" t="s">
        <v>256</v>
      </c>
      <c r="C89" s="1"/>
      <c r="D89" s="1">
        <v>6501</v>
      </c>
      <c r="E89" s="1">
        <v>2626.2</v>
      </c>
      <c r="F89" s="1">
        <v>2092.71</v>
      </c>
      <c r="G89" s="1">
        <v>7034.49</v>
      </c>
    </row>
    <row r="90" spans="2:7" ht="15">
      <c r="B90" s="1" t="s">
        <v>260</v>
      </c>
      <c r="C90" s="1"/>
      <c r="D90" s="1">
        <v>7034.49</v>
      </c>
      <c r="E90" s="1">
        <v>2626.2</v>
      </c>
      <c r="F90" s="1">
        <v>3170.95</v>
      </c>
      <c r="G90" s="1">
        <v>6489.74</v>
      </c>
    </row>
    <row r="91" spans="2:7" ht="15">
      <c r="B91" s="1" t="s">
        <v>266</v>
      </c>
      <c r="C91" s="1"/>
      <c r="D91" s="1">
        <v>6489.74</v>
      </c>
      <c r="E91" s="1">
        <v>2626.2</v>
      </c>
      <c r="F91" s="1">
        <v>3408.23</v>
      </c>
      <c r="G91" s="1">
        <v>5707.71</v>
      </c>
    </row>
    <row r="92" spans="2:7" ht="15">
      <c r="B92" s="1" t="s">
        <v>277</v>
      </c>
      <c r="C92" s="1"/>
      <c r="D92" s="1">
        <v>5707.71</v>
      </c>
      <c r="E92" s="1">
        <v>2626.2</v>
      </c>
      <c r="F92" s="1">
        <v>2399.55</v>
      </c>
      <c r="G92" s="1">
        <v>5934.36</v>
      </c>
    </row>
    <row r="93" spans="2:7" ht="15">
      <c r="B93" s="1" t="s">
        <v>280</v>
      </c>
      <c r="C93" s="1"/>
      <c r="D93" s="1">
        <v>5934.36</v>
      </c>
      <c r="E93" s="1">
        <v>2626.2</v>
      </c>
      <c r="F93" s="1">
        <v>2134.76</v>
      </c>
      <c r="G93" s="1">
        <v>6425.8</v>
      </c>
    </row>
    <row r="94" spans="2:7" ht="15">
      <c r="B94" s="1" t="s">
        <v>283</v>
      </c>
      <c r="C94" s="1"/>
      <c r="D94" s="1">
        <v>6425.8</v>
      </c>
      <c r="E94" s="1">
        <v>2626.2</v>
      </c>
      <c r="F94" s="1">
        <v>2377.48</v>
      </c>
      <c r="G94" s="1">
        <v>6674.52</v>
      </c>
    </row>
    <row r="95" spans="2:7" ht="15">
      <c r="B95" s="1" t="s">
        <v>289</v>
      </c>
      <c r="C95" s="1"/>
      <c r="D95" s="1">
        <v>6674.52</v>
      </c>
      <c r="E95" s="1">
        <v>2626.2</v>
      </c>
      <c r="F95" s="1">
        <v>2488.78</v>
      </c>
      <c r="G95" s="1">
        <v>6811.94</v>
      </c>
    </row>
  </sheetData>
  <sheetProtection/>
  <mergeCells count="1">
    <mergeCell ref="C16:D17"/>
  </mergeCells>
  <printOptions/>
  <pageMargins left="0.7" right="0.7" top="0.75" bottom="0.75" header="0.3" footer="0.3"/>
  <pageSetup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3:O96"/>
  <sheetViews>
    <sheetView zoomScalePageLayoutView="0" workbookViewId="0" topLeftCell="A49">
      <selection activeCell="D95" sqref="D95"/>
    </sheetView>
  </sheetViews>
  <sheetFormatPr defaultColWidth="9.140625" defaultRowHeight="15"/>
  <cols>
    <col min="1" max="1" width="8.00390625" style="0" customWidth="1"/>
    <col min="2" max="2" width="11.28125" style="0" customWidth="1"/>
    <col min="3" max="3" width="9.8515625" style="0" customWidth="1"/>
    <col min="4" max="4" width="16.140625" style="0" customWidth="1"/>
    <col min="5" max="5" width="14.8515625" style="0" customWidth="1"/>
    <col min="7" max="7" width="11.8515625" style="0" customWidth="1"/>
    <col min="8" max="8" width="11.140625" style="0" customWidth="1"/>
    <col min="10" max="15" width="8.421875" style="0" customWidth="1"/>
  </cols>
  <sheetData>
    <row r="3" spans="1:7" ht="15">
      <c r="A3" s="63" t="s">
        <v>176</v>
      </c>
      <c r="B3" s="63"/>
      <c r="C3" s="63"/>
      <c r="D3" s="63"/>
      <c r="E3" s="63"/>
      <c r="F3" s="63" t="s">
        <v>290</v>
      </c>
      <c r="G3" s="63"/>
    </row>
    <row r="4" spans="1:7" ht="15">
      <c r="A4" s="63"/>
      <c r="B4" s="63"/>
      <c r="C4" s="63"/>
      <c r="D4" s="63"/>
      <c r="E4" s="63"/>
      <c r="F4" s="63"/>
      <c r="G4" s="63"/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177</v>
      </c>
      <c r="B9" s="11">
        <v>12046.77</v>
      </c>
      <c r="C9" s="11">
        <v>0</v>
      </c>
      <c r="D9" s="11"/>
      <c r="E9" s="1"/>
      <c r="F9" s="11">
        <v>576.02</v>
      </c>
      <c r="G9" s="11">
        <v>11470.75</v>
      </c>
      <c r="H9" s="1"/>
    </row>
    <row r="10" spans="1:8" ht="15">
      <c r="A10" s="1" t="s">
        <v>11</v>
      </c>
      <c r="B10" s="11">
        <v>59975.16</v>
      </c>
      <c r="C10" s="11">
        <v>23939.38</v>
      </c>
      <c r="D10" s="11"/>
      <c r="E10" s="1"/>
      <c r="F10" s="11">
        <v>18298.25</v>
      </c>
      <c r="G10" s="11">
        <v>65616.29</v>
      </c>
      <c r="H10" s="1"/>
    </row>
    <row r="11" spans="1:8" ht="15">
      <c r="A11" s="1" t="s">
        <v>12</v>
      </c>
      <c r="B11" s="1"/>
      <c r="C11" s="11">
        <f>SUM(C9:C10)</f>
        <v>23939.38</v>
      </c>
      <c r="D11" s="1"/>
      <c r="E11" s="1"/>
      <c r="F11" s="11">
        <f>SUM(F9:F10)</f>
        <v>18874.27</v>
      </c>
      <c r="G11" s="1"/>
      <c r="H11" s="1"/>
    </row>
    <row r="16" spans="1:15" ht="15">
      <c r="A16" s="1"/>
      <c r="B16" s="1" t="s">
        <v>13</v>
      </c>
      <c r="C16" s="475" t="s">
        <v>14</v>
      </c>
      <c r="D16" s="476"/>
      <c r="E16" s="1" t="s">
        <v>15</v>
      </c>
      <c r="F16" s="1"/>
      <c r="G16" s="1"/>
      <c r="H16" s="1"/>
      <c r="I16" s="4"/>
      <c r="J16" s="4"/>
      <c r="K16" s="4"/>
      <c r="L16" s="4"/>
      <c r="M16" s="4"/>
      <c r="N16" s="4"/>
      <c r="O16" s="4"/>
    </row>
    <row r="17" spans="1:15" ht="15">
      <c r="A17" s="1"/>
      <c r="B17" s="1"/>
      <c r="C17" s="477"/>
      <c r="D17" s="478"/>
      <c r="E17" s="1"/>
      <c r="F17" s="1"/>
      <c r="G17" s="1" t="s">
        <v>270</v>
      </c>
      <c r="H17" s="1" t="s">
        <v>20</v>
      </c>
      <c r="I17" s="4"/>
      <c r="J17" s="4"/>
      <c r="K17" s="4"/>
      <c r="L17" s="4"/>
      <c r="M17" s="4"/>
      <c r="N17" s="4"/>
      <c r="O17" s="4"/>
    </row>
    <row r="18" spans="1:15" ht="15">
      <c r="A18" s="1"/>
      <c r="B18" s="3" t="s">
        <v>214</v>
      </c>
      <c r="C18" s="3"/>
      <c r="D18" s="1"/>
      <c r="E18" s="1"/>
      <c r="F18" s="1"/>
      <c r="G18" s="1"/>
      <c r="H18" s="11"/>
      <c r="I18" s="4"/>
      <c r="J18" s="4"/>
      <c r="K18" s="4"/>
      <c r="L18" s="4"/>
      <c r="M18" s="4"/>
      <c r="N18" s="4"/>
      <c r="O18" s="4"/>
    </row>
    <row r="19" spans="1:15" ht="15">
      <c r="A19" s="1"/>
      <c r="B19" s="1"/>
      <c r="C19" s="1"/>
      <c r="D19" s="1"/>
      <c r="E19" s="1"/>
      <c r="F19" s="1"/>
      <c r="G19" s="1"/>
      <c r="H19" s="11"/>
      <c r="I19" s="4"/>
      <c r="J19" s="4"/>
      <c r="K19" s="4"/>
      <c r="L19" s="4"/>
      <c r="M19" s="4"/>
      <c r="N19" s="21"/>
      <c r="O19" s="4"/>
    </row>
    <row r="20" spans="1:15" ht="15">
      <c r="A20" s="1" t="s">
        <v>291</v>
      </c>
      <c r="B20" s="1" t="s">
        <v>278</v>
      </c>
      <c r="C20" s="1"/>
      <c r="D20" s="1"/>
      <c r="E20" s="1" t="s">
        <v>262</v>
      </c>
      <c r="F20" s="1">
        <v>1</v>
      </c>
      <c r="G20" s="1"/>
      <c r="H20" s="1">
        <v>0</v>
      </c>
      <c r="I20" s="4"/>
      <c r="J20" s="4"/>
      <c r="K20" s="4"/>
      <c r="L20" s="4"/>
      <c r="M20" s="4"/>
      <c r="N20" s="4"/>
      <c r="O20" s="4"/>
    </row>
    <row r="21" spans="1:15" ht="15">
      <c r="A21" s="1"/>
      <c r="B21" s="1"/>
      <c r="C21" s="1"/>
      <c r="D21" s="1"/>
      <c r="E21" s="1"/>
      <c r="F21" s="1"/>
      <c r="G21" s="1"/>
      <c r="H21" s="1"/>
      <c r="I21" s="4"/>
      <c r="J21" s="4"/>
      <c r="K21" s="4"/>
      <c r="L21" s="4"/>
      <c r="M21" s="4"/>
      <c r="N21" s="4"/>
      <c r="O21" s="4"/>
    </row>
    <row r="22" spans="1:15" ht="15">
      <c r="A22" s="1"/>
      <c r="B22" s="1"/>
      <c r="C22" s="1"/>
      <c r="D22" s="1"/>
      <c r="E22" s="1"/>
      <c r="F22" s="1"/>
      <c r="G22" s="1"/>
      <c r="H22" s="1"/>
      <c r="I22" s="4"/>
      <c r="J22" s="4"/>
      <c r="K22" s="4"/>
      <c r="L22" s="4"/>
      <c r="M22" s="4"/>
      <c r="N22" s="21"/>
      <c r="O22" s="4"/>
    </row>
    <row r="23" spans="1:15" ht="15">
      <c r="A23" s="1"/>
      <c r="B23" s="1"/>
      <c r="C23" s="1"/>
      <c r="D23" s="1"/>
      <c r="E23" s="1"/>
      <c r="F23" s="1"/>
      <c r="G23" s="1"/>
      <c r="H23" s="1"/>
      <c r="I23" s="4"/>
      <c r="J23" s="4"/>
      <c r="K23" s="4"/>
      <c r="L23" s="4"/>
      <c r="M23" s="4"/>
      <c r="N23" s="21"/>
      <c r="O23" s="4"/>
    </row>
    <row r="24" spans="1:15" ht="15">
      <c r="A24" s="1"/>
      <c r="B24" s="1"/>
      <c r="C24" s="1"/>
      <c r="D24" s="1"/>
      <c r="E24" s="1"/>
      <c r="F24" s="1"/>
      <c r="G24" s="1" t="s">
        <v>27</v>
      </c>
      <c r="H24" s="1">
        <f>SUM(H19:H23)</f>
        <v>0</v>
      </c>
      <c r="I24" s="4"/>
      <c r="J24" s="4"/>
      <c r="K24" s="4"/>
      <c r="L24" s="4"/>
      <c r="M24" s="4"/>
      <c r="N24" s="21"/>
      <c r="O24" s="4"/>
    </row>
    <row r="25" spans="1:15" ht="15">
      <c r="A25" s="1"/>
      <c r="B25" s="1"/>
      <c r="C25" s="1"/>
      <c r="D25" s="1"/>
      <c r="E25" s="1"/>
      <c r="F25" s="1"/>
      <c r="G25" s="1"/>
      <c r="H25" s="1"/>
      <c r="I25" s="4"/>
      <c r="J25" s="4"/>
      <c r="K25" s="4"/>
      <c r="L25" s="4"/>
      <c r="M25" s="4"/>
      <c r="N25" s="4"/>
      <c r="O25" s="4"/>
    </row>
    <row r="26" spans="1:15" ht="15">
      <c r="A26" s="1"/>
      <c r="B26" s="45" t="s">
        <v>215</v>
      </c>
      <c r="C26" s="30"/>
      <c r="D26" s="30"/>
      <c r="E26" s="11"/>
      <c r="F26" s="1">
        <v>1798.6</v>
      </c>
      <c r="G26" s="1">
        <v>7.55</v>
      </c>
      <c r="H26" s="13">
        <f>F26*G26</f>
        <v>13579.429999999998</v>
      </c>
      <c r="I26" s="4"/>
      <c r="J26" s="4"/>
      <c r="K26" s="4"/>
      <c r="L26" s="4"/>
      <c r="M26" s="4"/>
      <c r="N26" s="4"/>
      <c r="O26" s="4"/>
    </row>
    <row r="27" spans="1:15" ht="15">
      <c r="A27" s="1"/>
      <c r="B27" s="45" t="s">
        <v>216</v>
      </c>
      <c r="C27" s="30"/>
      <c r="D27" s="30"/>
      <c r="E27" s="11"/>
      <c r="F27" s="1"/>
      <c r="G27" s="1"/>
      <c r="H27" s="13"/>
      <c r="I27" s="4"/>
      <c r="J27" s="4"/>
      <c r="K27" s="4"/>
      <c r="L27" s="4"/>
      <c r="M27" s="4"/>
      <c r="N27" s="4"/>
      <c r="O27" s="4"/>
    </row>
    <row r="28" spans="1:15" ht="15">
      <c r="A28" s="1"/>
      <c r="B28" s="45" t="s">
        <v>217</v>
      </c>
      <c r="C28" s="6" t="s">
        <v>218</v>
      </c>
      <c r="D28" s="30"/>
      <c r="E28" s="11"/>
      <c r="F28" s="1"/>
      <c r="G28" s="1"/>
      <c r="H28" s="13"/>
      <c r="I28" s="4"/>
      <c r="J28" s="4"/>
      <c r="K28" s="4"/>
      <c r="L28" s="4"/>
      <c r="M28" s="4"/>
      <c r="N28" s="4"/>
      <c r="O28" s="4"/>
    </row>
    <row r="29" spans="1:15" ht="15">
      <c r="A29" s="1"/>
      <c r="B29" s="45" t="s">
        <v>219</v>
      </c>
      <c r="C29" s="30"/>
      <c r="D29" s="30"/>
      <c r="E29" s="1"/>
      <c r="F29" s="1"/>
      <c r="G29" s="1"/>
      <c r="H29" s="1"/>
      <c r="I29" s="4"/>
      <c r="J29" s="4"/>
      <c r="K29" s="4"/>
      <c r="L29" s="4"/>
      <c r="M29" s="4"/>
      <c r="N29" s="4"/>
      <c r="O29" s="4"/>
    </row>
    <row r="30" spans="1:15" ht="15">
      <c r="A30" s="1"/>
      <c r="B30" s="1"/>
      <c r="C30" s="1"/>
      <c r="D30" s="1"/>
      <c r="E30" s="1"/>
      <c r="F30" s="1"/>
      <c r="G30" s="1"/>
      <c r="H30" s="1"/>
      <c r="I30" s="4"/>
      <c r="J30" s="4"/>
      <c r="K30" s="4"/>
      <c r="L30" s="4"/>
      <c r="M30" s="4"/>
      <c r="N30" s="4"/>
      <c r="O30" s="4"/>
    </row>
    <row r="31" spans="1:15" ht="15">
      <c r="A31" s="1"/>
      <c r="B31" s="1"/>
      <c r="C31" s="1"/>
      <c r="D31" s="1"/>
      <c r="E31" s="1"/>
      <c r="F31" s="1"/>
      <c r="G31" s="14" t="s">
        <v>27</v>
      </c>
      <c r="H31" s="16">
        <f>SUM(H24:H30)</f>
        <v>13579.429999999998</v>
      </c>
      <c r="I31" s="4"/>
      <c r="J31" s="4"/>
      <c r="K31" s="4"/>
      <c r="L31" s="4"/>
      <c r="M31" s="4"/>
      <c r="N31" s="4"/>
      <c r="O31" s="4"/>
    </row>
    <row r="32" spans="1:15" ht="15">
      <c r="A32" s="1"/>
      <c r="B32" s="1"/>
      <c r="C32" s="1"/>
      <c r="D32" s="1"/>
      <c r="E32" s="1"/>
      <c r="F32" s="1"/>
      <c r="G32" s="1"/>
      <c r="H32" s="1"/>
      <c r="I32" s="4"/>
      <c r="J32" s="4"/>
      <c r="K32" s="4"/>
      <c r="L32" s="4"/>
      <c r="M32" s="4"/>
      <c r="N32" s="4"/>
      <c r="O32" s="4"/>
    </row>
    <row r="33" spans="9:15" ht="15">
      <c r="I33" s="4"/>
      <c r="J33" s="4"/>
      <c r="K33" s="4"/>
      <c r="L33" s="4"/>
      <c r="M33" s="4"/>
      <c r="N33" s="4"/>
      <c r="O33" s="4"/>
    </row>
    <row r="36" spans="3:7" ht="18.75">
      <c r="C36" s="65" t="s">
        <v>43</v>
      </c>
      <c r="D36" s="65"/>
      <c r="E36" s="65" t="s">
        <v>229</v>
      </c>
      <c r="F36" s="63"/>
      <c r="G36" s="63"/>
    </row>
    <row r="37" spans="2:7" ht="18.75">
      <c r="B37" s="64">
        <v>1798.6</v>
      </c>
      <c r="C37" s="65" t="s">
        <v>72</v>
      </c>
      <c r="D37" s="65"/>
      <c r="E37" s="65" t="s">
        <v>292</v>
      </c>
      <c r="F37" s="63"/>
      <c r="G37" s="63"/>
    </row>
    <row r="38" spans="1:7" ht="15">
      <c r="A38" s="21"/>
      <c r="B38" s="1" t="s">
        <v>46</v>
      </c>
      <c r="C38" s="38" t="s">
        <v>47</v>
      </c>
      <c r="D38" s="1"/>
      <c r="E38" s="1"/>
      <c r="F38" s="1" t="s">
        <v>262</v>
      </c>
      <c r="G38" s="1" t="s">
        <v>49</v>
      </c>
    </row>
    <row r="39" spans="1:7" ht="18.75">
      <c r="A39" s="21"/>
      <c r="B39" s="34" t="s">
        <v>272</v>
      </c>
      <c r="C39" s="72"/>
      <c r="D39" s="73"/>
      <c r="E39" s="73"/>
      <c r="F39" s="73">
        <v>13.31</v>
      </c>
      <c r="G39" s="37">
        <v>23939.37</v>
      </c>
    </row>
    <row r="40" spans="1:8" ht="15">
      <c r="A40" s="21"/>
      <c r="B40" s="26"/>
      <c r="C40" s="39"/>
      <c r="D40" s="26"/>
      <c r="E40" s="26"/>
      <c r="F40" s="26"/>
      <c r="G40" s="26"/>
      <c r="H40" s="4"/>
    </row>
    <row r="41" spans="1:8" ht="18.75">
      <c r="A41" s="21"/>
      <c r="B41" s="34" t="s">
        <v>273</v>
      </c>
      <c r="C41" s="74"/>
      <c r="D41" s="73"/>
      <c r="E41" s="73"/>
      <c r="F41" s="73"/>
      <c r="G41" s="37">
        <v>18874.27</v>
      </c>
      <c r="H41" s="21"/>
    </row>
    <row r="42" spans="1:8" ht="15">
      <c r="A42" s="21"/>
      <c r="B42" s="26"/>
      <c r="C42" s="39"/>
      <c r="D42" s="26"/>
      <c r="E42" s="26"/>
      <c r="F42" s="26"/>
      <c r="G42" s="26"/>
      <c r="H42" s="21"/>
    </row>
    <row r="43" spans="1:9" ht="18.75">
      <c r="A43" s="47"/>
      <c r="B43" s="34" t="s">
        <v>274</v>
      </c>
      <c r="C43" s="72"/>
      <c r="D43" s="75"/>
      <c r="E43" s="73"/>
      <c r="F43" s="15" t="s">
        <v>51</v>
      </c>
      <c r="G43" s="36">
        <v>13579.43</v>
      </c>
      <c r="H43" s="47"/>
      <c r="I43" s="17"/>
    </row>
    <row r="44" spans="1:8" ht="15.75">
      <c r="A44" s="21"/>
      <c r="B44" s="29"/>
      <c r="C44" s="68" t="s">
        <v>233</v>
      </c>
      <c r="D44" s="68"/>
      <c r="E44" s="68"/>
      <c r="F44" s="61">
        <v>7.55</v>
      </c>
      <c r="G44" s="29"/>
      <c r="H44" s="21"/>
    </row>
    <row r="45" spans="1:8" ht="15">
      <c r="A45" s="21"/>
      <c r="B45" s="26"/>
      <c r="C45" s="68" t="s">
        <v>216</v>
      </c>
      <c r="D45" s="68"/>
      <c r="E45" s="68"/>
      <c r="F45" s="1" t="s">
        <v>234</v>
      </c>
      <c r="G45" s="31">
        <f>B37*F44</f>
        <v>13579.429999999998</v>
      </c>
      <c r="H45" s="21"/>
    </row>
    <row r="46" spans="1:8" ht="15">
      <c r="A46" s="21"/>
      <c r="B46" s="26"/>
      <c r="C46" s="68" t="s">
        <v>217</v>
      </c>
      <c r="D46" s="68" t="s">
        <v>218</v>
      </c>
      <c r="E46" s="68"/>
      <c r="F46" s="1" t="s">
        <v>235</v>
      </c>
      <c r="G46" s="31"/>
      <c r="H46" s="21"/>
    </row>
    <row r="47" spans="1:8" ht="15">
      <c r="A47" s="21"/>
      <c r="B47" s="26"/>
      <c r="C47" s="68" t="s">
        <v>219</v>
      </c>
      <c r="D47" s="68"/>
      <c r="E47" s="68"/>
      <c r="F47" s="1"/>
      <c r="G47" s="26"/>
      <c r="H47" s="21"/>
    </row>
    <row r="48" spans="1:8" ht="15">
      <c r="A48" s="21"/>
      <c r="B48" s="26"/>
      <c r="C48" s="6" t="s">
        <v>104</v>
      </c>
      <c r="D48" s="6" t="s">
        <v>105</v>
      </c>
      <c r="E48" s="6"/>
      <c r="F48" s="69">
        <v>1.68</v>
      </c>
      <c r="G48" s="31">
        <f>B37*F48</f>
        <v>3021.6479999999997</v>
      </c>
      <c r="H48" s="21"/>
    </row>
    <row r="49" spans="1:8" ht="15">
      <c r="A49" s="21"/>
      <c r="B49" s="26"/>
      <c r="C49" s="6" t="s">
        <v>106</v>
      </c>
      <c r="D49" s="6"/>
      <c r="E49" s="6"/>
      <c r="F49" s="69">
        <v>2.22</v>
      </c>
      <c r="G49" s="31">
        <f>B37*F49</f>
        <v>3992.8920000000003</v>
      </c>
      <c r="H49" s="21"/>
    </row>
    <row r="50" spans="1:8" ht="15">
      <c r="A50" s="21"/>
      <c r="B50" s="26"/>
      <c r="C50" s="6" t="s">
        <v>107</v>
      </c>
      <c r="D50" s="6"/>
      <c r="E50" s="6"/>
      <c r="F50" s="69"/>
      <c r="G50" s="31"/>
      <c r="H50" s="21"/>
    </row>
    <row r="51" spans="1:8" ht="15">
      <c r="A51" s="21"/>
      <c r="B51" s="26"/>
      <c r="C51" s="6" t="s">
        <v>108</v>
      </c>
      <c r="D51" s="6"/>
      <c r="E51" s="6"/>
      <c r="F51" s="69">
        <v>0.69</v>
      </c>
      <c r="G51" s="31">
        <f>B37*F51</f>
        <v>1241.0339999999999</v>
      </c>
      <c r="H51" s="21"/>
    </row>
    <row r="52" spans="1:8" ht="15">
      <c r="A52" s="21"/>
      <c r="B52" s="26"/>
      <c r="C52" s="6" t="s">
        <v>109</v>
      </c>
      <c r="D52" s="6"/>
      <c r="E52" s="6"/>
      <c r="F52" s="69"/>
      <c r="G52" s="31"/>
      <c r="H52" s="21"/>
    </row>
    <row r="53" spans="1:8" ht="15">
      <c r="A53" s="21"/>
      <c r="B53" s="26"/>
      <c r="C53" s="6" t="s">
        <v>110</v>
      </c>
      <c r="D53" s="6"/>
      <c r="E53" s="6"/>
      <c r="F53" s="69">
        <v>2</v>
      </c>
      <c r="G53" s="31">
        <f>B37*F53</f>
        <v>3597.2</v>
      </c>
      <c r="H53" s="21"/>
    </row>
    <row r="54" spans="1:8" ht="15">
      <c r="A54" s="21"/>
      <c r="B54" s="26"/>
      <c r="C54" s="6" t="s">
        <v>111</v>
      </c>
      <c r="D54" s="6"/>
      <c r="E54" s="6" t="s">
        <v>112</v>
      </c>
      <c r="F54" s="69"/>
      <c r="G54" s="31"/>
      <c r="H54" s="21"/>
    </row>
    <row r="55" spans="1:8" ht="15">
      <c r="A55" s="21"/>
      <c r="B55" s="26"/>
      <c r="C55" s="6" t="s">
        <v>108</v>
      </c>
      <c r="D55" s="6"/>
      <c r="E55" s="6"/>
      <c r="F55" s="69">
        <v>0.57</v>
      </c>
      <c r="G55" s="31">
        <f>B37*F55</f>
        <v>1025.2019999999998</v>
      </c>
      <c r="H55" s="21"/>
    </row>
    <row r="56" spans="1:8" ht="15">
      <c r="A56" s="21"/>
      <c r="B56" s="26"/>
      <c r="C56" s="6" t="s">
        <v>113</v>
      </c>
      <c r="D56" s="6"/>
      <c r="E56" s="6"/>
      <c r="F56" s="69"/>
      <c r="G56" s="31"/>
      <c r="H56" s="21"/>
    </row>
    <row r="57" spans="1:8" ht="15">
      <c r="A57" s="21"/>
      <c r="B57" s="26"/>
      <c r="C57" s="6" t="s">
        <v>114</v>
      </c>
      <c r="D57" s="6"/>
      <c r="E57" s="6"/>
      <c r="F57" s="69">
        <v>0.39</v>
      </c>
      <c r="G57" s="31">
        <f>B37*F57</f>
        <v>701.454</v>
      </c>
      <c r="H57" s="21"/>
    </row>
    <row r="58" spans="1:8" ht="18.75">
      <c r="A58" s="21"/>
      <c r="B58" s="34" t="s">
        <v>62</v>
      </c>
      <c r="C58" s="41"/>
      <c r="D58" s="15"/>
      <c r="E58" s="3" t="s">
        <v>220</v>
      </c>
      <c r="F58" s="60">
        <v>4.76</v>
      </c>
      <c r="G58" s="31">
        <f>B37*F58</f>
        <v>8561.336</v>
      </c>
      <c r="H58" s="21"/>
    </row>
    <row r="59" spans="1:8" ht="18.75">
      <c r="A59" s="21"/>
      <c r="B59" s="34"/>
      <c r="C59" s="41"/>
      <c r="D59" s="15"/>
      <c r="E59" s="3" t="s">
        <v>93</v>
      </c>
      <c r="F59" s="34"/>
      <c r="G59" s="31">
        <f>G41-G45</f>
        <v>5294.840000000002</v>
      </c>
      <c r="H59" s="21"/>
    </row>
    <row r="60" spans="1:8" ht="15.75">
      <c r="A60" s="21"/>
      <c r="B60" s="66" t="s">
        <v>230</v>
      </c>
      <c r="C60" s="66"/>
      <c r="D60" s="66"/>
      <c r="E60" s="66"/>
      <c r="F60" s="67"/>
      <c r="G60" s="67"/>
      <c r="H60" s="21"/>
    </row>
    <row r="61" spans="1:8" ht="15">
      <c r="A61" s="21"/>
      <c r="B61" s="1" t="s">
        <v>291</v>
      </c>
      <c r="C61" s="1" t="s">
        <v>278</v>
      </c>
      <c r="D61" s="1"/>
      <c r="E61" s="35"/>
      <c r="F61" s="35"/>
      <c r="G61" s="11">
        <v>0</v>
      </c>
      <c r="H61" s="21"/>
    </row>
    <row r="62" spans="1:8" ht="15">
      <c r="A62" s="21"/>
      <c r="B62" s="1"/>
      <c r="C62" s="1"/>
      <c r="D62" s="1"/>
      <c r="E62" s="1"/>
      <c r="F62" s="26"/>
      <c r="G62" s="1"/>
      <c r="H62" s="21"/>
    </row>
    <row r="63" spans="1:8" ht="15">
      <c r="A63" s="21"/>
      <c r="B63" s="1"/>
      <c r="C63" s="1"/>
      <c r="D63" s="1"/>
      <c r="E63" s="1"/>
      <c r="F63" s="26"/>
      <c r="G63" s="1"/>
      <c r="H63" s="21"/>
    </row>
    <row r="64" spans="1:8" ht="15">
      <c r="A64" s="21"/>
      <c r="B64" s="1"/>
      <c r="C64" s="1"/>
      <c r="D64" s="1"/>
      <c r="E64" s="1"/>
      <c r="F64" s="26"/>
      <c r="G64" s="1"/>
      <c r="H64" s="21"/>
    </row>
    <row r="65" spans="1:10" ht="15">
      <c r="A65" s="21"/>
      <c r="B65" s="26"/>
      <c r="C65" s="39" t="s">
        <v>223</v>
      </c>
      <c r="D65" s="26"/>
      <c r="E65" s="26"/>
      <c r="F65" s="26" t="s">
        <v>51</v>
      </c>
      <c r="G65" s="26"/>
      <c r="H65" s="21"/>
      <c r="J65" s="20"/>
    </row>
    <row r="66" spans="1:8" ht="15">
      <c r="A66" s="21"/>
      <c r="B66" s="36" t="s">
        <v>191</v>
      </c>
      <c r="C66" s="42" t="s">
        <v>65</v>
      </c>
      <c r="D66" s="36"/>
      <c r="E66" s="36"/>
      <c r="F66" s="37"/>
      <c r="G66" s="25">
        <v>17960.86</v>
      </c>
      <c r="H66" s="76"/>
    </row>
    <row r="67" spans="1:8" ht="15">
      <c r="A67" s="21"/>
      <c r="B67" s="26"/>
      <c r="C67" s="39" t="s">
        <v>193</v>
      </c>
      <c r="D67" s="26"/>
      <c r="E67" s="26"/>
      <c r="F67" s="26" t="s">
        <v>51</v>
      </c>
      <c r="G67" s="25">
        <v>15855.2</v>
      </c>
      <c r="H67" s="21"/>
    </row>
    <row r="68" spans="1:9" ht="15">
      <c r="A68" s="21"/>
      <c r="B68" s="26"/>
      <c r="C68" s="39" t="s">
        <v>67</v>
      </c>
      <c r="D68" s="26"/>
      <c r="E68" s="26"/>
      <c r="F68" s="26" t="s">
        <v>51</v>
      </c>
      <c r="G68" s="26"/>
      <c r="H68" s="21"/>
      <c r="I68" s="18"/>
    </row>
    <row r="69" spans="1:8" ht="15">
      <c r="A69" s="47"/>
      <c r="B69" s="26"/>
      <c r="C69" s="39"/>
      <c r="D69" s="26"/>
      <c r="E69" s="26"/>
      <c r="F69" s="26" t="s">
        <v>51</v>
      </c>
      <c r="G69" s="26"/>
      <c r="H69" s="47"/>
    </row>
    <row r="70" spans="1:8" ht="15">
      <c r="A70" s="48"/>
      <c r="B70" s="51"/>
      <c r="C70" s="52" t="s">
        <v>68</v>
      </c>
      <c r="D70" s="51"/>
      <c r="E70" s="51"/>
      <c r="F70" s="51" t="s">
        <v>51</v>
      </c>
      <c r="G70" s="53"/>
      <c r="H70" s="21"/>
    </row>
    <row r="71" spans="1:8" ht="15">
      <c r="A71" s="48"/>
      <c r="B71" s="54"/>
      <c r="C71" s="55" t="s">
        <v>194</v>
      </c>
      <c r="D71" s="55"/>
      <c r="E71" s="55"/>
      <c r="F71" s="55" t="s">
        <v>51</v>
      </c>
      <c r="G71" s="56">
        <f>G67+G41-G43</f>
        <v>21150.04</v>
      </c>
      <c r="H71" s="21"/>
    </row>
    <row r="72" spans="1:8" ht="15.75" thickBot="1">
      <c r="A72" s="48"/>
      <c r="B72" s="49"/>
      <c r="C72" s="49"/>
      <c r="D72" s="49"/>
      <c r="E72" s="49"/>
      <c r="F72" s="49"/>
      <c r="G72" s="50"/>
      <c r="H72" s="21"/>
    </row>
    <row r="73" spans="2:7" ht="15.75" thickBot="1">
      <c r="B73" s="57" t="s">
        <v>65</v>
      </c>
      <c r="C73" s="58"/>
      <c r="D73" s="58"/>
      <c r="E73" s="58" t="s">
        <v>224</v>
      </c>
      <c r="F73" s="59" t="s">
        <v>225</v>
      </c>
      <c r="G73" s="70"/>
    </row>
    <row r="74" spans="2:7" ht="15">
      <c r="B74" s="46" t="s">
        <v>252</v>
      </c>
      <c r="C74" s="46" t="s">
        <v>89</v>
      </c>
      <c r="D74" s="46" t="s">
        <v>91</v>
      </c>
      <c r="E74" s="46" t="s">
        <v>92</v>
      </c>
      <c r="F74" s="71" t="s">
        <v>93</v>
      </c>
      <c r="G74" s="46" t="s">
        <v>94</v>
      </c>
    </row>
    <row r="75" spans="2:7" ht="15" hidden="1">
      <c r="B75" s="1" t="s">
        <v>90</v>
      </c>
      <c r="C75" s="1"/>
      <c r="D75" s="1">
        <v>2628.75</v>
      </c>
      <c r="E75" s="1"/>
      <c r="F75" s="1"/>
      <c r="G75" s="1"/>
    </row>
    <row r="76" spans="2:7" ht="15" hidden="1">
      <c r="B76" s="1" t="s">
        <v>97</v>
      </c>
      <c r="C76" s="1">
        <v>1480.88</v>
      </c>
      <c r="D76" s="1">
        <v>2628.75</v>
      </c>
      <c r="E76" s="1"/>
      <c r="F76" s="1"/>
      <c r="G76" s="1"/>
    </row>
    <row r="77" spans="2:7" ht="15" hidden="1">
      <c r="B77" s="1" t="s">
        <v>117</v>
      </c>
      <c r="C77" s="1">
        <v>1944.11</v>
      </c>
      <c r="D77" s="1">
        <v>2628.74</v>
      </c>
      <c r="E77" s="1"/>
      <c r="F77" s="1"/>
      <c r="G77" s="1"/>
    </row>
    <row r="78" spans="2:7" ht="15" hidden="1">
      <c r="B78" s="1" t="s">
        <v>121</v>
      </c>
      <c r="C78" s="1">
        <v>2468.62</v>
      </c>
      <c r="D78" s="1">
        <v>2628.75</v>
      </c>
      <c r="E78" s="1"/>
      <c r="F78" s="1"/>
      <c r="G78" s="1"/>
    </row>
    <row r="79" spans="2:7" ht="15" hidden="1">
      <c r="B79" s="1" t="s">
        <v>123</v>
      </c>
      <c r="C79" s="1">
        <v>2543.9</v>
      </c>
      <c r="D79" s="1">
        <v>2628.75</v>
      </c>
      <c r="E79" s="1"/>
      <c r="F79" s="1"/>
      <c r="G79" s="1"/>
    </row>
    <row r="80" spans="2:7" ht="15" hidden="1">
      <c r="B80" s="1" t="s">
        <v>126</v>
      </c>
      <c r="C80" s="1">
        <v>3168.01</v>
      </c>
      <c r="D80" s="1">
        <v>2628.75</v>
      </c>
      <c r="E80" s="1"/>
      <c r="F80" s="1"/>
      <c r="G80" s="1"/>
    </row>
    <row r="81" spans="2:7" ht="15" hidden="1">
      <c r="B81" s="1" t="s">
        <v>134</v>
      </c>
      <c r="C81" s="1">
        <v>3265.32</v>
      </c>
      <c r="D81" s="1">
        <v>2628.75</v>
      </c>
      <c r="E81" s="1"/>
      <c r="F81" s="1"/>
      <c r="G81" s="1"/>
    </row>
    <row r="82" spans="2:7" ht="15" hidden="1">
      <c r="B82" s="1" t="s">
        <v>149</v>
      </c>
      <c r="C82" s="1">
        <v>3847.12</v>
      </c>
      <c r="D82" s="1">
        <v>2628.76</v>
      </c>
      <c r="E82" s="1"/>
      <c r="F82" s="1"/>
      <c r="G82" s="1"/>
    </row>
    <row r="83" spans="2:7" ht="15" hidden="1">
      <c r="B83" s="1" t="s">
        <v>155</v>
      </c>
      <c r="C83" s="1">
        <v>4416.74</v>
      </c>
      <c r="D83" s="1">
        <v>2628.75</v>
      </c>
      <c r="E83" s="1"/>
      <c r="F83" s="1"/>
      <c r="G83" s="1"/>
    </row>
    <row r="84" spans="2:7" ht="15" hidden="1">
      <c r="B84" s="1" t="s">
        <v>164</v>
      </c>
      <c r="C84" s="1">
        <v>4548.023</v>
      </c>
      <c r="D84" s="1">
        <v>2628.45</v>
      </c>
      <c r="E84" s="1"/>
      <c r="F84" s="1"/>
      <c r="G84" s="1"/>
    </row>
    <row r="85" spans="2:7" ht="15" hidden="1">
      <c r="B85" s="6" t="s">
        <v>166</v>
      </c>
      <c r="C85" s="1">
        <v>4830.18</v>
      </c>
      <c r="D85" s="1">
        <v>2628.45</v>
      </c>
      <c r="E85" s="1"/>
      <c r="F85" s="1"/>
      <c r="G85" s="1"/>
    </row>
    <row r="86" spans="2:7" ht="15" hidden="1">
      <c r="B86" s="1" t="s">
        <v>169</v>
      </c>
      <c r="C86" s="1">
        <v>5018.98</v>
      </c>
      <c r="D86" s="1">
        <v>2628.45</v>
      </c>
      <c r="E86" s="1"/>
      <c r="F86" s="1"/>
      <c r="G86" s="1"/>
    </row>
    <row r="87" spans="2:7" ht="15" hidden="1">
      <c r="B87" s="1" t="s">
        <v>174</v>
      </c>
      <c r="C87" s="1">
        <v>4727.37</v>
      </c>
      <c r="D87" s="1">
        <v>2628.45</v>
      </c>
      <c r="E87" s="1"/>
      <c r="F87" s="1"/>
      <c r="G87" s="1"/>
    </row>
    <row r="88" spans="2:7" ht="15">
      <c r="B88" s="1" t="s">
        <v>180</v>
      </c>
      <c r="C88" s="11">
        <f>H87</f>
        <v>0</v>
      </c>
      <c r="D88" s="11">
        <v>6079.75</v>
      </c>
      <c r="E88" s="1">
        <v>2626.2</v>
      </c>
      <c r="F88" s="1">
        <v>2204.95</v>
      </c>
      <c r="G88" s="1">
        <v>6501</v>
      </c>
    </row>
    <row r="89" spans="2:7" ht="15">
      <c r="B89" s="1" t="s">
        <v>256</v>
      </c>
      <c r="C89" s="1"/>
      <c r="D89" s="1">
        <v>6501</v>
      </c>
      <c r="E89" s="1">
        <v>2626.2</v>
      </c>
      <c r="F89" s="1">
        <v>2092.71</v>
      </c>
      <c r="G89" s="1">
        <v>7034.49</v>
      </c>
    </row>
    <row r="90" spans="2:7" ht="15">
      <c r="B90" s="1" t="s">
        <v>260</v>
      </c>
      <c r="C90" s="1"/>
      <c r="D90" s="1">
        <v>7034.49</v>
      </c>
      <c r="E90" s="1">
        <v>2626.2</v>
      </c>
      <c r="F90" s="1">
        <v>3170.95</v>
      </c>
      <c r="G90" s="1">
        <v>6489.74</v>
      </c>
    </row>
    <row r="91" spans="2:7" ht="15">
      <c r="B91" s="1" t="s">
        <v>266</v>
      </c>
      <c r="C91" s="1"/>
      <c r="D91" s="1">
        <v>6489.74</v>
      </c>
      <c r="E91" s="1">
        <v>2626.2</v>
      </c>
      <c r="F91" s="1">
        <v>3408.23</v>
      </c>
      <c r="G91" s="1">
        <v>5707.71</v>
      </c>
    </row>
    <row r="92" spans="2:7" ht="15">
      <c r="B92" s="1" t="s">
        <v>277</v>
      </c>
      <c r="C92" s="1"/>
      <c r="D92" s="1">
        <v>5707.71</v>
      </c>
      <c r="E92" s="1">
        <v>2626.2</v>
      </c>
      <c r="F92" s="1">
        <v>2399.55</v>
      </c>
      <c r="G92" s="1">
        <v>5934.36</v>
      </c>
    </row>
    <row r="93" spans="2:7" ht="15">
      <c r="B93" s="1" t="s">
        <v>280</v>
      </c>
      <c r="C93" s="1"/>
      <c r="D93" s="1">
        <v>5934.36</v>
      </c>
      <c r="E93" s="1">
        <v>2626.2</v>
      </c>
      <c r="F93" s="1">
        <v>2134.76</v>
      </c>
      <c r="G93" s="1">
        <v>6425.8</v>
      </c>
    </row>
    <row r="94" spans="2:7" ht="15">
      <c r="B94" s="1" t="s">
        <v>283</v>
      </c>
      <c r="C94" s="1"/>
      <c r="D94" s="1">
        <v>6425.8</v>
      </c>
      <c r="E94" s="1">
        <v>2626.2</v>
      </c>
      <c r="F94" s="1">
        <v>2377.48</v>
      </c>
      <c r="G94" s="1">
        <v>6674.52</v>
      </c>
    </row>
    <row r="95" spans="2:7" ht="15">
      <c r="B95" s="1" t="s">
        <v>289</v>
      </c>
      <c r="C95" s="1"/>
      <c r="D95" s="1">
        <v>6674.52</v>
      </c>
      <c r="E95" s="1">
        <v>2626.2</v>
      </c>
      <c r="F95" s="1">
        <v>2488.78</v>
      </c>
      <c r="G95" s="1">
        <v>6811.94</v>
      </c>
    </row>
    <row r="96" spans="2:7" ht="15">
      <c r="B96" s="1" t="s">
        <v>291</v>
      </c>
      <c r="C96" s="1"/>
      <c r="D96" s="1">
        <v>6811.94</v>
      </c>
      <c r="E96" s="1">
        <v>2626.21</v>
      </c>
      <c r="F96" s="1">
        <v>2006.42</v>
      </c>
      <c r="G96" s="1">
        <v>7431.73</v>
      </c>
    </row>
  </sheetData>
  <sheetProtection/>
  <mergeCells count="1">
    <mergeCell ref="C16:D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N90"/>
  <sheetViews>
    <sheetView zoomScalePageLayoutView="0" workbookViewId="0" topLeftCell="A40">
      <selection activeCell="D95" sqref="D95"/>
    </sheetView>
  </sheetViews>
  <sheetFormatPr defaultColWidth="9.140625" defaultRowHeight="15"/>
  <sheetData>
    <row r="3" ht="15">
      <c r="A3" t="s">
        <v>80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10</v>
      </c>
      <c r="B9" s="1">
        <v>11394.5</v>
      </c>
      <c r="C9" s="1">
        <v>11323.9</v>
      </c>
      <c r="D9" s="1">
        <v>9589.91</v>
      </c>
      <c r="E9" s="1"/>
      <c r="F9" s="1">
        <v>9589.91</v>
      </c>
      <c r="G9" s="1">
        <v>13128.49</v>
      </c>
      <c r="H9" s="1"/>
    </row>
    <row r="10" spans="1:8" ht="15">
      <c r="A10" s="1" t="s">
        <v>11</v>
      </c>
      <c r="B10" s="1">
        <v>7185.55</v>
      </c>
      <c r="C10" s="1">
        <v>7543.28</v>
      </c>
      <c r="D10" s="1">
        <v>7842.4</v>
      </c>
      <c r="E10" s="1"/>
      <c r="F10" s="1">
        <v>7842.4</v>
      </c>
      <c r="G10" s="1">
        <v>6886.41</v>
      </c>
      <c r="H10" s="1"/>
    </row>
    <row r="11" spans="1:8" ht="15">
      <c r="A11" s="1" t="s">
        <v>12</v>
      </c>
      <c r="B11" s="1">
        <v>0</v>
      </c>
      <c r="C11" s="3">
        <f>SUM(C9:C10)</f>
        <v>18867.18</v>
      </c>
      <c r="D11" s="1"/>
      <c r="E11" s="1"/>
      <c r="F11" s="3">
        <f>SUM(F9:F10)</f>
        <v>17432.309999999998</v>
      </c>
      <c r="G11" s="1"/>
      <c r="H11" s="1"/>
    </row>
    <row r="16" spans="1:14" ht="15">
      <c r="A16" s="1"/>
      <c r="B16" s="1" t="s">
        <v>13</v>
      </c>
      <c r="C16" s="1" t="s">
        <v>14</v>
      </c>
      <c r="D16" s="1"/>
      <c r="E16" s="1" t="s">
        <v>15</v>
      </c>
      <c r="F16" s="1"/>
      <c r="G16" s="1"/>
      <c r="H16" s="1"/>
      <c r="I16" s="1" t="s">
        <v>16</v>
      </c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1" t="s">
        <v>17</v>
      </c>
      <c r="F17" s="1" t="s">
        <v>18</v>
      </c>
      <c r="G17" s="1" t="s">
        <v>19</v>
      </c>
      <c r="H17" s="1" t="s">
        <v>20</v>
      </c>
      <c r="I17" s="1" t="s">
        <v>21</v>
      </c>
      <c r="J17" s="1" t="s">
        <v>22</v>
      </c>
      <c r="K17" s="1" t="s">
        <v>23</v>
      </c>
      <c r="L17" s="1" t="s">
        <v>24</v>
      </c>
      <c r="M17" s="1" t="s">
        <v>25</v>
      </c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 t="s">
        <v>83</v>
      </c>
      <c r="B19" s="1" t="s">
        <v>84</v>
      </c>
      <c r="C19" s="1"/>
      <c r="D19" s="1"/>
      <c r="E19" s="1">
        <v>2</v>
      </c>
      <c r="F19" s="1"/>
      <c r="G19" s="1"/>
      <c r="H19" s="1">
        <v>460.74</v>
      </c>
      <c r="I19" s="1"/>
      <c r="J19" s="1"/>
      <c r="K19" s="1"/>
      <c r="L19" s="1"/>
      <c r="M19" s="1"/>
      <c r="N19" s="1"/>
    </row>
    <row r="20" spans="1:14" ht="15">
      <c r="A20" s="1"/>
      <c r="B20" s="1" t="s">
        <v>257</v>
      </c>
      <c r="C20" s="1"/>
      <c r="D20" s="1"/>
      <c r="E20" s="1"/>
      <c r="F20" s="1"/>
      <c r="G20" s="1"/>
      <c r="H20" s="1">
        <v>1713</v>
      </c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 t="s">
        <v>27</v>
      </c>
      <c r="H21" s="1">
        <f>SUM(H19:H20)</f>
        <v>2173.74</v>
      </c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 t="s">
        <v>28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 t="s">
        <v>29</v>
      </c>
      <c r="C28" s="1" t="s">
        <v>30</v>
      </c>
      <c r="D28" s="1"/>
      <c r="E28" s="1" t="s">
        <v>26</v>
      </c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2" t="s">
        <v>31</v>
      </c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 t="s">
        <v>32</v>
      </c>
      <c r="D34" s="1"/>
      <c r="E34" s="1">
        <v>1800.3</v>
      </c>
      <c r="F34" s="1" t="s">
        <v>33</v>
      </c>
      <c r="G34" s="1"/>
      <c r="H34" s="1">
        <v>2844.47</v>
      </c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 t="s">
        <v>34</v>
      </c>
      <c r="D37" s="1"/>
      <c r="E37" s="1"/>
      <c r="F37" s="1" t="s">
        <v>35</v>
      </c>
      <c r="G37" s="1"/>
      <c r="H37" s="1">
        <v>5940.99</v>
      </c>
      <c r="I37" s="1"/>
      <c r="J37" s="1"/>
      <c r="K37" s="1"/>
      <c r="L37" s="1"/>
      <c r="M37" s="1"/>
      <c r="N37" s="1"/>
    </row>
    <row r="38" spans="1:14" ht="15">
      <c r="A38" s="1"/>
      <c r="B38" s="1"/>
      <c r="C38" s="1"/>
      <c r="D38" s="1"/>
      <c r="E38" s="1" t="s">
        <v>36</v>
      </c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"/>
      <c r="B39" s="1"/>
      <c r="C39" s="1" t="s">
        <v>37</v>
      </c>
      <c r="D39" s="1"/>
      <c r="E39" s="1"/>
      <c r="F39" s="1" t="s">
        <v>85</v>
      </c>
      <c r="G39" s="1"/>
      <c r="H39" s="1">
        <v>1026.17</v>
      </c>
      <c r="I39" s="1"/>
      <c r="J39" s="1"/>
      <c r="K39" s="1"/>
      <c r="L39" s="1"/>
      <c r="M39" s="1"/>
      <c r="N39" s="1"/>
    </row>
    <row r="40" spans="1:14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1"/>
      <c r="B42" s="1"/>
      <c r="C42" s="1" t="s">
        <v>38</v>
      </c>
      <c r="D42" s="1"/>
      <c r="E42" s="1"/>
      <c r="F42" s="1"/>
      <c r="G42" s="1"/>
      <c r="H42" s="1">
        <v>576.1</v>
      </c>
      <c r="I42" s="1"/>
      <c r="J42" s="1"/>
      <c r="K42" s="1"/>
      <c r="L42" s="1"/>
      <c r="M42" s="1"/>
      <c r="N42" s="1"/>
    </row>
    <row r="43" spans="1:14" ht="15">
      <c r="A43" s="1"/>
      <c r="B43" s="1"/>
      <c r="C43" s="1"/>
      <c r="D43" s="1"/>
      <c r="E43" s="1"/>
      <c r="F43" s="1"/>
      <c r="G43" s="1" t="s">
        <v>27</v>
      </c>
      <c r="H43" s="1">
        <f>SUM(H21:H42)</f>
        <v>12561.47</v>
      </c>
      <c r="I43" s="1"/>
      <c r="J43" s="1"/>
      <c r="K43" s="1"/>
      <c r="L43" s="1" t="s">
        <v>27</v>
      </c>
      <c r="M43" s="1"/>
      <c r="N43" s="1"/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">
      <c r="A45" s="1"/>
      <c r="B45" s="1"/>
      <c r="C45" s="1"/>
      <c r="D45" s="1"/>
      <c r="E45" s="1"/>
      <c r="F45" s="1"/>
      <c r="G45" s="1" t="s">
        <v>27</v>
      </c>
      <c r="H45" s="1"/>
      <c r="I45" s="1"/>
      <c r="J45" s="1"/>
      <c r="K45" s="1"/>
      <c r="L45" s="1" t="s">
        <v>27</v>
      </c>
      <c r="M45" s="1"/>
      <c r="N45" s="1"/>
    </row>
    <row r="46" spans="1:1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">
      <c r="A47" s="1"/>
      <c r="B47" s="1"/>
      <c r="C47" s="1"/>
      <c r="D47" s="1"/>
      <c r="E47" s="1"/>
      <c r="F47" s="1" t="s">
        <v>39</v>
      </c>
      <c r="G47" s="1"/>
      <c r="H47" s="1"/>
      <c r="I47" s="1"/>
      <c r="J47" s="1"/>
      <c r="K47" s="1"/>
      <c r="L47" s="1"/>
      <c r="M47" s="1"/>
      <c r="N47" s="1"/>
    </row>
    <row r="48" spans="1:1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50" spans="4:7" ht="15">
      <c r="D50" t="s">
        <v>40</v>
      </c>
      <c r="E50" t="s">
        <v>41</v>
      </c>
      <c r="G50">
        <v>12561.47</v>
      </c>
    </row>
    <row r="51" ht="15">
      <c r="D51" t="s">
        <v>42</v>
      </c>
    </row>
    <row r="54" ht="10.5" customHeight="1"/>
    <row r="55" ht="15">
      <c r="E55" t="s">
        <v>43</v>
      </c>
    </row>
    <row r="56" ht="15">
      <c r="E56" t="s">
        <v>44</v>
      </c>
    </row>
    <row r="57" ht="15">
      <c r="E57" t="s">
        <v>72</v>
      </c>
    </row>
    <row r="58" spans="2:5" ht="15">
      <c r="B58">
        <v>1800.3</v>
      </c>
      <c r="E58" t="s">
        <v>81</v>
      </c>
    </row>
    <row r="60" spans="1:8" ht="15">
      <c r="A60" s="1"/>
      <c r="B60" s="1" t="s">
        <v>46</v>
      </c>
      <c r="C60" s="1" t="s">
        <v>47</v>
      </c>
      <c r="D60" s="1"/>
      <c r="E60" s="1"/>
      <c r="F60" s="1" t="s">
        <v>48</v>
      </c>
      <c r="G60" s="1" t="s">
        <v>49</v>
      </c>
      <c r="H60" s="1"/>
    </row>
    <row r="61" spans="1:8" ht="15">
      <c r="A61" s="3"/>
      <c r="B61" s="3">
        <v>1</v>
      </c>
      <c r="C61" s="3" t="s">
        <v>50</v>
      </c>
      <c r="D61" s="3"/>
      <c r="E61" s="3"/>
      <c r="F61" s="3" t="s">
        <v>51</v>
      </c>
      <c r="G61" s="3">
        <v>18867.18</v>
      </c>
      <c r="H61" s="3"/>
    </row>
    <row r="62" spans="1:14" ht="15">
      <c r="A62" s="1"/>
      <c r="B62" s="1"/>
      <c r="C62" s="1"/>
      <c r="D62" s="1"/>
      <c r="E62" s="1"/>
      <c r="F62" s="1"/>
      <c r="G62" s="1"/>
      <c r="H62" s="1"/>
      <c r="M62" s="4"/>
      <c r="N62" s="4"/>
    </row>
    <row r="63" spans="1:8" ht="15">
      <c r="A63" s="3"/>
      <c r="B63" s="3">
        <v>2</v>
      </c>
      <c r="C63" s="3" t="s">
        <v>52</v>
      </c>
      <c r="D63" s="3"/>
      <c r="E63" s="3"/>
      <c r="F63" s="3" t="s">
        <v>51</v>
      </c>
      <c r="G63" s="3">
        <v>17432.31</v>
      </c>
      <c r="H63" s="3"/>
    </row>
    <row r="64" spans="1:8" ht="15">
      <c r="A64" s="1"/>
      <c r="B64" s="1">
        <v>3</v>
      </c>
      <c r="C64" s="1" t="s">
        <v>53</v>
      </c>
      <c r="D64" s="1"/>
      <c r="E64" s="1"/>
      <c r="F64" s="1" t="s">
        <v>51</v>
      </c>
      <c r="G64" s="1"/>
      <c r="H64" s="1"/>
    </row>
    <row r="65" spans="1:8" ht="15">
      <c r="A65" s="3"/>
      <c r="B65" s="3">
        <v>4</v>
      </c>
      <c r="C65" s="3" t="s">
        <v>54</v>
      </c>
      <c r="D65" s="3"/>
      <c r="E65" s="3"/>
      <c r="F65" s="3" t="s">
        <v>51</v>
      </c>
      <c r="G65" s="3">
        <v>12561.47</v>
      </c>
      <c r="H65" s="3"/>
    </row>
    <row r="66" spans="1:8" ht="15">
      <c r="A66" s="1"/>
      <c r="B66" s="1"/>
      <c r="C66" s="1" t="s">
        <v>55</v>
      </c>
      <c r="D66" s="1"/>
      <c r="E66" s="1"/>
      <c r="F66" s="1" t="s">
        <v>51</v>
      </c>
      <c r="G66" s="1">
        <v>1713</v>
      </c>
      <c r="H66" s="1"/>
    </row>
    <row r="67" spans="1:8" ht="15">
      <c r="A67" s="1"/>
      <c r="B67" s="1">
        <v>1.58</v>
      </c>
      <c r="C67" s="1" t="s">
        <v>57</v>
      </c>
      <c r="D67" s="1"/>
      <c r="E67" s="1"/>
      <c r="F67" s="1" t="s">
        <v>51</v>
      </c>
      <c r="G67" s="1">
        <v>2844.47</v>
      </c>
      <c r="H67" s="1"/>
    </row>
    <row r="68" spans="1:8" ht="15">
      <c r="A68" s="1"/>
      <c r="B68" s="1"/>
      <c r="C68" s="1" t="s">
        <v>37</v>
      </c>
      <c r="D68" s="1"/>
      <c r="E68" s="1"/>
      <c r="F68" s="1" t="s">
        <v>51</v>
      </c>
      <c r="G68" s="1">
        <v>1026.17</v>
      </c>
      <c r="H68" s="1"/>
    </row>
    <row r="69" spans="1:8" ht="15">
      <c r="A69" s="1"/>
      <c r="B69" s="1"/>
      <c r="C69" s="1" t="s">
        <v>79</v>
      </c>
      <c r="D69" s="1"/>
      <c r="E69" s="1"/>
      <c r="F69" s="1" t="s">
        <v>51</v>
      </c>
      <c r="G69" s="1">
        <v>4227.99</v>
      </c>
      <c r="H69" s="1"/>
    </row>
    <row r="70" spans="1:8" ht="15">
      <c r="A70" s="1"/>
      <c r="B70" s="1"/>
      <c r="C70" s="1" t="s">
        <v>61</v>
      </c>
      <c r="D70" s="1"/>
      <c r="E70" s="1"/>
      <c r="F70" s="1"/>
      <c r="G70" s="1">
        <v>576.1</v>
      </c>
      <c r="H70" s="1"/>
    </row>
    <row r="71" spans="1:8" ht="15">
      <c r="A71" s="3"/>
      <c r="B71" s="3"/>
      <c r="C71" s="3" t="s">
        <v>62</v>
      </c>
      <c r="D71" s="3"/>
      <c r="E71" s="3"/>
      <c r="F71" s="3" t="s">
        <v>51</v>
      </c>
      <c r="G71" s="3">
        <v>2173.74</v>
      </c>
      <c r="H71" s="3"/>
    </row>
    <row r="72" spans="1:8" ht="15">
      <c r="A72" s="1"/>
      <c r="B72" s="1"/>
      <c r="C72" s="1" t="s">
        <v>84</v>
      </c>
      <c r="D72" s="1"/>
      <c r="E72" s="1"/>
      <c r="F72" s="1"/>
      <c r="G72" s="1">
        <v>460.74</v>
      </c>
      <c r="H72" s="1"/>
    </row>
    <row r="73" spans="1:8" ht="15">
      <c r="A73" s="1"/>
      <c r="B73" s="1"/>
      <c r="C73" s="1" t="s">
        <v>257</v>
      </c>
      <c r="D73" s="1"/>
      <c r="E73" s="1"/>
      <c r="F73" s="1"/>
      <c r="G73" s="1">
        <v>1713</v>
      </c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>
        <v>5</v>
      </c>
      <c r="C77" s="1" t="s">
        <v>63</v>
      </c>
      <c r="D77" s="1"/>
      <c r="E77" s="1"/>
      <c r="F77" s="1" t="s">
        <v>51</v>
      </c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 t="s">
        <v>64</v>
      </c>
      <c r="D79" s="1"/>
      <c r="E79" s="1"/>
      <c r="F79" s="1" t="s">
        <v>51</v>
      </c>
      <c r="G79" s="1"/>
      <c r="H79" s="1"/>
    </row>
    <row r="80" spans="1:8" ht="15">
      <c r="A80" s="1"/>
      <c r="B80" s="1"/>
      <c r="C80" s="1" t="s">
        <v>65</v>
      </c>
      <c r="D80" s="1"/>
      <c r="E80" s="1"/>
      <c r="F80" s="1"/>
      <c r="G80" s="1"/>
      <c r="H80" s="1"/>
    </row>
    <row r="81" spans="1:8" ht="15">
      <c r="A81" s="1"/>
      <c r="B81" s="1">
        <v>6</v>
      </c>
      <c r="C81" s="1" t="s">
        <v>66</v>
      </c>
      <c r="D81" s="1"/>
      <c r="E81" s="1"/>
      <c r="F81" s="1" t="s">
        <v>51</v>
      </c>
      <c r="G81" s="1">
        <v>5145.82</v>
      </c>
      <c r="H81" s="1"/>
    </row>
    <row r="82" spans="1:8" ht="15">
      <c r="A82" s="1"/>
      <c r="B82" s="1">
        <v>7</v>
      </c>
      <c r="C82" s="1" t="s">
        <v>67</v>
      </c>
      <c r="D82" s="1"/>
      <c r="E82" s="1"/>
      <c r="F82" s="1" t="s">
        <v>51</v>
      </c>
      <c r="G82" s="1"/>
      <c r="H82" s="1"/>
    </row>
    <row r="83" spans="1:8" ht="15">
      <c r="A83" s="1"/>
      <c r="B83" s="1">
        <v>8</v>
      </c>
      <c r="C83" s="1" t="s">
        <v>52</v>
      </c>
      <c r="D83" s="1"/>
      <c r="E83" s="1"/>
      <c r="F83" s="1" t="s">
        <v>51</v>
      </c>
      <c r="G83" s="1"/>
      <c r="H83" s="1"/>
    </row>
    <row r="84" spans="1:8" ht="15">
      <c r="A84" s="3"/>
      <c r="B84" s="3">
        <v>9</v>
      </c>
      <c r="C84" s="3" t="s">
        <v>68</v>
      </c>
      <c r="D84" s="3"/>
      <c r="E84" s="3"/>
      <c r="F84" s="3" t="s">
        <v>51</v>
      </c>
      <c r="G84" s="3"/>
      <c r="H84" s="3"/>
    </row>
    <row r="85" spans="1:8" ht="15">
      <c r="A85" s="1"/>
      <c r="B85" s="1">
        <v>10</v>
      </c>
      <c r="C85" s="1" t="s">
        <v>69</v>
      </c>
      <c r="D85" s="1"/>
      <c r="E85" s="1"/>
      <c r="F85" s="1" t="s">
        <v>51</v>
      </c>
      <c r="G85" s="1">
        <v>10016.66</v>
      </c>
      <c r="H85" s="1"/>
    </row>
    <row r="86" spans="1:8" ht="15">
      <c r="A86" s="1"/>
      <c r="B86" s="1"/>
      <c r="C86" s="1"/>
      <c r="D86" s="1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ht="15">
      <c r="D89" t="s">
        <v>70</v>
      </c>
    </row>
    <row r="90" ht="15">
      <c r="D90" t="s">
        <v>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C000"/>
  </sheetPr>
  <dimension ref="A2:X91"/>
  <sheetViews>
    <sheetView view="pageBreakPreview" zoomScale="80" zoomScaleSheetLayoutView="80" zoomScalePageLayoutView="0" workbookViewId="0" topLeftCell="A36">
      <selection activeCell="D95" sqref="D95"/>
    </sheetView>
  </sheetViews>
  <sheetFormatPr defaultColWidth="9.140625" defaultRowHeight="15" outlineLevelCol="1"/>
  <cols>
    <col min="1" max="1" width="9.8515625" style="177" bestFit="1" customWidth="1"/>
    <col min="2" max="2" width="12.140625" style="177" customWidth="1"/>
    <col min="3" max="3" width="9.57421875" style="177" customWidth="1"/>
    <col min="4" max="4" width="10.57421875" style="177" customWidth="1"/>
    <col min="5" max="5" width="10.28125" style="177" customWidth="1"/>
    <col min="6" max="6" width="11.421875" style="177" customWidth="1"/>
    <col min="7" max="7" width="12.140625" style="177" customWidth="1"/>
    <col min="8" max="8" width="13.140625" style="177" customWidth="1"/>
    <col min="9" max="9" width="13.421875" style="177" customWidth="1"/>
    <col min="10" max="10" width="12.7109375" style="177" customWidth="1"/>
    <col min="11" max="11" width="18.140625" style="177" customWidth="1"/>
    <col min="12" max="12" width="13.421875" style="177" hidden="1" customWidth="1" outlineLevel="1"/>
    <col min="13" max="13" width="9.8515625" style="177" hidden="1" customWidth="1" outlineLevel="1"/>
    <col min="14" max="15" width="7.421875" style="177" hidden="1" customWidth="1" outlineLevel="1"/>
    <col min="16" max="16" width="9.28125" style="177" hidden="1" customWidth="1" outlineLevel="1"/>
    <col min="17" max="17" width="7.421875" style="177" hidden="1" customWidth="1" outlineLevel="1"/>
    <col min="18" max="23" width="9.140625" style="177" hidden="1" customWidth="1" outlineLevel="1"/>
    <col min="24" max="24" width="12.421875" style="177" hidden="1" customWidth="1" outlineLevel="1"/>
    <col min="25" max="32" width="9.140625" style="177" hidden="1" customWidth="1" outlineLevel="1"/>
    <col min="33" max="33" width="9.140625" style="177" customWidth="1" collapsed="1"/>
    <col min="34" max="16384" width="9.140625" style="177" customWidth="1"/>
  </cols>
  <sheetData>
    <row r="1" ht="12.75" customHeight="1" hidden="1"/>
    <row r="2" spans="2:8" ht="18.75" hidden="1">
      <c r="B2" s="179" t="s">
        <v>293</v>
      </c>
      <c r="C2" s="179"/>
      <c r="D2" s="179" t="s">
        <v>294</v>
      </c>
      <c r="E2" s="179"/>
      <c r="F2" s="179" t="s">
        <v>295</v>
      </c>
      <c r="G2" s="179"/>
      <c r="H2" s="179"/>
    </row>
    <row r="3" ht="18.75" hidden="1"/>
    <row r="4" ht="1.5" customHeight="1" hidden="1"/>
    <row r="5" ht="18.75" hidden="1"/>
    <row r="6" spans="2:11" ht="18.75" hidden="1">
      <c r="B6" s="180"/>
      <c r="C6" s="181" t="s">
        <v>0</v>
      </c>
      <c r="D6" s="181" t="s">
        <v>1</v>
      </c>
      <c r="E6" s="181"/>
      <c r="F6" s="181" t="s">
        <v>2</v>
      </c>
      <c r="G6" s="181" t="s">
        <v>3</v>
      </c>
      <c r="H6" s="181" t="s">
        <v>4</v>
      </c>
      <c r="I6" s="181" t="s">
        <v>5</v>
      </c>
      <c r="J6" s="181"/>
      <c r="K6" s="182"/>
    </row>
    <row r="7" spans="2:11" ht="18.75" hidden="1">
      <c r="B7" s="180"/>
      <c r="C7" s="181" t="s">
        <v>6</v>
      </c>
      <c r="D7" s="181"/>
      <c r="E7" s="181"/>
      <c r="F7" s="181"/>
      <c r="G7" s="181" t="s">
        <v>7</v>
      </c>
      <c r="H7" s="181" t="s">
        <v>8</v>
      </c>
      <c r="I7" s="181" t="s">
        <v>9</v>
      </c>
      <c r="J7" s="181"/>
      <c r="K7" s="182"/>
    </row>
    <row r="8" spans="2:11" ht="18.75" hidden="1">
      <c r="B8" s="180" t="s">
        <v>177</v>
      </c>
      <c r="C8" s="183">
        <v>48.28</v>
      </c>
      <c r="D8" s="183">
        <v>0</v>
      </c>
      <c r="E8" s="183"/>
      <c r="F8" s="184"/>
      <c r="G8" s="180"/>
      <c r="H8" s="183">
        <v>0</v>
      </c>
      <c r="I8" s="184">
        <v>48.28</v>
      </c>
      <c r="J8" s="180"/>
      <c r="K8" s="185"/>
    </row>
    <row r="9" spans="2:11" ht="18.75" hidden="1">
      <c r="B9" s="180" t="s">
        <v>11</v>
      </c>
      <c r="C9" s="183">
        <v>4790.06</v>
      </c>
      <c r="D9" s="183">
        <v>3707.55</v>
      </c>
      <c r="E9" s="183"/>
      <c r="F9" s="184">
        <v>2795.32</v>
      </c>
      <c r="G9" s="180"/>
      <c r="H9" s="183">
        <v>2795.32</v>
      </c>
      <c r="I9" s="184">
        <v>5702.29</v>
      </c>
      <c r="J9" s="180"/>
      <c r="K9" s="185"/>
    </row>
    <row r="10" spans="2:11" ht="18.75" hidden="1">
      <c r="B10" s="180" t="s">
        <v>12</v>
      </c>
      <c r="C10" s="180"/>
      <c r="D10" s="183">
        <f>SUM(D8:D9)</f>
        <v>3707.55</v>
      </c>
      <c r="E10" s="183"/>
      <c r="F10" s="180"/>
      <c r="G10" s="180"/>
      <c r="H10" s="183">
        <f>SUM(H8:H9)</f>
        <v>2795.32</v>
      </c>
      <c r="I10" s="180"/>
      <c r="J10" s="180"/>
      <c r="K10" s="185"/>
    </row>
    <row r="11" ht="18.75" hidden="1">
      <c r="B11" s="177" t="s">
        <v>296</v>
      </c>
    </row>
    <row r="12" ht="7.5" customHeight="1" hidden="1"/>
    <row r="13" ht="8.25" customHeight="1" hidden="1"/>
    <row r="14" spans="2:17" ht="18.75" hidden="1">
      <c r="B14" s="186" t="s">
        <v>252</v>
      </c>
      <c r="C14" s="511" t="s">
        <v>14</v>
      </c>
      <c r="D14" s="512"/>
      <c r="E14" s="248"/>
      <c r="F14" s="181"/>
      <c r="G14" s="181"/>
      <c r="H14" s="181"/>
      <c r="I14" s="181" t="s">
        <v>20</v>
      </c>
      <c r="J14" s="185"/>
      <c r="K14" s="185"/>
      <c r="L14" s="185"/>
      <c r="M14" s="185"/>
      <c r="N14" s="185"/>
      <c r="O14" s="185"/>
      <c r="P14" s="185"/>
      <c r="Q14" s="185"/>
    </row>
    <row r="15" spans="2:17" ht="14.25" customHeight="1" hidden="1">
      <c r="B15" s="187"/>
      <c r="C15" s="513"/>
      <c r="D15" s="514"/>
      <c r="E15" s="249"/>
      <c r="F15" s="181"/>
      <c r="G15" s="181"/>
      <c r="H15" s="181" t="s">
        <v>270</v>
      </c>
      <c r="I15" s="181"/>
      <c r="J15" s="185"/>
      <c r="K15" s="185"/>
      <c r="L15" s="185"/>
      <c r="M15" s="185"/>
      <c r="N15" s="185"/>
      <c r="O15" s="185"/>
      <c r="P15" s="185"/>
      <c r="Q15" s="185"/>
    </row>
    <row r="16" spans="2:17" ht="3.75" customHeight="1" hidden="1">
      <c r="B16" s="188"/>
      <c r="C16" s="180"/>
      <c r="D16" s="180"/>
      <c r="E16" s="180"/>
      <c r="F16" s="180"/>
      <c r="G16" s="180"/>
      <c r="H16" s="180"/>
      <c r="I16" s="180"/>
      <c r="J16" s="185"/>
      <c r="K16" s="185"/>
      <c r="L16" s="185"/>
      <c r="M16" s="185"/>
      <c r="N16" s="185"/>
      <c r="O16" s="185"/>
      <c r="P16" s="185"/>
      <c r="Q16" s="185"/>
    </row>
    <row r="17" spans="2:17" ht="13.5" customHeight="1" hidden="1">
      <c r="B17" s="180"/>
      <c r="C17" s="180"/>
      <c r="D17" s="180"/>
      <c r="E17" s="180"/>
      <c r="F17" s="180"/>
      <c r="G17" s="180"/>
      <c r="H17" s="180"/>
      <c r="I17" s="180"/>
      <c r="J17" s="185"/>
      <c r="K17" s="185"/>
      <c r="L17" s="185"/>
      <c r="M17" s="185"/>
      <c r="N17" s="185"/>
      <c r="O17" s="185"/>
      <c r="P17" s="185"/>
      <c r="Q17" s="185"/>
    </row>
    <row r="18" spans="2:17" ht="0.75" customHeight="1" hidden="1">
      <c r="B18" s="180"/>
      <c r="C18" s="180"/>
      <c r="D18" s="180"/>
      <c r="E18" s="180"/>
      <c r="F18" s="180"/>
      <c r="G18" s="180"/>
      <c r="H18" s="180"/>
      <c r="I18" s="180"/>
      <c r="J18" s="185"/>
      <c r="K18" s="185"/>
      <c r="L18" s="185"/>
      <c r="M18" s="185"/>
      <c r="N18" s="185"/>
      <c r="O18" s="185"/>
      <c r="P18" s="185"/>
      <c r="Q18" s="185"/>
    </row>
    <row r="19" spans="2:17" ht="14.25" customHeight="1" hidden="1" thickBot="1">
      <c r="B19" s="180"/>
      <c r="C19" s="180"/>
      <c r="D19" s="180"/>
      <c r="E19" s="180"/>
      <c r="F19" s="180"/>
      <c r="G19" s="180"/>
      <c r="H19" s="180"/>
      <c r="I19" s="180"/>
      <c r="J19" s="185"/>
      <c r="K19" s="185"/>
      <c r="L19" s="185"/>
      <c r="M19" s="185"/>
      <c r="N19" s="185"/>
      <c r="O19" s="185"/>
      <c r="P19" s="185"/>
      <c r="Q19" s="185"/>
    </row>
    <row r="20" spans="2:17" ht="0.75" customHeight="1" hidden="1">
      <c r="B20" s="180"/>
      <c r="C20" s="180"/>
      <c r="D20" s="180"/>
      <c r="E20" s="180"/>
      <c r="F20" s="180"/>
      <c r="G20" s="180"/>
      <c r="H20" s="180"/>
      <c r="I20" s="180"/>
      <c r="J20" s="185"/>
      <c r="K20" s="185"/>
      <c r="L20" s="185"/>
      <c r="M20" s="185"/>
      <c r="N20" s="185"/>
      <c r="O20" s="185"/>
      <c r="P20" s="185"/>
      <c r="Q20" s="185"/>
    </row>
    <row r="21" spans="2:17" ht="19.5" hidden="1" thickBot="1">
      <c r="B21" s="180"/>
      <c r="C21" s="180"/>
      <c r="D21" s="180"/>
      <c r="E21" s="180"/>
      <c r="F21" s="180"/>
      <c r="G21" s="189" t="s">
        <v>297</v>
      </c>
      <c r="H21" s="190" t="s">
        <v>262</v>
      </c>
      <c r="I21" s="180"/>
      <c r="J21" s="185"/>
      <c r="K21" s="185"/>
      <c r="L21" s="185"/>
      <c r="M21" s="185"/>
      <c r="N21" s="185"/>
      <c r="O21" s="185"/>
      <c r="P21" s="185"/>
      <c r="Q21" s="185"/>
    </row>
    <row r="22" spans="2:17" ht="18.75" hidden="1">
      <c r="B22" s="191" t="s">
        <v>215</v>
      </c>
      <c r="C22" s="191"/>
      <c r="D22" s="191"/>
      <c r="E22" s="191"/>
      <c r="F22" s="183"/>
      <c r="G22" s="180">
        <v>347.8</v>
      </c>
      <c r="H22" s="180">
        <v>7.55</v>
      </c>
      <c r="I22" s="184">
        <f>G22*H22</f>
        <v>2625.89</v>
      </c>
      <c r="J22" s="185"/>
      <c r="K22" s="185"/>
      <c r="L22" s="185"/>
      <c r="M22" s="185"/>
      <c r="N22" s="185"/>
      <c r="O22" s="185"/>
      <c r="P22" s="185"/>
      <c r="Q22" s="185"/>
    </row>
    <row r="23" spans="2:17" ht="18.75" hidden="1">
      <c r="B23" s="191" t="s">
        <v>216</v>
      </c>
      <c r="C23" s="191"/>
      <c r="D23" s="191"/>
      <c r="E23" s="191"/>
      <c r="F23" s="180"/>
      <c r="G23" s="180"/>
      <c r="H23" s="180"/>
      <c r="I23" s="180"/>
      <c r="J23" s="185"/>
      <c r="K23" s="185"/>
      <c r="L23" s="185"/>
      <c r="M23" s="185"/>
      <c r="N23" s="185"/>
      <c r="O23" s="185"/>
      <c r="P23" s="185"/>
      <c r="Q23" s="185"/>
    </row>
    <row r="24" spans="2:17" ht="2.25" customHeight="1" hidden="1">
      <c r="B24" s="191" t="s">
        <v>217</v>
      </c>
      <c r="C24" s="191" t="s">
        <v>218</v>
      </c>
      <c r="D24" s="191"/>
      <c r="E24" s="191"/>
      <c r="F24" s="180"/>
      <c r="G24" s="180"/>
      <c r="H24" s="180"/>
      <c r="I24" s="180"/>
      <c r="J24" s="185"/>
      <c r="K24" s="185"/>
      <c r="L24" s="185"/>
      <c r="M24" s="185"/>
      <c r="N24" s="185"/>
      <c r="O24" s="185"/>
      <c r="P24" s="185"/>
      <c r="Q24" s="185"/>
    </row>
    <row r="25" spans="2:17" ht="14.25" customHeight="1" hidden="1">
      <c r="B25" s="191" t="s">
        <v>219</v>
      </c>
      <c r="C25" s="191"/>
      <c r="D25" s="191"/>
      <c r="E25" s="191"/>
      <c r="F25" s="180"/>
      <c r="G25" s="180"/>
      <c r="H25" s="180"/>
      <c r="I25" s="180"/>
      <c r="J25" s="185"/>
      <c r="K25" s="185"/>
      <c r="L25" s="185"/>
      <c r="M25" s="185"/>
      <c r="N25" s="185"/>
      <c r="O25" s="185"/>
      <c r="P25" s="185"/>
      <c r="Q25" s="185"/>
    </row>
    <row r="26" spans="2:17" ht="18.75" hidden="1">
      <c r="B26" s="180"/>
      <c r="C26" s="180"/>
      <c r="D26" s="180"/>
      <c r="E26" s="180"/>
      <c r="F26" s="180"/>
      <c r="G26" s="180"/>
      <c r="H26" s="180"/>
      <c r="I26" s="180"/>
      <c r="J26" s="185"/>
      <c r="K26" s="185"/>
      <c r="L26" s="185"/>
      <c r="M26" s="185"/>
      <c r="N26" s="185"/>
      <c r="O26" s="185"/>
      <c r="P26" s="185"/>
      <c r="Q26" s="185"/>
    </row>
    <row r="27" spans="2:17" ht="0.75" customHeight="1" hidden="1">
      <c r="B27" s="180"/>
      <c r="C27" s="180"/>
      <c r="D27" s="180"/>
      <c r="E27" s="180"/>
      <c r="F27" s="180"/>
      <c r="G27" s="180"/>
      <c r="H27" s="180"/>
      <c r="I27" s="180"/>
      <c r="J27" s="185"/>
      <c r="K27" s="185"/>
      <c r="L27" s="185"/>
      <c r="M27" s="185"/>
      <c r="N27" s="185"/>
      <c r="O27" s="185"/>
      <c r="P27" s="185"/>
      <c r="Q27" s="185"/>
    </row>
    <row r="28" spans="2:17" ht="3.75" customHeight="1" hidden="1">
      <c r="B28" s="180"/>
      <c r="C28" s="180"/>
      <c r="D28" s="180"/>
      <c r="E28" s="180"/>
      <c r="F28" s="180"/>
      <c r="G28" s="180"/>
      <c r="H28" s="180"/>
      <c r="I28" s="180"/>
      <c r="J28" s="185"/>
      <c r="K28" s="185"/>
      <c r="L28" s="185"/>
      <c r="M28" s="185"/>
      <c r="N28" s="185"/>
      <c r="O28" s="185"/>
      <c r="P28" s="185"/>
      <c r="Q28" s="185"/>
    </row>
    <row r="29" spans="2:17" ht="18.75" hidden="1">
      <c r="B29" s="180"/>
      <c r="C29" s="180"/>
      <c r="D29" s="180"/>
      <c r="E29" s="180"/>
      <c r="F29" s="180"/>
      <c r="G29" s="180"/>
      <c r="H29" s="180"/>
      <c r="I29" s="180"/>
      <c r="J29" s="185"/>
      <c r="K29" s="185"/>
      <c r="L29" s="185"/>
      <c r="M29" s="185"/>
      <c r="N29" s="185"/>
      <c r="O29" s="185"/>
      <c r="P29" s="185"/>
      <c r="Q29" s="185"/>
    </row>
    <row r="30" spans="2:17" ht="0.75" customHeight="1" hidden="1">
      <c r="B30" s="180"/>
      <c r="C30" s="180"/>
      <c r="D30" s="180"/>
      <c r="E30" s="180"/>
      <c r="F30" s="180"/>
      <c r="G30" s="180"/>
      <c r="H30" s="180"/>
      <c r="I30" s="180"/>
      <c r="J30" s="185"/>
      <c r="K30" s="185"/>
      <c r="L30" s="185"/>
      <c r="M30" s="185"/>
      <c r="N30" s="185"/>
      <c r="O30" s="185"/>
      <c r="P30" s="185"/>
      <c r="Q30" s="185"/>
    </row>
    <row r="31" spans="2:17" ht="18.75" hidden="1">
      <c r="B31" s="180"/>
      <c r="C31" s="180"/>
      <c r="D31" s="180"/>
      <c r="E31" s="180"/>
      <c r="F31" s="180"/>
      <c r="G31" s="180"/>
      <c r="H31" s="180"/>
      <c r="I31" s="180"/>
      <c r="J31" s="185"/>
      <c r="K31" s="185"/>
      <c r="L31" s="185"/>
      <c r="M31" s="185"/>
      <c r="N31" s="185"/>
      <c r="O31" s="185"/>
      <c r="P31" s="185"/>
      <c r="Q31" s="185"/>
    </row>
    <row r="32" spans="2:17" ht="18.75" hidden="1">
      <c r="B32" s="180"/>
      <c r="C32" s="180"/>
      <c r="D32" s="180"/>
      <c r="E32" s="180"/>
      <c r="F32" s="180"/>
      <c r="G32" s="180"/>
      <c r="H32" s="180"/>
      <c r="I32" s="180"/>
      <c r="J32" s="185"/>
      <c r="K32" s="185"/>
      <c r="L32" s="185"/>
      <c r="M32" s="185"/>
      <c r="N32" s="185"/>
      <c r="O32" s="185"/>
      <c r="P32" s="185"/>
      <c r="Q32" s="185"/>
    </row>
    <row r="33" spans="2:17" ht="18.75" hidden="1">
      <c r="B33" s="180"/>
      <c r="C33" s="180"/>
      <c r="D33" s="180"/>
      <c r="E33" s="180"/>
      <c r="F33" s="180"/>
      <c r="G33" s="181"/>
      <c r="H33" s="181"/>
      <c r="I33" s="192"/>
      <c r="J33" s="185"/>
      <c r="K33" s="185"/>
      <c r="L33" s="185"/>
      <c r="M33" s="185"/>
      <c r="N33" s="185"/>
      <c r="O33" s="185"/>
      <c r="P33" s="185"/>
      <c r="Q33" s="185"/>
    </row>
    <row r="34" spans="2:17" ht="18.75" hidden="1">
      <c r="B34" s="180"/>
      <c r="C34" s="180"/>
      <c r="D34" s="180"/>
      <c r="E34" s="180"/>
      <c r="F34" s="180"/>
      <c r="G34" s="180"/>
      <c r="H34" s="180" t="s">
        <v>27</v>
      </c>
      <c r="I34" s="193">
        <f>SUM(I17:I33)</f>
        <v>2625.89</v>
      </c>
      <c r="J34" s="185"/>
      <c r="K34" s="185"/>
      <c r="L34" s="185"/>
      <c r="M34" s="185"/>
      <c r="N34" s="185"/>
      <c r="O34" s="185"/>
      <c r="P34" s="185"/>
      <c r="Q34" s="185"/>
    </row>
    <row r="35" spans="1:11" ht="18.75">
      <c r="A35" s="515" t="s">
        <v>298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</row>
    <row r="36" spans="1:11" ht="18.75">
      <c r="A36" s="515"/>
      <c r="B36" s="515"/>
      <c r="C36" s="515"/>
      <c r="D36" s="515"/>
      <c r="E36" s="515"/>
      <c r="F36" s="515"/>
      <c r="G36" s="515"/>
      <c r="H36" s="515"/>
      <c r="I36" s="515"/>
      <c r="J36" s="515"/>
      <c r="K36" s="515"/>
    </row>
    <row r="37" ht="18.75" hidden="1"/>
    <row r="38" ht="18.75" hidden="1"/>
    <row r="39" spans="1:9" ht="18.75">
      <c r="A39" s="194"/>
      <c r="B39" s="195"/>
      <c r="C39" s="195"/>
      <c r="D39" s="195"/>
      <c r="E39" s="195"/>
      <c r="F39" s="195"/>
      <c r="G39" s="195"/>
      <c r="H39" s="194"/>
      <c r="I39" s="194"/>
    </row>
    <row r="40" spans="1:9" ht="18.75">
      <c r="A40" s="194"/>
      <c r="B40" s="194" t="s">
        <v>299</v>
      </c>
      <c r="C40" s="195"/>
      <c r="D40" s="195"/>
      <c r="E40" s="195"/>
      <c r="F40" s="195"/>
      <c r="G40" s="194"/>
      <c r="H40" s="195"/>
      <c r="I40" s="194"/>
    </row>
    <row r="41" spans="1:9" ht="18.75">
      <c r="A41" s="194"/>
      <c r="B41" s="195" t="s">
        <v>300</v>
      </c>
      <c r="C41" s="194" t="s">
        <v>301</v>
      </c>
      <c r="D41" s="194"/>
      <c r="E41" s="194"/>
      <c r="F41" s="195"/>
      <c r="G41" s="194"/>
      <c r="H41" s="195"/>
      <c r="I41" s="194"/>
    </row>
    <row r="42" spans="1:9" ht="18.75">
      <c r="A42" s="194"/>
      <c r="B42" s="195" t="s">
        <v>302</v>
      </c>
      <c r="C42" s="196">
        <v>1798.6000000000001</v>
      </c>
      <c r="D42" s="194" t="s">
        <v>303</v>
      </c>
      <c r="E42" s="194"/>
      <c r="F42" s="195"/>
      <c r="G42" s="194"/>
      <c r="H42" s="195"/>
      <c r="I42" s="194"/>
    </row>
    <row r="43" spans="1:9" ht="18" customHeight="1">
      <c r="A43" s="194"/>
      <c r="B43" s="195" t="s">
        <v>304</v>
      </c>
      <c r="C43" s="197" t="s">
        <v>305</v>
      </c>
      <c r="D43" s="194" t="s">
        <v>306</v>
      </c>
      <c r="E43" s="194"/>
      <c r="F43" s="194"/>
      <c r="G43" s="195"/>
      <c r="H43" s="195"/>
      <c r="I43" s="194"/>
    </row>
    <row r="44" spans="1:9" ht="18" customHeight="1">
      <c r="A44" s="194"/>
      <c r="B44" s="195"/>
      <c r="C44" s="197"/>
      <c r="D44" s="194"/>
      <c r="E44" s="194"/>
      <c r="F44" s="194"/>
      <c r="G44" s="195"/>
      <c r="H44" s="195"/>
      <c r="I44" s="194"/>
    </row>
    <row r="45" spans="1:12" ht="60" customHeight="1">
      <c r="A45" s="194"/>
      <c r="B45" s="195"/>
      <c r="C45" s="197"/>
      <c r="D45" s="194"/>
      <c r="E45" s="194"/>
      <c r="F45" s="194"/>
      <c r="G45" s="198" t="s">
        <v>307</v>
      </c>
      <c r="H45" s="199" t="s">
        <v>1</v>
      </c>
      <c r="I45" s="199" t="s">
        <v>2</v>
      </c>
      <c r="J45" s="200" t="s">
        <v>308</v>
      </c>
      <c r="K45" s="251" t="s">
        <v>309</v>
      </c>
      <c r="L45" s="201" t="s">
        <v>310</v>
      </c>
    </row>
    <row r="46" spans="1:17" s="207" customFormat="1" ht="12.75" customHeight="1">
      <c r="A46" s="202"/>
      <c r="B46" s="203"/>
      <c r="C46" s="204"/>
      <c r="D46" s="202"/>
      <c r="E46" s="202"/>
      <c r="F46" s="202"/>
      <c r="G46" s="205" t="s">
        <v>51</v>
      </c>
      <c r="H46" s="205" t="s">
        <v>51</v>
      </c>
      <c r="I46" s="205" t="s">
        <v>51</v>
      </c>
      <c r="J46" s="205" t="s">
        <v>51</v>
      </c>
      <c r="K46" s="205" t="s">
        <v>51</v>
      </c>
      <c r="L46" s="206"/>
      <c r="N46" s="208" t="s">
        <v>311</v>
      </c>
      <c r="O46" s="208"/>
      <c r="P46" s="208" t="s">
        <v>312</v>
      </c>
      <c r="Q46" s="208" t="s">
        <v>313</v>
      </c>
    </row>
    <row r="47" spans="1:17" ht="33" customHeight="1">
      <c r="A47" s="194"/>
      <c r="B47" s="503" t="s">
        <v>314</v>
      </c>
      <c r="C47" s="503"/>
      <c r="D47" s="503"/>
      <c r="E47" s="503"/>
      <c r="F47" s="503"/>
      <c r="G47" s="210">
        <f>G49+G50</f>
        <v>14.11</v>
      </c>
      <c r="H47" s="211">
        <f>H49+H50</f>
        <v>25378.24</v>
      </c>
      <c r="I47" s="211">
        <f>N47+P47</f>
        <v>24723.52</v>
      </c>
      <c r="J47" s="212">
        <f>J50+J49</f>
        <v>15018.308</v>
      </c>
      <c r="K47" s="212">
        <f>I47-J47</f>
        <v>9705.212</v>
      </c>
      <c r="L47" s="212">
        <f>L49+L50</f>
        <v>654.7200000000012</v>
      </c>
      <c r="N47" s="253">
        <v>271.16</v>
      </c>
      <c r="O47" s="254"/>
      <c r="P47" s="255">
        <v>24452.36</v>
      </c>
      <c r="Q47" s="254">
        <v>2751.1899999999996</v>
      </c>
    </row>
    <row r="48" spans="1:12" ht="18" customHeight="1">
      <c r="A48" s="194"/>
      <c r="B48" s="516" t="s">
        <v>315</v>
      </c>
      <c r="C48" s="486"/>
      <c r="D48" s="486"/>
      <c r="E48" s="486"/>
      <c r="F48" s="487"/>
      <c r="G48" s="213"/>
      <c r="H48" s="214"/>
      <c r="I48" s="214"/>
      <c r="J48" s="180"/>
      <c r="K48" s="180"/>
      <c r="L48" s="214"/>
    </row>
    <row r="49" spans="1:12" ht="18" customHeight="1">
      <c r="A49" s="194"/>
      <c r="B49" s="501" t="s">
        <v>11</v>
      </c>
      <c r="C49" s="501"/>
      <c r="D49" s="501"/>
      <c r="E49" s="501"/>
      <c r="F49" s="501"/>
      <c r="G49" s="213">
        <f>G57</f>
        <v>9.47</v>
      </c>
      <c r="H49" s="214">
        <f>ROUND(G49*C42,2)</f>
        <v>17032.74</v>
      </c>
      <c r="I49" s="214">
        <f>H49</f>
        <v>17032.74</v>
      </c>
      <c r="J49" s="214">
        <v>15018.308</v>
      </c>
      <c r="K49" s="214">
        <f>I49-J49</f>
        <v>2014.4320000000007</v>
      </c>
      <c r="L49" s="214">
        <f>H49-I49</f>
        <v>0</v>
      </c>
    </row>
    <row r="50" spans="1:24" ht="18" customHeight="1">
      <c r="A50" s="194"/>
      <c r="B50" s="501" t="s">
        <v>62</v>
      </c>
      <c r="C50" s="501"/>
      <c r="D50" s="501"/>
      <c r="E50" s="501"/>
      <c r="F50" s="501"/>
      <c r="G50" s="213">
        <v>4.64</v>
      </c>
      <c r="H50" s="214">
        <f>ROUND(G50*C42,2)</f>
        <v>8345.5</v>
      </c>
      <c r="I50" s="214">
        <f>I47-I49</f>
        <v>7690.779999999999</v>
      </c>
      <c r="J50" s="214">
        <f>H65</f>
        <v>0</v>
      </c>
      <c r="K50" s="214">
        <f>I50-J50</f>
        <v>7690.779999999999</v>
      </c>
      <c r="L50" s="214">
        <f>H50-I50</f>
        <v>654.7200000000012</v>
      </c>
      <c r="X50" s="194">
        <v>1661362.54</v>
      </c>
    </row>
    <row r="51" spans="1:24" ht="28.5" customHeight="1">
      <c r="A51" s="194"/>
      <c r="L51" s="214">
        <f>H52-I52</f>
        <v>-124.98999999999978</v>
      </c>
      <c r="X51" s="194">
        <v>1998804.81</v>
      </c>
    </row>
    <row r="52" spans="2:24" ht="18" customHeight="1">
      <c r="B52" s="503" t="s">
        <v>316</v>
      </c>
      <c r="C52" s="503"/>
      <c r="D52" s="503"/>
      <c r="E52" s="503"/>
      <c r="F52" s="503"/>
      <c r="G52" s="210">
        <v>1.5</v>
      </c>
      <c r="H52" s="211">
        <v>2626.2</v>
      </c>
      <c r="I52" s="211">
        <f>Q47</f>
        <v>2751.1899999999996</v>
      </c>
      <c r="J52" s="256">
        <v>0</v>
      </c>
      <c r="K52" s="257"/>
      <c r="X52" s="194">
        <f>X50-X51</f>
        <v>-337442.27</v>
      </c>
    </row>
    <row r="53" spans="2:24" ht="18" customHeight="1">
      <c r="B53" s="195"/>
      <c r="C53" s="197"/>
      <c r="D53" s="194"/>
      <c r="E53" s="194"/>
      <c r="F53" s="194"/>
      <c r="G53" s="195"/>
      <c r="H53" s="195"/>
      <c r="I53" s="194"/>
      <c r="X53" s="194"/>
    </row>
    <row r="54" spans="1:9" ht="18.75">
      <c r="A54" s="194"/>
      <c r="B54" s="218"/>
      <c r="C54" s="219"/>
      <c r="D54" s="220"/>
      <c r="E54" s="220"/>
      <c r="F54" s="220"/>
      <c r="G54" s="217" t="s">
        <v>307</v>
      </c>
      <c r="H54" s="217" t="s">
        <v>317</v>
      </c>
      <c r="I54" s="194"/>
    </row>
    <row r="55" spans="1:9" s="207" customFormat="1" ht="11.25" customHeight="1">
      <c r="A55" s="221"/>
      <c r="B55" s="222"/>
      <c r="C55" s="223"/>
      <c r="D55" s="224"/>
      <c r="E55" s="224"/>
      <c r="F55" s="224"/>
      <c r="G55" s="205" t="s">
        <v>51</v>
      </c>
      <c r="H55" s="205" t="s">
        <v>51</v>
      </c>
      <c r="I55" s="202"/>
    </row>
    <row r="56" spans="1:9" ht="18.75">
      <c r="A56" s="225" t="s">
        <v>318</v>
      </c>
      <c r="B56" s="504" t="s">
        <v>319</v>
      </c>
      <c r="C56" s="505"/>
      <c r="D56" s="505"/>
      <c r="E56" s="505"/>
      <c r="F56" s="505"/>
      <c r="G56" s="180"/>
      <c r="H56" s="226">
        <f>H57+H65</f>
        <v>17032.738</v>
      </c>
      <c r="I56" s="194"/>
    </row>
    <row r="57" spans="1:11" ht="18.75">
      <c r="A57" s="227" t="s">
        <v>320</v>
      </c>
      <c r="B57" s="506" t="s">
        <v>321</v>
      </c>
      <c r="C57" s="507"/>
      <c r="D57" s="507"/>
      <c r="E57" s="507"/>
      <c r="F57" s="508"/>
      <c r="G57" s="228">
        <f>G58+G59+G60+G62+G64</f>
        <v>9.47</v>
      </c>
      <c r="H57" s="228">
        <f>H58+H59+H60+H62+H64</f>
        <v>17032.738</v>
      </c>
      <c r="I57" s="194"/>
      <c r="K57" s="229"/>
    </row>
    <row r="58" spans="1:11" ht="18.75">
      <c r="A58" s="250" t="s">
        <v>322</v>
      </c>
      <c r="B58" s="509" t="s">
        <v>323</v>
      </c>
      <c r="C58" s="507"/>
      <c r="D58" s="507"/>
      <c r="E58" s="507"/>
      <c r="F58" s="508"/>
      <c r="G58" s="230">
        <v>1.87</v>
      </c>
      <c r="H58" s="252">
        <f>ROUND(G58*C42,2)</f>
        <v>3363.38</v>
      </c>
      <c r="I58" s="194"/>
      <c r="K58" s="229"/>
    </row>
    <row r="59" spans="1:11" ht="39.75" customHeight="1">
      <c r="A59" s="250" t="s">
        <v>324</v>
      </c>
      <c r="B59" s="510" t="s">
        <v>325</v>
      </c>
      <c r="C59" s="499"/>
      <c r="D59" s="499"/>
      <c r="E59" s="499"/>
      <c r="F59" s="499"/>
      <c r="G59" s="251">
        <v>2.2</v>
      </c>
      <c r="H59" s="252">
        <f>ROUND(G59*C42,2)</f>
        <v>3956.92</v>
      </c>
      <c r="I59" s="194"/>
      <c r="K59" s="229"/>
    </row>
    <row r="60" spans="1:9" ht="15" customHeight="1">
      <c r="A60" s="501" t="s">
        <v>326</v>
      </c>
      <c r="B60" s="502" t="s">
        <v>327</v>
      </c>
      <c r="C60" s="496"/>
      <c r="D60" s="496"/>
      <c r="E60" s="496"/>
      <c r="F60" s="496"/>
      <c r="G60" s="482">
        <v>1.58</v>
      </c>
      <c r="H60" s="500">
        <f>ROUND(G60*C42,2)</f>
        <v>2841.79</v>
      </c>
      <c r="I60" s="194"/>
    </row>
    <row r="61" spans="1:9" ht="18.75" customHeight="1">
      <c r="A61" s="501"/>
      <c r="B61" s="496"/>
      <c r="C61" s="496"/>
      <c r="D61" s="496"/>
      <c r="E61" s="496"/>
      <c r="F61" s="496"/>
      <c r="G61" s="482"/>
      <c r="H61" s="500"/>
      <c r="I61" s="194"/>
    </row>
    <row r="62" spans="1:9" ht="21" customHeight="1">
      <c r="A62" s="501" t="s">
        <v>328</v>
      </c>
      <c r="B62" s="502" t="s">
        <v>329</v>
      </c>
      <c r="C62" s="496"/>
      <c r="D62" s="496"/>
      <c r="E62" s="496"/>
      <c r="F62" s="496"/>
      <c r="G62" s="482">
        <v>1.28</v>
      </c>
      <c r="H62" s="500">
        <f>G62*C42</f>
        <v>2302.208</v>
      </c>
      <c r="I62" s="194"/>
    </row>
    <row r="63" spans="1:9" ht="18.75">
      <c r="A63" s="501"/>
      <c r="B63" s="496"/>
      <c r="C63" s="496"/>
      <c r="D63" s="496"/>
      <c r="E63" s="496"/>
      <c r="F63" s="496"/>
      <c r="G63" s="482"/>
      <c r="H63" s="500"/>
      <c r="I63" s="194"/>
    </row>
    <row r="64" spans="1:9" ht="18.75">
      <c r="A64" s="250" t="s">
        <v>330</v>
      </c>
      <c r="B64" s="496" t="s">
        <v>331</v>
      </c>
      <c r="C64" s="496"/>
      <c r="D64" s="496"/>
      <c r="E64" s="496"/>
      <c r="F64" s="496"/>
      <c r="G64" s="217">
        <v>2.54</v>
      </c>
      <c r="H64" s="231">
        <f>ROUND(G64*C42,2)</f>
        <v>4568.44</v>
      </c>
      <c r="I64" s="194"/>
    </row>
    <row r="65" spans="1:9" ht="18.75">
      <c r="A65" s="226" t="s">
        <v>332</v>
      </c>
      <c r="B65" s="497" t="s">
        <v>333</v>
      </c>
      <c r="C65" s="480"/>
      <c r="D65" s="480"/>
      <c r="E65" s="480"/>
      <c r="F65" s="480"/>
      <c r="G65" s="226"/>
      <c r="H65" s="226">
        <f>H66+H67+H68+H69+H70</f>
        <v>0</v>
      </c>
      <c r="I65" s="194"/>
    </row>
    <row r="66" spans="1:9" ht="18.75">
      <c r="A66" s="216"/>
      <c r="B66" s="498" t="s">
        <v>334</v>
      </c>
      <c r="C66" s="499"/>
      <c r="D66" s="499"/>
      <c r="E66" s="499"/>
      <c r="F66" s="499"/>
      <c r="G66" s="232"/>
      <c r="H66" s="232"/>
      <c r="I66" s="194"/>
    </row>
    <row r="67" spans="1:16" ht="18.75">
      <c r="A67" s="216"/>
      <c r="B67" s="498" t="s">
        <v>335</v>
      </c>
      <c r="C67" s="499"/>
      <c r="D67" s="499"/>
      <c r="E67" s="499"/>
      <c r="F67" s="499"/>
      <c r="G67" s="231"/>
      <c r="H67" s="231"/>
      <c r="I67" s="194"/>
      <c r="P67" s="177">
        <v>21150.04</v>
      </c>
    </row>
    <row r="68" spans="1:9" ht="18.75">
      <c r="A68" s="216"/>
      <c r="B68" s="488" t="s">
        <v>336</v>
      </c>
      <c r="C68" s="489"/>
      <c r="D68" s="489"/>
      <c r="E68" s="489"/>
      <c r="F68" s="490"/>
      <c r="G68" s="231"/>
      <c r="H68" s="231"/>
      <c r="I68" s="194"/>
    </row>
    <row r="69" spans="1:9" ht="15" customHeight="1">
      <c r="A69" s="216"/>
      <c r="B69" s="488" t="s">
        <v>336</v>
      </c>
      <c r="C69" s="489"/>
      <c r="D69" s="489"/>
      <c r="E69" s="489"/>
      <c r="F69" s="490"/>
      <c r="G69" s="231"/>
      <c r="H69" s="231"/>
      <c r="I69" s="194"/>
    </row>
    <row r="70" spans="1:9" ht="15" customHeight="1">
      <c r="A70" s="216"/>
      <c r="B70" s="488" t="s">
        <v>336</v>
      </c>
      <c r="C70" s="489"/>
      <c r="D70" s="489"/>
      <c r="E70" s="489"/>
      <c r="F70" s="490"/>
      <c r="G70" s="231"/>
      <c r="H70" s="231"/>
      <c r="I70" s="194"/>
    </row>
    <row r="71" spans="1:9" ht="18.75">
      <c r="A71" s="216"/>
      <c r="B71" s="233"/>
      <c r="C71" s="234"/>
      <c r="D71" s="234"/>
      <c r="E71" s="234"/>
      <c r="F71" s="234"/>
      <c r="G71" s="258"/>
      <c r="H71" s="258"/>
      <c r="I71" s="194"/>
    </row>
    <row r="72" spans="1:9" ht="18.75">
      <c r="A72" s="216"/>
      <c r="B72" s="233"/>
      <c r="C72" s="234"/>
      <c r="D72" s="234"/>
      <c r="E72" s="234"/>
      <c r="F72" s="234"/>
      <c r="G72" s="235"/>
      <c r="H72" s="194"/>
      <c r="I72" s="194"/>
    </row>
    <row r="73" spans="1:10" ht="18.75" customHeight="1">
      <c r="A73" s="216"/>
      <c r="B73" s="233"/>
      <c r="C73" s="234"/>
      <c r="D73" s="234"/>
      <c r="E73" s="234"/>
      <c r="F73" s="234"/>
      <c r="G73" s="491" t="s">
        <v>62</v>
      </c>
      <c r="H73" s="492"/>
      <c r="I73" s="493" t="s">
        <v>316</v>
      </c>
      <c r="J73" s="492"/>
    </row>
    <row r="74" spans="1:10" s="207" customFormat="1" ht="12.75">
      <c r="A74" s="236"/>
      <c r="B74" s="237"/>
      <c r="C74" s="238"/>
      <c r="D74" s="238"/>
      <c r="E74" s="238"/>
      <c r="F74" s="238"/>
      <c r="G74" s="494" t="s">
        <v>51</v>
      </c>
      <c r="H74" s="495"/>
      <c r="I74" s="494" t="s">
        <v>51</v>
      </c>
      <c r="J74" s="495"/>
    </row>
    <row r="75" spans="1:13" s="185" customFormat="1" ht="18.75">
      <c r="A75" s="216"/>
      <c r="B75" s="479" t="s">
        <v>337</v>
      </c>
      <c r="C75" s="480"/>
      <c r="D75" s="480"/>
      <c r="E75" s="480"/>
      <c r="F75" s="481"/>
      <c r="G75" s="482">
        <v>21150.04</v>
      </c>
      <c r="H75" s="483"/>
      <c r="I75" s="482">
        <v>17960.86</v>
      </c>
      <c r="J75" s="483"/>
      <c r="L75" s="239" t="s">
        <v>338</v>
      </c>
      <c r="M75" s="239" t="s">
        <v>339</v>
      </c>
    </row>
    <row r="76" spans="1:13" ht="18.75">
      <c r="A76" s="195"/>
      <c r="B76" s="479" t="s">
        <v>340</v>
      </c>
      <c r="C76" s="480"/>
      <c r="D76" s="480"/>
      <c r="E76" s="480"/>
      <c r="F76" s="481"/>
      <c r="G76" s="482">
        <f>G75+I47-J47</f>
        <v>30855.251999999997</v>
      </c>
      <c r="H76" s="483"/>
      <c r="I76" s="484">
        <f>I75+I52</f>
        <v>20712.05</v>
      </c>
      <c r="J76" s="483"/>
      <c r="L76" s="197">
        <f>G76</f>
        <v>30855.251999999997</v>
      </c>
      <c r="M76" s="197">
        <f>I76</f>
        <v>20712.05</v>
      </c>
    </row>
    <row r="77" spans="1:9" ht="18.75">
      <c r="A77" s="194"/>
      <c r="B77" s="194"/>
      <c r="C77" s="194"/>
      <c r="D77" s="194"/>
      <c r="E77" s="194"/>
      <c r="F77" s="194"/>
      <c r="G77" s="242"/>
      <c r="H77" s="194"/>
      <c r="I77" s="194"/>
    </row>
    <row r="78" spans="1:9" ht="18.75">
      <c r="A78" s="194"/>
      <c r="G78" s="243"/>
      <c r="H78" s="244"/>
      <c r="I78" s="194"/>
    </row>
    <row r="79" spans="1:19" ht="18.75">
      <c r="A79" s="194"/>
      <c r="G79" s="194"/>
      <c r="H79" s="194"/>
      <c r="I79" s="194"/>
      <c r="O79" s="485" t="s">
        <v>316</v>
      </c>
      <c r="P79" s="486"/>
      <c r="Q79" s="486"/>
      <c r="R79" s="486"/>
      <c r="S79" s="487"/>
    </row>
    <row r="80" spans="1:19" ht="18.75">
      <c r="A80" s="194"/>
      <c r="H80" s="194"/>
      <c r="I80" s="194"/>
      <c r="O80" s="259" t="s">
        <v>252</v>
      </c>
      <c r="P80" s="199" t="s">
        <v>91</v>
      </c>
      <c r="Q80" s="259" t="s">
        <v>1</v>
      </c>
      <c r="R80" s="259" t="s">
        <v>2</v>
      </c>
      <c r="S80" s="260" t="s">
        <v>94</v>
      </c>
    </row>
    <row r="81" spans="1:19" ht="18.75">
      <c r="A81" s="194"/>
      <c r="H81" s="194"/>
      <c r="I81" s="194"/>
      <c r="O81" s="246" t="s">
        <v>254</v>
      </c>
      <c r="P81" s="246">
        <f>'[2]июнь2013г'!D87</f>
        <v>6079.75</v>
      </c>
      <c r="Q81" s="246">
        <f>'[2]июнь2013г'!E87</f>
        <v>2626.2</v>
      </c>
      <c r="R81" s="246">
        <f>'[2]июнь2013г'!F87</f>
        <v>2204.95</v>
      </c>
      <c r="S81" s="246">
        <f>'[2]июнь2013г'!G87</f>
        <v>6501</v>
      </c>
    </row>
    <row r="82" spans="1:19" ht="18.75">
      <c r="A82" s="194"/>
      <c r="H82" s="194"/>
      <c r="I82" s="194"/>
      <c r="O82" s="246" t="s">
        <v>256</v>
      </c>
      <c r="P82" s="246">
        <f>'[2]июнь2013г'!D88</f>
        <v>6501</v>
      </c>
      <c r="Q82" s="246">
        <f>'[2]июнь2013г'!E88</f>
        <v>2626.2</v>
      </c>
      <c r="R82" s="246">
        <f>'[2]июнь2013г'!F88</f>
        <v>2092.71</v>
      </c>
      <c r="S82" s="246">
        <f>'[2]июнь2013г'!G88</f>
        <v>7034.49</v>
      </c>
    </row>
    <row r="83" spans="1:19" ht="18.75">
      <c r="A83" s="194"/>
      <c r="H83" s="194"/>
      <c r="I83" s="194"/>
      <c r="O83" s="246" t="s">
        <v>260</v>
      </c>
      <c r="P83" s="246">
        <f>'[2]июнь2013г'!D89</f>
        <v>7034.49</v>
      </c>
      <c r="Q83" s="246">
        <f>'[2]июнь2013г'!E89</f>
        <v>2626.2</v>
      </c>
      <c r="R83" s="246">
        <f>'[2]июнь2013г'!F89</f>
        <v>3170.95</v>
      </c>
      <c r="S83" s="246">
        <f>'[2]июнь2013г'!G89</f>
        <v>6489.74</v>
      </c>
    </row>
    <row r="84" spans="1:19" ht="18.75">
      <c r="A84" s="194"/>
      <c r="H84" s="194"/>
      <c r="I84" s="194"/>
      <c r="O84" s="246" t="s">
        <v>266</v>
      </c>
      <c r="P84" s="246">
        <f>'[2]июнь2013г'!D90</f>
        <v>6489.74</v>
      </c>
      <c r="Q84" s="246">
        <f>'[2]июнь2013г'!E90</f>
        <v>2626.2</v>
      </c>
      <c r="R84" s="246">
        <f>'[2]июнь2013г'!F90</f>
        <v>3408.23</v>
      </c>
      <c r="S84" s="246">
        <f>'[2]июнь2013г'!G90</f>
        <v>5707.71</v>
      </c>
    </row>
    <row r="85" spans="1:19" ht="18.75">
      <c r="A85" s="194"/>
      <c r="H85" s="194"/>
      <c r="I85" s="194"/>
      <c r="O85" s="246" t="s">
        <v>277</v>
      </c>
      <c r="P85" s="246">
        <f>'[2]июнь2013г'!D91</f>
        <v>5707.71</v>
      </c>
      <c r="Q85" s="246">
        <f>'[2]июнь2013г'!E91</f>
        <v>2626.2</v>
      </c>
      <c r="R85" s="246">
        <f>'[2]июнь2013г'!F91</f>
        <v>2399.55</v>
      </c>
      <c r="S85" s="246">
        <f>'[2]июнь2013г'!G91</f>
        <v>5934.36</v>
      </c>
    </row>
    <row r="86" spans="8:19" ht="18.75">
      <c r="H86" s="194"/>
      <c r="L86" s="177">
        <v>0</v>
      </c>
      <c r="O86" s="245" t="s">
        <v>280</v>
      </c>
      <c r="P86" s="246">
        <f>'[2]июнь2013г'!D92</f>
        <v>5934.36</v>
      </c>
      <c r="Q86" s="246">
        <f>'[2]июнь2013г'!E92</f>
        <v>2626.2</v>
      </c>
      <c r="R86" s="246">
        <f>'[2]июнь2013г'!F92</f>
        <v>2134.76</v>
      </c>
      <c r="S86" s="246">
        <f>'[2]июнь2013г'!G92</f>
        <v>6425.8</v>
      </c>
    </row>
    <row r="87" spans="3:19" ht="18.75">
      <c r="C87" s="216"/>
      <c r="O87" s="246" t="s">
        <v>283</v>
      </c>
      <c r="P87" s="214">
        <f>S86</f>
        <v>6425.8</v>
      </c>
      <c r="Q87" s="180">
        <v>2626.2</v>
      </c>
      <c r="R87" s="180">
        <v>2377.48</v>
      </c>
      <c r="S87" s="214">
        <f>P87+Q87-R87+L86</f>
        <v>6674.52</v>
      </c>
    </row>
    <row r="91" spans="1:6" ht="18.75">
      <c r="A91" s="177" t="s">
        <v>71</v>
      </c>
      <c r="F91" s="177" t="s">
        <v>70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7">
    <mergeCell ref="C14:D15"/>
    <mergeCell ref="A35:K36"/>
    <mergeCell ref="B47:F47"/>
    <mergeCell ref="B48:F48"/>
    <mergeCell ref="B49:F49"/>
    <mergeCell ref="B50:F50"/>
    <mergeCell ref="B52:F52"/>
    <mergeCell ref="B56:F56"/>
    <mergeCell ref="B57:F57"/>
    <mergeCell ref="B58:F58"/>
    <mergeCell ref="B59:F59"/>
    <mergeCell ref="A60:A61"/>
    <mergeCell ref="B60:F61"/>
    <mergeCell ref="G60:G61"/>
    <mergeCell ref="H60:H61"/>
    <mergeCell ref="A62:A63"/>
    <mergeCell ref="B62:F63"/>
    <mergeCell ref="G62:G63"/>
    <mergeCell ref="H62:H63"/>
    <mergeCell ref="G75:H75"/>
    <mergeCell ref="I75:J75"/>
    <mergeCell ref="B64:F64"/>
    <mergeCell ref="B65:F65"/>
    <mergeCell ref="B66:F66"/>
    <mergeCell ref="B67:F67"/>
    <mergeCell ref="B68:F68"/>
    <mergeCell ref="B69:F69"/>
    <mergeCell ref="B76:F76"/>
    <mergeCell ref="G76:H76"/>
    <mergeCell ref="I76:J76"/>
    <mergeCell ref="O79:S79"/>
    <mergeCell ref="B70:F70"/>
    <mergeCell ref="G73:H73"/>
    <mergeCell ref="I73:J73"/>
    <mergeCell ref="G74:H74"/>
    <mergeCell ref="I74:J74"/>
    <mergeCell ref="B75:F75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C000"/>
  </sheetPr>
  <dimension ref="A2:AG92"/>
  <sheetViews>
    <sheetView view="pageBreakPreview" zoomScale="80" zoomScaleSheetLayoutView="80" zoomScalePageLayoutView="0" workbookViewId="0" topLeftCell="A35">
      <selection activeCell="D95" sqref="D95"/>
    </sheetView>
  </sheetViews>
  <sheetFormatPr defaultColWidth="9.140625" defaultRowHeight="15" outlineLevelCol="1"/>
  <cols>
    <col min="1" max="1" width="9.8515625" style="177" bestFit="1" customWidth="1"/>
    <col min="2" max="2" width="12.140625" style="177" customWidth="1"/>
    <col min="3" max="3" width="9.57421875" style="177" customWidth="1"/>
    <col min="4" max="4" width="10.57421875" style="177" customWidth="1"/>
    <col min="5" max="5" width="10.28125" style="177" customWidth="1"/>
    <col min="6" max="6" width="11.421875" style="177" customWidth="1"/>
    <col min="7" max="7" width="12.140625" style="177" customWidth="1"/>
    <col min="8" max="8" width="13.140625" style="177" customWidth="1"/>
    <col min="9" max="9" width="13.421875" style="177" customWidth="1"/>
    <col min="10" max="10" width="12.7109375" style="177" customWidth="1"/>
    <col min="11" max="11" width="18.140625" style="177" customWidth="1"/>
    <col min="12" max="12" width="13.421875" style="177" hidden="1" customWidth="1" outlineLevel="1"/>
    <col min="13" max="13" width="9.8515625" style="177" hidden="1" customWidth="1" outlineLevel="1"/>
    <col min="14" max="15" width="7.421875" style="177" hidden="1" customWidth="1" outlineLevel="1"/>
    <col min="16" max="16" width="9.28125" style="177" hidden="1" customWidth="1" outlineLevel="1"/>
    <col min="17" max="17" width="7.421875" style="177" hidden="1" customWidth="1" outlineLevel="1"/>
    <col min="18" max="23" width="9.140625" style="177" hidden="1" customWidth="1" outlineLevel="1"/>
    <col min="24" max="24" width="12.421875" style="177" hidden="1" customWidth="1" outlineLevel="1"/>
    <col min="25" max="32" width="9.140625" style="177" hidden="1" customWidth="1" outlineLevel="1"/>
    <col min="33" max="33" width="10.00390625" style="177" bestFit="1" customWidth="1" collapsed="1"/>
    <col min="34" max="16384" width="9.140625" style="177" customWidth="1"/>
  </cols>
  <sheetData>
    <row r="1" ht="12.75" customHeight="1" hidden="1"/>
    <row r="2" spans="2:8" ht="18.75" hidden="1">
      <c r="B2" s="179" t="s">
        <v>293</v>
      </c>
      <c r="C2" s="179"/>
      <c r="D2" s="179" t="s">
        <v>294</v>
      </c>
      <c r="E2" s="179"/>
      <c r="F2" s="179" t="s">
        <v>295</v>
      </c>
      <c r="G2" s="179"/>
      <c r="H2" s="179"/>
    </row>
    <row r="3" ht="18.75" hidden="1"/>
    <row r="4" ht="1.5" customHeight="1" hidden="1"/>
    <row r="5" ht="18.75" hidden="1"/>
    <row r="6" spans="2:11" ht="18.75" hidden="1">
      <c r="B6" s="180"/>
      <c r="C6" s="181" t="s">
        <v>0</v>
      </c>
      <c r="D6" s="181" t="s">
        <v>1</v>
      </c>
      <c r="E6" s="181"/>
      <c r="F6" s="181" t="s">
        <v>2</v>
      </c>
      <c r="G6" s="181" t="s">
        <v>3</v>
      </c>
      <c r="H6" s="181" t="s">
        <v>4</v>
      </c>
      <c r="I6" s="181" t="s">
        <v>5</v>
      </c>
      <c r="J6" s="181"/>
      <c r="K6" s="182"/>
    </row>
    <row r="7" spans="2:11" ht="18.75" hidden="1">
      <c r="B7" s="180"/>
      <c r="C7" s="181" t="s">
        <v>6</v>
      </c>
      <c r="D7" s="181"/>
      <c r="E7" s="181"/>
      <c r="F7" s="181"/>
      <c r="G7" s="181" t="s">
        <v>7</v>
      </c>
      <c r="H7" s="181" t="s">
        <v>8</v>
      </c>
      <c r="I7" s="181" t="s">
        <v>9</v>
      </c>
      <c r="J7" s="181"/>
      <c r="K7" s="182"/>
    </row>
    <row r="8" spans="2:11" ht="18.75" hidden="1">
      <c r="B8" s="180" t="s">
        <v>177</v>
      </c>
      <c r="C8" s="183">
        <v>48.28</v>
      </c>
      <c r="D8" s="183">
        <v>0</v>
      </c>
      <c r="E8" s="183"/>
      <c r="F8" s="184"/>
      <c r="G8" s="180"/>
      <c r="H8" s="183">
        <v>0</v>
      </c>
      <c r="I8" s="184">
        <v>48.28</v>
      </c>
      <c r="J8" s="180"/>
      <c r="K8" s="185"/>
    </row>
    <row r="9" spans="2:11" ht="18.75" hidden="1">
      <c r="B9" s="180" t="s">
        <v>11</v>
      </c>
      <c r="C9" s="183">
        <v>4790.06</v>
      </c>
      <c r="D9" s="183">
        <v>3707.55</v>
      </c>
      <c r="E9" s="183"/>
      <c r="F9" s="184">
        <v>2795.32</v>
      </c>
      <c r="G9" s="180"/>
      <c r="H9" s="183">
        <v>2795.32</v>
      </c>
      <c r="I9" s="184">
        <v>5702.29</v>
      </c>
      <c r="J9" s="180"/>
      <c r="K9" s="185"/>
    </row>
    <row r="10" spans="2:11" ht="18.75" hidden="1">
      <c r="B10" s="180" t="s">
        <v>12</v>
      </c>
      <c r="C10" s="180"/>
      <c r="D10" s="183">
        <f>SUM(D8:D9)</f>
        <v>3707.55</v>
      </c>
      <c r="E10" s="183"/>
      <c r="F10" s="180"/>
      <c r="G10" s="180"/>
      <c r="H10" s="183">
        <f>SUM(H8:H9)</f>
        <v>2795.32</v>
      </c>
      <c r="I10" s="180"/>
      <c r="J10" s="180"/>
      <c r="K10" s="185"/>
    </row>
    <row r="11" ht="18.75" hidden="1">
      <c r="B11" s="177" t="s">
        <v>296</v>
      </c>
    </row>
    <row r="12" ht="7.5" customHeight="1" hidden="1"/>
    <row r="13" ht="8.25" customHeight="1" hidden="1"/>
    <row r="14" spans="2:17" ht="18.75" hidden="1">
      <c r="B14" s="186" t="s">
        <v>252</v>
      </c>
      <c r="C14" s="511" t="s">
        <v>14</v>
      </c>
      <c r="D14" s="512"/>
      <c r="E14" s="248"/>
      <c r="F14" s="181"/>
      <c r="G14" s="181"/>
      <c r="H14" s="181"/>
      <c r="I14" s="181" t="s">
        <v>20</v>
      </c>
      <c r="J14" s="185"/>
      <c r="K14" s="185"/>
      <c r="L14" s="185"/>
      <c r="M14" s="185"/>
      <c r="N14" s="185"/>
      <c r="O14" s="185"/>
      <c r="P14" s="185"/>
      <c r="Q14" s="185"/>
    </row>
    <row r="15" spans="2:17" ht="14.25" customHeight="1" hidden="1">
      <c r="B15" s="187"/>
      <c r="C15" s="513"/>
      <c r="D15" s="514"/>
      <c r="E15" s="249"/>
      <c r="F15" s="181"/>
      <c r="G15" s="181"/>
      <c r="H15" s="181" t="s">
        <v>270</v>
      </c>
      <c r="I15" s="181"/>
      <c r="J15" s="185"/>
      <c r="K15" s="185"/>
      <c r="L15" s="185"/>
      <c r="M15" s="185"/>
      <c r="N15" s="185"/>
      <c r="O15" s="185"/>
      <c r="P15" s="185"/>
      <c r="Q15" s="185"/>
    </row>
    <row r="16" spans="2:17" ht="3.75" customHeight="1" hidden="1">
      <c r="B16" s="188"/>
      <c r="C16" s="180"/>
      <c r="D16" s="180"/>
      <c r="E16" s="180"/>
      <c r="F16" s="180"/>
      <c r="G16" s="180"/>
      <c r="H16" s="180"/>
      <c r="I16" s="180"/>
      <c r="J16" s="185"/>
      <c r="K16" s="185"/>
      <c r="L16" s="185"/>
      <c r="M16" s="185"/>
      <c r="N16" s="185"/>
      <c r="O16" s="185"/>
      <c r="P16" s="185"/>
      <c r="Q16" s="185"/>
    </row>
    <row r="17" spans="2:17" ht="13.5" customHeight="1" hidden="1">
      <c r="B17" s="180"/>
      <c r="C17" s="180"/>
      <c r="D17" s="180"/>
      <c r="E17" s="180"/>
      <c r="F17" s="180"/>
      <c r="G17" s="180"/>
      <c r="H17" s="180"/>
      <c r="I17" s="180"/>
      <c r="J17" s="185"/>
      <c r="K17" s="185"/>
      <c r="L17" s="185"/>
      <c r="M17" s="185"/>
      <c r="N17" s="185"/>
      <c r="O17" s="185"/>
      <c r="P17" s="185"/>
      <c r="Q17" s="185"/>
    </row>
    <row r="18" spans="2:17" ht="0.75" customHeight="1" hidden="1">
      <c r="B18" s="180"/>
      <c r="C18" s="180"/>
      <c r="D18" s="180"/>
      <c r="E18" s="180"/>
      <c r="F18" s="180"/>
      <c r="G18" s="180"/>
      <c r="H18" s="180"/>
      <c r="I18" s="180"/>
      <c r="J18" s="185"/>
      <c r="K18" s="185"/>
      <c r="L18" s="185"/>
      <c r="M18" s="185"/>
      <c r="N18" s="185"/>
      <c r="O18" s="185"/>
      <c r="P18" s="185"/>
      <c r="Q18" s="185"/>
    </row>
    <row r="19" spans="2:17" ht="14.25" customHeight="1" hidden="1" thickBot="1">
      <c r="B19" s="180"/>
      <c r="C19" s="180"/>
      <c r="D19" s="180"/>
      <c r="E19" s="180"/>
      <c r="F19" s="180"/>
      <c r="G19" s="180"/>
      <c r="H19" s="180"/>
      <c r="I19" s="180"/>
      <c r="J19" s="185"/>
      <c r="K19" s="185"/>
      <c r="L19" s="185"/>
      <c r="M19" s="185"/>
      <c r="N19" s="185"/>
      <c r="O19" s="185"/>
      <c r="P19" s="185"/>
      <c r="Q19" s="185"/>
    </row>
    <row r="20" spans="2:17" ht="0.75" customHeight="1" hidden="1">
      <c r="B20" s="180"/>
      <c r="C20" s="180"/>
      <c r="D20" s="180"/>
      <c r="E20" s="180"/>
      <c r="F20" s="180"/>
      <c r="G20" s="180"/>
      <c r="H20" s="180"/>
      <c r="I20" s="180"/>
      <c r="J20" s="185"/>
      <c r="K20" s="185"/>
      <c r="L20" s="185"/>
      <c r="M20" s="185"/>
      <c r="N20" s="185"/>
      <c r="O20" s="185"/>
      <c r="P20" s="185"/>
      <c r="Q20" s="185"/>
    </row>
    <row r="21" spans="2:17" ht="19.5" hidden="1" thickBot="1">
      <c r="B21" s="180"/>
      <c r="C21" s="180"/>
      <c r="D21" s="180"/>
      <c r="E21" s="180"/>
      <c r="F21" s="180"/>
      <c r="G21" s="189" t="s">
        <v>297</v>
      </c>
      <c r="H21" s="190" t="s">
        <v>262</v>
      </c>
      <c r="I21" s="180"/>
      <c r="J21" s="185"/>
      <c r="K21" s="185"/>
      <c r="L21" s="185"/>
      <c r="M21" s="185"/>
      <c r="N21" s="185"/>
      <c r="O21" s="185"/>
      <c r="P21" s="185"/>
      <c r="Q21" s="185"/>
    </row>
    <row r="22" spans="2:17" ht="18.75" hidden="1">
      <c r="B22" s="191" t="s">
        <v>215</v>
      </c>
      <c r="C22" s="191"/>
      <c r="D22" s="191"/>
      <c r="E22" s="191"/>
      <c r="F22" s="183"/>
      <c r="G22" s="180">
        <v>347.8</v>
      </c>
      <c r="H22" s="180">
        <v>7.55</v>
      </c>
      <c r="I22" s="184">
        <f>G22*H22</f>
        <v>2625.89</v>
      </c>
      <c r="J22" s="185"/>
      <c r="K22" s="185"/>
      <c r="L22" s="185"/>
      <c r="M22" s="185"/>
      <c r="N22" s="185"/>
      <c r="O22" s="185"/>
      <c r="P22" s="185"/>
      <c r="Q22" s="185"/>
    </row>
    <row r="23" spans="2:17" ht="18.75" hidden="1">
      <c r="B23" s="191" t="s">
        <v>216</v>
      </c>
      <c r="C23" s="191"/>
      <c r="D23" s="191"/>
      <c r="E23" s="191"/>
      <c r="F23" s="180"/>
      <c r="G23" s="180"/>
      <c r="H23" s="180"/>
      <c r="I23" s="180"/>
      <c r="J23" s="185"/>
      <c r="K23" s="185"/>
      <c r="L23" s="185"/>
      <c r="M23" s="185"/>
      <c r="N23" s="185"/>
      <c r="O23" s="185"/>
      <c r="P23" s="185"/>
      <c r="Q23" s="185"/>
    </row>
    <row r="24" spans="2:17" ht="2.25" customHeight="1" hidden="1">
      <c r="B24" s="191" t="s">
        <v>217</v>
      </c>
      <c r="C24" s="191" t="s">
        <v>218</v>
      </c>
      <c r="D24" s="191"/>
      <c r="E24" s="191"/>
      <c r="F24" s="180"/>
      <c r="G24" s="180"/>
      <c r="H24" s="180"/>
      <c r="I24" s="180"/>
      <c r="J24" s="185"/>
      <c r="K24" s="185"/>
      <c r="L24" s="185"/>
      <c r="M24" s="185"/>
      <c r="N24" s="185"/>
      <c r="O24" s="185"/>
      <c r="P24" s="185"/>
      <c r="Q24" s="185"/>
    </row>
    <row r="25" spans="2:17" ht="14.25" customHeight="1" hidden="1">
      <c r="B25" s="191" t="s">
        <v>219</v>
      </c>
      <c r="C25" s="191"/>
      <c r="D25" s="191"/>
      <c r="E25" s="191"/>
      <c r="F25" s="180"/>
      <c r="G25" s="180"/>
      <c r="H25" s="180"/>
      <c r="I25" s="180"/>
      <c r="J25" s="185"/>
      <c r="K25" s="185"/>
      <c r="L25" s="185"/>
      <c r="M25" s="185"/>
      <c r="N25" s="185"/>
      <c r="O25" s="185"/>
      <c r="P25" s="185"/>
      <c r="Q25" s="185"/>
    </row>
    <row r="26" spans="2:17" ht="18.75" hidden="1">
      <c r="B26" s="180"/>
      <c r="C26" s="180"/>
      <c r="D26" s="180"/>
      <c r="E26" s="180"/>
      <c r="F26" s="180"/>
      <c r="G26" s="180"/>
      <c r="H26" s="180"/>
      <c r="I26" s="180"/>
      <c r="J26" s="185"/>
      <c r="K26" s="185"/>
      <c r="L26" s="185"/>
      <c r="M26" s="185"/>
      <c r="N26" s="185"/>
      <c r="O26" s="185"/>
      <c r="P26" s="185"/>
      <c r="Q26" s="185"/>
    </row>
    <row r="27" spans="2:17" ht="0.75" customHeight="1" hidden="1">
      <c r="B27" s="180"/>
      <c r="C27" s="180"/>
      <c r="D27" s="180"/>
      <c r="E27" s="180"/>
      <c r="F27" s="180"/>
      <c r="G27" s="180"/>
      <c r="H27" s="180"/>
      <c r="I27" s="180"/>
      <c r="J27" s="185"/>
      <c r="K27" s="185"/>
      <c r="L27" s="185"/>
      <c r="M27" s="185"/>
      <c r="N27" s="185"/>
      <c r="O27" s="185"/>
      <c r="P27" s="185"/>
      <c r="Q27" s="185"/>
    </row>
    <row r="28" spans="2:17" ht="3.75" customHeight="1" hidden="1">
      <c r="B28" s="180"/>
      <c r="C28" s="180"/>
      <c r="D28" s="180"/>
      <c r="E28" s="180"/>
      <c r="F28" s="180"/>
      <c r="G28" s="180"/>
      <c r="H28" s="180"/>
      <c r="I28" s="180"/>
      <c r="J28" s="185"/>
      <c r="K28" s="185"/>
      <c r="L28" s="185"/>
      <c r="M28" s="185"/>
      <c r="N28" s="185"/>
      <c r="O28" s="185"/>
      <c r="P28" s="185"/>
      <c r="Q28" s="185"/>
    </row>
    <row r="29" spans="2:17" ht="18.75" hidden="1">
      <c r="B29" s="180"/>
      <c r="C29" s="180"/>
      <c r="D29" s="180"/>
      <c r="E29" s="180"/>
      <c r="F29" s="180"/>
      <c r="G29" s="180"/>
      <c r="H29" s="180"/>
      <c r="I29" s="180"/>
      <c r="J29" s="185"/>
      <c r="K29" s="185"/>
      <c r="L29" s="185"/>
      <c r="M29" s="185"/>
      <c r="N29" s="185"/>
      <c r="O29" s="185"/>
      <c r="P29" s="185"/>
      <c r="Q29" s="185"/>
    </row>
    <row r="30" spans="2:17" ht="0.75" customHeight="1" hidden="1">
      <c r="B30" s="180"/>
      <c r="C30" s="180"/>
      <c r="D30" s="180"/>
      <c r="E30" s="180"/>
      <c r="F30" s="180"/>
      <c r="G30" s="180"/>
      <c r="H30" s="180"/>
      <c r="I30" s="180"/>
      <c r="J30" s="185"/>
      <c r="K30" s="185"/>
      <c r="L30" s="185"/>
      <c r="M30" s="185"/>
      <c r="N30" s="185"/>
      <c r="O30" s="185"/>
      <c r="P30" s="185"/>
      <c r="Q30" s="185"/>
    </row>
    <row r="31" spans="2:17" ht="18.75" hidden="1">
      <c r="B31" s="180"/>
      <c r="C31" s="180"/>
      <c r="D31" s="180"/>
      <c r="E31" s="180"/>
      <c r="F31" s="180"/>
      <c r="G31" s="180"/>
      <c r="H31" s="180"/>
      <c r="I31" s="180"/>
      <c r="J31" s="185"/>
      <c r="K31" s="185"/>
      <c r="L31" s="185"/>
      <c r="M31" s="185"/>
      <c r="N31" s="185"/>
      <c r="O31" s="185"/>
      <c r="P31" s="185"/>
      <c r="Q31" s="185"/>
    </row>
    <row r="32" spans="2:17" ht="18.75" hidden="1">
      <c r="B32" s="180"/>
      <c r="C32" s="180"/>
      <c r="D32" s="180"/>
      <c r="E32" s="180"/>
      <c r="F32" s="180"/>
      <c r="G32" s="180"/>
      <c r="H32" s="180"/>
      <c r="I32" s="180"/>
      <c r="J32" s="185"/>
      <c r="K32" s="185"/>
      <c r="L32" s="185"/>
      <c r="M32" s="185"/>
      <c r="N32" s="185"/>
      <c r="O32" s="185"/>
      <c r="P32" s="185"/>
      <c r="Q32" s="185"/>
    </row>
    <row r="33" spans="2:17" ht="18.75" hidden="1">
      <c r="B33" s="180"/>
      <c r="C33" s="180"/>
      <c r="D33" s="180"/>
      <c r="E33" s="180"/>
      <c r="F33" s="180"/>
      <c r="G33" s="181"/>
      <c r="H33" s="181"/>
      <c r="I33" s="192"/>
      <c r="J33" s="185"/>
      <c r="K33" s="185"/>
      <c r="L33" s="185"/>
      <c r="M33" s="185"/>
      <c r="N33" s="185"/>
      <c r="O33" s="185"/>
      <c r="P33" s="185"/>
      <c r="Q33" s="185"/>
    </row>
    <row r="34" spans="2:17" ht="18.75" hidden="1">
      <c r="B34" s="180"/>
      <c r="C34" s="180"/>
      <c r="D34" s="180"/>
      <c r="E34" s="180"/>
      <c r="F34" s="180"/>
      <c r="G34" s="180"/>
      <c r="H34" s="180" t="s">
        <v>27</v>
      </c>
      <c r="I34" s="193">
        <f>SUM(I17:I33)</f>
        <v>2625.89</v>
      </c>
      <c r="J34" s="185"/>
      <c r="K34" s="185"/>
      <c r="L34" s="185"/>
      <c r="M34" s="185"/>
      <c r="N34" s="185"/>
      <c r="O34" s="185"/>
      <c r="P34" s="185"/>
      <c r="Q34" s="185"/>
    </row>
    <row r="35" spans="1:11" ht="18.75">
      <c r="A35" s="515" t="s">
        <v>298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</row>
    <row r="36" spans="1:11" ht="18.75">
      <c r="A36" s="515"/>
      <c r="B36" s="515"/>
      <c r="C36" s="515"/>
      <c r="D36" s="515"/>
      <c r="E36" s="515"/>
      <c r="F36" s="515"/>
      <c r="G36" s="515"/>
      <c r="H36" s="515"/>
      <c r="I36" s="515"/>
      <c r="J36" s="515"/>
      <c r="K36" s="515"/>
    </row>
    <row r="37" ht="18.75" hidden="1"/>
    <row r="38" ht="18.75" hidden="1"/>
    <row r="39" spans="1:9" ht="18.75">
      <c r="A39" s="194"/>
      <c r="B39" s="195"/>
      <c r="C39" s="195"/>
      <c r="D39" s="195"/>
      <c r="E39" s="195"/>
      <c r="F39" s="195"/>
      <c r="G39" s="195"/>
      <c r="H39" s="194"/>
      <c r="I39" s="194"/>
    </row>
    <row r="40" spans="1:9" ht="18.75">
      <c r="A40" s="194"/>
      <c r="B40" s="194" t="s">
        <v>299</v>
      </c>
      <c r="C40" s="195"/>
      <c r="D40" s="195"/>
      <c r="E40" s="195"/>
      <c r="F40" s="195"/>
      <c r="G40" s="194"/>
      <c r="H40" s="195"/>
      <c r="I40" s="194"/>
    </row>
    <row r="41" spans="1:9" ht="18.75">
      <c r="A41" s="194"/>
      <c r="B41" s="195" t="s">
        <v>300</v>
      </c>
      <c r="C41" s="194" t="s">
        <v>301</v>
      </c>
      <c r="D41" s="194"/>
      <c r="E41" s="194"/>
      <c r="F41" s="195"/>
      <c r="G41" s="194"/>
      <c r="H41" s="195"/>
      <c r="I41" s="194"/>
    </row>
    <row r="42" spans="1:9" ht="18.75">
      <c r="A42" s="194"/>
      <c r="B42" s="195" t="s">
        <v>302</v>
      </c>
      <c r="C42" s="196">
        <v>1798.6000000000001</v>
      </c>
      <c r="D42" s="194" t="s">
        <v>303</v>
      </c>
      <c r="E42" s="194"/>
      <c r="F42" s="195"/>
      <c r="G42" s="194"/>
      <c r="H42" s="195"/>
      <c r="I42" s="194"/>
    </row>
    <row r="43" spans="1:9" ht="18" customHeight="1">
      <c r="A43" s="194"/>
      <c r="B43" s="195" t="s">
        <v>304</v>
      </c>
      <c r="C43" s="197" t="s">
        <v>341</v>
      </c>
      <c r="D43" s="194" t="s">
        <v>306</v>
      </c>
      <c r="E43" s="194"/>
      <c r="F43" s="194"/>
      <c r="G43" s="195"/>
      <c r="H43" s="195"/>
      <c r="I43" s="194"/>
    </row>
    <row r="44" spans="1:9" ht="18" customHeight="1">
      <c r="A44" s="194"/>
      <c r="B44" s="195"/>
      <c r="C44" s="197"/>
      <c r="D44" s="194"/>
      <c r="E44" s="194"/>
      <c r="F44" s="194"/>
      <c r="G44" s="195"/>
      <c r="H44" s="195"/>
      <c r="I44" s="194"/>
    </row>
    <row r="45" spans="1:12" ht="60" customHeight="1">
      <c r="A45" s="194"/>
      <c r="B45" s="195"/>
      <c r="C45" s="197"/>
      <c r="D45" s="194"/>
      <c r="E45" s="194"/>
      <c r="F45" s="194"/>
      <c r="G45" s="198" t="s">
        <v>307</v>
      </c>
      <c r="H45" s="199" t="s">
        <v>1</v>
      </c>
      <c r="I45" s="199" t="s">
        <v>2</v>
      </c>
      <c r="J45" s="200" t="s">
        <v>308</v>
      </c>
      <c r="K45" s="251" t="s">
        <v>309</v>
      </c>
      <c r="L45" s="201" t="s">
        <v>310</v>
      </c>
    </row>
    <row r="46" spans="1:17" s="207" customFormat="1" ht="12.75" customHeight="1">
      <c r="A46" s="202"/>
      <c r="B46" s="203"/>
      <c r="C46" s="204"/>
      <c r="D46" s="202"/>
      <c r="E46" s="202"/>
      <c r="F46" s="202"/>
      <c r="G46" s="205" t="s">
        <v>51</v>
      </c>
      <c r="H46" s="205" t="s">
        <v>51</v>
      </c>
      <c r="I46" s="205" t="s">
        <v>51</v>
      </c>
      <c r="J46" s="205" t="s">
        <v>51</v>
      </c>
      <c r="K46" s="205" t="s">
        <v>51</v>
      </c>
      <c r="L46" s="206"/>
      <c r="N46" s="208" t="s">
        <v>311</v>
      </c>
      <c r="O46" s="208"/>
      <c r="P46" s="208" t="s">
        <v>312</v>
      </c>
      <c r="Q46" s="208" t="s">
        <v>313</v>
      </c>
    </row>
    <row r="47" spans="1:17" ht="33" customHeight="1">
      <c r="A47" s="194"/>
      <c r="B47" s="503" t="s">
        <v>314</v>
      </c>
      <c r="C47" s="503"/>
      <c r="D47" s="503"/>
      <c r="E47" s="503"/>
      <c r="F47" s="503"/>
      <c r="G47" s="210">
        <f>G49+G50</f>
        <v>14.11</v>
      </c>
      <c r="H47" s="211">
        <f>H49+H50</f>
        <v>25378.24</v>
      </c>
      <c r="I47" s="211">
        <f>N47+P47</f>
        <v>24221.8</v>
      </c>
      <c r="J47" s="212">
        <f>J50+J49</f>
        <v>55729.788</v>
      </c>
      <c r="K47" s="212">
        <f>I47-J47</f>
        <v>-31507.988</v>
      </c>
      <c r="L47" s="212">
        <f>L49+L50</f>
        <v>1156.4400000000023</v>
      </c>
      <c r="N47" s="253">
        <v>52.28</v>
      </c>
      <c r="O47" s="254"/>
      <c r="P47" s="255">
        <v>24169.52</v>
      </c>
      <c r="Q47" s="254">
        <v>0</v>
      </c>
    </row>
    <row r="48" spans="1:12" ht="18" customHeight="1">
      <c r="A48" s="194"/>
      <c r="B48" s="516" t="s">
        <v>315</v>
      </c>
      <c r="C48" s="486"/>
      <c r="D48" s="486"/>
      <c r="E48" s="486"/>
      <c r="F48" s="487"/>
      <c r="G48" s="213"/>
      <c r="H48" s="214"/>
      <c r="I48" s="214"/>
      <c r="J48" s="180"/>
      <c r="K48" s="180"/>
      <c r="L48" s="214"/>
    </row>
    <row r="49" spans="1:12" ht="18" customHeight="1">
      <c r="A49" s="194"/>
      <c r="B49" s="501" t="s">
        <v>11</v>
      </c>
      <c r="C49" s="501"/>
      <c r="D49" s="501"/>
      <c r="E49" s="501"/>
      <c r="F49" s="501"/>
      <c r="G49" s="213">
        <f>G58</f>
        <v>9.47</v>
      </c>
      <c r="H49" s="214">
        <f>ROUND(G49*C42,2)</f>
        <v>17032.74</v>
      </c>
      <c r="I49" s="214">
        <f>H49</f>
        <v>17032.74</v>
      </c>
      <c r="J49" s="214">
        <v>15018.308</v>
      </c>
      <c r="K49" s="214">
        <f>I49-J49</f>
        <v>2014.4320000000007</v>
      </c>
      <c r="L49" s="214">
        <f>H49-I49</f>
        <v>0</v>
      </c>
    </row>
    <row r="50" spans="1:24" ht="18" customHeight="1">
      <c r="A50" s="194"/>
      <c r="B50" s="501" t="s">
        <v>62</v>
      </c>
      <c r="C50" s="501"/>
      <c r="D50" s="501"/>
      <c r="E50" s="501"/>
      <c r="F50" s="501"/>
      <c r="G50" s="213">
        <v>4.64</v>
      </c>
      <c r="H50" s="214">
        <f>ROUND(G50*C42,2)</f>
        <v>8345.5</v>
      </c>
      <c r="I50" s="214">
        <f>I47-I49</f>
        <v>7189.059999999998</v>
      </c>
      <c r="J50" s="214">
        <f>H66-K53</f>
        <v>40711.479999999996</v>
      </c>
      <c r="K50" s="214">
        <f>I50-J50</f>
        <v>-33522.42</v>
      </c>
      <c r="L50" s="214">
        <f>H50-I50</f>
        <v>1156.4400000000023</v>
      </c>
      <c r="X50" s="194">
        <v>1661362.54</v>
      </c>
    </row>
    <row r="51" spans="1:24" ht="36.75" customHeight="1">
      <c r="A51" s="194"/>
      <c r="L51" s="214">
        <f>H53-I53</f>
        <v>105.11999999999989</v>
      </c>
      <c r="X51" s="194">
        <v>1998804.81</v>
      </c>
    </row>
    <row r="52" spans="1:24" ht="18.75">
      <c r="A52" s="194"/>
      <c r="G52" s="215" t="s">
        <v>345</v>
      </c>
      <c r="H52" s="215" t="s">
        <v>1</v>
      </c>
      <c r="I52" s="215" t="s">
        <v>2</v>
      </c>
      <c r="J52" s="215" t="s">
        <v>346</v>
      </c>
      <c r="K52" s="215" t="s">
        <v>347</v>
      </c>
      <c r="L52" s="216"/>
      <c r="X52" s="194"/>
    </row>
    <row r="53" spans="2:24" ht="18" customHeight="1">
      <c r="B53" s="503" t="s">
        <v>344</v>
      </c>
      <c r="C53" s="503"/>
      <c r="D53" s="503"/>
      <c r="E53" s="503"/>
      <c r="F53" s="517"/>
      <c r="G53" s="217">
        <v>7306.74</v>
      </c>
      <c r="H53" s="217">
        <v>2626.2</v>
      </c>
      <c r="I53" s="217">
        <v>2521.08</v>
      </c>
      <c r="J53" s="217">
        <f>G53+H53-I53</f>
        <v>7411.859999999999</v>
      </c>
      <c r="K53" s="217">
        <v>23233.13</v>
      </c>
      <c r="X53" s="194">
        <f>X50-X51</f>
        <v>-337442.27</v>
      </c>
    </row>
    <row r="54" spans="2:24" ht="18" customHeight="1">
      <c r="B54" s="195"/>
      <c r="C54" s="197"/>
      <c r="D54" s="194"/>
      <c r="E54" s="194"/>
      <c r="F54" s="194"/>
      <c r="G54" s="195"/>
      <c r="H54" s="195"/>
      <c r="I54" s="194"/>
      <c r="X54" s="194"/>
    </row>
    <row r="55" spans="1:9" ht="18.75">
      <c r="A55" s="194"/>
      <c r="B55" s="218"/>
      <c r="C55" s="219"/>
      <c r="D55" s="220"/>
      <c r="E55" s="220"/>
      <c r="F55" s="220"/>
      <c r="G55" s="217" t="s">
        <v>307</v>
      </c>
      <c r="H55" s="217" t="s">
        <v>317</v>
      </c>
      <c r="I55" s="194"/>
    </row>
    <row r="56" spans="1:9" s="207" customFormat="1" ht="11.25" customHeight="1">
      <c r="A56" s="221"/>
      <c r="B56" s="222"/>
      <c r="C56" s="223"/>
      <c r="D56" s="224"/>
      <c r="E56" s="224"/>
      <c r="F56" s="224"/>
      <c r="G56" s="205" t="s">
        <v>51</v>
      </c>
      <c r="H56" s="205" t="s">
        <v>51</v>
      </c>
      <c r="I56" s="202"/>
    </row>
    <row r="57" spans="1:9" ht="33.75" customHeight="1">
      <c r="A57" s="225" t="s">
        <v>318</v>
      </c>
      <c r="B57" s="504" t="s">
        <v>342</v>
      </c>
      <c r="C57" s="505"/>
      <c r="D57" s="505"/>
      <c r="E57" s="505"/>
      <c r="F57" s="505"/>
      <c r="G57" s="180"/>
      <c r="H57" s="226">
        <f>H58+H66</f>
        <v>80977.348</v>
      </c>
      <c r="I57" s="194"/>
    </row>
    <row r="58" spans="1:11" ht="18.75">
      <c r="A58" s="227" t="s">
        <v>320</v>
      </c>
      <c r="B58" s="506" t="s">
        <v>321</v>
      </c>
      <c r="C58" s="507"/>
      <c r="D58" s="507"/>
      <c r="E58" s="507"/>
      <c r="F58" s="508"/>
      <c r="G58" s="228">
        <f>G59+G60+G61+G63+G65</f>
        <v>9.47</v>
      </c>
      <c r="H58" s="228">
        <f>H59+H60+H61+H63+H65</f>
        <v>17032.738</v>
      </c>
      <c r="I58" s="194"/>
      <c r="K58" s="229"/>
    </row>
    <row r="59" spans="1:11" ht="18.75">
      <c r="A59" s="250" t="s">
        <v>322</v>
      </c>
      <c r="B59" s="509" t="s">
        <v>323</v>
      </c>
      <c r="C59" s="507"/>
      <c r="D59" s="507"/>
      <c r="E59" s="507"/>
      <c r="F59" s="508"/>
      <c r="G59" s="230">
        <v>1.87</v>
      </c>
      <c r="H59" s="252">
        <f>ROUND(G59*C42,2)</f>
        <v>3363.38</v>
      </c>
      <c r="I59" s="194"/>
      <c r="K59" s="229"/>
    </row>
    <row r="60" spans="1:11" ht="39.75" customHeight="1">
      <c r="A60" s="250" t="s">
        <v>324</v>
      </c>
      <c r="B60" s="510" t="s">
        <v>325</v>
      </c>
      <c r="C60" s="499"/>
      <c r="D60" s="499"/>
      <c r="E60" s="499"/>
      <c r="F60" s="499"/>
      <c r="G60" s="251">
        <v>2.2</v>
      </c>
      <c r="H60" s="252">
        <f>ROUND(G60*C42,2)</f>
        <v>3956.92</v>
      </c>
      <c r="I60" s="194"/>
      <c r="K60" s="229"/>
    </row>
    <row r="61" spans="1:9" ht="15" customHeight="1">
      <c r="A61" s="501" t="s">
        <v>326</v>
      </c>
      <c r="B61" s="502" t="s">
        <v>327</v>
      </c>
      <c r="C61" s="496"/>
      <c r="D61" s="496"/>
      <c r="E61" s="496"/>
      <c r="F61" s="496"/>
      <c r="G61" s="482">
        <v>1.58</v>
      </c>
      <c r="H61" s="500">
        <f>ROUND(G61*C42,2)</f>
        <v>2841.79</v>
      </c>
      <c r="I61" s="194"/>
    </row>
    <row r="62" spans="1:9" ht="18.75" customHeight="1">
      <c r="A62" s="501"/>
      <c r="B62" s="496"/>
      <c r="C62" s="496"/>
      <c r="D62" s="496"/>
      <c r="E62" s="496"/>
      <c r="F62" s="496"/>
      <c r="G62" s="482"/>
      <c r="H62" s="500"/>
      <c r="I62" s="194"/>
    </row>
    <row r="63" spans="1:9" ht="21" customHeight="1">
      <c r="A63" s="501" t="s">
        <v>328</v>
      </c>
      <c r="B63" s="502" t="s">
        <v>329</v>
      </c>
      <c r="C63" s="496"/>
      <c r="D63" s="496"/>
      <c r="E63" s="496"/>
      <c r="F63" s="496"/>
      <c r="G63" s="482">
        <v>1.28</v>
      </c>
      <c r="H63" s="500">
        <f>G63*C42</f>
        <v>2302.208</v>
      </c>
      <c r="I63" s="194"/>
    </row>
    <row r="64" spans="1:9" ht="18.75">
      <c r="A64" s="501"/>
      <c r="B64" s="496"/>
      <c r="C64" s="496"/>
      <c r="D64" s="496"/>
      <c r="E64" s="496"/>
      <c r="F64" s="496"/>
      <c r="G64" s="482"/>
      <c r="H64" s="500"/>
      <c r="I64" s="194"/>
    </row>
    <row r="65" spans="1:9" ht="18.75">
      <c r="A65" s="250" t="s">
        <v>330</v>
      </c>
      <c r="B65" s="496" t="s">
        <v>331</v>
      </c>
      <c r="C65" s="496"/>
      <c r="D65" s="496"/>
      <c r="E65" s="496"/>
      <c r="F65" s="496"/>
      <c r="G65" s="217">
        <v>2.54</v>
      </c>
      <c r="H65" s="231">
        <f>ROUND(G65*C42,2)</f>
        <v>4568.44</v>
      </c>
      <c r="I65" s="194"/>
    </row>
    <row r="66" spans="1:9" ht="18.75">
      <c r="A66" s="226" t="s">
        <v>332</v>
      </c>
      <c r="B66" s="497" t="s">
        <v>333</v>
      </c>
      <c r="C66" s="480"/>
      <c r="D66" s="480"/>
      <c r="E66" s="480"/>
      <c r="F66" s="480"/>
      <c r="G66" s="226"/>
      <c r="H66" s="226">
        <f>H67+H68+H69+H70+H71</f>
        <v>63944.61</v>
      </c>
      <c r="I66" s="194"/>
    </row>
    <row r="67" spans="1:9" ht="18.75">
      <c r="A67" s="216"/>
      <c r="B67" s="498" t="s">
        <v>334</v>
      </c>
      <c r="C67" s="499"/>
      <c r="D67" s="499"/>
      <c r="E67" s="499"/>
      <c r="F67" s="499"/>
      <c r="G67" s="232"/>
      <c r="H67" s="232"/>
      <c r="I67" s="194"/>
    </row>
    <row r="68" spans="1:16" ht="18.75">
      <c r="A68" s="216"/>
      <c r="B68" s="498" t="s">
        <v>335</v>
      </c>
      <c r="C68" s="499"/>
      <c r="D68" s="499"/>
      <c r="E68" s="499"/>
      <c r="F68" s="499"/>
      <c r="G68" s="231"/>
      <c r="H68" s="231"/>
      <c r="I68" s="194"/>
      <c r="P68" s="177">
        <v>21150.04</v>
      </c>
    </row>
    <row r="69" spans="1:9" ht="18.75">
      <c r="A69" s="216"/>
      <c r="B69" s="488" t="s">
        <v>343</v>
      </c>
      <c r="C69" s="489"/>
      <c r="D69" s="489"/>
      <c r="E69" s="489"/>
      <c r="F69" s="490"/>
      <c r="G69" s="231"/>
      <c r="H69" s="231">
        <v>63944.61</v>
      </c>
      <c r="I69" s="194"/>
    </row>
    <row r="70" spans="1:9" ht="15" customHeight="1">
      <c r="A70" s="216"/>
      <c r="B70" s="488" t="s">
        <v>336</v>
      </c>
      <c r="C70" s="489"/>
      <c r="D70" s="489"/>
      <c r="E70" s="489"/>
      <c r="F70" s="490"/>
      <c r="G70" s="231"/>
      <c r="H70" s="231"/>
      <c r="I70" s="194"/>
    </row>
    <row r="71" spans="1:9" ht="15" customHeight="1">
      <c r="A71" s="216"/>
      <c r="B71" s="488" t="s">
        <v>336</v>
      </c>
      <c r="C71" s="489"/>
      <c r="D71" s="489"/>
      <c r="E71" s="489"/>
      <c r="F71" s="490"/>
      <c r="G71" s="231"/>
      <c r="H71" s="231"/>
      <c r="I71" s="194"/>
    </row>
    <row r="72" spans="1:9" ht="18.75">
      <c r="A72" s="216"/>
      <c r="B72" s="233"/>
      <c r="C72" s="234"/>
      <c r="D72" s="234"/>
      <c r="E72" s="234"/>
      <c r="F72" s="234"/>
      <c r="G72" s="258"/>
      <c r="H72" s="258"/>
      <c r="I72" s="194"/>
    </row>
    <row r="73" spans="1:9" ht="18.75">
      <c r="A73" s="216"/>
      <c r="B73" s="233"/>
      <c r="C73" s="234"/>
      <c r="D73" s="234"/>
      <c r="E73" s="234"/>
      <c r="F73" s="234"/>
      <c r="G73" s="235"/>
      <c r="H73" s="194"/>
      <c r="I73" s="194"/>
    </row>
    <row r="74" spans="1:10" ht="18.75" customHeight="1">
      <c r="A74" s="216"/>
      <c r="B74" s="233"/>
      <c r="C74" s="234"/>
      <c r="D74" s="234"/>
      <c r="E74" s="234"/>
      <c r="F74" s="234"/>
      <c r="G74" s="491" t="s">
        <v>62</v>
      </c>
      <c r="H74" s="492"/>
      <c r="I74" s="493" t="s">
        <v>316</v>
      </c>
      <c r="J74" s="492"/>
    </row>
    <row r="75" spans="1:10" s="207" customFormat="1" ht="12.75">
      <c r="A75" s="236"/>
      <c r="B75" s="237"/>
      <c r="C75" s="238"/>
      <c r="D75" s="238"/>
      <c r="E75" s="238"/>
      <c r="F75" s="238"/>
      <c r="G75" s="494" t="s">
        <v>51</v>
      </c>
      <c r="H75" s="495"/>
      <c r="I75" s="494" t="s">
        <v>51</v>
      </c>
      <c r="J75" s="495"/>
    </row>
    <row r="76" spans="1:33" s="185" customFormat="1" ht="18.75">
      <c r="A76" s="216"/>
      <c r="B76" s="479" t="s">
        <v>337</v>
      </c>
      <c r="C76" s="480"/>
      <c r="D76" s="480"/>
      <c r="E76" s="480"/>
      <c r="F76" s="481"/>
      <c r="G76" s="482">
        <f>'окт 2013г'!G76:H76</f>
        <v>30855.251999999997</v>
      </c>
      <c r="H76" s="483"/>
      <c r="I76" s="482">
        <f>'окт 2013г'!I76:J76</f>
        <v>20712.05</v>
      </c>
      <c r="J76" s="483"/>
      <c r="L76" s="239" t="s">
        <v>338</v>
      </c>
      <c r="M76" s="239" t="s">
        <v>339</v>
      </c>
      <c r="AG76" s="216"/>
    </row>
    <row r="77" spans="1:13" ht="18.75">
      <c r="A77" s="195"/>
      <c r="B77" s="479" t="s">
        <v>340</v>
      </c>
      <c r="C77" s="480"/>
      <c r="D77" s="480"/>
      <c r="E77" s="480"/>
      <c r="F77" s="481"/>
      <c r="G77" s="482">
        <f>G76+I47-J47</f>
        <v>-652.7360000000044</v>
      </c>
      <c r="H77" s="483"/>
      <c r="I77" s="484">
        <f>I76+I53-K53</f>
        <v>0</v>
      </c>
      <c r="J77" s="483"/>
      <c r="L77" s="197">
        <f>G77</f>
        <v>-652.7360000000044</v>
      </c>
      <c r="M77" s="197">
        <f>I77</f>
        <v>0</v>
      </c>
    </row>
    <row r="78" spans="1:9" ht="18.75">
      <c r="A78" s="194"/>
      <c r="B78" s="194"/>
      <c r="C78" s="194"/>
      <c r="D78" s="194"/>
      <c r="E78" s="194"/>
      <c r="F78" s="194"/>
      <c r="G78" s="242"/>
      <c r="H78" s="194"/>
      <c r="I78" s="194"/>
    </row>
    <row r="79" spans="1:9" ht="18.75">
      <c r="A79" s="194"/>
      <c r="G79" s="243"/>
      <c r="H79" s="244"/>
      <c r="I79" s="194"/>
    </row>
    <row r="80" spans="1:19" ht="18.75">
      <c r="A80" s="194"/>
      <c r="G80" s="194"/>
      <c r="H80" s="194"/>
      <c r="I80" s="194"/>
      <c r="O80" s="485" t="s">
        <v>316</v>
      </c>
      <c r="P80" s="486"/>
      <c r="Q80" s="486"/>
      <c r="R80" s="486"/>
      <c r="S80" s="487"/>
    </row>
    <row r="81" spans="1:19" ht="18.75">
      <c r="A81" s="194"/>
      <c r="H81" s="194"/>
      <c r="I81" s="194"/>
      <c r="O81" s="259" t="s">
        <v>252</v>
      </c>
      <c r="P81" s="199" t="s">
        <v>91</v>
      </c>
      <c r="Q81" s="259" t="s">
        <v>1</v>
      </c>
      <c r="R81" s="259" t="s">
        <v>2</v>
      </c>
      <c r="S81" s="260" t="s">
        <v>94</v>
      </c>
    </row>
    <row r="82" spans="1:19" ht="18.75">
      <c r="A82" s="194"/>
      <c r="H82" s="194"/>
      <c r="I82" s="194"/>
      <c r="O82" s="246" t="s">
        <v>254</v>
      </c>
      <c r="P82" s="246">
        <f>'[2]июнь2013г'!D87</f>
        <v>6079.75</v>
      </c>
      <c r="Q82" s="246">
        <f>'[2]июнь2013г'!E87</f>
        <v>2626.2</v>
      </c>
      <c r="R82" s="246">
        <f>'[2]июнь2013г'!F87</f>
        <v>2204.95</v>
      </c>
      <c r="S82" s="246">
        <f>'[2]июнь2013г'!G87</f>
        <v>6501</v>
      </c>
    </row>
    <row r="83" spans="1:19" ht="18.75">
      <c r="A83" s="194"/>
      <c r="H83" s="194"/>
      <c r="I83" s="194"/>
      <c r="O83" s="246" t="s">
        <v>256</v>
      </c>
      <c r="P83" s="246">
        <f>'[2]июнь2013г'!D88</f>
        <v>6501</v>
      </c>
      <c r="Q83" s="246">
        <f>'[2]июнь2013г'!E88</f>
        <v>2626.2</v>
      </c>
      <c r="R83" s="246">
        <f>'[2]июнь2013г'!F88</f>
        <v>2092.71</v>
      </c>
      <c r="S83" s="246">
        <f>'[2]июнь2013г'!G88</f>
        <v>7034.49</v>
      </c>
    </row>
    <row r="84" spans="1:19" ht="18.75">
      <c r="A84" s="194"/>
      <c r="H84" s="194"/>
      <c r="I84" s="194"/>
      <c r="O84" s="246" t="s">
        <v>260</v>
      </c>
      <c r="P84" s="246">
        <f>'[2]июнь2013г'!D89</f>
        <v>7034.49</v>
      </c>
      <c r="Q84" s="246">
        <f>'[2]июнь2013г'!E89</f>
        <v>2626.2</v>
      </c>
      <c r="R84" s="246">
        <f>'[2]июнь2013г'!F89</f>
        <v>3170.95</v>
      </c>
      <c r="S84" s="246">
        <f>'[2]июнь2013г'!G89</f>
        <v>6489.74</v>
      </c>
    </row>
    <row r="85" spans="1:19" ht="18.75">
      <c r="A85" s="194"/>
      <c r="H85" s="194"/>
      <c r="I85" s="194"/>
      <c r="O85" s="246" t="s">
        <v>266</v>
      </c>
      <c r="P85" s="246">
        <f>'[2]июнь2013г'!D90</f>
        <v>6489.74</v>
      </c>
      <c r="Q85" s="246">
        <f>'[2]июнь2013г'!E90</f>
        <v>2626.2</v>
      </c>
      <c r="R85" s="246">
        <f>'[2]июнь2013г'!F90</f>
        <v>3408.23</v>
      </c>
      <c r="S85" s="246">
        <f>'[2]июнь2013г'!G90</f>
        <v>5707.71</v>
      </c>
    </row>
    <row r="86" spans="1:19" ht="15" customHeight="1">
      <c r="A86" s="194"/>
      <c r="H86" s="194"/>
      <c r="I86" s="194"/>
      <c r="O86" s="246" t="s">
        <v>277</v>
      </c>
      <c r="P86" s="246">
        <f>'[2]июнь2013г'!D91</f>
        <v>5707.71</v>
      </c>
      <c r="Q86" s="246">
        <f>'[2]июнь2013г'!E91</f>
        <v>2626.2</v>
      </c>
      <c r="R86" s="246">
        <f>'[2]июнь2013г'!F91</f>
        <v>2399.55</v>
      </c>
      <c r="S86" s="246">
        <f>'[2]июнь2013г'!G91</f>
        <v>5934.36</v>
      </c>
    </row>
    <row r="87" spans="8:19" ht="18.75" hidden="1">
      <c r="H87" s="194"/>
      <c r="L87" s="177">
        <v>0</v>
      </c>
      <c r="O87" s="245" t="s">
        <v>280</v>
      </c>
      <c r="P87" s="246">
        <f>'[2]июнь2013г'!D92</f>
        <v>5934.36</v>
      </c>
      <c r="Q87" s="246">
        <f>'[2]июнь2013г'!E92</f>
        <v>2626.2</v>
      </c>
      <c r="R87" s="246">
        <f>'[2]июнь2013г'!F92</f>
        <v>2134.76</v>
      </c>
      <c r="S87" s="246">
        <f>'[2]июнь2013г'!G92</f>
        <v>6425.8</v>
      </c>
    </row>
    <row r="88" spans="3:19" ht="18.75" hidden="1">
      <c r="C88" s="216"/>
      <c r="O88" s="246" t="s">
        <v>283</v>
      </c>
      <c r="P88" s="214">
        <f>S87</f>
        <v>6425.8</v>
      </c>
      <c r="Q88" s="180">
        <v>2626.2</v>
      </c>
      <c r="R88" s="180">
        <v>2377.48</v>
      </c>
      <c r="S88" s="214">
        <f>P88+Q88-R88+L87</f>
        <v>6674.52</v>
      </c>
    </row>
    <row r="89" ht="18.75" hidden="1"/>
    <row r="92" spans="1:6" ht="18.75">
      <c r="A92" s="177" t="s">
        <v>71</v>
      </c>
      <c r="F92" s="177" t="s">
        <v>70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7">
    <mergeCell ref="B77:F77"/>
    <mergeCell ref="G77:H77"/>
    <mergeCell ref="I77:J77"/>
    <mergeCell ref="O80:S80"/>
    <mergeCell ref="B71:F71"/>
    <mergeCell ref="G74:H74"/>
    <mergeCell ref="I74:J74"/>
    <mergeCell ref="G75:H75"/>
    <mergeCell ref="I75:J75"/>
    <mergeCell ref="B76:F76"/>
    <mergeCell ref="G76:H76"/>
    <mergeCell ref="I76:J76"/>
    <mergeCell ref="B65:F65"/>
    <mergeCell ref="B66:F66"/>
    <mergeCell ref="B67:F67"/>
    <mergeCell ref="B68:F68"/>
    <mergeCell ref="B69:F69"/>
    <mergeCell ref="B70:F70"/>
    <mergeCell ref="G61:G62"/>
    <mergeCell ref="H61:H62"/>
    <mergeCell ref="A63:A64"/>
    <mergeCell ref="B63:F64"/>
    <mergeCell ref="G63:G64"/>
    <mergeCell ref="H63:H64"/>
    <mergeCell ref="B53:F53"/>
    <mergeCell ref="B57:F57"/>
    <mergeCell ref="B58:F58"/>
    <mergeCell ref="B59:F59"/>
    <mergeCell ref="B60:F60"/>
    <mergeCell ref="A61:A62"/>
    <mergeCell ref="B61:F62"/>
    <mergeCell ref="C14:D15"/>
    <mergeCell ref="A35:K36"/>
    <mergeCell ref="B47:F47"/>
    <mergeCell ref="B48:F48"/>
    <mergeCell ref="B49:F49"/>
    <mergeCell ref="B50:F50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C000"/>
  </sheetPr>
  <dimension ref="A2:AA92"/>
  <sheetViews>
    <sheetView view="pageBreakPreview" zoomScale="80" zoomScaleSheetLayoutView="80" zoomScalePageLayoutView="0" workbookViewId="0" topLeftCell="A45">
      <selection activeCell="D95" sqref="D95"/>
    </sheetView>
  </sheetViews>
  <sheetFormatPr defaultColWidth="9.140625" defaultRowHeight="15" outlineLevelCol="1"/>
  <cols>
    <col min="1" max="1" width="9.8515625" style="177" bestFit="1" customWidth="1"/>
    <col min="2" max="2" width="12.140625" style="177" customWidth="1"/>
    <col min="3" max="3" width="9.57421875" style="177" customWidth="1"/>
    <col min="4" max="4" width="10.57421875" style="177" customWidth="1"/>
    <col min="5" max="5" width="10.28125" style="177" customWidth="1"/>
    <col min="6" max="6" width="11.421875" style="177" customWidth="1"/>
    <col min="7" max="7" width="12.140625" style="177" customWidth="1"/>
    <col min="8" max="8" width="13.140625" style="177" customWidth="1"/>
    <col min="9" max="9" width="13.421875" style="177" customWidth="1"/>
    <col min="10" max="10" width="12.7109375" style="177" customWidth="1"/>
    <col min="11" max="11" width="18.140625" style="177" customWidth="1"/>
    <col min="12" max="12" width="13.421875" style="177" hidden="1" customWidth="1" outlineLevel="1"/>
    <col min="13" max="13" width="9.8515625" style="177" hidden="1" customWidth="1" outlineLevel="1"/>
    <col min="14" max="14" width="7.421875" style="177" hidden="1" customWidth="1" outlineLevel="1"/>
    <col min="15" max="15" width="12.7109375" style="177" hidden="1" customWidth="1" outlineLevel="1"/>
    <col min="16" max="16" width="12.8515625" style="177" hidden="1" customWidth="1" outlineLevel="1"/>
    <col min="17" max="17" width="7.421875" style="177" hidden="1" customWidth="1" outlineLevel="1"/>
    <col min="18" max="23" width="9.140625" style="177" hidden="1" customWidth="1" outlineLevel="1"/>
    <col min="24" max="24" width="12.421875" style="177" hidden="1" customWidth="1" outlineLevel="1"/>
    <col min="25" max="32" width="9.140625" style="177" hidden="1" customWidth="1" outlineLevel="1"/>
    <col min="33" max="33" width="9.140625" style="177" customWidth="1" collapsed="1"/>
    <col min="34" max="16384" width="9.140625" style="177" customWidth="1"/>
  </cols>
  <sheetData>
    <row r="1" ht="12.75" customHeight="1" hidden="1"/>
    <row r="2" spans="2:8" ht="18.75" hidden="1">
      <c r="B2" s="179" t="s">
        <v>293</v>
      </c>
      <c r="C2" s="179"/>
      <c r="D2" s="179" t="s">
        <v>294</v>
      </c>
      <c r="E2" s="179"/>
      <c r="F2" s="179" t="s">
        <v>295</v>
      </c>
      <c r="G2" s="179"/>
      <c r="H2" s="179"/>
    </row>
    <row r="3" ht="18.75" hidden="1"/>
    <row r="4" ht="1.5" customHeight="1" hidden="1"/>
    <row r="5" ht="18.75" hidden="1"/>
    <row r="6" spans="2:11" ht="18.75" hidden="1">
      <c r="B6" s="180"/>
      <c r="C6" s="181" t="s">
        <v>0</v>
      </c>
      <c r="D6" s="181" t="s">
        <v>1</v>
      </c>
      <c r="E6" s="181"/>
      <c r="F6" s="181" t="s">
        <v>2</v>
      </c>
      <c r="G6" s="181" t="s">
        <v>3</v>
      </c>
      <c r="H6" s="181" t="s">
        <v>4</v>
      </c>
      <c r="I6" s="181" t="s">
        <v>5</v>
      </c>
      <c r="J6" s="181"/>
      <c r="K6" s="182"/>
    </row>
    <row r="7" spans="2:11" ht="18.75" hidden="1">
      <c r="B7" s="180"/>
      <c r="C7" s="181" t="s">
        <v>6</v>
      </c>
      <c r="D7" s="181"/>
      <c r="E7" s="181"/>
      <c r="F7" s="181"/>
      <c r="G7" s="181" t="s">
        <v>7</v>
      </c>
      <c r="H7" s="181" t="s">
        <v>8</v>
      </c>
      <c r="I7" s="181" t="s">
        <v>9</v>
      </c>
      <c r="J7" s="181"/>
      <c r="K7" s="182"/>
    </row>
    <row r="8" spans="2:11" ht="18.75" hidden="1">
      <c r="B8" s="180" t="s">
        <v>177</v>
      </c>
      <c r="C8" s="183">
        <v>48.28</v>
      </c>
      <c r="D8" s="183">
        <v>0</v>
      </c>
      <c r="E8" s="183"/>
      <c r="F8" s="184"/>
      <c r="G8" s="180"/>
      <c r="H8" s="183">
        <v>0</v>
      </c>
      <c r="I8" s="184">
        <v>48.28</v>
      </c>
      <c r="J8" s="180"/>
      <c r="K8" s="185"/>
    </row>
    <row r="9" spans="2:11" ht="18.75" hidden="1">
      <c r="B9" s="180" t="s">
        <v>11</v>
      </c>
      <c r="C9" s="183">
        <v>4790.06</v>
      </c>
      <c r="D9" s="183">
        <v>3707.55</v>
      </c>
      <c r="E9" s="183"/>
      <c r="F9" s="184">
        <v>2795.32</v>
      </c>
      <c r="G9" s="180"/>
      <c r="H9" s="183">
        <v>2795.32</v>
      </c>
      <c r="I9" s="184">
        <v>5702.29</v>
      </c>
      <c r="J9" s="180"/>
      <c r="K9" s="185"/>
    </row>
    <row r="10" spans="2:11" ht="18.75" hidden="1">
      <c r="B10" s="180" t="s">
        <v>12</v>
      </c>
      <c r="C10" s="180"/>
      <c r="D10" s="183">
        <f>SUM(D8:D9)</f>
        <v>3707.55</v>
      </c>
      <c r="E10" s="183"/>
      <c r="F10" s="180"/>
      <c r="G10" s="180"/>
      <c r="H10" s="183">
        <f>SUM(H8:H9)</f>
        <v>2795.32</v>
      </c>
      <c r="I10" s="180"/>
      <c r="J10" s="180"/>
      <c r="K10" s="185"/>
    </row>
    <row r="11" ht="18.75" hidden="1">
      <c r="B11" s="177" t="s">
        <v>296</v>
      </c>
    </row>
    <row r="12" ht="7.5" customHeight="1" hidden="1"/>
    <row r="13" ht="8.25" customHeight="1" hidden="1"/>
    <row r="14" spans="2:17" ht="18.75" hidden="1">
      <c r="B14" s="186" t="s">
        <v>252</v>
      </c>
      <c r="C14" s="511" t="s">
        <v>14</v>
      </c>
      <c r="D14" s="512"/>
      <c r="E14" s="248"/>
      <c r="F14" s="181"/>
      <c r="G14" s="181"/>
      <c r="H14" s="181"/>
      <c r="I14" s="181" t="s">
        <v>20</v>
      </c>
      <c r="J14" s="185"/>
      <c r="K14" s="185"/>
      <c r="L14" s="185"/>
      <c r="M14" s="185"/>
      <c r="N14" s="185"/>
      <c r="O14" s="185"/>
      <c r="P14" s="185"/>
      <c r="Q14" s="185"/>
    </row>
    <row r="15" spans="2:17" ht="14.25" customHeight="1" hidden="1">
      <c r="B15" s="187"/>
      <c r="C15" s="513"/>
      <c r="D15" s="514"/>
      <c r="E15" s="249"/>
      <c r="F15" s="181"/>
      <c r="G15" s="181"/>
      <c r="H15" s="181" t="s">
        <v>270</v>
      </c>
      <c r="I15" s="181"/>
      <c r="J15" s="185"/>
      <c r="K15" s="185"/>
      <c r="L15" s="185"/>
      <c r="M15" s="185"/>
      <c r="N15" s="185"/>
      <c r="O15" s="185"/>
      <c r="P15" s="185"/>
      <c r="Q15" s="185"/>
    </row>
    <row r="16" spans="2:17" ht="3.75" customHeight="1" hidden="1">
      <c r="B16" s="188"/>
      <c r="C16" s="180"/>
      <c r="D16" s="180"/>
      <c r="E16" s="180"/>
      <c r="F16" s="180"/>
      <c r="G16" s="180"/>
      <c r="H16" s="180"/>
      <c r="I16" s="180"/>
      <c r="J16" s="185"/>
      <c r="K16" s="185"/>
      <c r="L16" s="185"/>
      <c r="M16" s="185"/>
      <c r="N16" s="185"/>
      <c r="O16" s="185"/>
      <c r="P16" s="185"/>
      <c r="Q16" s="185"/>
    </row>
    <row r="17" spans="2:17" ht="13.5" customHeight="1" hidden="1">
      <c r="B17" s="180"/>
      <c r="C17" s="180"/>
      <c r="D17" s="180"/>
      <c r="E17" s="180"/>
      <c r="F17" s="180"/>
      <c r="G17" s="180"/>
      <c r="H17" s="180"/>
      <c r="I17" s="180"/>
      <c r="J17" s="185"/>
      <c r="K17" s="185"/>
      <c r="L17" s="185"/>
      <c r="M17" s="185"/>
      <c r="N17" s="185"/>
      <c r="O17" s="185"/>
      <c r="P17" s="185"/>
      <c r="Q17" s="185"/>
    </row>
    <row r="18" spans="2:17" ht="0.75" customHeight="1" hidden="1">
      <c r="B18" s="180"/>
      <c r="C18" s="180"/>
      <c r="D18" s="180"/>
      <c r="E18" s="180"/>
      <c r="F18" s="180"/>
      <c r="G18" s="180"/>
      <c r="H18" s="180"/>
      <c r="I18" s="180"/>
      <c r="J18" s="185"/>
      <c r="K18" s="185"/>
      <c r="L18" s="185"/>
      <c r="M18" s="185"/>
      <c r="N18" s="185"/>
      <c r="O18" s="185"/>
      <c r="P18" s="185"/>
      <c r="Q18" s="185"/>
    </row>
    <row r="19" spans="2:17" ht="14.25" customHeight="1" hidden="1" thickBot="1">
      <c r="B19" s="180"/>
      <c r="C19" s="180"/>
      <c r="D19" s="180"/>
      <c r="E19" s="180"/>
      <c r="F19" s="180"/>
      <c r="G19" s="180"/>
      <c r="H19" s="180"/>
      <c r="I19" s="180"/>
      <c r="J19" s="185"/>
      <c r="K19" s="185"/>
      <c r="L19" s="185"/>
      <c r="M19" s="185"/>
      <c r="N19" s="185"/>
      <c r="O19" s="185"/>
      <c r="P19" s="185"/>
      <c r="Q19" s="185"/>
    </row>
    <row r="20" spans="2:17" ht="0.75" customHeight="1" hidden="1">
      <c r="B20" s="180"/>
      <c r="C20" s="180"/>
      <c r="D20" s="180"/>
      <c r="E20" s="180"/>
      <c r="F20" s="180"/>
      <c r="G20" s="180"/>
      <c r="H20" s="180"/>
      <c r="I20" s="180"/>
      <c r="J20" s="185"/>
      <c r="K20" s="185"/>
      <c r="L20" s="185"/>
      <c r="M20" s="185"/>
      <c r="N20" s="185"/>
      <c r="O20" s="185"/>
      <c r="P20" s="185"/>
      <c r="Q20" s="185"/>
    </row>
    <row r="21" spans="2:17" ht="19.5" hidden="1" thickBot="1">
      <c r="B21" s="180"/>
      <c r="C21" s="180"/>
      <c r="D21" s="180"/>
      <c r="E21" s="180"/>
      <c r="F21" s="180"/>
      <c r="G21" s="189" t="s">
        <v>297</v>
      </c>
      <c r="H21" s="190" t="s">
        <v>262</v>
      </c>
      <c r="I21" s="180"/>
      <c r="J21" s="185"/>
      <c r="K21" s="185"/>
      <c r="L21" s="185"/>
      <c r="M21" s="185"/>
      <c r="N21" s="185"/>
      <c r="O21" s="185"/>
      <c r="P21" s="185"/>
      <c r="Q21" s="185"/>
    </row>
    <row r="22" spans="2:17" ht="18.75" hidden="1">
      <c r="B22" s="191" t="s">
        <v>215</v>
      </c>
      <c r="C22" s="191"/>
      <c r="D22" s="191"/>
      <c r="E22" s="191"/>
      <c r="F22" s="183"/>
      <c r="G22" s="180">
        <v>347.8</v>
      </c>
      <c r="H22" s="180">
        <v>7.55</v>
      </c>
      <c r="I22" s="184">
        <f>G22*H22</f>
        <v>2625.89</v>
      </c>
      <c r="J22" s="185"/>
      <c r="K22" s="185"/>
      <c r="L22" s="185"/>
      <c r="M22" s="185"/>
      <c r="N22" s="185"/>
      <c r="O22" s="185"/>
      <c r="P22" s="185"/>
      <c r="Q22" s="185"/>
    </row>
    <row r="23" spans="2:17" ht="18.75" hidden="1">
      <c r="B23" s="191" t="s">
        <v>216</v>
      </c>
      <c r="C23" s="191"/>
      <c r="D23" s="191"/>
      <c r="E23" s="191"/>
      <c r="F23" s="180"/>
      <c r="G23" s="180"/>
      <c r="H23" s="180"/>
      <c r="I23" s="180"/>
      <c r="J23" s="185"/>
      <c r="K23" s="185"/>
      <c r="L23" s="185"/>
      <c r="M23" s="185"/>
      <c r="N23" s="185"/>
      <c r="O23" s="185"/>
      <c r="P23" s="185"/>
      <c r="Q23" s="185"/>
    </row>
    <row r="24" spans="2:17" ht="2.25" customHeight="1" hidden="1">
      <c r="B24" s="191" t="s">
        <v>217</v>
      </c>
      <c r="C24" s="191" t="s">
        <v>218</v>
      </c>
      <c r="D24" s="191"/>
      <c r="E24" s="191"/>
      <c r="F24" s="180"/>
      <c r="G24" s="180"/>
      <c r="H24" s="180"/>
      <c r="I24" s="180"/>
      <c r="J24" s="185"/>
      <c r="K24" s="185"/>
      <c r="L24" s="185"/>
      <c r="M24" s="185"/>
      <c r="N24" s="185"/>
      <c r="O24" s="185"/>
      <c r="P24" s="185"/>
      <c r="Q24" s="185"/>
    </row>
    <row r="25" spans="2:17" ht="14.25" customHeight="1" hidden="1">
      <c r="B25" s="191" t="s">
        <v>219</v>
      </c>
      <c r="C25" s="191"/>
      <c r="D25" s="191"/>
      <c r="E25" s="191"/>
      <c r="F25" s="180"/>
      <c r="G25" s="180"/>
      <c r="H25" s="180"/>
      <c r="I25" s="180"/>
      <c r="J25" s="185"/>
      <c r="K25" s="185"/>
      <c r="L25" s="185"/>
      <c r="M25" s="185"/>
      <c r="N25" s="185"/>
      <c r="O25" s="185"/>
      <c r="P25" s="185"/>
      <c r="Q25" s="185"/>
    </row>
    <row r="26" spans="2:17" ht="18.75" hidden="1">
      <c r="B26" s="180"/>
      <c r="C26" s="180"/>
      <c r="D26" s="180"/>
      <c r="E26" s="180"/>
      <c r="F26" s="180"/>
      <c r="G26" s="180"/>
      <c r="H26" s="180"/>
      <c r="I26" s="180"/>
      <c r="J26" s="185"/>
      <c r="K26" s="185"/>
      <c r="L26" s="185"/>
      <c r="M26" s="185"/>
      <c r="N26" s="185"/>
      <c r="O26" s="185"/>
      <c r="P26" s="185"/>
      <c r="Q26" s="185"/>
    </row>
    <row r="27" spans="2:17" ht="0.75" customHeight="1" hidden="1">
      <c r="B27" s="180"/>
      <c r="C27" s="180"/>
      <c r="D27" s="180"/>
      <c r="E27" s="180"/>
      <c r="F27" s="180"/>
      <c r="G27" s="180"/>
      <c r="H27" s="180"/>
      <c r="I27" s="180"/>
      <c r="J27" s="185"/>
      <c r="K27" s="185"/>
      <c r="L27" s="185"/>
      <c r="M27" s="185"/>
      <c r="N27" s="185"/>
      <c r="O27" s="185"/>
      <c r="P27" s="185"/>
      <c r="Q27" s="185"/>
    </row>
    <row r="28" spans="2:17" ht="3.75" customHeight="1" hidden="1">
      <c r="B28" s="180"/>
      <c r="C28" s="180"/>
      <c r="D28" s="180"/>
      <c r="E28" s="180"/>
      <c r="F28" s="180"/>
      <c r="G28" s="180"/>
      <c r="H28" s="180"/>
      <c r="I28" s="180"/>
      <c r="J28" s="185"/>
      <c r="K28" s="185"/>
      <c r="L28" s="185"/>
      <c r="M28" s="185"/>
      <c r="N28" s="185"/>
      <c r="O28" s="185"/>
      <c r="P28" s="185"/>
      <c r="Q28" s="185"/>
    </row>
    <row r="29" spans="2:17" ht="18.75" hidden="1">
      <c r="B29" s="180"/>
      <c r="C29" s="180"/>
      <c r="D29" s="180"/>
      <c r="E29" s="180"/>
      <c r="F29" s="180"/>
      <c r="G29" s="180"/>
      <c r="H29" s="180"/>
      <c r="I29" s="180"/>
      <c r="J29" s="185"/>
      <c r="K29" s="185"/>
      <c r="L29" s="185"/>
      <c r="M29" s="185"/>
      <c r="N29" s="185"/>
      <c r="O29" s="185"/>
      <c r="P29" s="185"/>
      <c r="Q29" s="185"/>
    </row>
    <row r="30" spans="2:17" ht="0.75" customHeight="1" hidden="1">
      <c r="B30" s="180"/>
      <c r="C30" s="180"/>
      <c r="D30" s="180"/>
      <c r="E30" s="180"/>
      <c r="F30" s="180"/>
      <c r="G30" s="180"/>
      <c r="H30" s="180"/>
      <c r="I30" s="180"/>
      <c r="J30" s="185"/>
      <c r="K30" s="185"/>
      <c r="L30" s="185"/>
      <c r="M30" s="185"/>
      <c r="N30" s="185"/>
      <c r="O30" s="185"/>
      <c r="P30" s="185"/>
      <c r="Q30" s="185"/>
    </row>
    <row r="31" spans="2:17" ht="18.75" hidden="1">
      <c r="B31" s="180"/>
      <c r="C31" s="180"/>
      <c r="D31" s="180"/>
      <c r="E31" s="180"/>
      <c r="F31" s="180"/>
      <c r="G31" s="180"/>
      <c r="H31" s="180"/>
      <c r="I31" s="180"/>
      <c r="J31" s="185"/>
      <c r="K31" s="185"/>
      <c r="L31" s="185"/>
      <c r="M31" s="185"/>
      <c r="N31" s="185"/>
      <c r="O31" s="185"/>
      <c r="P31" s="185"/>
      <c r="Q31" s="185"/>
    </row>
    <row r="32" spans="2:17" ht="18.75" hidden="1">
      <c r="B32" s="180"/>
      <c r="C32" s="180"/>
      <c r="D32" s="180"/>
      <c r="E32" s="180"/>
      <c r="F32" s="180"/>
      <c r="G32" s="180"/>
      <c r="H32" s="180"/>
      <c r="I32" s="180"/>
      <c r="J32" s="185"/>
      <c r="K32" s="185"/>
      <c r="L32" s="185"/>
      <c r="M32" s="185"/>
      <c r="N32" s="185"/>
      <c r="O32" s="185"/>
      <c r="P32" s="185"/>
      <c r="Q32" s="185"/>
    </row>
    <row r="33" spans="2:17" ht="18.75" hidden="1">
      <c r="B33" s="180"/>
      <c r="C33" s="180"/>
      <c r="D33" s="180"/>
      <c r="E33" s="180"/>
      <c r="F33" s="180"/>
      <c r="G33" s="181"/>
      <c r="H33" s="181"/>
      <c r="I33" s="192"/>
      <c r="J33" s="185"/>
      <c r="K33" s="185"/>
      <c r="L33" s="185"/>
      <c r="M33" s="185"/>
      <c r="N33" s="185"/>
      <c r="O33" s="185"/>
      <c r="P33" s="185"/>
      <c r="Q33" s="185"/>
    </row>
    <row r="34" spans="2:17" ht="18.75" hidden="1">
      <c r="B34" s="180"/>
      <c r="C34" s="180"/>
      <c r="D34" s="180"/>
      <c r="E34" s="180"/>
      <c r="F34" s="180"/>
      <c r="G34" s="180"/>
      <c r="H34" s="180" t="s">
        <v>27</v>
      </c>
      <c r="I34" s="193">
        <f>SUM(I17:I33)</f>
        <v>2625.89</v>
      </c>
      <c r="J34" s="185"/>
      <c r="K34" s="185"/>
      <c r="L34" s="185"/>
      <c r="M34" s="185"/>
      <c r="N34" s="185"/>
      <c r="O34" s="185"/>
      <c r="P34" s="185"/>
      <c r="Q34" s="185"/>
    </row>
    <row r="35" spans="1:11" ht="18.75">
      <c r="A35" s="515" t="s">
        <v>298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</row>
    <row r="36" spans="1:11" ht="18.75">
      <c r="A36" s="515"/>
      <c r="B36" s="515"/>
      <c r="C36" s="515"/>
      <c r="D36" s="515"/>
      <c r="E36" s="515"/>
      <c r="F36" s="515"/>
      <c r="G36" s="515"/>
      <c r="H36" s="515"/>
      <c r="I36" s="515"/>
      <c r="J36" s="515"/>
      <c r="K36" s="515"/>
    </row>
    <row r="37" ht="18.75" hidden="1"/>
    <row r="38" ht="18.75" hidden="1"/>
    <row r="39" spans="1:9" ht="18.75">
      <c r="A39" s="194"/>
      <c r="B39" s="195"/>
      <c r="C39" s="195"/>
      <c r="D39" s="195"/>
      <c r="E39" s="195"/>
      <c r="F39" s="195"/>
      <c r="G39" s="195"/>
      <c r="H39" s="194"/>
      <c r="I39" s="194"/>
    </row>
    <row r="40" spans="1:9" ht="18.75">
      <c r="A40" s="194"/>
      <c r="B40" s="194" t="s">
        <v>299</v>
      </c>
      <c r="C40" s="195"/>
      <c r="D40" s="195"/>
      <c r="E40" s="195"/>
      <c r="F40" s="195"/>
      <c r="G40" s="194"/>
      <c r="H40" s="195"/>
      <c r="I40" s="194"/>
    </row>
    <row r="41" spans="1:9" ht="18.75">
      <c r="A41" s="194"/>
      <c r="B41" s="195" t="s">
        <v>300</v>
      </c>
      <c r="C41" s="194" t="s">
        <v>301</v>
      </c>
      <c r="D41" s="194"/>
      <c r="E41" s="194"/>
      <c r="F41" s="195"/>
      <c r="G41" s="194"/>
      <c r="H41" s="195"/>
      <c r="I41" s="194"/>
    </row>
    <row r="42" spans="1:9" ht="18.75">
      <c r="A42" s="194"/>
      <c r="B42" s="195" t="s">
        <v>302</v>
      </c>
      <c r="C42" s="196">
        <v>1798.6000000000001</v>
      </c>
      <c r="D42" s="194" t="s">
        <v>303</v>
      </c>
      <c r="E42" s="194"/>
      <c r="F42" s="195"/>
      <c r="G42" s="194"/>
      <c r="H42" s="195"/>
      <c r="I42" s="194"/>
    </row>
    <row r="43" spans="1:9" ht="18" customHeight="1">
      <c r="A43" s="194"/>
      <c r="B43" s="195" t="s">
        <v>304</v>
      </c>
      <c r="C43" s="197" t="s">
        <v>348</v>
      </c>
      <c r="D43" s="194" t="s">
        <v>306</v>
      </c>
      <c r="E43" s="194"/>
      <c r="F43" s="194"/>
      <c r="G43" s="195"/>
      <c r="H43" s="195"/>
      <c r="I43" s="194"/>
    </row>
    <row r="44" spans="1:9" ht="18" customHeight="1">
      <c r="A44" s="194"/>
      <c r="B44" s="195"/>
      <c r="C44" s="197"/>
      <c r="D44" s="194"/>
      <c r="E44" s="194"/>
      <c r="F44" s="194"/>
      <c r="G44" s="195"/>
      <c r="H44" s="195"/>
      <c r="I44" s="194"/>
    </row>
    <row r="45" spans="1:12" ht="60" customHeight="1">
      <c r="A45" s="194"/>
      <c r="B45" s="195"/>
      <c r="C45" s="197"/>
      <c r="D45" s="194"/>
      <c r="E45" s="194"/>
      <c r="F45" s="194"/>
      <c r="G45" s="198" t="s">
        <v>307</v>
      </c>
      <c r="H45" s="199" t="s">
        <v>1</v>
      </c>
      <c r="I45" s="199" t="s">
        <v>2</v>
      </c>
      <c r="J45" s="200" t="s">
        <v>308</v>
      </c>
      <c r="K45" s="251" t="s">
        <v>309</v>
      </c>
      <c r="L45" s="201" t="s">
        <v>310</v>
      </c>
    </row>
    <row r="46" spans="1:19" s="207" customFormat="1" ht="12.75" customHeight="1">
      <c r="A46" s="202"/>
      <c r="B46" s="203"/>
      <c r="C46" s="204"/>
      <c r="D46" s="202"/>
      <c r="E46" s="202"/>
      <c r="F46" s="202"/>
      <c r="G46" s="205" t="s">
        <v>51</v>
      </c>
      <c r="H46" s="205" t="s">
        <v>51</v>
      </c>
      <c r="I46" s="205" t="s">
        <v>51</v>
      </c>
      <c r="J46" s="205" t="s">
        <v>51</v>
      </c>
      <c r="K46" s="205" t="s">
        <v>51</v>
      </c>
      <c r="L46" s="206"/>
      <c r="N46" s="208" t="s">
        <v>311</v>
      </c>
      <c r="O46" s="208"/>
      <c r="P46" s="208" t="s">
        <v>312</v>
      </c>
      <c r="R46" s="208" t="s">
        <v>349</v>
      </c>
      <c r="S46" s="208" t="s">
        <v>313</v>
      </c>
    </row>
    <row r="47" spans="1:19" ht="33" customHeight="1">
      <c r="A47" s="194"/>
      <c r="B47" s="503" t="s">
        <v>314</v>
      </c>
      <c r="C47" s="503"/>
      <c r="D47" s="503"/>
      <c r="E47" s="503"/>
      <c r="F47" s="503"/>
      <c r="G47" s="210">
        <f>G49+G50</f>
        <v>14.11</v>
      </c>
      <c r="H47" s="211">
        <f>H49+H50</f>
        <v>25378.24</v>
      </c>
      <c r="I47" s="211">
        <f>N47+P47</f>
        <v>27636.48</v>
      </c>
      <c r="J47" s="212">
        <f>J50+J49</f>
        <v>19423.308</v>
      </c>
      <c r="K47" s="212">
        <f>I47-J47</f>
        <v>8213.171999999999</v>
      </c>
      <c r="L47" s="212">
        <f>L49+L50</f>
        <v>-2258.239999999998</v>
      </c>
      <c r="N47" s="253">
        <v>537.38</v>
      </c>
      <c r="O47" s="253"/>
      <c r="P47" s="261">
        <v>27099.1</v>
      </c>
      <c r="R47" s="253">
        <v>2626.19</v>
      </c>
      <c r="S47" s="253">
        <v>2980.95</v>
      </c>
    </row>
    <row r="48" spans="1:12" ht="18" customHeight="1">
      <c r="A48" s="194"/>
      <c r="B48" s="516" t="s">
        <v>315</v>
      </c>
      <c r="C48" s="486"/>
      <c r="D48" s="486"/>
      <c r="E48" s="486"/>
      <c r="F48" s="487"/>
      <c r="G48" s="213"/>
      <c r="H48" s="214"/>
      <c r="I48" s="214"/>
      <c r="J48" s="180"/>
      <c r="K48" s="180"/>
      <c r="L48" s="214"/>
    </row>
    <row r="49" spans="1:12" ht="18" customHeight="1">
      <c r="A49" s="194"/>
      <c r="B49" s="501" t="s">
        <v>11</v>
      </c>
      <c r="C49" s="501"/>
      <c r="D49" s="501"/>
      <c r="E49" s="501"/>
      <c r="F49" s="501"/>
      <c r="G49" s="213">
        <f>G58</f>
        <v>9.47</v>
      </c>
      <c r="H49" s="214">
        <f>ROUND(G49*C42,2)</f>
        <v>17032.74</v>
      </c>
      <c r="I49" s="214">
        <f>H49</f>
        <v>17032.74</v>
      </c>
      <c r="J49" s="214">
        <v>15018.308</v>
      </c>
      <c r="K49" s="214">
        <f>I49-J49</f>
        <v>2014.4320000000007</v>
      </c>
      <c r="L49" s="214">
        <f>H49-I49</f>
        <v>0</v>
      </c>
    </row>
    <row r="50" spans="1:24" ht="18" customHeight="1">
      <c r="A50" s="194"/>
      <c r="B50" s="501" t="s">
        <v>62</v>
      </c>
      <c r="C50" s="501"/>
      <c r="D50" s="501"/>
      <c r="E50" s="501"/>
      <c r="F50" s="501"/>
      <c r="G50" s="213">
        <v>4.64</v>
      </c>
      <c r="H50" s="214">
        <f>ROUND(G50*C42,2)</f>
        <v>8345.5</v>
      </c>
      <c r="I50" s="214">
        <f>I47-I49</f>
        <v>10603.739999999998</v>
      </c>
      <c r="J50" s="214">
        <f>H66-K53</f>
        <v>4405</v>
      </c>
      <c r="K50" s="214">
        <f>I50-J50</f>
        <v>6198.739999999998</v>
      </c>
      <c r="L50" s="214">
        <f>H50-I50</f>
        <v>-2258.239999999998</v>
      </c>
      <c r="X50" s="194">
        <v>1661362.54</v>
      </c>
    </row>
    <row r="51" spans="1:24" ht="36.75" customHeight="1">
      <c r="A51" s="194"/>
      <c r="L51" s="214">
        <f>H53-I53</f>
        <v>-354.75999999999976</v>
      </c>
      <c r="X51" s="194">
        <v>1998804.81</v>
      </c>
    </row>
    <row r="52" spans="1:24" ht="18.75">
      <c r="A52" s="194"/>
      <c r="G52" s="215" t="s">
        <v>345</v>
      </c>
      <c r="H52" s="215" t="s">
        <v>1</v>
      </c>
      <c r="I52" s="215" t="s">
        <v>2</v>
      </c>
      <c r="J52" s="215" t="s">
        <v>346</v>
      </c>
      <c r="K52" s="215" t="s">
        <v>347</v>
      </c>
      <c r="L52" s="216"/>
      <c r="X52" s="194"/>
    </row>
    <row r="53" spans="2:24" ht="18" customHeight="1">
      <c r="B53" s="503" t="s">
        <v>344</v>
      </c>
      <c r="C53" s="503"/>
      <c r="D53" s="503"/>
      <c r="E53" s="503"/>
      <c r="F53" s="517"/>
      <c r="G53" s="217">
        <f>'11 13г'!J53</f>
        <v>7411.859999999999</v>
      </c>
      <c r="H53" s="217">
        <f>R47</f>
        <v>2626.19</v>
      </c>
      <c r="I53" s="217">
        <f>S47</f>
        <v>2980.95</v>
      </c>
      <c r="J53" s="217">
        <f>G53+H53-I53</f>
        <v>7057.099999999999</v>
      </c>
      <c r="K53" s="217">
        <v>0</v>
      </c>
      <c r="X53" s="194">
        <f>X50-X51</f>
        <v>-337442.27</v>
      </c>
    </row>
    <row r="54" spans="2:24" ht="18" customHeight="1">
      <c r="B54" s="195"/>
      <c r="C54" s="197"/>
      <c r="D54" s="194"/>
      <c r="E54" s="194"/>
      <c r="F54" s="194"/>
      <c r="G54" s="195"/>
      <c r="H54" s="195"/>
      <c r="I54" s="194"/>
      <c r="X54" s="194"/>
    </row>
    <row r="55" spans="1:9" ht="18.75">
      <c r="A55" s="194"/>
      <c r="B55" s="218"/>
      <c r="C55" s="219"/>
      <c r="D55" s="220"/>
      <c r="E55" s="220"/>
      <c r="F55" s="220"/>
      <c r="G55" s="217" t="s">
        <v>307</v>
      </c>
      <c r="H55" s="217" t="s">
        <v>317</v>
      </c>
      <c r="I55" s="194"/>
    </row>
    <row r="56" spans="1:12" s="207" customFormat="1" ht="11.25" customHeight="1">
      <c r="A56" s="221"/>
      <c r="B56" s="222"/>
      <c r="C56" s="223"/>
      <c r="D56" s="224"/>
      <c r="E56" s="224"/>
      <c r="F56" s="224"/>
      <c r="G56" s="205" t="s">
        <v>51</v>
      </c>
      <c r="H56" s="205" t="s">
        <v>51</v>
      </c>
      <c r="I56" s="202"/>
      <c r="L56" s="202"/>
    </row>
    <row r="57" spans="1:9" ht="33.75" customHeight="1">
      <c r="A57" s="225" t="s">
        <v>318</v>
      </c>
      <c r="B57" s="504" t="s">
        <v>342</v>
      </c>
      <c r="C57" s="505"/>
      <c r="D57" s="505"/>
      <c r="E57" s="505"/>
      <c r="F57" s="505"/>
      <c r="G57" s="180"/>
      <c r="H57" s="226">
        <f>H58+H66</f>
        <v>21437.738</v>
      </c>
      <c r="I57" s="194"/>
    </row>
    <row r="58" spans="1:11" ht="18.75">
      <c r="A58" s="227" t="s">
        <v>320</v>
      </c>
      <c r="B58" s="506" t="s">
        <v>321</v>
      </c>
      <c r="C58" s="507"/>
      <c r="D58" s="507"/>
      <c r="E58" s="507"/>
      <c r="F58" s="508"/>
      <c r="G58" s="228">
        <f>G59+G60+G61+G63+G65</f>
        <v>9.47</v>
      </c>
      <c r="H58" s="228">
        <f>H59+H60+H61+H63+H65</f>
        <v>17032.738</v>
      </c>
      <c r="I58" s="194"/>
      <c r="K58" s="229"/>
    </row>
    <row r="59" spans="1:11" ht="18.75">
      <c r="A59" s="250" t="s">
        <v>322</v>
      </c>
      <c r="B59" s="509" t="s">
        <v>323</v>
      </c>
      <c r="C59" s="507"/>
      <c r="D59" s="507"/>
      <c r="E59" s="507"/>
      <c r="F59" s="508"/>
      <c r="G59" s="230">
        <v>1.87</v>
      </c>
      <c r="H59" s="252">
        <f>ROUND(G59*C42,2)</f>
        <v>3363.38</v>
      </c>
      <c r="I59" s="194"/>
      <c r="K59" s="229"/>
    </row>
    <row r="60" spans="1:11" ht="39.75" customHeight="1">
      <c r="A60" s="250" t="s">
        <v>324</v>
      </c>
      <c r="B60" s="510" t="s">
        <v>325</v>
      </c>
      <c r="C60" s="499"/>
      <c r="D60" s="499"/>
      <c r="E60" s="499"/>
      <c r="F60" s="499"/>
      <c r="G60" s="251">
        <v>2.2</v>
      </c>
      <c r="H60" s="252">
        <f>ROUND(G60*C42,2)</f>
        <v>3956.92</v>
      </c>
      <c r="I60" s="194"/>
      <c r="K60" s="229"/>
    </row>
    <row r="61" spans="1:9" ht="15" customHeight="1">
      <c r="A61" s="501" t="s">
        <v>326</v>
      </c>
      <c r="B61" s="502" t="s">
        <v>327</v>
      </c>
      <c r="C61" s="496"/>
      <c r="D61" s="496"/>
      <c r="E61" s="496"/>
      <c r="F61" s="496"/>
      <c r="G61" s="482">
        <v>1.58</v>
      </c>
      <c r="H61" s="500">
        <f>ROUND(G61*C42,2)</f>
        <v>2841.79</v>
      </c>
      <c r="I61" s="194"/>
    </row>
    <row r="62" spans="1:9" ht="18.75" customHeight="1">
      <c r="A62" s="501"/>
      <c r="B62" s="496"/>
      <c r="C62" s="496"/>
      <c r="D62" s="496"/>
      <c r="E62" s="496"/>
      <c r="F62" s="496"/>
      <c r="G62" s="482"/>
      <c r="H62" s="500"/>
      <c r="I62" s="194"/>
    </row>
    <row r="63" spans="1:9" ht="21" customHeight="1">
      <c r="A63" s="501" t="s">
        <v>328</v>
      </c>
      <c r="B63" s="502" t="s">
        <v>329</v>
      </c>
      <c r="C63" s="496"/>
      <c r="D63" s="496"/>
      <c r="E63" s="496"/>
      <c r="F63" s="496"/>
      <c r="G63" s="482">
        <v>1.28</v>
      </c>
      <c r="H63" s="500">
        <f>G63*C42</f>
        <v>2302.208</v>
      </c>
      <c r="I63" s="194"/>
    </row>
    <row r="64" spans="1:9" ht="18.75">
      <c r="A64" s="501"/>
      <c r="B64" s="496"/>
      <c r="C64" s="496"/>
      <c r="D64" s="496"/>
      <c r="E64" s="496"/>
      <c r="F64" s="496"/>
      <c r="G64" s="482"/>
      <c r="H64" s="500"/>
      <c r="I64" s="194"/>
    </row>
    <row r="65" spans="1:9" ht="18.75">
      <c r="A65" s="250" t="s">
        <v>330</v>
      </c>
      <c r="B65" s="496" t="s">
        <v>331</v>
      </c>
      <c r="C65" s="496"/>
      <c r="D65" s="496"/>
      <c r="E65" s="496"/>
      <c r="F65" s="496"/>
      <c r="G65" s="217">
        <v>2.54</v>
      </c>
      <c r="H65" s="231">
        <f>ROUND(G65*C42,2)</f>
        <v>4568.44</v>
      </c>
      <c r="I65" s="194"/>
    </row>
    <row r="66" spans="1:9" ht="18.75">
      <c r="A66" s="226" t="s">
        <v>332</v>
      </c>
      <c r="B66" s="497" t="s">
        <v>333</v>
      </c>
      <c r="C66" s="480"/>
      <c r="D66" s="480"/>
      <c r="E66" s="480"/>
      <c r="F66" s="480"/>
      <c r="G66" s="226"/>
      <c r="H66" s="226">
        <f>H67+H68+H69+H70+H71</f>
        <v>4405</v>
      </c>
      <c r="I66" s="194"/>
    </row>
    <row r="67" spans="1:9" ht="18.75">
      <c r="A67" s="216"/>
      <c r="B67" s="498" t="s">
        <v>334</v>
      </c>
      <c r="C67" s="499"/>
      <c r="D67" s="499"/>
      <c r="E67" s="499"/>
      <c r="F67" s="499"/>
      <c r="G67" s="232"/>
      <c r="H67" s="232"/>
      <c r="I67" s="194"/>
    </row>
    <row r="68" spans="1:16" ht="18.75">
      <c r="A68" s="216"/>
      <c r="B68" s="498" t="s">
        <v>350</v>
      </c>
      <c r="C68" s="499"/>
      <c r="D68" s="499"/>
      <c r="E68" s="499"/>
      <c r="F68" s="499"/>
      <c r="G68" s="231"/>
      <c r="H68" s="231"/>
      <c r="I68" s="194"/>
      <c r="P68" s="177">
        <v>21150.04</v>
      </c>
    </row>
    <row r="69" spans="1:9" ht="18.75" customHeight="1">
      <c r="A69" s="216"/>
      <c r="B69" s="488" t="s">
        <v>351</v>
      </c>
      <c r="C69" s="489"/>
      <c r="D69" s="489"/>
      <c r="E69" s="489"/>
      <c r="F69" s="490"/>
      <c r="G69" s="231"/>
      <c r="H69" s="231">
        <v>4405</v>
      </c>
      <c r="I69" s="194"/>
    </row>
    <row r="70" spans="1:9" ht="15" customHeight="1">
      <c r="A70" s="216"/>
      <c r="B70" s="488" t="s">
        <v>336</v>
      </c>
      <c r="C70" s="489"/>
      <c r="D70" s="489"/>
      <c r="E70" s="489"/>
      <c r="F70" s="490"/>
      <c r="G70" s="231"/>
      <c r="H70" s="231"/>
      <c r="I70" s="194"/>
    </row>
    <row r="71" spans="1:9" ht="15" customHeight="1">
      <c r="A71" s="216"/>
      <c r="B71" s="488" t="s">
        <v>336</v>
      </c>
      <c r="C71" s="489"/>
      <c r="D71" s="489"/>
      <c r="E71" s="489"/>
      <c r="F71" s="490"/>
      <c r="G71" s="231"/>
      <c r="H71" s="231"/>
      <c r="I71" s="194"/>
    </row>
    <row r="72" spans="1:9" ht="18.75">
      <c r="A72" s="216"/>
      <c r="B72" s="233"/>
      <c r="C72" s="234"/>
      <c r="D72" s="234"/>
      <c r="E72" s="234"/>
      <c r="F72" s="234"/>
      <c r="G72" s="258"/>
      <c r="H72" s="258"/>
      <c r="I72" s="194"/>
    </row>
    <row r="73" spans="1:9" ht="18.75">
      <c r="A73" s="216"/>
      <c r="B73" s="233"/>
      <c r="C73" s="234"/>
      <c r="D73" s="234"/>
      <c r="E73" s="234"/>
      <c r="F73" s="234"/>
      <c r="G73" s="235"/>
      <c r="H73" s="194"/>
      <c r="I73" s="194"/>
    </row>
    <row r="74" spans="1:27" ht="18.75" customHeight="1">
      <c r="A74" s="216"/>
      <c r="B74" s="233"/>
      <c r="C74" s="234"/>
      <c r="D74" s="234"/>
      <c r="E74" s="234"/>
      <c r="F74" s="234"/>
      <c r="G74" s="491" t="s">
        <v>62</v>
      </c>
      <c r="H74" s="492"/>
      <c r="I74" s="493" t="s">
        <v>316</v>
      </c>
      <c r="J74" s="492"/>
      <c r="W74" s="485" t="s">
        <v>316</v>
      </c>
      <c r="X74" s="486"/>
      <c r="Y74" s="486"/>
      <c r="Z74" s="486"/>
      <c r="AA74" s="487"/>
    </row>
    <row r="75" spans="1:27" s="207" customFormat="1" ht="18.75">
      <c r="A75" s="236"/>
      <c r="B75" s="237"/>
      <c r="C75" s="238"/>
      <c r="D75" s="238"/>
      <c r="E75" s="238"/>
      <c r="F75" s="238"/>
      <c r="G75" s="494" t="s">
        <v>51</v>
      </c>
      <c r="H75" s="495"/>
      <c r="I75" s="494" t="s">
        <v>51</v>
      </c>
      <c r="J75" s="495"/>
      <c r="W75" s="259" t="s">
        <v>252</v>
      </c>
      <c r="X75" s="199" t="s">
        <v>91</v>
      </c>
      <c r="Y75" s="259" t="s">
        <v>1</v>
      </c>
      <c r="Z75" s="259" t="s">
        <v>2</v>
      </c>
      <c r="AA75" s="260" t="s">
        <v>94</v>
      </c>
    </row>
    <row r="76" spans="1:27" s="185" customFormat="1" ht="18.75">
      <c r="A76" s="216"/>
      <c r="B76" s="479" t="s">
        <v>337</v>
      </c>
      <c r="C76" s="480"/>
      <c r="D76" s="480"/>
      <c r="E76" s="480"/>
      <c r="F76" s="481"/>
      <c r="G76" s="482">
        <f>'11 13г'!G77:H77</f>
        <v>-652.7360000000044</v>
      </c>
      <c r="H76" s="483"/>
      <c r="I76" s="482">
        <f>'11 13г'!I77:J77</f>
        <v>0</v>
      </c>
      <c r="J76" s="483"/>
      <c r="L76" s="239" t="s">
        <v>338</v>
      </c>
      <c r="M76" s="239" t="s">
        <v>339</v>
      </c>
      <c r="W76" s="246" t="s">
        <v>254</v>
      </c>
      <c r="X76" s="246">
        <f>'[2]июнь2013г'!D87</f>
        <v>6079.75</v>
      </c>
      <c r="Y76" s="246">
        <f>'[2]июнь2013г'!E87</f>
        <v>2626.2</v>
      </c>
      <c r="Z76" s="246">
        <f>'[2]июнь2013г'!F87</f>
        <v>2204.95</v>
      </c>
      <c r="AA76" s="246">
        <f>'[2]июнь2013г'!G87</f>
        <v>6501</v>
      </c>
    </row>
    <row r="77" spans="1:27" ht="18.75">
      <c r="A77" s="195"/>
      <c r="B77" s="479" t="s">
        <v>340</v>
      </c>
      <c r="C77" s="480"/>
      <c r="D77" s="480"/>
      <c r="E77" s="480"/>
      <c r="F77" s="481"/>
      <c r="G77" s="482">
        <f>G76+I47-J47</f>
        <v>7560.435999999994</v>
      </c>
      <c r="H77" s="483"/>
      <c r="I77" s="484">
        <f>I76+I53-K53</f>
        <v>2980.95</v>
      </c>
      <c r="J77" s="483"/>
      <c r="L77" s="197">
        <f>G77</f>
        <v>7560.435999999994</v>
      </c>
      <c r="M77" s="197">
        <f>I77</f>
        <v>2980.95</v>
      </c>
      <c r="O77" s="240">
        <f>L79-I53</f>
        <v>37730.53</v>
      </c>
      <c r="P77" s="241" t="s">
        <v>352</v>
      </c>
      <c r="W77" s="246" t="s">
        <v>256</v>
      </c>
      <c r="X77" s="246">
        <f>'[2]июнь2013г'!D88</f>
        <v>6501</v>
      </c>
      <c r="Y77" s="246">
        <f>'[2]июнь2013г'!E88</f>
        <v>2626.2</v>
      </c>
      <c r="Z77" s="246">
        <f>'[2]июнь2013г'!F88</f>
        <v>2092.71</v>
      </c>
      <c r="AA77" s="246">
        <f>'[2]июнь2013г'!G88</f>
        <v>7034.49</v>
      </c>
    </row>
    <row r="78" spans="1:27" ht="18.75">
      <c r="A78" s="194"/>
      <c r="B78" s="194"/>
      <c r="C78" s="194"/>
      <c r="D78" s="194"/>
      <c r="E78" s="194"/>
      <c r="F78" s="194"/>
      <c r="G78" s="242"/>
      <c r="H78" s="194"/>
      <c r="I78" s="194"/>
      <c r="W78" s="246" t="s">
        <v>260</v>
      </c>
      <c r="X78" s="246">
        <f>'[2]июнь2013г'!D89</f>
        <v>7034.49</v>
      </c>
      <c r="Y78" s="246">
        <f>'[2]июнь2013г'!E89</f>
        <v>2626.2</v>
      </c>
      <c r="Z78" s="246">
        <f>'[2]июнь2013г'!F89</f>
        <v>3170.95</v>
      </c>
      <c r="AA78" s="246">
        <f>'[2]июнь2013г'!G89</f>
        <v>6489.74</v>
      </c>
    </row>
    <row r="79" spans="1:27" ht="18.75">
      <c r="A79" s="194"/>
      <c r="G79" s="243"/>
      <c r="H79" s="244"/>
      <c r="I79" s="194"/>
      <c r="L79" s="194">
        <f>'11 13г'!H69-'11 13г'!K53</f>
        <v>40711.479999999996</v>
      </c>
      <c r="W79" s="246" t="s">
        <v>266</v>
      </c>
      <c r="X79" s="246">
        <f>'[2]июнь2013г'!D90</f>
        <v>6489.74</v>
      </c>
      <c r="Y79" s="246">
        <f>'[2]июнь2013г'!E90</f>
        <v>2626.2</v>
      </c>
      <c r="Z79" s="246">
        <f>'[2]июнь2013г'!F90</f>
        <v>3408.23</v>
      </c>
      <c r="AA79" s="246">
        <f>'[2]июнь2013г'!G90</f>
        <v>5707.71</v>
      </c>
    </row>
    <row r="80" spans="1:27" ht="18.75">
      <c r="A80" s="194"/>
      <c r="G80" s="194"/>
      <c r="H80" s="194"/>
      <c r="I80" s="194"/>
      <c r="W80" s="246" t="s">
        <v>277</v>
      </c>
      <c r="X80" s="246">
        <f>'[2]июнь2013г'!D91</f>
        <v>5707.71</v>
      </c>
      <c r="Y80" s="246">
        <f>'[2]июнь2013г'!E91</f>
        <v>2626.2</v>
      </c>
      <c r="Z80" s="246">
        <f>'[2]июнь2013г'!F91</f>
        <v>2399.55</v>
      </c>
      <c r="AA80" s="246">
        <f>'[2]июнь2013г'!G91</f>
        <v>5934.36</v>
      </c>
    </row>
    <row r="81" spans="1:9" ht="18.75">
      <c r="A81" s="194"/>
      <c r="H81" s="194"/>
      <c r="I81" s="194"/>
    </row>
    <row r="82" spans="1:9" ht="18.75">
      <c r="A82" s="194"/>
      <c r="H82" s="194"/>
      <c r="I82" s="194"/>
    </row>
    <row r="83" spans="1:9" ht="18.75">
      <c r="A83" s="194"/>
      <c r="H83" s="194"/>
      <c r="I83" s="194"/>
    </row>
    <row r="84" spans="1:9" ht="18.75">
      <c r="A84" s="194"/>
      <c r="H84" s="194"/>
      <c r="I84" s="194"/>
    </row>
    <row r="85" spans="1:9" ht="18.75">
      <c r="A85" s="194"/>
      <c r="H85" s="194"/>
      <c r="I85" s="194"/>
    </row>
    <row r="86" spans="1:9" ht="15" customHeight="1">
      <c r="A86" s="194"/>
      <c r="H86" s="194"/>
      <c r="I86" s="194"/>
    </row>
    <row r="87" spans="8:19" ht="18.75" hidden="1">
      <c r="H87" s="194"/>
      <c r="L87" s="177">
        <v>0</v>
      </c>
      <c r="O87" s="245" t="s">
        <v>280</v>
      </c>
      <c r="P87" s="246">
        <f>'[2]июнь2013г'!D92</f>
        <v>5934.36</v>
      </c>
      <c r="Q87" s="246">
        <f>'[2]июнь2013г'!E92</f>
        <v>2626.2</v>
      </c>
      <c r="R87" s="246">
        <f>'[2]июнь2013г'!F92</f>
        <v>2134.76</v>
      </c>
      <c r="S87" s="246">
        <f>'[2]июнь2013г'!G92</f>
        <v>6425.8</v>
      </c>
    </row>
    <row r="88" spans="3:19" ht="18.75" hidden="1">
      <c r="C88" s="216"/>
      <c r="O88" s="246" t="s">
        <v>283</v>
      </c>
      <c r="P88" s="214">
        <f>S87</f>
        <v>6425.8</v>
      </c>
      <c r="Q88" s="180">
        <v>2626.2</v>
      </c>
      <c r="R88" s="180">
        <v>2377.48</v>
      </c>
      <c r="S88" s="214">
        <f>P88+Q88-R88+L87</f>
        <v>6674.52</v>
      </c>
    </row>
    <row r="89" ht="18.75" hidden="1"/>
    <row r="92" spans="1:6" ht="18.75">
      <c r="A92" s="177" t="s">
        <v>71</v>
      </c>
      <c r="F92" s="177" t="s">
        <v>70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7">
    <mergeCell ref="C14:D15"/>
    <mergeCell ref="A35:K36"/>
    <mergeCell ref="B47:F47"/>
    <mergeCell ref="B48:F48"/>
    <mergeCell ref="B49:F49"/>
    <mergeCell ref="B50:F50"/>
    <mergeCell ref="B53:F53"/>
    <mergeCell ref="B57:F57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G76:H76"/>
    <mergeCell ref="I76:J76"/>
    <mergeCell ref="B65:F65"/>
    <mergeCell ref="B66:F66"/>
    <mergeCell ref="B67:F67"/>
    <mergeCell ref="B68:F68"/>
    <mergeCell ref="B69:F69"/>
    <mergeCell ref="B70:F70"/>
    <mergeCell ref="B77:F77"/>
    <mergeCell ref="G77:H77"/>
    <mergeCell ref="I77:J77"/>
    <mergeCell ref="W74:AA74"/>
    <mergeCell ref="B71:F71"/>
    <mergeCell ref="G74:H74"/>
    <mergeCell ref="I74:J74"/>
    <mergeCell ref="G75:H75"/>
    <mergeCell ref="I75:J75"/>
    <mergeCell ref="B76:F76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FF00"/>
  </sheetPr>
  <dimension ref="A2:AA92"/>
  <sheetViews>
    <sheetView view="pageBreakPreview" zoomScale="80" zoomScaleSheetLayoutView="80" zoomScalePageLayoutView="0" workbookViewId="0" topLeftCell="A47">
      <selection activeCell="D95" sqref="D95"/>
    </sheetView>
  </sheetViews>
  <sheetFormatPr defaultColWidth="9.140625" defaultRowHeight="15" outlineLevelCol="1"/>
  <cols>
    <col min="1" max="1" width="9.8515625" style="177" bestFit="1" customWidth="1"/>
    <col min="2" max="2" width="12.140625" style="177" customWidth="1"/>
    <col min="3" max="3" width="9.57421875" style="177" customWidth="1"/>
    <col min="4" max="4" width="10.57421875" style="177" customWidth="1"/>
    <col min="5" max="5" width="10.28125" style="177" customWidth="1"/>
    <col min="6" max="6" width="11.421875" style="177" customWidth="1"/>
    <col min="7" max="7" width="12.140625" style="177" customWidth="1"/>
    <col min="8" max="8" width="13.140625" style="177" customWidth="1"/>
    <col min="9" max="9" width="13.421875" style="177" customWidth="1"/>
    <col min="10" max="10" width="12.7109375" style="177" customWidth="1"/>
    <col min="11" max="11" width="18.140625" style="177" customWidth="1"/>
    <col min="12" max="12" width="13.421875" style="177" hidden="1" customWidth="1" outlineLevel="1"/>
    <col min="13" max="13" width="9.8515625" style="177" hidden="1" customWidth="1" outlineLevel="1"/>
    <col min="14" max="14" width="7.421875" style="177" hidden="1" customWidth="1" outlineLevel="1"/>
    <col min="15" max="15" width="12.7109375" style="177" hidden="1" customWidth="1" outlineLevel="1"/>
    <col min="16" max="16" width="12.8515625" style="177" hidden="1" customWidth="1" outlineLevel="1"/>
    <col min="17" max="17" width="7.421875" style="177" hidden="1" customWidth="1" outlineLevel="1"/>
    <col min="18" max="20" width="9.140625" style="177" hidden="1" customWidth="1" outlineLevel="1"/>
    <col min="21" max="21" width="9.140625" style="177" customWidth="1" collapsed="1"/>
    <col min="22" max="22" width="6.7109375" style="177" bestFit="1" customWidth="1"/>
    <col min="23" max="23" width="11.140625" style="177" bestFit="1" customWidth="1"/>
    <col min="24" max="27" width="13.00390625" style="177" bestFit="1" customWidth="1"/>
    <col min="28" max="16384" width="9.140625" style="177" customWidth="1"/>
  </cols>
  <sheetData>
    <row r="1" ht="12.75" customHeight="1" hidden="1"/>
    <row r="2" spans="2:8" ht="18.75" hidden="1">
      <c r="B2" s="179" t="s">
        <v>293</v>
      </c>
      <c r="C2" s="179"/>
      <c r="D2" s="179" t="s">
        <v>294</v>
      </c>
      <c r="E2" s="179"/>
      <c r="F2" s="179" t="s">
        <v>295</v>
      </c>
      <c r="G2" s="179"/>
      <c r="H2" s="179"/>
    </row>
    <row r="3" ht="18.75" hidden="1"/>
    <row r="4" ht="1.5" customHeight="1" hidden="1"/>
    <row r="5" ht="18.75" hidden="1"/>
    <row r="6" spans="2:11" ht="18.75" hidden="1">
      <c r="B6" s="180"/>
      <c r="C6" s="181" t="s">
        <v>0</v>
      </c>
      <c r="D6" s="181" t="s">
        <v>1</v>
      </c>
      <c r="E6" s="181"/>
      <c r="F6" s="181" t="s">
        <v>2</v>
      </c>
      <c r="G6" s="181" t="s">
        <v>3</v>
      </c>
      <c r="H6" s="181" t="s">
        <v>4</v>
      </c>
      <c r="I6" s="181" t="s">
        <v>5</v>
      </c>
      <c r="J6" s="181"/>
      <c r="K6" s="182"/>
    </row>
    <row r="7" spans="2:11" ht="18.75" hidden="1">
      <c r="B7" s="180"/>
      <c r="C7" s="181" t="s">
        <v>6</v>
      </c>
      <c r="D7" s="181"/>
      <c r="E7" s="181"/>
      <c r="F7" s="181"/>
      <c r="G7" s="181" t="s">
        <v>7</v>
      </c>
      <c r="H7" s="181" t="s">
        <v>8</v>
      </c>
      <c r="I7" s="181" t="s">
        <v>9</v>
      </c>
      <c r="J7" s="181"/>
      <c r="K7" s="182"/>
    </row>
    <row r="8" spans="2:11" ht="18.75" hidden="1">
      <c r="B8" s="180" t="s">
        <v>177</v>
      </c>
      <c r="C8" s="183">
        <v>48.28</v>
      </c>
      <c r="D8" s="183">
        <v>0</v>
      </c>
      <c r="E8" s="183"/>
      <c r="F8" s="184"/>
      <c r="G8" s="180"/>
      <c r="H8" s="183">
        <v>0</v>
      </c>
      <c r="I8" s="184">
        <v>48.28</v>
      </c>
      <c r="J8" s="180"/>
      <c r="K8" s="185"/>
    </row>
    <row r="9" spans="2:11" ht="18.75" hidden="1">
      <c r="B9" s="180" t="s">
        <v>11</v>
      </c>
      <c r="C9" s="183">
        <v>4790.06</v>
      </c>
      <c r="D9" s="183">
        <v>3707.55</v>
      </c>
      <c r="E9" s="183"/>
      <c r="F9" s="184">
        <v>2795.32</v>
      </c>
      <c r="G9" s="180"/>
      <c r="H9" s="183">
        <v>2795.32</v>
      </c>
      <c r="I9" s="184">
        <v>5702.29</v>
      </c>
      <c r="J9" s="180"/>
      <c r="K9" s="185"/>
    </row>
    <row r="10" spans="2:11" ht="18.75" hidden="1">
      <c r="B10" s="180" t="s">
        <v>12</v>
      </c>
      <c r="C10" s="180"/>
      <c r="D10" s="183">
        <f>SUM(D8:D9)</f>
        <v>3707.55</v>
      </c>
      <c r="E10" s="183"/>
      <c r="F10" s="180"/>
      <c r="G10" s="180"/>
      <c r="H10" s="183">
        <f>SUM(H8:H9)</f>
        <v>2795.32</v>
      </c>
      <c r="I10" s="180"/>
      <c r="J10" s="180"/>
      <c r="K10" s="185"/>
    </row>
    <row r="11" ht="18.75" hidden="1">
      <c r="B11" s="177" t="s">
        <v>296</v>
      </c>
    </row>
    <row r="12" ht="7.5" customHeight="1" hidden="1"/>
    <row r="13" ht="8.25" customHeight="1" hidden="1"/>
    <row r="14" spans="2:17" ht="18.75" hidden="1">
      <c r="B14" s="186" t="s">
        <v>252</v>
      </c>
      <c r="C14" s="511" t="s">
        <v>14</v>
      </c>
      <c r="D14" s="512"/>
      <c r="E14" s="248"/>
      <c r="F14" s="181"/>
      <c r="G14" s="181"/>
      <c r="H14" s="181"/>
      <c r="I14" s="181" t="s">
        <v>20</v>
      </c>
      <c r="J14" s="185"/>
      <c r="K14" s="185"/>
      <c r="L14" s="185"/>
      <c r="M14" s="185"/>
      <c r="N14" s="185"/>
      <c r="O14" s="185"/>
      <c r="P14" s="185"/>
      <c r="Q14" s="185"/>
    </row>
    <row r="15" spans="2:17" ht="14.25" customHeight="1" hidden="1">
      <c r="B15" s="187"/>
      <c r="C15" s="513"/>
      <c r="D15" s="514"/>
      <c r="E15" s="249"/>
      <c r="F15" s="181"/>
      <c r="G15" s="181"/>
      <c r="H15" s="181" t="s">
        <v>270</v>
      </c>
      <c r="I15" s="181"/>
      <c r="J15" s="185"/>
      <c r="K15" s="185"/>
      <c r="L15" s="185"/>
      <c r="M15" s="185"/>
      <c r="N15" s="185"/>
      <c r="O15" s="185"/>
      <c r="P15" s="185"/>
      <c r="Q15" s="185"/>
    </row>
    <row r="16" spans="2:17" ht="3.75" customHeight="1" hidden="1">
      <c r="B16" s="188"/>
      <c r="C16" s="180"/>
      <c r="D16" s="180"/>
      <c r="E16" s="180"/>
      <c r="F16" s="180"/>
      <c r="G16" s="180"/>
      <c r="H16" s="180"/>
      <c r="I16" s="180"/>
      <c r="J16" s="185"/>
      <c r="K16" s="185"/>
      <c r="L16" s="185"/>
      <c r="M16" s="185"/>
      <c r="N16" s="185"/>
      <c r="O16" s="185"/>
      <c r="P16" s="185"/>
      <c r="Q16" s="185"/>
    </row>
    <row r="17" spans="2:17" ht="13.5" customHeight="1" hidden="1">
      <c r="B17" s="180"/>
      <c r="C17" s="180"/>
      <c r="D17" s="180"/>
      <c r="E17" s="180"/>
      <c r="F17" s="180"/>
      <c r="G17" s="180"/>
      <c r="H17" s="180"/>
      <c r="I17" s="180"/>
      <c r="J17" s="185"/>
      <c r="K17" s="185"/>
      <c r="L17" s="185"/>
      <c r="M17" s="185"/>
      <c r="N17" s="185"/>
      <c r="O17" s="185"/>
      <c r="P17" s="185"/>
      <c r="Q17" s="185"/>
    </row>
    <row r="18" spans="2:17" ht="0.75" customHeight="1" hidden="1">
      <c r="B18" s="180"/>
      <c r="C18" s="180"/>
      <c r="D18" s="180"/>
      <c r="E18" s="180"/>
      <c r="F18" s="180"/>
      <c r="G18" s="180"/>
      <c r="H18" s="180"/>
      <c r="I18" s="180"/>
      <c r="J18" s="185"/>
      <c r="K18" s="185"/>
      <c r="L18" s="185"/>
      <c r="M18" s="185"/>
      <c r="N18" s="185"/>
      <c r="O18" s="185"/>
      <c r="P18" s="185"/>
      <c r="Q18" s="185"/>
    </row>
    <row r="19" spans="2:17" ht="14.25" customHeight="1" hidden="1" thickBot="1">
      <c r="B19" s="180"/>
      <c r="C19" s="180"/>
      <c r="D19" s="180"/>
      <c r="E19" s="180"/>
      <c r="F19" s="180"/>
      <c r="G19" s="180"/>
      <c r="H19" s="180"/>
      <c r="I19" s="180"/>
      <c r="J19" s="185"/>
      <c r="K19" s="185"/>
      <c r="L19" s="185"/>
      <c r="M19" s="185"/>
      <c r="N19" s="185"/>
      <c r="O19" s="185"/>
      <c r="P19" s="185"/>
      <c r="Q19" s="185"/>
    </row>
    <row r="20" spans="2:17" ht="0.75" customHeight="1" hidden="1">
      <c r="B20" s="180"/>
      <c r="C20" s="180"/>
      <c r="D20" s="180"/>
      <c r="E20" s="180"/>
      <c r="F20" s="180"/>
      <c r="G20" s="180"/>
      <c r="H20" s="180"/>
      <c r="I20" s="180"/>
      <c r="J20" s="185"/>
      <c r="K20" s="185"/>
      <c r="L20" s="185"/>
      <c r="M20" s="185"/>
      <c r="N20" s="185"/>
      <c r="O20" s="185"/>
      <c r="P20" s="185"/>
      <c r="Q20" s="185"/>
    </row>
    <row r="21" spans="2:17" ht="19.5" hidden="1" thickBot="1">
      <c r="B21" s="180"/>
      <c r="C21" s="180"/>
      <c r="D21" s="180"/>
      <c r="E21" s="180"/>
      <c r="F21" s="180"/>
      <c r="G21" s="189" t="s">
        <v>297</v>
      </c>
      <c r="H21" s="190" t="s">
        <v>262</v>
      </c>
      <c r="I21" s="180"/>
      <c r="J21" s="185"/>
      <c r="K21" s="185"/>
      <c r="L21" s="185"/>
      <c r="M21" s="185"/>
      <c r="N21" s="185"/>
      <c r="O21" s="185"/>
      <c r="P21" s="185"/>
      <c r="Q21" s="185"/>
    </row>
    <row r="22" spans="2:17" ht="18.75" hidden="1">
      <c r="B22" s="191" t="s">
        <v>215</v>
      </c>
      <c r="C22" s="191"/>
      <c r="D22" s="191"/>
      <c r="E22" s="191"/>
      <c r="F22" s="183"/>
      <c r="G22" s="180">
        <v>347.8</v>
      </c>
      <c r="H22" s="180">
        <v>7.55</v>
      </c>
      <c r="I22" s="184">
        <f>G22*H22</f>
        <v>2625.89</v>
      </c>
      <c r="J22" s="185"/>
      <c r="K22" s="185"/>
      <c r="L22" s="185"/>
      <c r="M22" s="185"/>
      <c r="N22" s="185"/>
      <c r="O22" s="185"/>
      <c r="P22" s="185"/>
      <c r="Q22" s="185"/>
    </row>
    <row r="23" spans="2:17" ht="18.75" hidden="1">
      <c r="B23" s="191" t="s">
        <v>216</v>
      </c>
      <c r="C23" s="191"/>
      <c r="D23" s="191"/>
      <c r="E23" s="191"/>
      <c r="F23" s="180"/>
      <c r="G23" s="180"/>
      <c r="H23" s="180"/>
      <c r="I23" s="180"/>
      <c r="J23" s="185"/>
      <c r="K23" s="185"/>
      <c r="L23" s="185"/>
      <c r="M23" s="185"/>
      <c r="N23" s="185"/>
      <c r="O23" s="185"/>
      <c r="P23" s="185"/>
      <c r="Q23" s="185"/>
    </row>
    <row r="24" spans="2:17" ht="2.25" customHeight="1" hidden="1">
      <c r="B24" s="191" t="s">
        <v>217</v>
      </c>
      <c r="C24" s="191" t="s">
        <v>218</v>
      </c>
      <c r="D24" s="191"/>
      <c r="E24" s="191"/>
      <c r="F24" s="180"/>
      <c r="G24" s="180"/>
      <c r="H24" s="180"/>
      <c r="I24" s="180"/>
      <c r="J24" s="185"/>
      <c r="K24" s="185"/>
      <c r="L24" s="185"/>
      <c r="M24" s="185"/>
      <c r="N24" s="185"/>
      <c r="O24" s="185"/>
      <c r="P24" s="185"/>
      <c r="Q24" s="185"/>
    </row>
    <row r="25" spans="2:17" ht="14.25" customHeight="1" hidden="1">
      <c r="B25" s="191" t="s">
        <v>219</v>
      </c>
      <c r="C25" s="191"/>
      <c r="D25" s="191"/>
      <c r="E25" s="191"/>
      <c r="F25" s="180"/>
      <c r="G25" s="180"/>
      <c r="H25" s="180"/>
      <c r="I25" s="180"/>
      <c r="J25" s="185"/>
      <c r="K25" s="185"/>
      <c r="L25" s="185"/>
      <c r="M25" s="185"/>
      <c r="N25" s="185"/>
      <c r="O25" s="185"/>
      <c r="P25" s="185"/>
      <c r="Q25" s="185"/>
    </row>
    <row r="26" spans="2:17" ht="18.75" hidden="1">
      <c r="B26" s="180"/>
      <c r="C26" s="180"/>
      <c r="D26" s="180"/>
      <c r="E26" s="180"/>
      <c r="F26" s="180"/>
      <c r="G26" s="180"/>
      <c r="H26" s="180"/>
      <c r="I26" s="180"/>
      <c r="J26" s="185"/>
      <c r="K26" s="185"/>
      <c r="L26" s="185"/>
      <c r="M26" s="185"/>
      <c r="N26" s="185"/>
      <c r="O26" s="185"/>
      <c r="P26" s="185"/>
      <c r="Q26" s="185"/>
    </row>
    <row r="27" spans="2:17" ht="0.75" customHeight="1" hidden="1">
      <c r="B27" s="180"/>
      <c r="C27" s="180"/>
      <c r="D27" s="180"/>
      <c r="E27" s="180"/>
      <c r="F27" s="180"/>
      <c r="G27" s="180"/>
      <c r="H27" s="180"/>
      <c r="I27" s="180"/>
      <c r="J27" s="185"/>
      <c r="K27" s="185"/>
      <c r="L27" s="185"/>
      <c r="M27" s="185"/>
      <c r="N27" s="185"/>
      <c r="O27" s="185"/>
      <c r="P27" s="185"/>
      <c r="Q27" s="185"/>
    </row>
    <row r="28" spans="2:17" ht="3.75" customHeight="1" hidden="1">
      <c r="B28" s="180"/>
      <c r="C28" s="180"/>
      <c r="D28" s="180"/>
      <c r="E28" s="180"/>
      <c r="F28" s="180"/>
      <c r="G28" s="180"/>
      <c r="H28" s="180"/>
      <c r="I28" s="180"/>
      <c r="J28" s="185"/>
      <c r="K28" s="185"/>
      <c r="L28" s="185"/>
      <c r="M28" s="185"/>
      <c r="N28" s="185"/>
      <c r="O28" s="185"/>
      <c r="P28" s="185"/>
      <c r="Q28" s="185"/>
    </row>
    <row r="29" spans="2:17" ht="18.75" hidden="1">
      <c r="B29" s="180"/>
      <c r="C29" s="180"/>
      <c r="D29" s="180"/>
      <c r="E29" s="180"/>
      <c r="F29" s="180"/>
      <c r="G29" s="180"/>
      <c r="H29" s="180"/>
      <c r="I29" s="180"/>
      <c r="J29" s="185"/>
      <c r="K29" s="185"/>
      <c r="L29" s="185"/>
      <c r="M29" s="185"/>
      <c r="N29" s="185"/>
      <c r="O29" s="185"/>
      <c r="P29" s="185"/>
      <c r="Q29" s="185"/>
    </row>
    <row r="30" spans="2:17" ht="0.75" customHeight="1" hidden="1">
      <c r="B30" s="180"/>
      <c r="C30" s="180"/>
      <c r="D30" s="180"/>
      <c r="E30" s="180"/>
      <c r="F30" s="180"/>
      <c r="G30" s="180"/>
      <c r="H30" s="180"/>
      <c r="I30" s="180"/>
      <c r="J30" s="185"/>
      <c r="K30" s="185"/>
      <c r="L30" s="185"/>
      <c r="M30" s="185"/>
      <c r="N30" s="185"/>
      <c r="O30" s="185"/>
      <c r="P30" s="185"/>
      <c r="Q30" s="185"/>
    </row>
    <row r="31" spans="2:17" ht="18.75" hidden="1">
      <c r="B31" s="180"/>
      <c r="C31" s="180"/>
      <c r="D31" s="180"/>
      <c r="E31" s="180"/>
      <c r="F31" s="180"/>
      <c r="G31" s="180"/>
      <c r="H31" s="180"/>
      <c r="I31" s="180"/>
      <c r="J31" s="185"/>
      <c r="K31" s="185"/>
      <c r="L31" s="185"/>
      <c r="M31" s="185"/>
      <c r="N31" s="185"/>
      <c r="O31" s="185"/>
      <c r="P31" s="185"/>
      <c r="Q31" s="185"/>
    </row>
    <row r="32" spans="2:17" ht="18.75" hidden="1">
      <c r="B32" s="180"/>
      <c r="C32" s="180"/>
      <c r="D32" s="180"/>
      <c r="E32" s="180"/>
      <c r="F32" s="180"/>
      <c r="G32" s="180"/>
      <c r="H32" s="180"/>
      <c r="I32" s="180"/>
      <c r="J32" s="185"/>
      <c r="K32" s="185"/>
      <c r="L32" s="185"/>
      <c r="M32" s="185"/>
      <c r="N32" s="185"/>
      <c r="O32" s="185"/>
      <c r="P32" s="185"/>
      <c r="Q32" s="185"/>
    </row>
    <row r="33" spans="2:17" ht="18.75" hidden="1">
      <c r="B33" s="180"/>
      <c r="C33" s="180"/>
      <c r="D33" s="180"/>
      <c r="E33" s="180"/>
      <c r="F33" s="180"/>
      <c r="G33" s="181"/>
      <c r="H33" s="181"/>
      <c r="I33" s="192"/>
      <c r="J33" s="185"/>
      <c r="K33" s="185"/>
      <c r="L33" s="185"/>
      <c r="M33" s="185"/>
      <c r="N33" s="185"/>
      <c r="O33" s="185"/>
      <c r="P33" s="185"/>
      <c r="Q33" s="185"/>
    </row>
    <row r="34" spans="2:17" ht="18.75" hidden="1">
      <c r="B34" s="180"/>
      <c r="C34" s="180"/>
      <c r="D34" s="180"/>
      <c r="E34" s="180"/>
      <c r="F34" s="180"/>
      <c r="G34" s="180"/>
      <c r="H34" s="180" t="s">
        <v>27</v>
      </c>
      <c r="I34" s="193">
        <f>SUM(I17:I33)</f>
        <v>2625.89</v>
      </c>
      <c r="J34" s="185"/>
      <c r="K34" s="185"/>
      <c r="L34" s="185"/>
      <c r="M34" s="185"/>
      <c r="N34" s="185"/>
      <c r="O34" s="185"/>
      <c r="P34" s="185"/>
      <c r="Q34" s="185"/>
    </row>
    <row r="35" spans="1:11" ht="18.75">
      <c r="A35" s="515" t="s">
        <v>298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</row>
    <row r="36" spans="1:11" ht="18.75">
      <c r="A36" s="515"/>
      <c r="B36" s="515"/>
      <c r="C36" s="515"/>
      <c r="D36" s="515"/>
      <c r="E36" s="515"/>
      <c r="F36" s="515"/>
      <c r="G36" s="515"/>
      <c r="H36" s="515"/>
      <c r="I36" s="515"/>
      <c r="J36" s="515"/>
      <c r="K36" s="515"/>
    </row>
    <row r="37" ht="18.75" hidden="1"/>
    <row r="38" ht="18.75" hidden="1"/>
    <row r="39" spans="1:9" ht="18.75">
      <c r="A39" s="194"/>
      <c r="B39" s="195"/>
      <c r="C39" s="195"/>
      <c r="D39" s="195"/>
      <c r="E39" s="195"/>
      <c r="F39" s="195"/>
      <c r="G39" s="195"/>
      <c r="H39" s="194"/>
      <c r="I39" s="194"/>
    </row>
    <row r="40" spans="1:9" ht="18.75">
      <c r="A40" s="194"/>
      <c r="B40" s="194" t="s">
        <v>299</v>
      </c>
      <c r="C40" s="195"/>
      <c r="D40" s="195"/>
      <c r="E40" s="195"/>
      <c r="F40" s="195"/>
      <c r="G40" s="194"/>
      <c r="H40" s="195"/>
      <c r="I40" s="194"/>
    </row>
    <row r="41" spans="1:9" ht="18.75">
      <c r="A41" s="194"/>
      <c r="B41" s="195" t="s">
        <v>300</v>
      </c>
      <c r="C41" s="194" t="s">
        <v>301</v>
      </c>
      <c r="D41" s="194"/>
      <c r="E41" s="194"/>
      <c r="F41" s="195"/>
      <c r="G41" s="194"/>
      <c r="H41" s="195"/>
      <c r="I41" s="194"/>
    </row>
    <row r="42" spans="1:9" ht="18.75">
      <c r="A42" s="194"/>
      <c r="B42" s="195" t="s">
        <v>302</v>
      </c>
      <c r="C42" s="196">
        <v>1798.6000000000001</v>
      </c>
      <c r="D42" s="194" t="s">
        <v>303</v>
      </c>
      <c r="E42" s="194"/>
      <c r="F42" s="195"/>
      <c r="G42" s="194"/>
      <c r="H42" s="195"/>
      <c r="I42" s="194"/>
    </row>
    <row r="43" spans="1:9" ht="18" customHeight="1">
      <c r="A43" s="194"/>
      <c r="B43" s="195" t="s">
        <v>304</v>
      </c>
      <c r="C43" s="197" t="s">
        <v>353</v>
      </c>
      <c r="D43" s="194" t="s">
        <v>354</v>
      </c>
      <c r="E43" s="194"/>
      <c r="F43" s="194"/>
      <c r="G43" s="195"/>
      <c r="H43" s="195"/>
      <c r="I43" s="194"/>
    </row>
    <row r="44" spans="1:27" ht="18" customHeight="1">
      <c r="A44" s="194"/>
      <c r="B44" s="195"/>
      <c r="C44" s="197"/>
      <c r="D44" s="194"/>
      <c r="E44" s="194"/>
      <c r="F44" s="194"/>
      <c r="G44" s="195"/>
      <c r="H44" s="195"/>
      <c r="I44" s="194"/>
      <c r="W44" s="518" t="s">
        <v>344</v>
      </c>
      <c r="X44" s="518"/>
      <c r="Y44" s="518"/>
      <c r="Z44" s="518"/>
      <c r="AA44" s="518"/>
    </row>
    <row r="45" spans="1:27" ht="60" customHeight="1">
      <c r="A45" s="194"/>
      <c r="B45" s="195"/>
      <c r="C45" s="197"/>
      <c r="D45" s="194"/>
      <c r="E45" s="194"/>
      <c r="F45" s="194"/>
      <c r="G45" s="198" t="s">
        <v>307</v>
      </c>
      <c r="H45" s="199" t="s">
        <v>1</v>
      </c>
      <c r="I45" s="199" t="s">
        <v>2</v>
      </c>
      <c r="J45" s="200" t="s">
        <v>308</v>
      </c>
      <c r="K45" s="251" t="s">
        <v>309</v>
      </c>
      <c r="L45" s="201" t="s">
        <v>310</v>
      </c>
      <c r="V45" s="146" t="s">
        <v>354</v>
      </c>
      <c r="W45" s="147" t="s">
        <v>355</v>
      </c>
      <c r="X45" s="147" t="s">
        <v>356</v>
      </c>
      <c r="Y45" s="147" t="s">
        <v>8</v>
      </c>
      <c r="Z45" s="147" t="s">
        <v>357</v>
      </c>
      <c r="AA45" s="147" t="s">
        <v>358</v>
      </c>
    </row>
    <row r="46" spans="1:27" s="207" customFormat="1" ht="12.75" customHeight="1">
      <c r="A46" s="202"/>
      <c r="B46" s="203"/>
      <c r="C46" s="204"/>
      <c r="D46" s="202"/>
      <c r="E46" s="202"/>
      <c r="F46" s="202"/>
      <c r="G46" s="205" t="s">
        <v>51</v>
      </c>
      <c r="H46" s="205" t="s">
        <v>51</v>
      </c>
      <c r="I46" s="205" t="s">
        <v>51</v>
      </c>
      <c r="J46" s="205" t="s">
        <v>51</v>
      </c>
      <c r="K46" s="205" t="s">
        <v>51</v>
      </c>
      <c r="L46" s="206"/>
      <c r="N46" s="208" t="s">
        <v>311</v>
      </c>
      <c r="O46" s="208" t="s">
        <v>312</v>
      </c>
      <c r="P46" s="208" t="s">
        <v>349</v>
      </c>
      <c r="R46" s="208" t="s">
        <v>313</v>
      </c>
      <c r="V46" s="148" t="s">
        <v>359</v>
      </c>
      <c r="W46" s="149">
        <f>G53</f>
        <v>7057.099999999999</v>
      </c>
      <c r="X46" s="149">
        <f>H53</f>
        <v>2626.2</v>
      </c>
      <c r="Y46" s="149">
        <f>I53</f>
        <v>2427.15</v>
      </c>
      <c r="Z46" s="149">
        <f>J53</f>
        <v>7256.15</v>
      </c>
      <c r="AA46" s="149">
        <f>K53</f>
        <v>0</v>
      </c>
    </row>
    <row r="47" spans="1:27" ht="33" customHeight="1">
      <c r="A47" s="194"/>
      <c r="B47" s="503" t="s">
        <v>314</v>
      </c>
      <c r="C47" s="503"/>
      <c r="D47" s="503"/>
      <c r="E47" s="503"/>
      <c r="F47" s="503"/>
      <c r="G47" s="210">
        <f>G49+G50</f>
        <v>14.11</v>
      </c>
      <c r="H47" s="211">
        <f>H49+H50</f>
        <v>25378.24</v>
      </c>
      <c r="I47" s="211">
        <f>N47+O47</f>
        <v>21788.19</v>
      </c>
      <c r="J47" s="212">
        <f>J50+J49</f>
        <v>16913.308</v>
      </c>
      <c r="K47" s="212">
        <f>I47-J47</f>
        <v>4874.881999999998</v>
      </c>
      <c r="L47" s="212">
        <f>L49+L50</f>
        <v>3590.050000000003</v>
      </c>
      <c r="N47" s="253">
        <v>561.48</v>
      </c>
      <c r="O47" s="261">
        <v>21226.71</v>
      </c>
      <c r="P47" s="253">
        <v>2626.2</v>
      </c>
      <c r="Q47" s="177">
        <v>0</v>
      </c>
      <c r="R47" s="253">
        <v>2427.15</v>
      </c>
      <c r="V47" s="148" t="s">
        <v>360</v>
      </c>
      <c r="W47" s="150"/>
      <c r="X47" s="150"/>
      <c r="Y47" s="150"/>
      <c r="Z47" s="149">
        <f aca="true" t="shared" si="0" ref="Z47:Z57">W47+X47-Y47</f>
        <v>0</v>
      </c>
      <c r="AA47" s="150"/>
    </row>
    <row r="48" spans="1:27" ht="18" customHeight="1">
      <c r="A48" s="194"/>
      <c r="B48" s="516" t="s">
        <v>315</v>
      </c>
      <c r="C48" s="486"/>
      <c r="D48" s="486"/>
      <c r="E48" s="486"/>
      <c r="F48" s="487"/>
      <c r="G48" s="213"/>
      <c r="H48" s="214"/>
      <c r="I48" s="214"/>
      <c r="J48" s="180"/>
      <c r="K48" s="180"/>
      <c r="L48" s="214"/>
      <c r="V48" s="148" t="s">
        <v>361</v>
      </c>
      <c r="W48" s="150"/>
      <c r="X48" s="150"/>
      <c r="Y48" s="150"/>
      <c r="Z48" s="149">
        <f t="shared" si="0"/>
        <v>0</v>
      </c>
      <c r="AA48" s="150"/>
    </row>
    <row r="49" spans="1:27" ht="18" customHeight="1">
      <c r="A49" s="194"/>
      <c r="B49" s="501" t="s">
        <v>11</v>
      </c>
      <c r="C49" s="501"/>
      <c r="D49" s="501"/>
      <c r="E49" s="501"/>
      <c r="F49" s="501"/>
      <c r="G49" s="213">
        <f>G58</f>
        <v>9.47</v>
      </c>
      <c r="H49" s="214">
        <f>ROUND(G49*C42,2)</f>
        <v>17032.74</v>
      </c>
      <c r="I49" s="214">
        <f>H49</f>
        <v>17032.74</v>
      </c>
      <c r="J49" s="214">
        <v>15018.308</v>
      </c>
      <c r="K49" s="214">
        <f>I49-J49</f>
        <v>2014.4320000000007</v>
      </c>
      <c r="L49" s="214">
        <f>H49-I49</f>
        <v>0</v>
      </c>
      <c r="V49" s="148" t="s">
        <v>362</v>
      </c>
      <c r="W49" s="151"/>
      <c r="X49" s="151"/>
      <c r="Y49" s="151"/>
      <c r="Z49" s="149">
        <f t="shared" si="0"/>
        <v>0</v>
      </c>
      <c r="AA49" s="151"/>
    </row>
    <row r="50" spans="1:27" ht="18" customHeight="1">
      <c r="A50" s="194"/>
      <c r="B50" s="501" t="s">
        <v>62</v>
      </c>
      <c r="C50" s="501"/>
      <c r="D50" s="501"/>
      <c r="E50" s="501"/>
      <c r="F50" s="501"/>
      <c r="G50" s="213">
        <v>4.64</v>
      </c>
      <c r="H50" s="214">
        <f>ROUND(G50*C42,2)</f>
        <v>8345.5</v>
      </c>
      <c r="I50" s="214">
        <f>I47-I49</f>
        <v>4755.449999999997</v>
      </c>
      <c r="J50" s="214">
        <f>H66-K53</f>
        <v>1895</v>
      </c>
      <c r="K50" s="214">
        <f>I50-J50</f>
        <v>2860.449999999997</v>
      </c>
      <c r="L50" s="214">
        <f>H50-I50</f>
        <v>3590.050000000003</v>
      </c>
      <c r="V50" s="148" t="s">
        <v>363</v>
      </c>
      <c r="W50" s="150"/>
      <c r="X50" s="150"/>
      <c r="Y50" s="150"/>
      <c r="Z50" s="149">
        <f t="shared" si="0"/>
        <v>0</v>
      </c>
      <c r="AA50" s="150"/>
    </row>
    <row r="51" spans="1:27" ht="36.75" customHeight="1">
      <c r="A51" s="194"/>
      <c r="L51" s="214">
        <f>H53-I53</f>
        <v>199.04999999999973</v>
      </c>
      <c r="V51" s="148" t="s">
        <v>364</v>
      </c>
      <c r="W51" s="150"/>
      <c r="X51" s="150"/>
      <c r="Y51" s="150"/>
      <c r="Z51" s="149">
        <f t="shared" si="0"/>
        <v>0</v>
      </c>
      <c r="AA51" s="150"/>
    </row>
    <row r="52" spans="1:27" ht="18.75">
      <c r="A52" s="194"/>
      <c r="G52" s="215" t="s">
        <v>345</v>
      </c>
      <c r="H52" s="215" t="s">
        <v>1</v>
      </c>
      <c r="I52" s="215" t="s">
        <v>2</v>
      </c>
      <c r="J52" s="215" t="s">
        <v>346</v>
      </c>
      <c r="K52" s="215" t="s">
        <v>347</v>
      </c>
      <c r="L52" s="216"/>
      <c r="V52" s="148" t="s">
        <v>365</v>
      </c>
      <c r="W52" s="150"/>
      <c r="X52" s="150"/>
      <c r="Y52" s="150"/>
      <c r="Z52" s="149">
        <f t="shared" si="0"/>
        <v>0</v>
      </c>
      <c r="AA52" s="150"/>
    </row>
    <row r="53" spans="2:27" ht="18" customHeight="1">
      <c r="B53" s="503" t="s">
        <v>344</v>
      </c>
      <c r="C53" s="503"/>
      <c r="D53" s="503"/>
      <c r="E53" s="503"/>
      <c r="F53" s="517"/>
      <c r="G53" s="217">
        <f>'12 13г'!J53</f>
        <v>7057.099999999999</v>
      </c>
      <c r="H53" s="217">
        <f>P47</f>
        <v>2626.2</v>
      </c>
      <c r="I53" s="217">
        <f>R47</f>
        <v>2427.15</v>
      </c>
      <c r="J53" s="217">
        <f>G53+H53-I53</f>
        <v>7256.15</v>
      </c>
      <c r="K53" s="217">
        <v>0</v>
      </c>
      <c r="V53" s="148" t="s">
        <v>366</v>
      </c>
      <c r="W53" s="150"/>
      <c r="X53" s="150"/>
      <c r="Y53" s="150"/>
      <c r="Z53" s="149">
        <f t="shared" si="0"/>
        <v>0</v>
      </c>
      <c r="AA53" s="150"/>
    </row>
    <row r="54" spans="2:27" ht="18" customHeight="1">
      <c r="B54" s="195"/>
      <c r="C54" s="197"/>
      <c r="D54" s="194"/>
      <c r="E54" s="194"/>
      <c r="F54" s="194"/>
      <c r="G54" s="195"/>
      <c r="H54" s="195"/>
      <c r="I54" s="194"/>
      <c r="V54" s="148" t="s">
        <v>367</v>
      </c>
      <c r="W54" s="150"/>
      <c r="X54" s="150"/>
      <c r="Y54" s="150"/>
      <c r="Z54" s="149">
        <f t="shared" si="0"/>
        <v>0</v>
      </c>
      <c r="AA54" s="150"/>
    </row>
    <row r="55" spans="1:27" ht="18.75">
      <c r="A55" s="194"/>
      <c r="B55" s="218"/>
      <c r="C55" s="219"/>
      <c r="D55" s="220"/>
      <c r="E55" s="220"/>
      <c r="F55" s="220"/>
      <c r="G55" s="217" t="s">
        <v>307</v>
      </c>
      <c r="H55" s="217" t="s">
        <v>317</v>
      </c>
      <c r="I55" s="194"/>
      <c r="V55" s="148" t="s">
        <v>368</v>
      </c>
      <c r="W55" s="150"/>
      <c r="X55" s="150"/>
      <c r="Y55" s="150"/>
      <c r="Z55" s="149">
        <f t="shared" si="0"/>
        <v>0</v>
      </c>
      <c r="AA55" s="150"/>
    </row>
    <row r="56" spans="1:27" s="207" customFormat="1" ht="11.25" customHeight="1">
      <c r="A56" s="221"/>
      <c r="B56" s="222"/>
      <c r="C56" s="223"/>
      <c r="D56" s="224"/>
      <c r="E56" s="224"/>
      <c r="F56" s="224"/>
      <c r="G56" s="205" t="s">
        <v>51</v>
      </c>
      <c r="H56" s="205" t="s">
        <v>51</v>
      </c>
      <c r="I56" s="202"/>
      <c r="L56" s="202"/>
      <c r="V56" s="148" t="s">
        <v>369</v>
      </c>
      <c r="W56" s="150"/>
      <c r="X56" s="150"/>
      <c r="Y56" s="150"/>
      <c r="Z56" s="149">
        <f t="shared" si="0"/>
        <v>0</v>
      </c>
      <c r="AA56" s="150"/>
    </row>
    <row r="57" spans="1:27" ht="33.75" customHeight="1">
      <c r="A57" s="225" t="s">
        <v>318</v>
      </c>
      <c r="B57" s="504" t="s">
        <v>342</v>
      </c>
      <c r="C57" s="505"/>
      <c r="D57" s="505"/>
      <c r="E57" s="505"/>
      <c r="F57" s="505"/>
      <c r="G57" s="180"/>
      <c r="H57" s="226">
        <f>H58+H66</f>
        <v>18927.738</v>
      </c>
      <c r="I57" s="194"/>
      <c r="V57" s="148" t="s">
        <v>370</v>
      </c>
      <c r="W57" s="150"/>
      <c r="X57" s="150"/>
      <c r="Y57" s="150"/>
      <c r="Z57" s="149">
        <f t="shared" si="0"/>
        <v>0</v>
      </c>
      <c r="AA57" s="150"/>
    </row>
    <row r="58" spans="1:27" ht="18.75">
      <c r="A58" s="227" t="s">
        <v>320</v>
      </c>
      <c r="B58" s="506" t="s">
        <v>321</v>
      </c>
      <c r="C58" s="507"/>
      <c r="D58" s="507"/>
      <c r="E58" s="507"/>
      <c r="F58" s="508"/>
      <c r="G58" s="228">
        <f>G59+G60+G61+G63+G65</f>
        <v>9.47</v>
      </c>
      <c r="H58" s="228">
        <f>H59+H60+H61+H63+H65</f>
        <v>17032.738</v>
      </c>
      <c r="I58" s="194"/>
      <c r="K58" s="229"/>
      <c r="V58" s="152" t="s">
        <v>371</v>
      </c>
      <c r="W58" s="153">
        <f>SUM(W46:W57)</f>
        <v>7057.099999999999</v>
      </c>
      <c r="X58" s="153">
        <f>SUM(X46:X57)</f>
        <v>2626.2</v>
      </c>
      <c r="Y58" s="153">
        <f>SUM(Y46:Y57)</f>
        <v>2427.15</v>
      </c>
      <c r="Z58" s="153">
        <f>SUM(Z46:Z57)</f>
        <v>7256.15</v>
      </c>
      <c r="AA58" s="153">
        <f>SUM(AA46:AA57)</f>
        <v>0</v>
      </c>
    </row>
    <row r="59" spans="1:11" ht="18.75">
      <c r="A59" s="250" t="s">
        <v>322</v>
      </c>
      <c r="B59" s="509" t="s">
        <v>323</v>
      </c>
      <c r="C59" s="507"/>
      <c r="D59" s="507"/>
      <c r="E59" s="507"/>
      <c r="F59" s="508"/>
      <c r="G59" s="230">
        <v>1.87</v>
      </c>
      <c r="H59" s="252">
        <f>ROUND(G59*C42,2)</f>
        <v>3363.38</v>
      </c>
      <c r="I59" s="194"/>
      <c r="K59" s="229"/>
    </row>
    <row r="60" spans="1:11" ht="39.75" customHeight="1">
      <c r="A60" s="250" t="s">
        <v>324</v>
      </c>
      <c r="B60" s="510" t="s">
        <v>325</v>
      </c>
      <c r="C60" s="499"/>
      <c r="D60" s="499"/>
      <c r="E60" s="499"/>
      <c r="F60" s="499"/>
      <c r="G60" s="251">
        <v>2.2</v>
      </c>
      <c r="H60" s="252">
        <f>ROUND(G60*C42,2)</f>
        <v>3956.92</v>
      </c>
      <c r="I60" s="194"/>
      <c r="K60" s="229"/>
    </row>
    <row r="61" spans="1:9" ht="15" customHeight="1">
      <c r="A61" s="501" t="s">
        <v>326</v>
      </c>
      <c r="B61" s="502" t="s">
        <v>327</v>
      </c>
      <c r="C61" s="496"/>
      <c r="D61" s="496"/>
      <c r="E61" s="496"/>
      <c r="F61" s="496"/>
      <c r="G61" s="482">
        <v>1.58</v>
      </c>
      <c r="H61" s="500">
        <f>ROUND(G61*C42,2)</f>
        <v>2841.79</v>
      </c>
      <c r="I61" s="194"/>
    </row>
    <row r="62" spans="1:9" ht="18.75" customHeight="1">
      <c r="A62" s="501"/>
      <c r="B62" s="496"/>
      <c r="C62" s="496"/>
      <c r="D62" s="496"/>
      <c r="E62" s="496"/>
      <c r="F62" s="496"/>
      <c r="G62" s="482"/>
      <c r="H62" s="500"/>
      <c r="I62" s="194"/>
    </row>
    <row r="63" spans="1:9" ht="21" customHeight="1">
      <c r="A63" s="501" t="s">
        <v>328</v>
      </c>
      <c r="B63" s="502" t="s">
        <v>329</v>
      </c>
      <c r="C63" s="496"/>
      <c r="D63" s="496"/>
      <c r="E63" s="496"/>
      <c r="F63" s="496"/>
      <c r="G63" s="482">
        <v>1.28</v>
      </c>
      <c r="H63" s="500">
        <f>G63*C42</f>
        <v>2302.208</v>
      </c>
      <c r="I63" s="194"/>
    </row>
    <row r="64" spans="1:9" ht="18.75">
      <c r="A64" s="501"/>
      <c r="B64" s="496"/>
      <c r="C64" s="496"/>
      <c r="D64" s="496"/>
      <c r="E64" s="496"/>
      <c r="F64" s="496"/>
      <c r="G64" s="482"/>
      <c r="H64" s="500"/>
      <c r="I64" s="194"/>
    </row>
    <row r="65" spans="1:9" ht="18.75">
      <c r="A65" s="250" t="s">
        <v>330</v>
      </c>
      <c r="B65" s="496" t="s">
        <v>331</v>
      </c>
      <c r="C65" s="496"/>
      <c r="D65" s="496"/>
      <c r="E65" s="496"/>
      <c r="F65" s="496"/>
      <c r="G65" s="217">
        <v>2.54</v>
      </c>
      <c r="H65" s="231">
        <f>ROUND(G65*C42,2)</f>
        <v>4568.44</v>
      </c>
      <c r="I65" s="194"/>
    </row>
    <row r="66" spans="1:9" ht="18.75">
      <c r="A66" s="226" t="s">
        <v>332</v>
      </c>
      <c r="B66" s="497" t="s">
        <v>333</v>
      </c>
      <c r="C66" s="480"/>
      <c r="D66" s="480"/>
      <c r="E66" s="480"/>
      <c r="F66" s="480"/>
      <c r="G66" s="226"/>
      <c r="H66" s="226">
        <f>H67+H68+H69+H70+H71</f>
        <v>1895</v>
      </c>
      <c r="I66" s="194"/>
    </row>
    <row r="67" spans="1:9" ht="18.75">
      <c r="A67" s="216"/>
      <c r="B67" s="498" t="s">
        <v>334</v>
      </c>
      <c r="C67" s="499"/>
      <c r="D67" s="499"/>
      <c r="E67" s="499"/>
      <c r="F67" s="499"/>
      <c r="G67" s="232"/>
      <c r="H67" s="232"/>
      <c r="I67" s="194"/>
    </row>
    <row r="68" spans="1:16" ht="18.75">
      <c r="A68" s="216"/>
      <c r="B68" s="498" t="s">
        <v>350</v>
      </c>
      <c r="C68" s="499"/>
      <c r="D68" s="499"/>
      <c r="E68" s="499"/>
      <c r="F68" s="499"/>
      <c r="G68" s="231"/>
      <c r="H68" s="231"/>
      <c r="I68" s="194"/>
      <c r="P68" s="177">
        <v>21150.04</v>
      </c>
    </row>
    <row r="69" spans="1:9" ht="18.75" customHeight="1">
      <c r="A69" s="216"/>
      <c r="B69" s="488" t="s">
        <v>372</v>
      </c>
      <c r="C69" s="489"/>
      <c r="D69" s="489"/>
      <c r="E69" s="489"/>
      <c r="F69" s="490"/>
      <c r="G69" s="231"/>
      <c r="H69" s="231">
        <v>680</v>
      </c>
      <c r="I69" s="194"/>
    </row>
    <row r="70" spans="1:9" ht="18.75">
      <c r="A70" s="216"/>
      <c r="B70" s="488" t="s">
        <v>373</v>
      </c>
      <c r="C70" s="489"/>
      <c r="D70" s="489"/>
      <c r="E70" s="489"/>
      <c r="F70" s="490"/>
      <c r="G70" s="231"/>
      <c r="H70" s="231">
        <v>1215</v>
      </c>
      <c r="I70" s="194"/>
    </row>
    <row r="71" spans="1:9" ht="18.75">
      <c r="A71" s="216"/>
      <c r="B71" s="488"/>
      <c r="C71" s="489"/>
      <c r="D71" s="489"/>
      <c r="E71" s="489"/>
      <c r="F71" s="490"/>
      <c r="G71" s="231"/>
      <c r="H71" s="231"/>
      <c r="I71" s="194"/>
    </row>
    <row r="72" spans="1:9" ht="18.75">
      <c r="A72" s="216"/>
      <c r="B72" s="233"/>
      <c r="C72" s="234"/>
      <c r="D72" s="234"/>
      <c r="E72" s="234"/>
      <c r="F72" s="234"/>
      <c r="G72" s="258"/>
      <c r="H72" s="258"/>
      <c r="I72" s="194"/>
    </row>
    <row r="73" spans="1:9" ht="18.75">
      <c r="A73" s="216"/>
      <c r="B73" s="233"/>
      <c r="C73" s="234"/>
      <c r="D73" s="234"/>
      <c r="E73" s="234"/>
      <c r="F73" s="234"/>
      <c r="G73" s="235"/>
      <c r="H73" s="194"/>
      <c r="I73" s="194"/>
    </row>
    <row r="74" spans="1:10" ht="18.75" customHeight="1">
      <c r="A74" s="216"/>
      <c r="B74" s="233"/>
      <c r="C74" s="234"/>
      <c r="D74" s="234"/>
      <c r="E74" s="234"/>
      <c r="F74" s="234"/>
      <c r="G74" s="491" t="s">
        <v>62</v>
      </c>
      <c r="H74" s="492"/>
      <c r="I74" s="493" t="s">
        <v>316</v>
      </c>
      <c r="J74" s="492"/>
    </row>
    <row r="75" spans="1:10" s="207" customFormat="1" ht="12.75">
      <c r="A75" s="236"/>
      <c r="B75" s="237"/>
      <c r="C75" s="238"/>
      <c r="D75" s="238"/>
      <c r="E75" s="238"/>
      <c r="F75" s="238"/>
      <c r="G75" s="494" t="s">
        <v>51</v>
      </c>
      <c r="H75" s="495"/>
      <c r="I75" s="494" t="s">
        <v>51</v>
      </c>
      <c r="J75" s="495"/>
    </row>
    <row r="76" spans="1:13" s="185" customFormat="1" ht="18.75">
      <c r="A76" s="216"/>
      <c r="B76" s="479" t="s">
        <v>337</v>
      </c>
      <c r="C76" s="480"/>
      <c r="D76" s="480"/>
      <c r="E76" s="480"/>
      <c r="F76" s="481"/>
      <c r="G76" s="482">
        <f>'12 13г'!G77:H77</f>
        <v>7560.435999999994</v>
      </c>
      <c r="H76" s="483"/>
      <c r="I76" s="482">
        <f>'12 13г'!I77:J77</f>
        <v>2980.95</v>
      </c>
      <c r="J76" s="483"/>
      <c r="L76" s="239" t="s">
        <v>338</v>
      </c>
      <c r="M76" s="239" t="s">
        <v>339</v>
      </c>
    </row>
    <row r="77" spans="1:19" ht="18.75">
      <c r="A77" s="195"/>
      <c r="B77" s="479" t="s">
        <v>340</v>
      </c>
      <c r="C77" s="480"/>
      <c r="D77" s="480"/>
      <c r="E77" s="480"/>
      <c r="F77" s="481"/>
      <c r="G77" s="482">
        <f>G76+I47-J47</f>
        <v>12435.317999999992</v>
      </c>
      <c r="H77" s="483"/>
      <c r="I77" s="484">
        <f>I76+I53-K53</f>
        <v>5408.1</v>
      </c>
      <c r="J77" s="483"/>
      <c r="L77" s="197">
        <f>G77</f>
        <v>12435.317999999992</v>
      </c>
      <c r="M77" s="197">
        <f>I77</f>
        <v>5408.1</v>
      </c>
      <c r="O77" s="240">
        <f>L79-I53</f>
        <v>38284.329999999994</v>
      </c>
      <c r="P77" s="241" t="s">
        <v>352</v>
      </c>
      <c r="S77" s="177" t="s">
        <v>374</v>
      </c>
    </row>
    <row r="78" spans="1:9" ht="18.75">
      <c r="A78" s="194"/>
      <c r="B78" s="194"/>
      <c r="C78" s="194"/>
      <c r="D78" s="194"/>
      <c r="E78" s="194"/>
      <c r="F78" s="194"/>
      <c r="G78" s="242"/>
      <c r="H78" s="194"/>
      <c r="I78" s="194"/>
    </row>
    <row r="79" spans="1:12" ht="18.75">
      <c r="A79" s="194"/>
      <c r="G79" s="243"/>
      <c r="H79" s="244"/>
      <c r="I79" s="194"/>
      <c r="L79" s="194">
        <f>'11 13г'!H69-'11 13г'!K53</f>
        <v>40711.479999999996</v>
      </c>
    </row>
    <row r="80" spans="1:9" ht="18.75">
      <c r="A80" s="194"/>
      <c r="G80" s="194"/>
      <c r="H80" s="194"/>
      <c r="I80" s="194"/>
    </row>
    <row r="81" spans="1:9" ht="18.75">
      <c r="A81" s="194"/>
      <c r="H81" s="194"/>
      <c r="I81" s="194"/>
    </row>
    <row r="82" spans="1:9" ht="18.75">
      <c r="A82" s="194"/>
      <c r="H82" s="194"/>
      <c r="I82" s="194"/>
    </row>
    <row r="83" spans="1:9" ht="18.75">
      <c r="A83" s="194"/>
      <c r="H83" s="194"/>
      <c r="I83" s="194"/>
    </row>
    <row r="84" spans="1:9" ht="18.75">
      <c r="A84" s="194"/>
      <c r="H84" s="194"/>
      <c r="I84" s="194"/>
    </row>
    <row r="85" spans="1:9" ht="18.75">
      <c r="A85" s="194"/>
      <c r="H85" s="194"/>
      <c r="I85" s="194"/>
    </row>
    <row r="86" spans="1:9" ht="15" customHeight="1">
      <c r="A86" s="194"/>
      <c r="H86" s="194"/>
      <c r="I86" s="194"/>
    </row>
    <row r="87" spans="8:19" ht="18.75" hidden="1">
      <c r="H87" s="194"/>
      <c r="L87" s="177">
        <v>0</v>
      </c>
      <c r="O87" s="245" t="s">
        <v>280</v>
      </c>
      <c r="P87" s="246">
        <f>'[2]июнь2013г'!D92</f>
        <v>5934.36</v>
      </c>
      <c r="Q87" s="246">
        <f>'[2]июнь2013г'!E92</f>
        <v>2626.2</v>
      </c>
      <c r="R87" s="246">
        <f>'[2]июнь2013г'!F92</f>
        <v>2134.76</v>
      </c>
      <c r="S87" s="246">
        <f>'[2]июнь2013г'!G92</f>
        <v>6425.8</v>
      </c>
    </row>
    <row r="88" spans="3:19" ht="18.75" hidden="1">
      <c r="C88" s="216"/>
      <c r="O88" s="246" t="s">
        <v>283</v>
      </c>
      <c r="P88" s="214">
        <f>S87</f>
        <v>6425.8</v>
      </c>
      <c r="Q88" s="180">
        <v>2626.2</v>
      </c>
      <c r="R88" s="180">
        <v>2377.48</v>
      </c>
      <c r="S88" s="214">
        <f>P88+Q88-R88+L87</f>
        <v>6674.52</v>
      </c>
    </row>
    <row r="89" ht="18.75" hidden="1"/>
    <row r="92" spans="1:6" ht="18.75">
      <c r="A92" s="177" t="s">
        <v>71</v>
      </c>
      <c r="F92" s="177" t="s">
        <v>70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7">
    <mergeCell ref="W44:AA44"/>
    <mergeCell ref="C14:D15"/>
    <mergeCell ref="A35:K36"/>
    <mergeCell ref="B47:F47"/>
    <mergeCell ref="B48:F48"/>
    <mergeCell ref="B49:F49"/>
    <mergeCell ref="B50:F50"/>
    <mergeCell ref="B53:F53"/>
    <mergeCell ref="B57:F57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I76:J76"/>
    <mergeCell ref="B65:F65"/>
    <mergeCell ref="B66:F66"/>
    <mergeCell ref="B67:F67"/>
    <mergeCell ref="B68:F68"/>
    <mergeCell ref="B69:F69"/>
    <mergeCell ref="B70:F70"/>
    <mergeCell ref="B77:F77"/>
    <mergeCell ref="G77:H77"/>
    <mergeCell ref="I77:J77"/>
    <mergeCell ref="B71:F71"/>
    <mergeCell ref="G74:H74"/>
    <mergeCell ref="I74:J74"/>
    <mergeCell ref="G75:H75"/>
    <mergeCell ref="I75:J75"/>
    <mergeCell ref="B76:F76"/>
    <mergeCell ref="G76:H76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FF00"/>
  </sheetPr>
  <dimension ref="A2:AA92"/>
  <sheetViews>
    <sheetView view="pageBreakPreview" zoomScale="80" zoomScaleSheetLayoutView="80" zoomScalePageLayoutView="0" workbookViewId="0" topLeftCell="A35">
      <selection activeCell="D95" sqref="D95"/>
    </sheetView>
  </sheetViews>
  <sheetFormatPr defaultColWidth="9.140625" defaultRowHeight="15" outlineLevelCol="1"/>
  <cols>
    <col min="1" max="1" width="9.8515625" style="177" bestFit="1" customWidth="1"/>
    <col min="2" max="2" width="12.140625" style="177" customWidth="1"/>
    <col min="3" max="3" width="9.57421875" style="177" customWidth="1"/>
    <col min="4" max="4" width="10.57421875" style="177" customWidth="1"/>
    <col min="5" max="5" width="10.28125" style="177" customWidth="1"/>
    <col min="6" max="6" width="11.421875" style="177" customWidth="1"/>
    <col min="7" max="7" width="12.140625" style="177" customWidth="1"/>
    <col min="8" max="8" width="13.140625" style="177" customWidth="1"/>
    <col min="9" max="9" width="13.421875" style="177" customWidth="1"/>
    <col min="10" max="10" width="12.7109375" style="177" customWidth="1"/>
    <col min="11" max="11" width="18.140625" style="177" customWidth="1"/>
    <col min="12" max="12" width="13.421875" style="177" hidden="1" customWidth="1" outlineLevel="1"/>
    <col min="13" max="13" width="9.8515625" style="177" hidden="1" customWidth="1" outlineLevel="1"/>
    <col min="14" max="14" width="7.421875" style="177" hidden="1" customWidth="1" outlineLevel="1"/>
    <col min="15" max="15" width="12.7109375" style="177" hidden="1" customWidth="1" outlineLevel="1"/>
    <col min="16" max="16" width="12.8515625" style="177" hidden="1" customWidth="1" outlineLevel="1"/>
    <col min="17" max="17" width="7.421875" style="177" hidden="1" customWidth="1" outlineLevel="1"/>
    <col min="18" max="20" width="9.140625" style="177" hidden="1" customWidth="1" outlineLevel="1"/>
    <col min="21" max="21" width="9.140625" style="177" customWidth="1" collapsed="1"/>
    <col min="22" max="22" width="6.7109375" style="177" bestFit="1" customWidth="1"/>
    <col min="23" max="23" width="11.140625" style="177" bestFit="1" customWidth="1"/>
    <col min="24" max="27" width="13.00390625" style="177" bestFit="1" customWidth="1"/>
    <col min="28" max="16384" width="9.140625" style="177" customWidth="1"/>
  </cols>
  <sheetData>
    <row r="1" ht="12.75" customHeight="1" hidden="1"/>
    <row r="2" spans="2:8" ht="18.75" hidden="1">
      <c r="B2" s="179" t="s">
        <v>293</v>
      </c>
      <c r="C2" s="179"/>
      <c r="D2" s="179" t="s">
        <v>294</v>
      </c>
      <c r="E2" s="179"/>
      <c r="F2" s="179" t="s">
        <v>295</v>
      </c>
      <c r="G2" s="179"/>
      <c r="H2" s="179"/>
    </row>
    <row r="3" ht="18.75" hidden="1"/>
    <row r="4" ht="1.5" customHeight="1" hidden="1"/>
    <row r="5" ht="18.75" hidden="1"/>
    <row r="6" spans="2:11" ht="18.75" hidden="1">
      <c r="B6" s="180"/>
      <c r="C6" s="181" t="s">
        <v>0</v>
      </c>
      <c r="D6" s="181" t="s">
        <v>1</v>
      </c>
      <c r="E6" s="181"/>
      <c r="F6" s="181" t="s">
        <v>2</v>
      </c>
      <c r="G6" s="181" t="s">
        <v>3</v>
      </c>
      <c r="H6" s="181" t="s">
        <v>4</v>
      </c>
      <c r="I6" s="181" t="s">
        <v>5</v>
      </c>
      <c r="J6" s="181"/>
      <c r="K6" s="182"/>
    </row>
    <row r="7" spans="2:11" ht="18.75" hidden="1">
      <c r="B7" s="180"/>
      <c r="C7" s="181" t="s">
        <v>6</v>
      </c>
      <c r="D7" s="181"/>
      <c r="E7" s="181"/>
      <c r="F7" s="181"/>
      <c r="G7" s="181" t="s">
        <v>7</v>
      </c>
      <c r="H7" s="181" t="s">
        <v>8</v>
      </c>
      <c r="I7" s="181" t="s">
        <v>9</v>
      </c>
      <c r="J7" s="181"/>
      <c r="K7" s="182"/>
    </row>
    <row r="8" spans="2:11" ht="18.75" hidden="1">
      <c r="B8" s="180" t="s">
        <v>177</v>
      </c>
      <c r="C8" s="183">
        <v>48.28</v>
      </c>
      <c r="D8" s="183">
        <v>0</v>
      </c>
      <c r="E8" s="183"/>
      <c r="F8" s="184"/>
      <c r="G8" s="180"/>
      <c r="H8" s="183">
        <v>0</v>
      </c>
      <c r="I8" s="184">
        <v>48.28</v>
      </c>
      <c r="J8" s="180"/>
      <c r="K8" s="185"/>
    </row>
    <row r="9" spans="2:11" ht="18.75" hidden="1">
      <c r="B9" s="180" t="s">
        <v>11</v>
      </c>
      <c r="C9" s="183">
        <v>4790.06</v>
      </c>
      <c r="D9" s="183">
        <v>3707.55</v>
      </c>
      <c r="E9" s="183"/>
      <c r="F9" s="184">
        <v>2795.32</v>
      </c>
      <c r="G9" s="180"/>
      <c r="H9" s="183">
        <v>2795.32</v>
      </c>
      <c r="I9" s="184">
        <v>5702.29</v>
      </c>
      <c r="J9" s="180"/>
      <c r="K9" s="185"/>
    </row>
    <row r="10" spans="2:11" ht="18.75" hidden="1">
      <c r="B10" s="180" t="s">
        <v>12</v>
      </c>
      <c r="C10" s="180"/>
      <c r="D10" s="183">
        <f>SUM(D8:D9)</f>
        <v>3707.55</v>
      </c>
      <c r="E10" s="183"/>
      <c r="F10" s="180"/>
      <c r="G10" s="180"/>
      <c r="H10" s="183">
        <f>SUM(H8:H9)</f>
        <v>2795.32</v>
      </c>
      <c r="I10" s="180"/>
      <c r="J10" s="180"/>
      <c r="K10" s="185"/>
    </row>
    <row r="11" ht="18.75" hidden="1">
      <c r="B11" s="177" t="s">
        <v>296</v>
      </c>
    </row>
    <row r="12" ht="7.5" customHeight="1" hidden="1"/>
    <row r="13" ht="8.25" customHeight="1" hidden="1"/>
    <row r="14" spans="2:17" ht="18.75" hidden="1">
      <c r="B14" s="186" t="s">
        <v>252</v>
      </c>
      <c r="C14" s="511" t="s">
        <v>14</v>
      </c>
      <c r="D14" s="512"/>
      <c r="E14" s="248"/>
      <c r="F14" s="181"/>
      <c r="G14" s="181"/>
      <c r="H14" s="181"/>
      <c r="I14" s="181" t="s">
        <v>20</v>
      </c>
      <c r="J14" s="185"/>
      <c r="K14" s="185"/>
      <c r="L14" s="185"/>
      <c r="M14" s="185"/>
      <c r="N14" s="185"/>
      <c r="O14" s="185"/>
      <c r="P14" s="185"/>
      <c r="Q14" s="185"/>
    </row>
    <row r="15" spans="2:17" ht="14.25" customHeight="1" hidden="1">
      <c r="B15" s="187"/>
      <c r="C15" s="513"/>
      <c r="D15" s="514"/>
      <c r="E15" s="249"/>
      <c r="F15" s="181"/>
      <c r="G15" s="181"/>
      <c r="H15" s="181" t="s">
        <v>270</v>
      </c>
      <c r="I15" s="181"/>
      <c r="J15" s="185"/>
      <c r="K15" s="185"/>
      <c r="L15" s="185"/>
      <c r="M15" s="185"/>
      <c r="N15" s="185"/>
      <c r="O15" s="185"/>
      <c r="P15" s="185"/>
      <c r="Q15" s="185"/>
    </row>
    <row r="16" spans="2:17" ht="3.75" customHeight="1" hidden="1">
      <c r="B16" s="188"/>
      <c r="C16" s="180"/>
      <c r="D16" s="180"/>
      <c r="E16" s="180"/>
      <c r="F16" s="180"/>
      <c r="G16" s="180"/>
      <c r="H16" s="180"/>
      <c r="I16" s="180"/>
      <c r="J16" s="185"/>
      <c r="K16" s="185"/>
      <c r="L16" s="185"/>
      <c r="M16" s="185"/>
      <c r="N16" s="185"/>
      <c r="O16" s="185"/>
      <c r="P16" s="185"/>
      <c r="Q16" s="185"/>
    </row>
    <row r="17" spans="2:17" ht="13.5" customHeight="1" hidden="1">
      <c r="B17" s="180"/>
      <c r="C17" s="180"/>
      <c r="D17" s="180"/>
      <c r="E17" s="180"/>
      <c r="F17" s="180"/>
      <c r="G17" s="180"/>
      <c r="H17" s="180"/>
      <c r="I17" s="180"/>
      <c r="J17" s="185"/>
      <c r="K17" s="185"/>
      <c r="L17" s="185"/>
      <c r="M17" s="185"/>
      <c r="N17" s="185"/>
      <c r="O17" s="185"/>
      <c r="P17" s="185"/>
      <c r="Q17" s="185"/>
    </row>
    <row r="18" spans="2:17" ht="0.75" customHeight="1" hidden="1">
      <c r="B18" s="180"/>
      <c r="C18" s="180"/>
      <c r="D18" s="180"/>
      <c r="E18" s="180"/>
      <c r="F18" s="180"/>
      <c r="G18" s="180"/>
      <c r="H18" s="180"/>
      <c r="I18" s="180"/>
      <c r="J18" s="185"/>
      <c r="K18" s="185"/>
      <c r="L18" s="185"/>
      <c r="M18" s="185"/>
      <c r="N18" s="185"/>
      <c r="O18" s="185"/>
      <c r="P18" s="185"/>
      <c r="Q18" s="185"/>
    </row>
    <row r="19" spans="2:17" ht="14.25" customHeight="1" hidden="1" thickBot="1">
      <c r="B19" s="180"/>
      <c r="C19" s="180"/>
      <c r="D19" s="180"/>
      <c r="E19" s="180"/>
      <c r="F19" s="180"/>
      <c r="G19" s="180"/>
      <c r="H19" s="180"/>
      <c r="I19" s="180"/>
      <c r="J19" s="185"/>
      <c r="K19" s="185"/>
      <c r="L19" s="185"/>
      <c r="M19" s="185"/>
      <c r="N19" s="185"/>
      <c r="O19" s="185"/>
      <c r="P19" s="185"/>
      <c r="Q19" s="185"/>
    </row>
    <row r="20" spans="2:17" ht="0.75" customHeight="1" hidden="1">
      <c r="B20" s="180"/>
      <c r="C20" s="180"/>
      <c r="D20" s="180"/>
      <c r="E20" s="180"/>
      <c r="F20" s="180"/>
      <c r="G20" s="180"/>
      <c r="H20" s="180"/>
      <c r="I20" s="180"/>
      <c r="J20" s="185"/>
      <c r="K20" s="185"/>
      <c r="L20" s="185"/>
      <c r="M20" s="185"/>
      <c r="N20" s="185"/>
      <c r="O20" s="185"/>
      <c r="P20" s="185"/>
      <c r="Q20" s="185"/>
    </row>
    <row r="21" spans="2:17" ht="19.5" hidden="1" thickBot="1">
      <c r="B21" s="180"/>
      <c r="C21" s="180"/>
      <c r="D21" s="180"/>
      <c r="E21" s="180"/>
      <c r="F21" s="180"/>
      <c r="G21" s="189" t="s">
        <v>297</v>
      </c>
      <c r="H21" s="190" t="s">
        <v>262</v>
      </c>
      <c r="I21" s="180"/>
      <c r="J21" s="185"/>
      <c r="K21" s="185"/>
      <c r="L21" s="185"/>
      <c r="M21" s="185"/>
      <c r="N21" s="185"/>
      <c r="O21" s="185"/>
      <c r="P21" s="185"/>
      <c r="Q21" s="185"/>
    </row>
    <row r="22" spans="2:17" ht="18.75" hidden="1">
      <c r="B22" s="191" t="s">
        <v>215</v>
      </c>
      <c r="C22" s="191"/>
      <c r="D22" s="191"/>
      <c r="E22" s="191"/>
      <c r="F22" s="183"/>
      <c r="G22" s="180">
        <v>347.8</v>
      </c>
      <c r="H22" s="180">
        <v>7.55</v>
      </c>
      <c r="I22" s="184">
        <f>G22*H22</f>
        <v>2625.89</v>
      </c>
      <c r="J22" s="185"/>
      <c r="K22" s="185"/>
      <c r="L22" s="185"/>
      <c r="M22" s="185"/>
      <c r="N22" s="185"/>
      <c r="O22" s="185"/>
      <c r="P22" s="185"/>
      <c r="Q22" s="185"/>
    </row>
    <row r="23" spans="2:17" ht="18.75" hidden="1">
      <c r="B23" s="191" t="s">
        <v>216</v>
      </c>
      <c r="C23" s="191"/>
      <c r="D23" s="191"/>
      <c r="E23" s="191"/>
      <c r="F23" s="180"/>
      <c r="G23" s="180"/>
      <c r="H23" s="180"/>
      <c r="I23" s="180"/>
      <c r="J23" s="185"/>
      <c r="K23" s="185"/>
      <c r="L23" s="185"/>
      <c r="M23" s="185"/>
      <c r="N23" s="185"/>
      <c r="O23" s="185"/>
      <c r="P23" s="185"/>
      <c r="Q23" s="185"/>
    </row>
    <row r="24" spans="2:17" ht="2.25" customHeight="1" hidden="1">
      <c r="B24" s="191" t="s">
        <v>217</v>
      </c>
      <c r="C24" s="191" t="s">
        <v>218</v>
      </c>
      <c r="D24" s="191"/>
      <c r="E24" s="191"/>
      <c r="F24" s="180"/>
      <c r="G24" s="180"/>
      <c r="H24" s="180"/>
      <c r="I24" s="180"/>
      <c r="J24" s="185"/>
      <c r="K24" s="185"/>
      <c r="L24" s="185"/>
      <c r="M24" s="185"/>
      <c r="N24" s="185"/>
      <c r="O24" s="185"/>
      <c r="P24" s="185"/>
      <c r="Q24" s="185"/>
    </row>
    <row r="25" spans="2:17" ht="14.25" customHeight="1" hidden="1">
      <c r="B25" s="191" t="s">
        <v>219</v>
      </c>
      <c r="C25" s="191"/>
      <c r="D25" s="191"/>
      <c r="E25" s="191"/>
      <c r="F25" s="180"/>
      <c r="G25" s="180"/>
      <c r="H25" s="180"/>
      <c r="I25" s="180"/>
      <c r="J25" s="185"/>
      <c r="K25" s="185"/>
      <c r="L25" s="185"/>
      <c r="M25" s="185"/>
      <c r="N25" s="185"/>
      <c r="O25" s="185"/>
      <c r="P25" s="185"/>
      <c r="Q25" s="185"/>
    </row>
    <row r="26" spans="2:17" ht="18.75" hidden="1">
      <c r="B26" s="180"/>
      <c r="C26" s="180"/>
      <c r="D26" s="180"/>
      <c r="E26" s="180"/>
      <c r="F26" s="180"/>
      <c r="G26" s="180"/>
      <c r="H26" s="180"/>
      <c r="I26" s="180"/>
      <c r="J26" s="185"/>
      <c r="K26" s="185"/>
      <c r="L26" s="185"/>
      <c r="M26" s="185"/>
      <c r="N26" s="185"/>
      <c r="O26" s="185"/>
      <c r="P26" s="185"/>
      <c r="Q26" s="185"/>
    </row>
    <row r="27" spans="2:17" ht="0.75" customHeight="1" hidden="1">
      <c r="B27" s="180"/>
      <c r="C27" s="180"/>
      <c r="D27" s="180"/>
      <c r="E27" s="180"/>
      <c r="F27" s="180"/>
      <c r="G27" s="180"/>
      <c r="H27" s="180"/>
      <c r="I27" s="180"/>
      <c r="J27" s="185"/>
      <c r="K27" s="185"/>
      <c r="L27" s="185"/>
      <c r="M27" s="185"/>
      <c r="N27" s="185"/>
      <c r="O27" s="185"/>
      <c r="P27" s="185"/>
      <c r="Q27" s="185"/>
    </row>
    <row r="28" spans="2:17" ht="3.75" customHeight="1" hidden="1">
      <c r="B28" s="180"/>
      <c r="C28" s="180"/>
      <c r="D28" s="180"/>
      <c r="E28" s="180"/>
      <c r="F28" s="180"/>
      <c r="G28" s="180"/>
      <c r="H28" s="180"/>
      <c r="I28" s="180"/>
      <c r="J28" s="185"/>
      <c r="K28" s="185"/>
      <c r="L28" s="185"/>
      <c r="M28" s="185"/>
      <c r="N28" s="185"/>
      <c r="O28" s="185"/>
      <c r="P28" s="185"/>
      <c r="Q28" s="185"/>
    </row>
    <row r="29" spans="2:17" ht="18.75" hidden="1">
      <c r="B29" s="180"/>
      <c r="C29" s="180"/>
      <c r="D29" s="180"/>
      <c r="E29" s="180"/>
      <c r="F29" s="180"/>
      <c r="G29" s="180"/>
      <c r="H29" s="180"/>
      <c r="I29" s="180"/>
      <c r="J29" s="185"/>
      <c r="K29" s="185"/>
      <c r="L29" s="185"/>
      <c r="M29" s="185"/>
      <c r="N29" s="185"/>
      <c r="O29" s="185"/>
      <c r="P29" s="185"/>
      <c r="Q29" s="185"/>
    </row>
    <row r="30" spans="2:17" ht="0.75" customHeight="1" hidden="1">
      <c r="B30" s="180"/>
      <c r="C30" s="180"/>
      <c r="D30" s="180"/>
      <c r="E30" s="180"/>
      <c r="F30" s="180"/>
      <c r="G30" s="180"/>
      <c r="H30" s="180"/>
      <c r="I30" s="180"/>
      <c r="J30" s="185"/>
      <c r="K30" s="185"/>
      <c r="L30" s="185"/>
      <c r="M30" s="185"/>
      <c r="N30" s="185"/>
      <c r="O30" s="185"/>
      <c r="P30" s="185"/>
      <c r="Q30" s="185"/>
    </row>
    <row r="31" spans="2:17" ht="18.75" hidden="1">
      <c r="B31" s="180"/>
      <c r="C31" s="180"/>
      <c r="D31" s="180"/>
      <c r="E31" s="180"/>
      <c r="F31" s="180"/>
      <c r="G31" s="180"/>
      <c r="H31" s="180"/>
      <c r="I31" s="180"/>
      <c r="J31" s="185"/>
      <c r="K31" s="185"/>
      <c r="L31" s="185"/>
      <c r="M31" s="185"/>
      <c r="N31" s="185"/>
      <c r="O31" s="185"/>
      <c r="P31" s="185"/>
      <c r="Q31" s="185"/>
    </row>
    <row r="32" spans="2:17" ht="18.75" hidden="1">
      <c r="B32" s="180"/>
      <c r="C32" s="180"/>
      <c r="D32" s="180"/>
      <c r="E32" s="180"/>
      <c r="F32" s="180"/>
      <c r="G32" s="180"/>
      <c r="H32" s="180"/>
      <c r="I32" s="180"/>
      <c r="J32" s="185"/>
      <c r="K32" s="185"/>
      <c r="L32" s="185"/>
      <c r="M32" s="185"/>
      <c r="N32" s="185"/>
      <c r="O32" s="185"/>
      <c r="P32" s="185"/>
      <c r="Q32" s="185"/>
    </row>
    <row r="33" spans="2:17" ht="18.75" hidden="1">
      <c r="B33" s="180"/>
      <c r="C33" s="180"/>
      <c r="D33" s="180"/>
      <c r="E33" s="180"/>
      <c r="F33" s="180"/>
      <c r="G33" s="181"/>
      <c r="H33" s="181"/>
      <c r="I33" s="192"/>
      <c r="J33" s="185"/>
      <c r="K33" s="185"/>
      <c r="L33" s="185"/>
      <c r="M33" s="185"/>
      <c r="N33" s="185"/>
      <c r="O33" s="185"/>
      <c r="P33" s="185"/>
      <c r="Q33" s="185"/>
    </row>
    <row r="34" spans="2:17" ht="18.75" hidden="1">
      <c r="B34" s="180"/>
      <c r="C34" s="180"/>
      <c r="D34" s="180"/>
      <c r="E34" s="180"/>
      <c r="F34" s="180"/>
      <c r="G34" s="180"/>
      <c r="H34" s="180" t="s">
        <v>27</v>
      </c>
      <c r="I34" s="193">
        <f>SUM(I17:I33)</f>
        <v>2625.89</v>
      </c>
      <c r="J34" s="185"/>
      <c r="K34" s="185"/>
      <c r="L34" s="185"/>
      <c r="M34" s="185"/>
      <c r="N34" s="185"/>
      <c r="O34" s="185"/>
      <c r="P34" s="185"/>
      <c r="Q34" s="185"/>
    </row>
    <row r="35" spans="1:11" ht="18.75">
      <c r="A35" s="515" t="s">
        <v>298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</row>
    <row r="36" spans="1:11" ht="18.75">
      <c r="A36" s="515"/>
      <c r="B36" s="515"/>
      <c r="C36" s="515"/>
      <c r="D36" s="515"/>
      <c r="E36" s="515"/>
      <c r="F36" s="515"/>
      <c r="G36" s="515"/>
      <c r="H36" s="515"/>
      <c r="I36" s="515"/>
      <c r="J36" s="515"/>
      <c r="K36" s="515"/>
    </row>
    <row r="37" ht="18.75" hidden="1"/>
    <row r="38" ht="18.75" hidden="1"/>
    <row r="39" spans="1:9" ht="18.75">
      <c r="A39" s="194"/>
      <c r="B39" s="195"/>
      <c r="C39" s="195"/>
      <c r="D39" s="195"/>
      <c r="E39" s="195"/>
      <c r="F39" s="195"/>
      <c r="G39" s="195"/>
      <c r="H39" s="194"/>
      <c r="I39" s="194"/>
    </row>
    <row r="40" spans="1:9" ht="18.75">
      <c r="A40" s="194"/>
      <c r="B40" s="194" t="s">
        <v>299</v>
      </c>
      <c r="C40" s="195"/>
      <c r="D40" s="195"/>
      <c r="E40" s="195"/>
      <c r="F40" s="195"/>
      <c r="G40" s="194"/>
      <c r="H40" s="195"/>
      <c r="I40" s="194"/>
    </row>
    <row r="41" spans="1:9" ht="18.75">
      <c r="A41" s="194"/>
      <c r="B41" s="195" t="s">
        <v>300</v>
      </c>
      <c r="C41" s="194" t="s">
        <v>301</v>
      </c>
      <c r="D41" s="194"/>
      <c r="E41" s="194"/>
      <c r="F41" s="195"/>
      <c r="G41" s="194"/>
      <c r="H41" s="195"/>
      <c r="I41" s="194"/>
    </row>
    <row r="42" spans="1:9" ht="18.75">
      <c r="A42" s="194"/>
      <c r="B42" s="195" t="s">
        <v>302</v>
      </c>
      <c r="C42" s="196">
        <v>1798.6000000000001</v>
      </c>
      <c r="D42" s="194" t="s">
        <v>303</v>
      </c>
      <c r="E42" s="194"/>
      <c r="F42" s="195"/>
      <c r="G42" s="194"/>
      <c r="H42" s="195"/>
      <c r="I42" s="194"/>
    </row>
    <row r="43" spans="1:9" ht="18" customHeight="1">
      <c r="A43" s="194"/>
      <c r="B43" s="195" t="s">
        <v>304</v>
      </c>
      <c r="C43" s="197" t="s">
        <v>375</v>
      </c>
      <c r="D43" s="194" t="s">
        <v>354</v>
      </c>
      <c r="E43" s="194"/>
      <c r="F43" s="194"/>
      <c r="G43" s="195"/>
      <c r="H43" s="195"/>
      <c r="I43" s="194"/>
    </row>
    <row r="44" spans="1:27" ht="18" customHeight="1">
      <c r="A44" s="194"/>
      <c r="B44" s="195"/>
      <c r="C44" s="197"/>
      <c r="D44" s="194"/>
      <c r="E44" s="194"/>
      <c r="F44" s="194"/>
      <c r="G44" s="195"/>
      <c r="H44" s="195"/>
      <c r="I44" s="194"/>
      <c r="W44" s="518" t="s">
        <v>344</v>
      </c>
      <c r="X44" s="518"/>
      <c r="Y44" s="518"/>
      <c r="Z44" s="518"/>
      <c r="AA44" s="518"/>
    </row>
    <row r="45" spans="1:27" ht="60" customHeight="1">
      <c r="A45" s="194"/>
      <c r="B45" s="195"/>
      <c r="C45" s="197"/>
      <c r="D45" s="194"/>
      <c r="E45" s="194"/>
      <c r="F45" s="194"/>
      <c r="G45" s="198" t="s">
        <v>307</v>
      </c>
      <c r="H45" s="199" t="s">
        <v>1</v>
      </c>
      <c r="I45" s="199" t="s">
        <v>2</v>
      </c>
      <c r="J45" s="200" t="s">
        <v>308</v>
      </c>
      <c r="K45" s="251" t="s">
        <v>309</v>
      </c>
      <c r="L45" s="201" t="s">
        <v>310</v>
      </c>
      <c r="V45" s="146" t="s">
        <v>354</v>
      </c>
      <c r="W45" s="147" t="s">
        <v>355</v>
      </c>
      <c r="X45" s="147" t="s">
        <v>356</v>
      </c>
      <c r="Y45" s="147" t="s">
        <v>8</v>
      </c>
      <c r="Z45" s="147" t="s">
        <v>357</v>
      </c>
      <c r="AA45" s="147" t="s">
        <v>358</v>
      </c>
    </row>
    <row r="46" spans="1:27" s="207" customFormat="1" ht="12.75" customHeight="1">
      <c r="A46" s="202"/>
      <c r="B46" s="203"/>
      <c r="C46" s="204"/>
      <c r="D46" s="202"/>
      <c r="E46" s="202"/>
      <c r="F46" s="202"/>
      <c r="G46" s="205" t="s">
        <v>51</v>
      </c>
      <c r="H46" s="205" t="s">
        <v>51</v>
      </c>
      <c r="I46" s="205" t="s">
        <v>51</v>
      </c>
      <c r="J46" s="205" t="s">
        <v>51</v>
      </c>
      <c r="K46" s="205" t="s">
        <v>51</v>
      </c>
      <c r="L46" s="206"/>
      <c r="N46" s="208" t="s">
        <v>311</v>
      </c>
      <c r="O46" s="208" t="s">
        <v>312</v>
      </c>
      <c r="P46" s="208" t="s">
        <v>349</v>
      </c>
      <c r="R46" s="208" t="s">
        <v>313</v>
      </c>
      <c r="V46" s="148" t="s">
        <v>359</v>
      </c>
      <c r="W46" s="149">
        <v>7057.099999999999</v>
      </c>
      <c r="X46" s="149">
        <v>2626.2</v>
      </c>
      <c r="Y46" s="149">
        <v>2427.15</v>
      </c>
      <c r="Z46" s="149">
        <v>7256.15</v>
      </c>
      <c r="AA46" s="149">
        <v>0</v>
      </c>
    </row>
    <row r="47" spans="1:27" ht="33" customHeight="1">
      <c r="A47" s="194"/>
      <c r="B47" s="503" t="s">
        <v>314</v>
      </c>
      <c r="C47" s="503"/>
      <c r="D47" s="503"/>
      <c r="E47" s="503"/>
      <c r="F47" s="503"/>
      <c r="G47" s="210">
        <f>G49+G50</f>
        <v>14.11</v>
      </c>
      <c r="H47" s="211">
        <f>H49+H50</f>
        <v>25378.24</v>
      </c>
      <c r="I47" s="211">
        <f>N47+O47</f>
        <v>24275.539999999997</v>
      </c>
      <c r="J47" s="212">
        <f>J50+J49</f>
        <v>15179.558</v>
      </c>
      <c r="K47" s="212">
        <f>I47-J47</f>
        <v>9095.981999999996</v>
      </c>
      <c r="L47" s="212">
        <f>L49+L50</f>
        <v>1102.7000000000044</v>
      </c>
      <c r="N47" s="253">
        <v>69.77</v>
      </c>
      <c r="O47" s="261">
        <v>24205.769999999997</v>
      </c>
      <c r="P47" s="253">
        <v>2626.2</v>
      </c>
      <c r="Q47" s="177">
        <v>0</v>
      </c>
      <c r="R47" s="253">
        <v>2510.5400000000004</v>
      </c>
      <c r="V47" s="148" t="s">
        <v>360</v>
      </c>
      <c r="W47" s="154">
        <f>Z46</f>
        <v>7256.15</v>
      </c>
      <c r="X47" s="154">
        <f>H53</f>
        <v>2626.2</v>
      </c>
      <c r="Y47" s="154">
        <f>I53</f>
        <v>2510.5400000000004</v>
      </c>
      <c r="Z47" s="149">
        <f aca="true" t="shared" si="0" ref="Z47:Z57">W47+X47-Y47</f>
        <v>7371.809999999998</v>
      </c>
      <c r="AA47" s="150"/>
    </row>
    <row r="48" spans="1:27" ht="18" customHeight="1">
      <c r="A48" s="194"/>
      <c r="B48" s="516" t="s">
        <v>315</v>
      </c>
      <c r="C48" s="486"/>
      <c r="D48" s="486"/>
      <c r="E48" s="486"/>
      <c r="F48" s="487"/>
      <c r="G48" s="213"/>
      <c r="H48" s="214"/>
      <c r="I48" s="214"/>
      <c r="J48" s="180"/>
      <c r="K48" s="180"/>
      <c r="L48" s="214"/>
      <c r="V48" s="148" t="s">
        <v>361</v>
      </c>
      <c r="W48" s="150"/>
      <c r="X48" s="150"/>
      <c r="Y48" s="150"/>
      <c r="Z48" s="149">
        <f t="shared" si="0"/>
        <v>0</v>
      </c>
      <c r="AA48" s="150"/>
    </row>
    <row r="49" spans="1:27" ht="18" customHeight="1">
      <c r="A49" s="194"/>
      <c r="B49" s="501" t="s">
        <v>11</v>
      </c>
      <c r="C49" s="501"/>
      <c r="D49" s="501"/>
      <c r="E49" s="501"/>
      <c r="F49" s="501"/>
      <c r="G49" s="213">
        <f>G58</f>
        <v>9.47</v>
      </c>
      <c r="H49" s="214">
        <f>ROUND(G49*C42,2)</f>
        <v>17032.74</v>
      </c>
      <c r="I49" s="214">
        <f>H49</f>
        <v>17032.74</v>
      </c>
      <c r="J49" s="214">
        <v>15018.308</v>
      </c>
      <c r="K49" s="214">
        <f>I49-J49</f>
        <v>2014.4320000000007</v>
      </c>
      <c r="L49" s="214">
        <f>H49-I49</f>
        <v>0</v>
      </c>
      <c r="V49" s="148" t="s">
        <v>362</v>
      </c>
      <c r="W49" s="151"/>
      <c r="X49" s="151"/>
      <c r="Y49" s="151"/>
      <c r="Z49" s="149">
        <f t="shared" si="0"/>
        <v>0</v>
      </c>
      <c r="AA49" s="151"/>
    </row>
    <row r="50" spans="1:27" ht="18" customHeight="1">
      <c r="A50" s="194"/>
      <c r="B50" s="501" t="s">
        <v>62</v>
      </c>
      <c r="C50" s="501"/>
      <c r="D50" s="501"/>
      <c r="E50" s="501"/>
      <c r="F50" s="501"/>
      <c r="G50" s="213">
        <v>4.64</v>
      </c>
      <c r="H50" s="214">
        <f>ROUND(G50*C42,2)</f>
        <v>8345.5</v>
      </c>
      <c r="I50" s="214">
        <f>I47-I49</f>
        <v>7242.799999999996</v>
      </c>
      <c r="J50" s="214">
        <f>H66-K53</f>
        <v>161.25</v>
      </c>
      <c r="K50" s="214">
        <f>I50-J50</f>
        <v>7081.549999999996</v>
      </c>
      <c r="L50" s="214">
        <f>H50-I50</f>
        <v>1102.7000000000044</v>
      </c>
      <c r="V50" s="148" t="s">
        <v>363</v>
      </c>
      <c r="W50" s="150"/>
      <c r="X50" s="150"/>
      <c r="Y50" s="150"/>
      <c r="Z50" s="149">
        <f t="shared" si="0"/>
        <v>0</v>
      </c>
      <c r="AA50" s="150"/>
    </row>
    <row r="51" spans="1:27" ht="36.75" customHeight="1">
      <c r="A51" s="194"/>
      <c r="L51" s="214">
        <f>H53-I53</f>
        <v>115.6599999999994</v>
      </c>
      <c r="V51" s="148" t="s">
        <v>364</v>
      </c>
      <c r="W51" s="150"/>
      <c r="X51" s="150"/>
      <c r="Y51" s="150"/>
      <c r="Z51" s="149">
        <f t="shared" si="0"/>
        <v>0</v>
      </c>
      <c r="AA51" s="150"/>
    </row>
    <row r="52" spans="1:27" ht="18.75">
      <c r="A52" s="194"/>
      <c r="G52" s="215" t="s">
        <v>345</v>
      </c>
      <c r="H52" s="215" t="s">
        <v>1</v>
      </c>
      <c r="I52" s="215" t="s">
        <v>2</v>
      </c>
      <c r="J52" s="215" t="s">
        <v>346</v>
      </c>
      <c r="K52" s="215" t="s">
        <v>347</v>
      </c>
      <c r="L52" s="216"/>
      <c r="V52" s="148" t="s">
        <v>365</v>
      </c>
      <c r="W52" s="150"/>
      <c r="X52" s="150"/>
      <c r="Y52" s="150"/>
      <c r="Z52" s="149">
        <f t="shared" si="0"/>
        <v>0</v>
      </c>
      <c r="AA52" s="150"/>
    </row>
    <row r="53" spans="2:27" ht="18" customHeight="1">
      <c r="B53" s="503" t="s">
        <v>344</v>
      </c>
      <c r="C53" s="503"/>
      <c r="D53" s="503"/>
      <c r="E53" s="503"/>
      <c r="F53" s="517"/>
      <c r="G53" s="217">
        <f>'01 14 г'!J53</f>
        <v>7256.15</v>
      </c>
      <c r="H53" s="217">
        <f>P47</f>
        <v>2626.2</v>
      </c>
      <c r="I53" s="217">
        <f>R47</f>
        <v>2510.5400000000004</v>
      </c>
      <c r="J53" s="217">
        <f>G53+H53-I53</f>
        <v>7371.809999999998</v>
      </c>
      <c r="K53" s="217">
        <v>0</v>
      </c>
      <c r="V53" s="148" t="s">
        <v>366</v>
      </c>
      <c r="W53" s="150"/>
      <c r="X53" s="150"/>
      <c r="Y53" s="150"/>
      <c r="Z53" s="149">
        <f t="shared" si="0"/>
        <v>0</v>
      </c>
      <c r="AA53" s="150"/>
    </row>
    <row r="54" spans="2:27" ht="18" customHeight="1">
      <c r="B54" s="195"/>
      <c r="C54" s="197"/>
      <c r="D54" s="194"/>
      <c r="E54" s="194"/>
      <c r="F54" s="194"/>
      <c r="G54" s="195"/>
      <c r="H54" s="195"/>
      <c r="I54" s="194"/>
      <c r="V54" s="148" t="s">
        <v>367</v>
      </c>
      <c r="W54" s="150"/>
      <c r="X54" s="150"/>
      <c r="Y54" s="150"/>
      <c r="Z54" s="149">
        <f t="shared" si="0"/>
        <v>0</v>
      </c>
      <c r="AA54" s="150"/>
    </row>
    <row r="55" spans="1:27" ht="18.75">
      <c r="A55" s="194"/>
      <c r="B55" s="218"/>
      <c r="C55" s="219"/>
      <c r="D55" s="220"/>
      <c r="E55" s="220"/>
      <c r="F55" s="220"/>
      <c r="G55" s="217" t="s">
        <v>307</v>
      </c>
      <c r="H55" s="217" t="s">
        <v>317</v>
      </c>
      <c r="I55" s="194"/>
      <c r="V55" s="148" t="s">
        <v>368</v>
      </c>
      <c r="W55" s="150"/>
      <c r="X55" s="150"/>
      <c r="Y55" s="150"/>
      <c r="Z55" s="149">
        <f t="shared" si="0"/>
        <v>0</v>
      </c>
      <c r="AA55" s="150"/>
    </row>
    <row r="56" spans="1:27" s="207" customFormat="1" ht="11.25" customHeight="1">
      <c r="A56" s="221"/>
      <c r="B56" s="222"/>
      <c r="C56" s="223"/>
      <c r="D56" s="224"/>
      <c r="E56" s="224"/>
      <c r="F56" s="224"/>
      <c r="G56" s="205" t="s">
        <v>51</v>
      </c>
      <c r="H56" s="205" t="s">
        <v>51</v>
      </c>
      <c r="I56" s="202"/>
      <c r="L56" s="202"/>
      <c r="V56" s="148" t="s">
        <v>369</v>
      </c>
      <c r="W56" s="150"/>
      <c r="X56" s="150"/>
      <c r="Y56" s="150"/>
      <c r="Z56" s="149">
        <f t="shared" si="0"/>
        <v>0</v>
      </c>
      <c r="AA56" s="150"/>
    </row>
    <row r="57" spans="1:27" ht="33.75" customHeight="1">
      <c r="A57" s="225" t="s">
        <v>318</v>
      </c>
      <c r="B57" s="504" t="s">
        <v>342</v>
      </c>
      <c r="C57" s="505"/>
      <c r="D57" s="505"/>
      <c r="E57" s="505"/>
      <c r="F57" s="505"/>
      <c r="G57" s="180"/>
      <c r="H57" s="226">
        <f>H58+H66</f>
        <v>17193.988</v>
      </c>
      <c r="I57" s="194"/>
      <c r="V57" s="148" t="s">
        <v>370</v>
      </c>
      <c r="W57" s="150"/>
      <c r="X57" s="150"/>
      <c r="Y57" s="150"/>
      <c r="Z57" s="149">
        <f t="shared" si="0"/>
        <v>0</v>
      </c>
      <c r="AA57" s="150"/>
    </row>
    <row r="58" spans="1:27" ht="18.75">
      <c r="A58" s="227" t="s">
        <v>320</v>
      </c>
      <c r="B58" s="506" t="s">
        <v>321</v>
      </c>
      <c r="C58" s="507"/>
      <c r="D58" s="507"/>
      <c r="E58" s="507"/>
      <c r="F58" s="508"/>
      <c r="G58" s="228">
        <f>G59+G60+G61+G63+G65</f>
        <v>9.47</v>
      </c>
      <c r="H58" s="228">
        <f>H59+H60+H61+H63+H65</f>
        <v>17032.738</v>
      </c>
      <c r="I58" s="194"/>
      <c r="K58" s="229"/>
      <c r="V58" s="152" t="s">
        <v>371</v>
      </c>
      <c r="W58" s="153">
        <f>SUM(W46:W57)</f>
        <v>14313.25</v>
      </c>
      <c r="X58" s="153">
        <f>SUM(X46:X57)</f>
        <v>5252.4</v>
      </c>
      <c r="Y58" s="153">
        <f>SUM(Y46:Y57)</f>
        <v>4937.6900000000005</v>
      </c>
      <c r="Z58" s="153">
        <f>SUM(Z46:Z57)</f>
        <v>14627.959999999997</v>
      </c>
      <c r="AA58" s="153">
        <f>SUM(AA46:AA57)</f>
        <v>0</v>
      </c>
    </row>
    <row r="59" spans="1:11" ht="18.75">
      <c r="A59" s="250" t="s">
        <v>322</v>
      </c>
      <c r="B59" s="509" t="s">
        <v>323</v>
      </c>
      <c r="C59" s="507"/>
      <c r="D59" s="507"/>
      <c r="E59" s="507"/>
      <c r="F59" s="508"/>
      <c r="G59" s="230">
        <v>1.87</v>
      </c>
      <c r="H59" s="252">
        <f>ROUND(G59*C42,2)</f>
        <v>3363.38</v>
      </c>
      <c r="I59" s="194"/>
      <c r="K59" s="229"/>
    </row>
    <row r="60" spans="1:11" ht="39.75" customHeight="1">
      <c r="A60" s="250" t="s">
        <v>324</v>
      </c>
      <c r="B60" s="510" t="s">
        <v>325</v>
      </c>
      <c r="C60" s="499"/>
      <c r="D60" s="499"/>
      <c r="E60" s="499"/>
      <c r="F60" s="499"/>
      <c r="G60" s="251">
        <v>2.2</v>
      </c>
      <c r="H60" s="252">
        <f>ROUND(G60*C42,2)</f>
        <v>3956.92</v>
      </c>
      <c r="I60" s="194"/>
      <c r="K60" s="229"/>
    </row>
    <row r="61" spans="1:9" ht="15" customHeight="1">
      <c r="A61" s="501" t="s">
        <v>326</v>
      </c>
      <c r="B61" s="502" t="s">
        <v>327</v>
      </c>
      <c r="C61" s="496"/>
      <c r="D61" s="496"/>
      <c r="E61" s="496"/>
      <c r="F61" s="496"/>
      <c r="G61" s="482">
        <v>1.58</v>
      </c>
      <c r="H61" s="500">
        <f>ROUND(G61*C42,2)</f>
        <v>2841.79</v>
      </c>
      <c r="I61" s="194"/>
    </row>
    <row r="62" spans="1:9" ht="18.75" customHeight="1">
      <c r="A62" s="501"/>
      <c r="B62" s="496"/>
      <c r="C62" s="496"/>
      <c r="D62" s="496"/>
      <c r="E62" s="496"/>
      <c r="F62" s="496"/>
      <c r="G62" s="482"/>
      <c r="H62" s="500"/>
      <c r="I62" s="194"/>
    </row>
    <row r="63" spans="1:9" ht="21" customHeight="1">
      <c r="A63" s="501" t="s">
        <v>328</v>
      </c>
      <c r="B63" s="502" t="s">
        <v>329</v>
      </c>
      <c r="C63" s="496"/>
      <c r="D63" s="496"/>
      <c r="E63" s="496"/>
      <c r="F63" s="496"/>
      <c r="G63" s="482">
        <v>1.28</v>
      </c>
      <c r="H63" s="500">
        <f>G63*C42</f>
        <v>2302.208</v>
      </c>
      <c r="I63" s="194"/>
    </row>
    <row r="64" spans="1:9" ht="18.75">
      <c r="A64" s="501"/>
      <c r="B64" s="496"/>
      <c r="C64" s="496"/>
      <c r="D64" s="496"/>
      <c r="E64" s="496"/>
      <c r="F64" s="496"/>
      <c r="G64" s="482"/>
      <c r="H64" s="500"/>
      <c r="I64" s="194"/>
    </row>
    <row r="65" spans="1:9" ht="18.75">
      <c r="A65" s="250" t="s">
        <v>330</v>
      </c>
      <c r="B65" s="496" t="s">
        <v>331</v>
      </c>
      <c r="C65" s="496"/>
      <c r="D65" s="496"/>
      <c r="E65" s="496"/>
      <c r="F65" s="496"/>
      <c r="G65" s="217">
        <v>2.54</v>
      </c>
      <c r="H65" s="231">
        <f>ROUND(G65*C42,2)</f>
        <v>4568.44</v>
      </c>
      <c r="I65" s="194"/>
    </row>
    <row r="66" spans="1:9" ht="18.75">
      <c r="A66" s="226" t="s">
        <v>332</v>
      </c>
      <c r="B66" s="497" t="s">
        <v>333</v>
      </c>
      <c r="C66" s="480"/>
      <c r="D66" s="480"/>
      <c r="E66" s="480"/>
      <c r="F66" s="480"/>
      <c r="G66" s="226"/>
      <c r="H66" s="226">
        <f>H67+H68+H69+H70+H71</f>
        <v>161.25</v>
      </c>
      <c r="I66" s="194"/>
    </row>
    <row r="67" spans="1:9" ht="18.75">
      <c r="A67" s="216"/>
      <c r="B67" s="498" t="s">
        <v>334</v>
      </c>
      <c r="C67" s="499"/>
      <c r="D67" s="499"/>
      <c r="E67" s="499"/>
      <c r="F67" s="499"/>
      <c r="G67" s="232"/>
      <c r="H67" s="232"/>
      <c r="I67" s="194"/>
    </row>
    <row r="68" spans="1:16" ht="18.75">
      <c r="A68" s="216"/>
      <c r="B68" s="498" t="s">
        <v>350</v>
      </c>
      <c r="C68" s="499"/>
      <c r="D68" s="499"/>
      <c r="E68" s="499"/>
      <c r="F68" s="499"/>
      <c r="G68" s="231"/>
      <c r="H68" s="231"/>
      <c r="I68" s="194"/>
      <c r="P68" s="177">
        <v>21150.04</v>
      </c>
    </row>
    <row r="69" spans="1:9" ht="18.75" customHeight="1">
      <c r="A69" s="216"/>
      <c r="B69" s="488" t="s">
        <v>372</v>
      </c>
      <c r="C69" s="489"/>
      <c r="D69" s="489"/>
      <c r="E69" s="489"/>
      <c r="F69" s="490"/>
      <c r="G69" s="231"/>
      <c r="H69" s="231">
        <v>161.25</v>
      </c>
      <c r="I69" s="194"/>
    </row>
    <row r="70" spans="1:9" ht="18.75">
      <c r="A70" s="216"/>
      <c r="B70" s="488" t="s">
        <v>336</v>
      </c>
      <c r="C70" s="489"/>
      <c r="D70" s="489"/>
      <c r="E70" s="489"/>
      <c r="F70" s="490"/>
      <c r="G70" s="231"/>
      <c r="H70" s="231"/>
      <c r="I70" s="194"/>
    </row>
    <row r="71" spans="1:9" ht="18.75">
      <c r="A71" s="216"/>
      <c r="B71" s="488"/>
      <c r="C71" s="489"/>
      <c r="D71" s="489"/>
      <c r="E71" s="489"/>
      <c r="F71" s="490"/>
      <c r="G71" s="231"/>
      <c r="H71" s="231"/>
      <c r="I71" s="194"/>
    </row>
    <row r="72" spans="1:9" ht="18.75">
      <c r="A72" s="216"/>
      <c r="B72" s="233"/>
      <c r="C72" s="234"/>
      <c r="D72" s="234"/>
      <c r="E72" s="234"/>
      <c r="F72" s="234"/>
      <c r="G72" s="258"/>
      <c r="H72" s="258"/>
      <c r="I72" s="194"/>
    </row>
    <row r="73" spans="1:9" ht="18.75">
      <c r="A73" s="216"/>
      <c r="B73" s="233"/>
      <c r="C73" s="234"/>
      <c r="D73" s="234"/>
      <c r="E73" s="234"/>
      <c r="F73" s="234"/>
      <c r="G73" s="235"/>
      <c r="H73" s="194"/>
      <c r="I73" s="194"/>
    </row>
    <row r="74" spans="1:10" ht="18.75" customHeight="1">
      <c r="A74" s="216"/>
      <c r="B74" s="233"/>
      <c r="C74" s="234"/>
      <c r="D74" s="234"/>
      <c r="E74" s="234"/>
      <c r="F74" s="234"/>
      <c r="G74" s="491" t="s">
        <v>62</v>
      </c>
      <c r="H74" s="492"/>
      <c r="I74" s="493" t="s">
        <v>316</v>
      </c>
      <c r="J74" s="492"/>
    </row>
    <row r="75" spans="1:10" s="207" customFormat="1" ht="12.75">
      <c r="A75" s="236"/>
      <c r="B75" s="237"/>
      <c r="C75" s="238"/>
      <c r="D75" s="238"/>
      <c r="E75" s="238"/>
      <c r="F75" s="238"/>
      <c r="G75" s="494" t="s">
        <v>51</v>
      </c>
      <c r="H75" s="495"/>
      <c r="I75" s="494" t="s">
        <v>51</v>
      </c>
      <c r="J75" s="495"/>
    </row>
    <row r="76" spans="1:13" s="185" customFormat="1" ht="18.75">
      <c r="A76" s="216"/>
      <c r="B76" s="479" t="s">
        <v>337</v>
      </c>
      <c r="C76" s="480"/>
      <c r="D76" s="480"/>
      <c r="E76" s="480"/>
      <c r="F76" s="481"/>
      <c r="G76" s="482">
        <f>'01 14 г'!G77:H77</f>
        <v>12435.317999999992</v>
      </c>
      <c r="H76" s="483"/>
      <c r="I76" s="482">
        <f>'01 14 г'!I77:J77</f>
        <v>5408.1</v>
      </c>
      <c r="J76" s="483"/>
      <c r="L76" s="239" t="s">
        <v>338</v>
      </c>
      <c r="M76" s="239" t="s">
        <v>339</v>
      </c>
    </row>
    <row r="77" spans="1:19" ht="18.75">
      <c r="A77" s="195"/>
      <c r="B77" s="479" t="s">
        <v>340</v>
      </c>
      <c r="C77" s="480"/>
      <c r="D77" s="480"/>
      <c r="E77" s="480"/>
      <c r="F77" s="481"/>
      <c r="G77" s="482">
        <f>G76+I47-J47</f>
        <v>21531.299999999992</v>
      </c>
      <c r="H77" s="483"/>
      <c r="I77" s="484">
        <f>I76+I53-K53</f>
        <v>7918.640000000001</v>
      </c>
      <c r="J77" s="483"/>
      <c r="L77" s="197">
        <f>G77</f>
        <v>21531.299999999992</v>
      </c>
      <c r="M77" s="197">
        <f>I77</f>
        <v>7918.640000000001</v>
      </c>
      <c r="O77" s="240">
        <f>L79-I53</f>
        <v>38200.939999999995</v>
      </c>
      <c r="P77" s="241" t="s">
        <v>352</v>
      </c>
      <c r="S77" s="177" t="s">
        <v>374</v>
      </c>
    </row>
    <row r="78" spans="1:9" ht="18.75">
      <c r="A78" s="194"/>
      <c r="B78" s="194"/>
      <c r="C78" s="194"/>
      <c r="D78" s="194"/>
      <c r="E78" s="194"/>
      <c r="F78" s="194"/>
      <c r="G78" s="242"/>
      <c r="H78" s="194"/>
      <c r="I78" s="194"/>
    </row>
    <row r="79" spans="1:12" ht="18.75">
      <c r="A79" s="194"/>
      <c r="G79" s="243"/>
      <c r="H79" s="244"/>
      <c r="I79" s="194"/>
      <c r="L79" s="194">
        <f>'11 13г'!H69-'11 13г'!K53</f>
        <v>40711.479999999996</v>
      </c>
    </row>
    <row r="80" spans="1:9" ht="18.75">
      <c r="A80" s="194"/>
      <c r="G80" s="194"/>
      <c r="H80" s="194"/>
      <c r="I80" s="194"/>
    </row>
    <row r="81" spans="1:9" ht="18.75">
      <c r="A81" s="194"/>
      <c r="H81" s="194"/>
      <c r="I81" s="194"/>
    </row>
    <row r="82" spans="1:9" ht="18.75">
      <c r="A82" s="194"/>
      <c r="H82" s="194"/>
      <c r="I82" s="194"/>
    </row>
    <row r="83" spans="1:9" ht="18.75">
      <c r="A83" s="194"/>
      <c r="H83" s="194"/>
      <c r="I83" s="194"/>
    </row>
    <row r="84" spans="1:9" ht="18.75">
      <c r="A84" s="194"/>
      <c r="H84" s="194"/>
      <c r="I84" s="194"/>
    </row>
    <row r="85" spans="1:9" ht="18.75">
      <c r="A85" s="194"/>
      <c r="H85" s="194"/>
      <c r="I85" s="194"/>
    </row>
    <row r="86" spans="1:9" ht="15" customHeight="1">
      <c r="A86" s="194"/>
      <c r="H86" s="194"/>
      <c r="I86" s="194"/>
    </row>
    <row r="87" spans="8:19" ht="18.75" hidden="1">
      <c r="H87" s="194"/>
      <c r="L87" s="177">
        <v>0</v>
      </c>
      <c r="O87" s="245" t="s">
        <v>280</v>
      </c>
      <c r="P87" s="246">
        <f>'[2]июнь2013г'!D92</f>
        <v>5934.36</v>
      </c>
      <c r="Q87" s="246">
        <f>'[2]июнь2013г'!E92</f>
        <v>2626.2</v>
      </c>
      <c r="R87" s="246">
        <f>'[2]июнь2013г'!F92</f>
        <v>2134.76</v>
      </c>
      <c r="S87" s="246">
        <f>'[2]июнь2013г'!G92</f>
        <v>6425.8</v>
      </c>
    </row>
    <row r="88" spans="3:19" ht="18.75" hidden="1">
      <c r="C88" s="216"/>
      <c r="O88" s="246" t="s">
        <v>283</v>
      </c>
      <c r="P88" s="214">
        <f>S87</f>
        <v>6425.8</v>
      </c>
      <c r="Q88" s="180">
        <v>2626.2</v>
      </c>
      <c r="R88" s="180">
        <v>2377.48</v>
      </c>
      <c r="S88" s="214">
        <f>P88+Q88-R88+L87</f>
        <v>6674.52</v>
      </c>
    </row>
    <row r="89" ht="18.75" hidden="1"/>
    <row r="92" spans="1:6" ht="18.75">
      <c r="A92" s="177" t="s">
        <v>71</v>
      </c>
      <c r="F92" s="177" t="s">
        <v>70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7">
    <mergeCell ref="C14:D15"/>
    <mergeCell ref="A35:K36"/>
    <mergeCell ref="W44:AA44"/>
    <mergeCell ref="B47:F47"/>
    <mergeCell ref="B48:F48"/>
    <mergeCell ref="B49:F49"/>
    <mergeCell ref="B50:F50"/>
    <mergeCell ref="B53:F53"/>
    <mergeCell ref="B57:F57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I76:J76"/>
    <mergeCell ref="B65:F65"/>
    <mergeCell ref="B66:F66"/>
    <mergeCell ref="B67:F67"/>
    <mergeCell ref="B68:F68"/>
    <mergeCell ref="B69:F69"/>
    <mergeCell ref="B70:F70"/>
    <mergeCell ref="B77:F77"/>
    <mergeCell ref="G77:H77"/>
    <mergeCell ref="I77:J77"/>
    <mergeCell ref="B71:F71"/>
    <mergeCell ref="G74:H74"/>
    <mergeCell ref="I74:J74"/>
    <mergeCell ref="G75:H75"/>
    <mergeCell ref="I75:J75"/>
    <mergeCell ref="B76:F76"/>
    <mergeCell ref="G76:H76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FF00"/>
  </sheetPr>
  <dimension ref="A2:AB92"/>
  <sheetViews>
    <sheetView view="pageBreakPreview" zoomScale="80" zoomScaleSheetLayoutView="80" zoomScalePageLayoutView="0" workbookViewId="0" topLeftCell="A35">
      <selection activeCell="D95" sqref="D95"/>
    </sheetView>
  </sheetViews>
  <sheetFormatPr defaultColWidth="9.140625" defaultRowHeight="15" outlineLevelCol="1"/>
  <cols>
    <col min="1" max="1" width="9.8515625" style="177" bestFit="1" customWidth="1"/>
    <col min="2" max="2" width="12.140625" style="177" customWidth="1"/>
    <col min="3" max="3" width="9.57421875" style="177" customWidth="1"/>
    <col min="4" max="4" width="10.57421875" style="177" customWidth="1"/>
    <col min="5" max="5" width="10.28125" style="177" customWidth="1"/>
    <col min="6" max="6" width="11.421875" style="177" customWidth="1"/>
    <col min="7" max="7" width="12.140625" style="177" customWidth="1"/>
    <col min="8" max="8" width="13.140625" style="177" customWidth="1"/>
    <col min="9" max="9" width="13.421875" style="177" customWidth="1"/>
    <col min="10" max="10" width="12.7109375" style="177" customWidth="1"/>
    <col min="11" max="11" width="18.140625" style="177" customWidth="1"/>
    <col min="12" max="12" width="13.421875" style="177" hidden="1" customWidth="1" outlineLevel="1"/>
    <col min="13" max="13" width="9.8515625" style="177" hidden="1" customWidth="1" outlineLevel="1"/>
    <col min="14" max="14" width="7.421875" style="177" hidden="1" customWidth="1" outlineLevel="1"/>
    <col min="15" max="15" width="12.7109375" style="177" hidden="1" customWidth="1" outlineLevel="1"/>
    <col min="16" max="16" width="12.8515625" style="177" hidden="1" customWidth="1" outlineLevel="1"/>
    <col min="17" max="17" width="7.421875" style="177" hidden="1" customWidth="1" outlineLevel="1"/>
    <col min="18" max="20" width="9.140625" style="177" hidden="1" customWidth="1" outlineLevel="1"/>
    <col min="21" max="21" width="9.140625" style="177" customWidth="1" collapsed="1"/>
    <col min="22" max="22" width="6.7109375" style="177" bestFit="1" customWidth="1"/>
    <col min="23" max="23" width="11.140625" style="178" bestFit="1" customWidth="1"/>
    <col min="24" max="27" width="13.00390625" style="178" bestFit="1" customWidth="1"/>
    <col min="28" max="28" width="9.140625" style="178" customWidth="1"/>
    <col min="29" max="16384" width="9.140625" style="177" customWidth="1"/>
  </cols>
  <sheetData>
    <row r="1" ht="12.75" customHeight="1" hidden="1"/>
    <row r="2" spans="2:8" ht="18.75" hidden="1">
      <c r="B2" s="179" t="s">
        <v>293</v>
      </c>
      <c r="C2" s="179"/>
      <c r="D2" s="179" t="s">
        <v>294</v>
      </c>
      <c r="E2" s="179"/>
      <c r="F2" s="179" t="s">
        <v>295</v>
      </c>
      <c r="G2" s="179"/>
      <c r="H2" s="179"/>
    </row>
    <row r="3" ht="18.75" hidden="1"/>
    <row r="4" ht="1.5" customHeight="1" hidden="1"/>
    <row r="5" ht="18.75" hidden="1"/>
    <row r="6" spans="2:11" ht="18.75" hidden="1">
      <c r="B6" s="180"/>
      <c r="C6" s="181" t="s">
        <v>0</v>
      </c>
      <c r="D6" s="181" t="s">
        <v>1</v>
      </c>
      <c r="E6" s="181"/>
      <c r="F6" s="181" t="s">
        <v>2</v>
      </c>
      <c r="G6" s="181" t="s">
        <v>3</v>
      </c>
      <c r="H6" s="181" t="s">
        <v>4</v>
      </c>
      <c r="I6" s="181" t="s">
        <v>5</v>
      </c>
      <c r="J6" s="181"/>
      <c r="K6" s="182"/>
    </row>
    <row r="7" spans="2:11" ht="18.75" hidden="1">
      <c r="B7" s="180"/>
      <c r="C7" s="181" t="s">
        <v>6</v>
      </c>
      <c r="D7" s="181"/>
      <c r="E7" s="181"/>
      <c r="F7" s="181"/>
      <c r="G7" s="181" t="s">
        <v>7</v>
      </c>
      <c r="H7" s="181" t="s">
        <v>8</v>
      </c>
      <c r="I7" s="181" t="s">
        <v>9</v>
      </c>
      <c r="J7" s="181"/>
      <c r="K7" s="182"/>
    </row>
    <row r="8" spans="2:11" ht="18.75" hidden="1">
      <c r="B8" s="180" t="s">
        <v>177</v>
      </c>
      <c r="C8" s="183">
        <v>48.28</v>
      </c>
      <c r="D8" s="183">
        <v>0</v>
      </c>
      <c r="E8" s="183"/>
      <c r="F8" s="184"/>
      <c r="G8" s="180"/>
      <c r="H8" s="183">
        <v>0</v>
      </c>
      <c r="I8" s="184">
        <v>48.28</v>
      </c>
      <c r="J8" s="180"/>
      <c r="K8" s="185"/>
    </row>
    <row r="9" spans="2:11" ht="18.75" hidden="1">
      <c r="B9" s="180" t="s">
        <v>11</v>
      </c>
      <c r="C9" s="183">
        <v>4790.06</v>
      </c>
      <c r="D9" s="183">
        <v>3707.55</v>
      </c>
      <c r="E9" s="183"/>
      <c r="F9" s="184">
        <v>2795.32</v>
      </c>
      <c r="G9" s="180"/>
      <c r="H9" s="183">
        <v>2795.32</v>
      </c>
      <c r="I9" s="184">
        <v>5702.29</v>
      </c>
      <c r="J9" s="180"/>
      <c r="K9" s="185"/>
    </row>
    <row r="10" spans="2:11" ht="18.75" hidden="1">
      <c r="B10" s="180" t="s">
        <v>12</v>
      </c>
      <c r="C10" s="180"/>
      <c r="D10" s="183">
        <f>SUM(D8:D9)</f>
        <v>3707.55</v>
      </c>
      <c r="E10" s="183"/>
      <c r="F10" s="180"/>
      <c r="G10" s="180"/>
      <c r="H10" s="183">
        <f>SUM(H8:H9)</f>
        <v>2795.32</v>
      </c>
      <c r="I10" s="180"/>
      <c r="J10" s="180"/>
      <c r="K10" s="185"/>
    </row>
    <row r="11" ht="18.75" hidden="1">
      <c r="B11" s="177" t="s">
        <v>296</v>
      </c>
    </row>
    <row r="12" ht="7.5" customHeight="1" hidden="1"/>
    <row r="13" ht="8.25" customHeight="1" hidden="1"/>
    <row r="14" spans="2:17" ht="18.75" hidden="1">
      <c r="B14" s="186" t="s">
        <v>252</v>
      </c>
      <c r="C14" s="511" t="s">
        <v>14</v>
      </c>
      <c r="D14" s="512"/>
      <c r="E14" s="248"/>
      <c r="F14" s="181"/>
      <c r="G14" s="181"/>
      <c r="H14" s="181"/>
      <c r="I14" s="181" t="s">
        <v>20</v>
      </c>
      <c r="J14" s="185"/>
      <c r="K14" s="185"/>
      <c r="L14" s="185"/>
      <c r="M14" s="185"/>
      <c r="N14" s="185"/>
      <c r="O14" s="185"/>
      <c r="P14" s="185"/>
      <c r="Q14" s="185"/>
    </row>
    <row r="15" spans="2:17" ht="14.25" customHeight="1" hidden="1">
      <c r="B15" s="187"/>
      <c r="C15" s="513"/>
      <c r="D15" s="514"/>
      <c r="E15" s="249"/>
      <c r="F15" s="181"/>
      <c r="G15" s="181"/>
      <c r="H15" s="181" t="s">
        <v>270</v>
      </c>
      <c r="I15" s="181"/>
      <c r="J15" s="185"/>
      <c r="K15" s="185"/>
      <c r="L15" s="185"/>
      <c r="M15" s="185"/>
      <c r="N15" s="185"/>
      <c r="O15" s="185"/>
      <c r="P15" s="185"/>
      <c r="Q15" s="185"/>
    </row>
    <row r="16" spans="2:17" ht="3.75" customHeight="1" hidden="1">
      <c r="B16" s="188"/>
      <c r="C16" s="180"/>
      <c r="D16" s="180"/>
      <c r="E16" s="180"/>
      <c r="F16" s="180"/>
      <c r="G16" s="180"/>
      <c r="H16" s="180"/>
      <c r="I16" s="180"/>
      <c r="J16" s="185"/>
      <c r="K16" s="185"/>
      <c r="L16" s="185"/>
      <c r="M16" s="185"/>
      <c r="N16" s="185"/>
      <c r="O16" s="185"/>
      <c r="P16" s="185"/>
      <c r="Q16" s="185"/>
    </row>
    <row r="17" spans="2:17" ht="13.5" customHeight="1" hidden="1">
      <c r="B17" s="180"/>
      <c r="C17" s="180"/>
      <c r="D17" s="180"/>
      <c r="E17" s="180"/>
      <c r="F17" s="180"/>
      <c r="G17" s="180"/>
      <c r="H17" s="180"/>
      <c r="I17" s="180"/>
      <c r="J17" s="185"/>
      <c r="K17" s="185"/>
      <c r="L17" s="185"/>
      <c r="M17" s="185"/>
      <c r="N17" s="185"/>
      <c r="O17" s="185"/>
      <c r="P17" s="185"/>
      <c r="Q17" s="185"/>
    </row>
    <row r="18" spans="2:17" ht="0.75" customHeight="1" hidden="1">
      <c r="B18" s="180"/>
      <c r="C18" s="180"/>
      <c r="D18" s="180"/>
      <c r="E18" s="180"/>
      <c r="F18" s="180"/>
      <c r="G18" s="180"/>
      <c r="H18" s="180"/>
      <c r="I18" s="180"/>
      <c r="J18" s="185"/>
      <c r="K18" s="185"/>
      <c r="L18" s="185"/>
      <c r="M18" s="185"/>
      <c r="N18" s="185"/>
      <c r="O18" s="185"/>
      <c r="P18" s="185"/>
      <c r="Q18" s="185"/>
    </row>
    <row r="19" spans="2:17" ht="14.25" customHeight="1" hidden="1" thickBot="1">
      <c r="B19" s="180"/>
      <c r="C19" s="180"/>
      <c r="D19" s="180"/>
      <c r="E19" s="180"/>
      <c r="F19" s="180"/>
      <c r="G19" s="180"/>
      <c r="H19" s="180"/>
      <c r="I19" s="180"/>
      <c r="J19" s="185"/>
      <c r="K19" s="185"/>
      <c r="L19" s="185"/>
      <c r="M19" s="185"/>
      <c r="N19" s="185"/>
      <c r="O19" s="185"/>
      <c r="P19" s="185"/>
      <c r="Q19" s="185"/>
    </row>
    <row r="20" spans="2:17" ht="0.75" customHeight="1" hidden="1">
      <c r="B20" s="180"/>
      <c r="C20" s="180"/>
      <c r="D20" s="180"/>
      <c r="E20" s="180"/>
      <c r="F20" s="180"/>
      <c r="G20" s="180"/>
      <c r="H20" s="180"/>
      <c r="I20" s="180"/>
      <c r="J20" s="185"/>
      <c r="K20" s="185"/>
      <c r="L20" s="185"/>
      <c r="M20" s="185"/>
      <c r="N20" s="185"/>
      <c r="O20" s="185"/>
      <c r="P20" s="185"/>
      <c r="Q20" s="185"/>
    </row>
    <row r="21" spans="2:17" ht="19.5" hidden="1" thickBot="1">
      <c r="B21" s="180"/>
      <c r="C21" s="180"/>
      <c r="D21" s="180"/>
      <c r="E21" s="180"/>
      <c r="F21" s="180"/>
      <c r="G21" s="189" t="s">
        <v>297</v>
      </c>
      <c r="H21" s="190" t="s">
        <v>262</v>
      </c>
      <c r="I21" s="180"/>
      <c r="J21" s="185"/>
      <c r="K21" s="185"/>
      <c r="L21" s="185"/>
      <c r="M21" s="185"/>
      <c r="N21" s="185"/>
      <c r="O21" s="185"/>
      <c r="P21" s="185"/>
      <c r="Q21" s="185"/>
    </row>
    <row r="22" spans="2:17" ht="18.75" hidden="1">
      <c r="B22" s="191" t="s">
        <v>215</v>
      </c>
      <c r="C22" s="191"/>
      <c r="D22" s="191"/>
      <c r="E22" s="191"/>
      <c r="F22" s="183"/>
      <c r="G22" s="180">
        <v>347.8</v>
      </c>
      <c r="H22" s="180">
        <v>7.55</v>
      </c>
      <c r="I22" s="184">
        <f>G22*H22</f>
        <v>2625.89</v>
      </c>
      <c r="J22" s="185"/>
      <c r="K22" s="185"/>
      <c r="L22" s="185"/>
      <c r="M22" s="185"/>
      <c r="N22" s="185"/>
      <c r="O22" s="185"/>
      <c r="P22" s="185"/>
      <c r="Q22" s="185"/>
    </row>
    <row r="23" spans="2:17" ht="18.75" hidden="1">
      <c r="B23" s="191" t="s">
        <v>216</v>
      </c>
      <c r="C23" s="191"/>
      <c r="D23" s="191"/>
      <c r="E23" s="191"/>
      <c r="F23" s="180"/>
      <c r="G23" s="180"/>
      <c r="H23" s="180"/>
      <c r="I23" s="180"/>
      <c r="J23" s="185"/>
      <c r="K23" s="185"/>
      <c r="L23" s="185"/>
      <c r="M23" s="185"/>
      <c r="N23" s="185"/>
      <c r="O23" s="185"/>
      <c r="P23" s="185"/>
      <c r="Q23" s="185"/>
    </row>
    <row r="24" spans="2:17" ht="2.25" customHeight="1" hidden="1">
      <c r="B24" s="191" t="s">
        <v>217</v>
      </c>
      <c r="C24" s="191" t="s">
        <v>218</v>
      </c>
      <c r="D24" s="191"/>
      <c r="E24" s="191"/>
      <c r="F24" s="180"/>
      <c r="G24" s="180"/>
      <c r="H24" s="180"/>
      <c r="I24" s="180"/>
      <c r="J24" s="185"/>
      <c r="K24" s="185"/>
      <c r="L24" s="185"/>
      <c r="M24" s="185"/>
      <c r="N24" s="185"/>
      <c r="O24" s="185"/>
      <c r="P24" s="185"/>
      <c r="Q24" s="185"/>
    </row>
    <row r="25" spans="2:17" ht="14.25" customHeight="1" hidden="1">
      <c r="B25" s="191" t="s">
        <v>219</v>
      </c>
      <c r="C25" s="191"/>
      <c r="D25" s="191"/>
      <c r="E25" s="191"/>
      <c r="F25" s="180"/>
      <c r="G25" s="180"/>
      <c r="H25" s="180"/>
      <c r="I25" s="180"/>
      <c r="J25" s="185"/>
      <c r="K25" s="185"/>
      <c r="L25" s="185"/>
      <c r="M25" s="185"/>
      <c r="N25" s="185"/>
      <c r="O25" s="185"/>
      <c r="P25" s="185"/>
      <c r="Q25" s="185"/>
    </row>
    <row r="26" spans="2:17" ht="18.75" hidden="1">
      <c r="B26" s="180"/>
      <c r="C26" s="180"/>
      <c r="D26" s="180"/>
      <c r="E26" s="180"/>
      <c r="F26" s="180"/>
      <c r="G26" s="180"/>
      <c r="H26" s="180"/>
      <c r="I26" s="180"/>
      <c r="J26" s="185"/>
      <c r="K26" s="185"/>
      <c r="L26" s="185"/>
      <c r="M26" s="185"/>
      <c r="N26" s="185"/>
      <c r="O26" s="185"/>
      <c r="P26" s="185"/>
      <c r="Q26" s="185"/>
    </row>
    <row r="27" spans="2:17" ht="0.75" customHeight="1" hidden="1">
      <c r="B27" s="180"/>
      <c r="C27" s="180"/>
      <c r="D27" s="180"/>
      <c r="E27" s="180"/>
      <c r="F27" s="180"/>
      <c r="G27" s="180"/>
      <c r="H27" s="180"/>
      <c r="I27" s="180"/>
      <c r="J27" s="185"/>
      <c r="K27" s="185"/>
      <c r="L27" s="185"/>
      <c r="M27" s="185"/>
      <c r="N27" s="185"/>
      <c r="O27" s="185"/>
      <c r="P27" s="185"/>
      <c r="Q27" s="185"/>
    </row>
    <row r="28" spans="2:17" ht="3.75" customHeight="1" hidden="1">
      <c r="B28" s="180"/>
      <c r="C28" s="180"/>
      <c r="D28" s="180"/>
      <c r="E28" s="180"/>
      <c r="F28" s="180"/>
      <c r="G28" s="180"/>
      <c r="H28" s="180"/>
      <c r="I28" s="180"/>
      <c r="J28" s="185"/>
      <c r="K28" s="185"/>
      <c r="L28" s="185"/>
      <c r="M28" s="185"/>
      <c r="N28" s="185"/>
      <c r="O28" s="185"/>
      <c r="P28" s="185"/>
      <c r="Q28" s="185"/>
    </row>
    <row r="29" spans="2:17" ht="18.75" hidden="1">
      <c r="B29" s="180"/>
      <c r="C29" s="180"/>
      <c r="D29" s="180"/>
      <c r="E29" s="180"/>
      <c r="F29" s="180"/>
      <c r="G29" s="180"/>
      <c r="H29" s="180"/>
      <c r="I29" s="180"/>
      <c r="J29" s="185"/>
      <c r="K29" s="185"/>
      <c r="L29" s="185"/>
      <c r="M29" s="185"/>
      <c r="N29" s="185"/>
      <c r="O29" s="185"/>
      <c r="P29" s="185"/>
      <c r="Q29" s="185"/>
    </row>
    <row r="30" spans="2:17" ht="0.75" customHeight="1" hidden="1">
      <c r="B30" s="180"/>
      <c r="C30" s="180"/>
      <c r="D30" s="180"/>
      <c r="E30" s="180"/>
      <c r="F30" s="180"/>
      <c r="G30" s="180"/>
      <c r="H30" s="180"/>
      <c r="I30" s="180"/>
      <c r="J30" s="185"/>
      <c r="K30" s="185"/>
      <c r="L30" s="185"/>
      <c r="M30" s="185"/>
      <c r="N30" s="185"/>
      <c r="O30" s="185"/>
      <c r="P30" s="185"/>
      <c r="Q30" s="185"/>
    </row>
    <row r="31" spans="2:17" ht="18.75" hidden="1">
      <c r="B31" s="180"/>
      <c r="C31" s="180"/>
      <c r="D31" s="180"/>
      <c r="E31" s="180"/>
      <c r="F31" s="180"/>
      <c r="G31" s="180"/>
      <c r="H31" s="180"/>
      <c r="I31" s="180"/>
      <c r="J31" s="185"/>
      <c r="K31" s="185"/>
      <c r="L31" s="185"/>
      <c r="M31" s="185"/>
      <c r="N31" s="185"/>
      <c r="O31" s="185"/>
      <c r="P31" s="185"/>
      <c r="Q31" s="185"/>
    </row>
    <row r="32" spans="2:17" ht="18.75" hidden="1">
      <c r="B32" s="180"/>
      <c r="C32" s="180"/>
      <c r="D32" s="180"/>
      <c r="E32" s="180"/>
      <c r="F32" s="180"/>
      <c r="G32" s="180"/>
      <c r="H32" s="180"/>
      <c r="I32" s="180"/>
      <c r="J32" s="185"/>
      <c r="K32" s="185"/>
      <c r="L32" s="185"/>
      <c r="M32" s="185"/>
      <c r="N32" s="185"/>
      <c r="O32" s="185"/>
      <c r="P32" s="185"/>
      <c r="Q32" s="185"/>
    </row>
    <row r="33" spans="2:17" ht="18.75" hidden="1">
      <c r="B33" s="180"/>
      <c r="C33" s="180"/>
      <c r="D33" s="180"/>
      <c r="E33" s="180"/>
      <c r="F33" s="180"/>
      <c r="G33" s="181"/>
      <c r="H33" s="181"/>
      <c r="I33" s="192"/>
      <c r="J33" s="185"/>
      <c r="K33" s="185"/>
      <c r="L33" s="185"/>
      <c r="M33" s="185"/>
      <c r="N33" s="185"/>
      <c r="O33" s="185"/>
      <c r="P33" s="185"/>
      <c r="Q33" s="185"/>
    </row>
    <row r="34" spans="2:17" ht="18.75" hidden="1">
      <c r="B34" s="180"/>
      <c r="C34" s="180"/>
      <c r="D34" s="180"/>
      <c r="E34" s="180"/>
      <c r="F34" s="180"/>
      <c r="G34" s="180"/>
      <c r="H34" s="180" t="s">
        <v>27</v>
      </c>
      <c r="I34" s="193">
        <f>SUM(I17:I33)</f>
        <v>2625.89</v>
      </c>
      <c r="J34" s="185"/>
      <c r="K34" s="185"/>
      <c r="L34" s="185"/>
      <c r="M34" s="185"/>
      <c r="N34" s="185"/>
      <c r="O34" s="185"/>
      <c r="P34" s="185"/>
      <c r="Q34" s="185"/>
    </row>
    <row r="35" spans="1:11" ht="18.75">
      <c r="A35" s="515" t="s">
        <v>298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</row>
    <row r="36" spans="1:11" ht="18.75">
      <c r="A36" s="515"/>
      <c r="B36" s="515"/>
      <c r="C36" s="515"/>
      <c r="D36" s="515"/>
      <c r="E36" s="515"/>
      <c r="F36" s="515"/>
      <c r="G36" s="515"/>
      <c r="H36" s="515"/>
      <c r="I36" s="515"/>
      <c r="J36" s="515"/>
      <c r="K36" s="515"/>
    </row>
    <row r="37" ht="18.75" hidden="1"/>
    <row r="38" ht="18.75" hidden="1"/>
    <row r="39" spans="1:9" ht="18.75">
      <c r="A39" s="194"/>
      <c r="B39" s="195"/>
      <c r="C39" s="195"/>
      <c r="D39" s="195"/>
      <c r="E39" s="195"/>
      <c r="F39" s="195"/>
      <c r="G39" s="195"/>
      <c r="H39" s="194"/>
      <c r="I39" s="194"/>
    </row>
    <row r="40" spans="1:9" ht="18.75">
      <c r="A40" s="194"/>
      <c r="B40" s="194" t="s">
        <v>299</v>
      </c>
      <c r="C40" s="195"/>
      <c r="D40" s="195"/>
      <c r="E40" s="195"/>
      <c r="F40" s="195"/>
      <c r="G40" s="194"/>
      <c r="H40" s="195"/>
      <c r="I40" s="194"/>
    </row>
    <row r="41" spans="1:9" ht="18.75">
      <c r="A41" s="194"/>
      <c r="B41" s="195" t="s">
        <v>300</v>
      </c>
      <c r="C41" s="194" t="s">
        <v>301</v>
      </c>
      <c r="D41" s="194"/>
      <c r="E41" s="194"/>
      <c r="F41" s="195"/>
      <c r="G41" s="194"/>
      <c r="H41" s="195"/>
      <c r="I41" s="194"/>
    </row>
    <row r="42" spans="1:9" ht="18.75">
      <c r="A42" s="194"/>
      <c r="B42" s="195" t="s">
        <v>302</v>
      </c>
      <c r="C42" s="196">
        <v>1798.6000000000001</v>
      </c>
      <c r="D42" s="194" t="s">
        <v>303</v>
      </c>
      <c r="E42" s="194"/>
      <c r="F42" s="195"/>
      <c r="G42" s="194"/>
      <c r="H42" s="195"/>
      <c r="I42" s="194"/>
    </row>
    <row r="43" spans="1:9" ht="18" customHeight="1">
      <c r="A43" s="194"/>
      <c r="B43" s="195" t="s">
        <v>304</v>
      </c>
      <c r="C43" s="197" t="s">
        <v>376</v>
      </c>
      <c r="D43" s="194" t="s">
        <v>354</v>
      </c>
      <c r="E43" s="194"/>
      <c r="F43" s="194"/>
      <c r="G43" s="195"/>
      <c r="H43" s="195"/>
      <c r="I43" s="194"/>
    </row>
    <row r="44" spans="1:27" ht="18" customHeight="1">
      <c r="A44" s="194"/>
      <c r="B44" s="195"/>
      <c r="C44" s="197"/>
      <c r="D44" s="194"/>
      <c r="E44" s="194"/>
      <c r="F44" s="194"/>
      <c r="G44" s="195"/>
      <c r="H44" s="195"/>
      <c r="I44" s="194"/>
      <c r="W44" s="518" t="s">
        <v>344</v>
      </c>
      <c r="X44" s="518"/>
      <c r="Y44" s="518"/>
      <c r="Z44" s="518"/>
      <c r="AA44" s="518"/>
    </row>
    <row r="45" spans="1:27" ht="60" customHeight="1">
      <c r="A45" s="194"/>
      <c r="B45" s="195"/>
      <c r="C45" s="197"/>
      <c r="D45" s="194"/>
      <c r="E45" s="194"/>
      <c r="F45" s="194"/>
      <c r="G45" s="198" t="s">
        <v>307</v>
      </c>
      <c r="H45" s="199" t="s">
        <v>1</v>
      </c>
      <c r="I45" s="199" t="s">
        <v>2</v>
      </c>
      <c r="J45" s="200" t="s">
        <v>308</v>
      </c>
      <c r="K45" s="251" t="s">
        <v>309</v>
      </c>
      <c r="L45" s="201" t="s">
        <v>310</v>
      </c>
      <c r="V45" s="146" t="s">
        <v>354</v>
      </c>
      <c r="W45" s="147" t="s">
        <v>355</v>
      </c>
      <c r="X45" s="147" t="s">
        <v>356</v>
      </c>
      <c r="Y45" s="147" t="s">
        <v>8</v>
      </c>
      <c r="Z45" s="147" t="s">
        <v>357</v>
      </c>
      <c r="AA45" s="147" t="s">
        <v>358</v>
      </c>
    </row>
    <row r="46" spans="1:28" s="207" customFormat="1" ht="12.75" customHeight="1">
      <c r="A46" s="202"/>
      <c r="B46" s="203"/>
      <c r="C46" s="204"/>
      <c r="D46" s="202"/>
      <c r="E46" s="202"/>
      <c r="F46" s="202"/>
      <c r="G46" s="205" t="s">
        <v>51</v>
      </c>
      <c r="H46" s="205" t="s">
        <v>51</v>
      </c>
      <c r="I46" s="205" t="s">
        <v>51</v>
      </c>
      <c r="J46" s="205" t="s">
        <v>51</v>
      </c>
      <c r="K46" s="205" t="s">
        <v>51</v>
      </c>
      <c r="L46" s="206"/>
      <c r="N46" s="208" t="s">
        <v>311</v>
      </c>
      <c r="O46" s="208" t="s">
        <v>312</v>
      </c>
      <c r="P46" s="208" t="s">
        <v>349</v>
      </c>
      <c r="R46" s="208" t="s">
        <v>313</v>
      </c>
      <c r="V46" s="148" t="s">
        <v>359</v>
      </c>
      <c r="W46" s="149">
        <v>7057.099999999999</v>
      </c>
      <c r="X46" s="149">
        <v>2626.2</v>
      </c>
      <c r="Y46" s="149">
        <v>2427.15</v>
      </c>
      <c r="Z46" s="149">
        <v>7256.15</v>
      </c>
      <c r="AA46" s="149">
        <v>0</v>
      </c>
      <c r="AB46" s="209"/>
    </row>
    <row r="47" spans="1:27" ht="33" customHeight="1">
      <c r="A47" s="194"/>
      <c r="B47" s="503" t="s">
        <v>314</v>
      </c>
      <c r="C47" s="503"/>
      <c r="D47" s="503"/>
      <c r="E47" s="503"/>
      <c r="F47" s="503"/>
      <c r="G47" s="210">
        <f>G49+G50</f>
        <v>14.11</v>
      </c>
      <c r="H47" s="211">
        <f>H49+H50</f>
        <v>25378.24</v>
      </c>
      <c r="I47" s="211">
        <f>N47+O47</f>
        <v>38470.99999999999</v>
      </c>
      <c r="J47" s="212">
        <f>J50+J49</f>
        <v>15953.308</v>
      </c>
      <c r="K47" s="212">
        <f>I47-J47</f>
        <v>22517.691999999992</v>
      </c>
      <c r="L47" s="212">
        <f>L49+L50</f>
        <v>-13092.759999999991</v>
      </c>
      <c r="N47" s="253">
        <v>1879.49</v>
      </c>
      <c r="O47" s="261">
        <v>36591.509999999995</v>
      </c>
      <c r="P47" s="253">
        <v>2626.2</v>
      </c>
      <c r="Q47" s="177">
        <v>-360</v>
      </c>
      <c r="R47" s="253">
        <v>3621.9399999999996</v>
      </c>
      <c r="S47" s="177">
        <v>6016.07</v>
      </c>
      <c r="V47" s="148" t="s">
        <v>360</v>
      </c>
      <c r="W47" s="157">
        <v>7256.15</v>
      </c>
      <c r="X47" s="157">
        <v>2626.2</v>
      </c>
      <c r="Y47" s="157">
        <v>2510.5400000000004</v>
      </c>
      <c r="Z47" s="149">
        <v>7371.809999999998</v>
      </c>
      <c r="AA47" s="158"/>
    </row>
    <row r="48" spans="1:27" ht="18" customHeight="1">
      <c r="A48" s="194"/>
      <c r="B48" s="516" t="s">
        <v>315</v>
      </c>
      <c r="C48" s="486"/>
      <c r="D48" s="486"/>
      <c r="E48" s="486"/>
      <c r="F48" s="487"/>
      <c r="G48" s="213"/>
      <c r="H48" s="214"/>
      <c r="I48" s="214"/>
      <c r="J48" s="180"/>
      <c r="K48" s="180"/>
      <c r="L48" s="214"/>
      <c r="V48" s="148" t="s">
        <v>361</v>
      </c>
      <c r="W48" s="157">
        <f>Z47</f>
        <v>7371.809999999998</v>
      </c>
      <c r="X48" s="157">
        <f>H53</f>
        <v>2266.2</v>
      </c>
      <c r="Y48" s="157">
        <f>I53</f>
        <v>3621.9399999999996</v>
      </c>
      <c r="Z48" s="149">
        <f aca="true" t="shared" si="0" ref="Z48:Z57">W48+X48-Y48</f>
        <v>6016.069999999999</v>
      </c>
      <c r="AA48" s="158"/>
    </row>
    <row r="49" spans="1:27" ht="18" customHeight="1">
      <c r="A49" s="194"/>
      <c r="B49" s="501" t="s">
        <v>11</v>
      </c>
      <c r="C49" s="501"/>
      <c r="D49" s="501"/>
      <c r="E49" s="501"/>
      <c r="F49" s="501"/>
      <c r="G49" s="213">
        <f>G58</f>
        <v>9.47</v>
      </c>
      <c r="H49" s="214">
        <f>ROUND(G49*C42,2)</f>
        <v>17032.74</v>
      </c>
      <c r="I49" s="214">
        <f>H49</f>
        <v>17032.74</v>
      </c>
      <c r="J49" s="214">
        <v>15018.308</v>
      </c>
      <c r="K49" s="214">
        <f>I49-J49</f>
        <v>2014.4320000000007</v>
      </c>
      <c r="L49" s="214">
        <f>H49-I49</f>
        <v>0</v>
      </c>
      <c r="V49" s="148" t="s">
        <v>362</v>
      </c>
      <c r="W49" s="159"/>
      <c r="X49" s="159"/>
      <c r="Y49" s="159"/>
      <c r="Z49" s="149">
        <f t="shared" si="0"/>
        <v>0</v>
      </c>
      <c r="AA49" s="159"/>
    </row>
    <row r="50" spans="1:27" ht="18" customHeight="1">
      <c r="A50" s="194"/>
      <c r="B50" s="501" t="s">
        <v>62</v>
      </c>
      <c r="C50" s="501"/>
      <c r="D50" s="501"/>
      <c r="E50" s="501"/>
      <c r="F50" s="501"/>
      <c r="G50" s="213">
        <v>4.64</v>
      </c>
      <c r="H50" s="214">
        <f>ROUND(G50*C42,2)</f>
        <v>8345.5</v>
      </c>
      <c r="I50" s="214">
        <f>I47-I49</f>
        <v>21438.25999999999</v>
      </c>
      <c r="J50" s="214">
        <f>H66-K53</f>
        <v>935</v>
      </c>
      <c r="K50" s="214">
        <f>I50-J50</f>
        <v>20503.25999999999</v>
      </c>
      <c r="L50" s="214">
        <f>H50-I50</f>
        <v>-13092.759999999991</v>
      </c>
      <c r="V50" s="148" t="s">
        <v>363</v>
      </c>
      <c r="W50" s="158"/>
      <c r="X50" s="158"/>
      <c r="Y50" s="158"/>
      <c r="Z50" s="149">
        <f t="shared" si="0"/>
        <v>0</v>
      </c>
      <c r="AA50" s="158"/>
    </row>
    <row r="51" spans="1:27" ht="36.75" customHeight="1">
      <c r="A51" s="194"/>
      <c r="L51" s="214">
        <f>H53-I53</f>
        <v>-1355.7399999999998</v>
      </c>
      <c r="V51" s="148" t="s">
        <v>364</v>
      </c>
      <c r="W51" s="158"/>
      <c r="X51" s="158"/>
      <c r="Y51" s="158"/>
      <c r="Z51" s="149">
        <f t="shared" si="0"/>
        <v>0</v>
      </c>
      <c r="AA51" s="158"/>
    </row>
    <row r="52" spans="1:27" ht="37.5">
      <c r="A52" s="194"/>
      <c r="G52" s="215" t="s">
        <v>345</v>
      </c>
      <c r="H52" s="215" t="s">
        <v>1</v>
      </c>
      <c r="I52" s="215" t="s">
        <v>2</v>
      </c>
      <c r="J52" s="215" t="s">
        <v>346</v>
      </c>
      <c r="K52" s="215" t="s">
        <v>347</v>
      </c>
      <c r="L52" s="216"/>
      <c r="V52" s="148" t="s">
        <v>365</v>
      </c>
      <c r="W52" s="158"/>
      <c r="X52" s="158"/>
      <c r="Y52" s="158"/>
      <c r="Z52" s="149">
        <f t="shared" si="0"/>
        <v>0</v>
      </c>
      <c r="AA52" s="158"/>
    </row>
    <row r="53" spans="2:27" ht="18" customHeight="1">
      <c r="B53" s="503" t="s">
        <v>344</v>
      </c>
      <c r="C53" s="503"/>
      <c r="D53" s="503"/>
      <c r="E53" s="503"/>
      <c r="F53" s="517"/>
      <c r="G53" s="217">
        <f>'02 14 г'!J53</f>
        <v>7371.809999999998</v>
      </c>
      <c r="H53" s="217">
        <f>P47+Q47</f>
        <v>2266.2</v>
      </c>
      <c r="I53" s="217">
        <f>R47</f>
        <v>3621.9399999999996</v>
      </c>
      <c r="J53" s="217">
        <f>G53+H53-I53</f>
        <v>6016.069999999999</v>
      </c>
      <c r="K53" s="217">
        <v>0</v>
      </c>
      <c r="V53" s="148" t="s">
        <v>366</v>
      </c>
      <c r="W53" s="158"/>
      <c r="X53" s="158"/>
      <c r="Y53" s="158"/>
      <c r="Z53" s="149">
        <f t="shared" si="0"/>
        <v>0</v>
      </c>
      <c r="AA53" s="158"/>
    </row>
    <row r="54" spans="2:27" ht="18" customHeight="1">
      <c r="B54" s="195"/>
      <c r="C54" s="197"/>
      <c r="D54" s="194"/>
      <c r="E54" s="194"/>
      <c r="F54" s="194"/>
      <c r="G54" s="195"/>
      <c r="H54" s="195"/>
      <c r="I54" s="194"/>
      <c r="V54" s="148" t="s">
        <v>367</v>
      </c>
      <c r="W54" s="158"/>
      <c r="X54" s="158"/>
      <c r="Y54" s="158"/>
      <c r="Z54" s="149">
        <f t="shared" si="0"/>
        <v>0</v>
      </c>
      <c r="AA54" s="158"/>
    </row>
    <row r="55" spans="1:27" ht="18.75">
      <c r="A55" s="194"/>
      <c r="B55" s="218"/>
      <c r="C55" s="219"/>
      <c r="D55" s="220"/>
      <c r="E55" s="220"/>
      <c r="F55" s="220"/>
      <c r="G55" s="217" t="s">
        <v>307</v>
      </c>
      <c r="H55" s="217" t="s">
        <v>317</v>
      </c>
      <c r="I55" s="194"/>
      <c r="V55" s="148" t="s">
        <v>368</v>
      </c>
      <c r="W55" s="158"/>
      <c r="X55" s="158"/>
      <c r="Y55" s="158"/>
      <c r="Z55" s="149">
        <f t="shared" si="0"/>
        <v>0</v>
      </c>
      <c r="AA55" s="158"/>
    </row>
    <row r="56" spans="1:28" s="207" customFormat="1" ht="11.25" customHeight="1">
      <c r="A56" s="221"/>
      <c r="B56" s="222"/>
      <c r="C56" s="223"/>
      <c r="D56" s="224"/>
      <c r="E56" s="224"/>
      <c r="F56" s="224"/>
      <c r="G56" s="205" t="s">
        <v>51</v>
      </c>
      <c r="H56" s="205" t="s">
        <v>51</v>
      </c>
      <c r="I56" s="202"/>
      <c r="L56" s="202"/>
      <c r="V56" s="148" t="s">
        <v>369</v>
      </c>
      <c r="W56" s="158"/>
      <c r="X56" s="158"/>
      <c r="Y56" s="158"/>
      <c r="Z56" s="149">
        <f t="shared" si="0"/>
        <v>0</v>
      </c>
      <c r="AA56" s="158"/>
      <c r="AB56" s="209"/>
    </row>
    <row r="57" spans="1:27" ht="33.75" customHeight="1">
      <c r="A57" s="225" t="s">
        <v>318</v>
      </c>
      <c r="B57" s="504" t="s">
        <v>342</v>
      </c>
      <c r="C57" s="505"/>
      <c r="D57" s="505"/>
      <c r="E57" s="505"/>
      <c r="F57" s="505"/>
      <c r="G57" s="180"/>
      <c r="H57" s="226">
        <f>H58+H66</f>
        <v>17967.738</v>
      </c>
      <c r="I57" s="194"/>
      <c r="V57" s="148" t="s">
        <v>370</v>
      </c>
      <c r="W57" s="158"/>
      <c r="X57" s="158"/>
      <c r="Y57" s="158"/>
      <c r="Z57" s="149">
        <f t="shared" si="0"/>
        <v>0</v>
      </c>
      <c r="AA57" s="158"/>
    </row>
    <row r="58" spans="1:27" ht="18.75">
      <c r="A58" s="227" t="s">
        <v>320</v>
      </c>
      <c r="B58" s="506" t="s">
        <v>321</v>
      </c>
      <c r="C58" s="507"/>
      <c r="D58" s="507"/>
      <c r="E58" s="507"/>
      <c r="F58" s="508"/>
      <c r="G58" s="228">
        <f>G59+G60+G61+G63+G65</f>
        <v>9.47</v>
      </c>
      <c r="H58" s="228">
        <f>H59+H60+H61+H63+H65</f>
        <v>17032.738</v>
      </c>
      <c r="I58" s="194"/>
      <c r="K58" s="229"/>
      <c r="V58" s="152" t="s">
        <v>371</v>
      </c>
      <c r="W58" s="153">
        <f>SUM(W46:W57)</f>
        <v>21685.059999999998</v>
      </c>
      <c r="X58" s="153">
        <f>SUM(X46:X57)</f>
        <v>7518.599999999999</v>
      </c>
      <c r="Y58" s="153">
        <f>SUM(Y46:Y57)</f>
        <v>8559.630000000001</v>
      </c>
      <c r="Z58" s="153">
        <f>SUM(Z46:Z57)</f>
        <v>20644.029999999995</v>
      </c>
      <c r="AA58" s="153">
        <f>SUM(AA46:AA57)</f>
        <v>0</v>
      </c>
    </row>
    <row r="59" spans="1:11" ht="18.75">
      <c r="A59" s="250" t="s">
        <v>322</v>
      </c>
      <c r="B59" s="509" t="s">
        <v>323</v>
      </c>
      <c r="C59" s="507"/>
      <c r="D59" s="507"/>
      <c r="E59" s="507"/>
      <c r="F59" s="508"/>
      <c r="G59" s="230">
        <v>1.87</v>
      </c>
      <c r="H59" s="252">
        <f>ROUND(G59*C42,2)</f>
        <v>3363.38</v>
      </c>
      <c r="I59" s="194"/>
      <c r="K59" s="229"/>
    </row>
    <row r="60" spans="1:11" ht="39.75" customHeight="1">
      <c r="A60" s="250" t="s">
        <v>324</v>
      </c>
      <c r="B60" s="510" t="s">
        <v>325</v>
      </c>
      <c r="C60" s="499"/>
      <c r="D60" s="499"/>
      <c r="E60" s="499"/>
      <c r="F60" s="499"/>
      <c r="G60" s="251">
        <v>2.2</v>
      </c>
      <c r="H60" s="252">
        <f>ROUND(G60*C42,2)</f>
        <v>3956.92</v>
      </c>
      <c r="I60" s="194"/>
      <c r="K60" s="229"/>
    </row>
    <row r="61" spans="1:9" ht="15" customHeight="1">
      <c r="A61" s="501" t="s">
        <v>326</v>
      </c>
      <c r="B61" s="502" t="s">
        <v>327</v>
      </c>
      <c r="C61" s="496"/>
      <c r="D61" s="496"/>
      <c r="E61" s="496"/>
      <c r="F61" s="496"/>
      <c r="G61" s="482">
        <v>1.58</v>
      </c>
      <c r="H61" s="500">
        <f>ROUND(G61*C42,2)</f>
        <v>2841.79</v>
      </c>
      <c r="I61" s="194"/>
    </row>
    <row r="62" spans="1:9" ht="18.75" customHeight="1">
      <c r="A62" s="501"/>
      <c r="B62" s="496"/>
      <c r="C62" s="496"/>
      <c r="D62" s="496"/>
      <c r="E62" s="496"/>
      <c r="F62" s="496"/>
      <c r="G62" s="482"/>
      <c r="H62" s="500"/>
      <c r="I62" s="194"/>
    </row>
    <row r="63" spans="1:9" ht="21" customHeight="1">
      <c r="A63" s="501" t="s">
        <v>328</v>
      </c>
      <c r="B63" s="502" t="s">
        <v>329</v>
      </c>
      <c r="C63" s="496"/>
      <c r="D63" s="496"/>
      <c r="E63" s="496"/>
      <c r="F63" s="496"/>
      <c r="G63" s="482">
        <v>1.28</v>
      </c>
      <c r="H63" s="500">
        <f>G63*C42</f>
        <v>2302.208</v>
      </c>
      <c r="I63" s="194"/>
    </row>
    <row r="64" spans="1:9" ht="18.75">
      <c r="A64" s="501"/>
      <c r="B64" s="496"/>
      <c r="C64" s="496"/>
      <c r="D64" s="496"/>
      <c r="E64" s="496"/>
      <c r="F64" s="496"/>
      <c r="G64" s="482"/>
      <c r="H64" s="500"/>
      <c r="I64" s="194"/>
    </row>
    <row r="65" spans="1:9" ht="18.75">
      <c r="A65" s="250" t="s">
        <v>330</v>
      </c>
      <c r="B65" s="496" t="s">
        <v>331</v>
      </c>
      <c r="C65" s="496"/>
      <c r="D65" s="496"/>
      <c r="E65" s="496"/>
      <c r="F65" s="496"/>
      <c r="G65" s="217">
        <v>2.54</v>
      </c>
      <c r="H65" s="231">
        <f>ROUND(G65*C42,2)</f>
        <v>4568.44</v>
      </c>
      <c r="I65" s="194"/>
    </row>
    <row r="66" spans="1:9" ht="18.75">
      <c r="A66" s="226" t="s">
        <v>332</v>
      </c>
      <c r="B66" s="497" t="s">
        <v>333</v>
      </c>
      <c r="C66" s="480"/>
      <c r="D66" s="480"/>
      <c r="E66" s="480"/>
      <c r="F66" s="480"/>
      <c r="G66" s="226"/>
      <c r="H66" s="226">
        <f>H67+H68+H69+H70+H71</f>
        <v>935</v>
      </c>
      <c r="I66" s="194"/>
    </row>
    <row r="67" spans="1:9" ht="18.75">
      <c r="A67" s="216"/>
      <c r="B67" s="498" t="s">
        <v>334</v>
      </c>
      <c r="C67" s="499"/>
      <c r="D67" s="499"/>
      <c r="E67" s="499"/>
      <c r="F67" s="499"/>
      <c r="G67" s="232"/>
      <c r="H67" s="232"/>
      <c r="I67" s="194"/>
    </row>
    <row r="68" spans="1:16" ht="18.75">
      <c r="A68" s="216"/>
      <c r="B68" s="498" t="s">
        <v>350</v>
      </c>
      <c r="C68" s="499"/>
      <c r="D68" s="499"/>
      <c r="E68" s="499"/>
      <c r="F68" s="499"/>
      <c r="G68" s="231"/>
      <c r="H68" s="231"/>
      <c r="I68" s="194"/>
      <c r="P68" s="177">
        <v>21150.04</v>
      </c>
    </row>
    <row r="69" spans="1:9" ht="18.75" customHeight="1">
      <c r="A69" s="216"/>
      <c r="B69" s="488" t="s">
        <v>379</v>
      </c>
      <c r="C69" s="489"/>
      <c r="D69" s="489"/>
      <c r="E69" s="489"/>
      <c r="F69" s="490"/>
      <c r="G69" s="231"/>
      <c r="H69" s="231">
        <v>935</v>
      </c>
      <c r="I69" s="194"/>
    </row>
    <row r="70" spans="1:9" ht="18.75">
      <c r="A70" s="216"/>
      <c r="B70" s="488" t="s">
        <v>336</v>
      </c>
      <c r="C70" s="489"/>
      <c r="D70" s="489"/>
      <c r="E70" s="489"/>
      <c r="F70" s="490"/>
      <c r="G70" s="231"/>
      <c r="H70" s="231"/>
      <c r="I70" s="194"/>
    </row>
    <row r="71" spans="1:9" ht="18.75">
      <c r="A71" s="216"/>
      <c r="B71" s="488"/>
      <c r="C71" s="489"/>
      <c r="D71" s="489"/>
      <c r="E71" s="489"/>
      <c r="F71" s="490"/>
      <c r="G71" s="231"/>
      <c r="H71" s="231"/>
      <c r="I71" s="194"/>
    </row>
    <row r="72" spans="1:9" ht="18.75">
      <c r="A72" s="216"/>
      <c r="B72" s="233"/>
      <c r="C72" s="234"/>
      <c r="D72" s="234"/>
      <c r="E72" s="234"/>
      <c r="F72" s="234"/>
      <c r="G72" s="258"/>
      <c r="H72" s="258"/>
      <c r="I72" s="194"/>
    </row>
    <row r="73" spans="1:9" ht="18.75">
      <c r="A73" s="216"/>
      <c r="B73" s="233"/>
      <c r="C73" s="234"/>
      <c r="D73" s="234"/>
      <c r="E73" s="234"/>
      <c r="F73" s="234"/>
      <c r="G73" s="235"/>
      <c r="H73" s="194"/>
      <c r="I73" s="194"/>
    </row>
    <row r="74" spans="1:10" ht="18.75" customHeight="1">
      <c r="A74" s="216"/>
      <c r="B74" s="233"/>
      <c r="C74" s="234"/>
      <c r="D74" s="234"/>
      <c r="E74" s="234"/>
      <c r="F74" s="234"/>
      <c r="G74" s="491" t="s">
        <v>62</v>
      </c>
      <c r="H74" s="492"/>
      <c r="I74" s="493" t="s">
        <v>316</v>
      </c>
      <c r="J74" s="492"/>
    </row>
    <row r="75" spans="1:28" s="207" customFormat="1" ht="12.75">
      <c r="A75" s="236"/>
      <c r="B75" s="237"/>
      <c r="C75" s="238"/>
      <c r="D75" s="238"/>
      <c r="E75" s="238"/>
      <c r="F75" s="238"/>
      <c r="G75" s="494" t="s">
        <v>51</v>
      </c>
      <c r="H75" s="495"/>
      <c r="I75" s="494" t="s">
        <v>51</v>
      </c>
      <c r="J75" s="495"/>
      <c r="W75" s="209"/>
      <c r="X75" s="209"/>
      <c r="Y75" s="209"/>
      <c r="Z75" s="209"/>
      <c r="AA75" s="209"/>
      <c r="AB75" s="209"/>
    </row>
    <row r="76" spans="1:28" s="185" customFormat="1" ht="18.75">
      <c r="A76" s="216"/>
      <c r="B76" s="479" t="s">
        <v>337</v>
      </c>
      <c r="C76" s="480"/>
      <c r="D76" s="480"/>
      <c r="E76" s="480"/>
      <c r="F76" s="481"/>
      <c r="G76" s="482">
        <f>'02 14 г'!G77:H77</f>
        <v>21531.299999999992</v>
      </c>
      <c r="H76" s="483"/>
      <c r="I76" s="482">
        <f>'02 14 г'!I77:J77</f>
        <v>7918.640000000001</v>
      </c>
      <c r="J76" s="483"/>
      <c r="L76" s="239" t="s">
        <v>338</v>
      </c>
      <c r="M76" s="239" t="s">
        <v>339</v>
      </c>
      <c r="W76" s="239"/>
      <c r="X76" s="239"/>
      <c r="Y76" s="239"/>
      <c r="Z76" s="239"/>
      <c r="AA76" s="239"/>
      <c r="AB76" s="239"/>
    </row>
    <row r="77" spans="1:19" ht="18.75">
      <c r="A77" s="195"/>
      <c r="B77" s="479" t="s">
        <v>340</v>
      </c>
      <c r="C77" s="480"/>
      <c r="D77" s="480"/>
      <c r="E77" s="480"/>
      <c r="F77" s="481"/>
      <c r="G77" s="482">
        <f>G76+I47-J47</f>
        <v>44048.991999999984</v>
      </c>
      <c r="H77" s="483"/>
      <c r="I77" s="484">
        <f>I76+I53-K53-0.02</f>
        <v>11540.560000000001</v>
      </c>
      <c r="J77" s="483"/>
      <c r="L77" s="197">
        <f>G77</f>
        <v>44048.991999999984</v>
      </c>
      <c r="M77" s="197">
        <f>I77</f>
        <v>11540.560000000001</v>
      </c>
      <c r="O77" s="240">
        <f>L79-I53</f>
        <v>37089.53999999999</v>
      </c>
      <c r="P77" s="241" t="s">
        <v>352</v>
      </c>
      <c r="S77" s="177" t="s">
        <v>374</v>
      </c>
    </row>
    <row r="78" spans="1:9" ht="18.75">
      <c r="A78" s="194"/>
      <c r="B78" s="194"/>
      <c r="C78" s="194"/>
      <c r="D78" s="194"/>
      <c r="E78" s="194"/>
      <c r="F78" s="194"/>
      <c r="G78" s="242"/>
      <c r="H78" s="194"/>
      <c r="I78" s="194"/>
    </row>
    <row r="79" spans="1:12" ht="18.75">
      <c r="A79" s="194"/>
      <c r="G79" s="243"/>
      <c r="H79" s="244"/>
      <c r="I79" s="194"/>
      <c r="L79" s="194">
        <f>'11 13г'!H69-'11 13г'!K53</f>
        <v>40711.479999999996</v>
      </c>
    </row>
    <row r="80" spans="1:9" ht="18.75">
      <c r="A80" s="194"/>
      <c r="G80" s="194"/>
      <c r="H80" s="194"/>
      <c r="I80" s="194"/>
    </row>
    <row r="81" spans="1:9" ht="18.75">
      <c r="A81" s="194"/>
      <c r="H81" s="194"/>
      <c r="I81" s="194"/>
    </row>
    <row r="82" spans="1:9" ht="18.75">
      <c r="A82" s="194"/>
      <c r="H82" s="194"/>
      <c r="I82" s="194"/>
    </row>
    <row r="83" spans="1:9" ht="18.75">
      <c r="A83" s="194"/>
      <c r="H83" s="194"/>
      <c r="I83" s="194"/>
    </row>
    <row r="84" spans="1:9" ht="18.75">
      <c r="A84" s="194"/>
      <c r="H84" s="194"/>
      <c r="I84" s="194"/>
    </row>
    <row r="85" spans="1:9" ht="18.75">
      <c r="A85" s="194"/>
      <c r="H85" s="194"/>
      <c r="I85" s="194"/>
    </row>
    <row r="86" spans="1:9" ht="15" customHeight="1">
      <c r="A86" s="194"/>
      <c r="H86" s="194"/>
      <c r="I86" s="194"/>
    </row>
    <row r="87" spans="8:19" ht="18.75" hidden="1">
      <c r="H87" s="194"/>
      <c r="L87" s="177">
        <v>0</v>
      </c>
      <c r="O87" s="245" t="s">
        <v>280</v>
      </c>
      <c r="P87" s="246">
        <f>'[2]июнь2013г'!D92</f>
        <v>5934.36</v>
      </c>
      <c r="Q87" s="246">
        <f>'[2]июнь2013г'!E92</f>
        <v>2626.2</v>
      </c>
      <c r="R87" s="246">
        <f>'[2]июнь2013г'!F92</f>
        <v>2134.76</v>
      </c>
      <c r="S87" s="246">
        <f>'[2]июнь2013г'!G92</f>
        <v>6425.8</v>
      </c>
    </row>
    <row r="88" spans="3:19" ht="18.75" hidden="1">
      <c r="C88" s="216"/>
      <c r="O88" s="246" t="s">
        <v>283</v>
      </c>
      <c r="P88" s="214">
        <f>S87</f>
        <v>6425.8</v>
      </c>
      <c r="Q88" s="180">
        <v>2626.2</v>
      </c>
      <c r="R88" s="180">
        <v>2377.48</v>
      </c>
      <c r="S88" s="214">
        <f>P88+Q88-R88+L87</f>
        <v>6674.52</v>
      </c>
    </row>
    <row r="89" ht="18.75" hidden="1"/>
    <row r="91" ht="18.75">
      <c r="A91" s="247" t="s">
        <v>377</v>
      </c>
    </row>
    <row r="92" spans="1:11" ht="18.75">
      <c r="A92" s="247" t="s">
        <v>378</v>
      </c>
      <c r="F92" s="177" t="s">
        <v>70</v>
      </c>
      <c r="K92" s="177" t="s">
        <v>71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7">
    <mergeCell ref="C14:D15"/>
    <mergeCell ref="A35:K36"/>
    <mergeCell ref="W44:AA44"/>
    <mergeCell ref="B47:F47"/>
    <mergeCell ref="B48:F48"/>
    <mergeCell ref="B49:F49"/>
    <mergeCell ref="B50:F50"/>
    <mergeCell ref="B53:F53"/>
    <mergeCell ref="B57:F57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I76:J76"/>
    <mergeCell ref="B65:F65"/>
    <mergeCell ref="B66:F66"/>
    <mergeCell ref="B67:F67"/>
    <mergeCell ref="B68:F68"/>
    <mergeCell ref="B69:F69"/>
    <mergeCell ref="B70:F70"/>
    <mergeCell ref="B77:F77"/>
    <mergeCell ref="G77:H77"/>
    <mergeCell ref="I77:J77"/>
    <mergeCell ref="B71:F71"/>
    <mergeCell ref="G74:H74"/>
    <mergeCell ref="I74:J74"/>
    <mergeCell ref="G75:H75"/>
    <mergeCell ref="I75:J75"/>
    <mergeCell ref="B76:F76"/>
    <mergeCell ref="G76:H76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3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FF00"/>
  </sheetPr>
  <dimension ref="A2:AB92"/>
  <sheetViews>
    <sheetView view="pageBreakPreview" zoomScale="80" zoomScaleSheetLayoutView="80" zoomScalePageLayoutView="0" workbookViewId="0" topLeftCell="A44">
      <selection activeCell="D95" sqref="D95"/>
    </sheetView>
  </sheetViews>
  <sheetFormatPr defaultColWidth="9.140625" defaultRowHeight="15" outlineLevelCol="1"/>
  <cols>
    <col min="1" max="1" width="9.8515625" style="93" bestFit="1" customWidth="1"/>
    <col min="2" max="2" width="12.140625" style="93" customWidth="1"/>
    <col min="3" max="3" width="9.57421875" style="93" customWidth="1"/>
    <col min="4" max="4" width="10.57421875" style="93" customWidth="1"/>
    <col min="5" max="5" width="10.28125" style="93" customWidth="1"/>
    <col min="6" max="6" width="11.421875" style="93" customWidth="1"/>
    <col min="7" max="7" width="12.140625" style="93" customWidth="1"/>
    <col min="8" max="8" width="13.140625" style="93" customWidth="1"/>
    <col min="9" max="9" width="13.421875" style="93" customWidth="1"/>
    <col min="10" max="10" width="12.7109375" style="93" customWidth="1"/>
    <col min="11" max="11" width="18.140625" style="93" customWidth="1"/>
    <col min="12" max="12" width="13.421875" style="93" hidden="1" customWidth="1" outlineLevel="1"/>
    <col min="13" max="13" width="9.8515625" style="93" hidden="1" customWidth="1" outlineLevel="1"/>
    <col min="14" max="14" width="7.421875" style="93" hidden="1" customWidth="1" outlineLevel="1"/>
    <col min="15" max="15" width="12.7109375" style="93" hidden="1" customWidth="1" outlineLevel="1"/>
    <col min="16" max="16" width="12.8515625" style="93" hidden="1" customWidth="1" outlineLevel="1"/>
    <col min="17" max="17" width="7.421875" style="93" hidden="1" customWidth="1" outlineLevel="1"/>
    <col min="18" max="20" width="9.140625" style="93" hidden="1" customWidth="1" outlineLevel="1"/>
    <col min="21" max="21" width="9.140625" style="93" customWidth="1" collapsed="1"/>
    <col min="22" max="22" width="6.7109375" style="93" bestFit="1" customWidth="1"/>
    <col min="23" max="23" width="11.140625" style="155" bestFit="1" customWidth="1"/>
    <col min="24" max="27" width="13.00390625" style="155" bestFit="1" customWidth="1"/>
    <col min="28" max="28" width="9.140625" style="155" customWidth="1"/>
    <col min="29" max="16384" width="9.140625" style="93" customWidth="1"/>
  </cols>
  <sheetData>
    <row r="1" ht="12.75" customHeight="1" hidden="1"/>
    <row r="2" spans="2:8" ht="18.75" hidden="1">
      <c r="B2" s="94" t="s">
        <v>293</v>
      </c>
      <c r="C2" s="94"/>
      <c r="D2" s="94" t="s">
        <v>294</v>
      </c>
      <c r="E2" s="94"/>
      <c r="F2" s="94" t="s">
        <v>295</v>
      </c>
      <c r="G2" s="94"/>
      <c r="H2" s="94"/>
    </row>
    <row r="3" ht="18.75" hidden="1"/>
    <row r="4" ht="1.5" customHeight="1" hidden="1"/>
    <row r="5" ht="18.75" hidden="1"/>
    <row r="6" spans="2:11" ht="18.75" hidden="1">
      <c r="B6" s="95"/>
      <c r="C6" s="96" t="s">
        <v>0</v>
      </c>
      <c r="D6" s="96" t="s">
        <v>1</v>
      </c>
      <c r="E6" s="96"/>
      <c r="F6" s="96" t="s">
        <v>2</v>
      </c>
      <c r="G6" s="96" t="s">
        <v>3</v>
      </c>
      <c r="H6" s="96" t="s">
        <v>4</v>
      </c>
      <c r="I6" s="96" t="s">
        <v>5</v>
      </c>
      <c r="J6" s="96"/>
      <c r="K6" s="97"/>
    </row>
    <row r="7" spans="2:11" ht="18.75" hidden="1">
      <c r="B7" s="95"/>
      <c r="C7" s="96" t="s">
        <v>6</v>
      </c>
      <c r="D7" s="96"/>
      <c r="E7" s="96"/>
      <c r="F7" s="96"/>
      <c r="G7" s="96" t="s">
        <v>7</v>
      </c>
      <c r="H7" s="96" t="s">
        <v>8</v>
      </c>
      <c r="I7" s="96" t="s">
        <v>9</v>
      </c>
      <c r="J7" s="96"/>
      <c r="K7" s="97"/>
    </row>
    <row r="8" spans="2:11" ht="18.75" hidden="1">
      <c r="B8" s="95" t="s">
        <v>177</v>
      </c>
      <c r="C8" s="98">
        <v>48.28</v>
      </c>
      <c r="D8" s="98">
        <v>0</v>
      </c>
      <c r="E8" s="98"/>
      <c r="F8" s="99"/>
      <c r="G8" s="95"/>
      <c r="H8" s="98">
        <v>0</v>
      </c>
      <c r="I8" s="99">
        <v>48.28</v>
      </c>
      <c r="J8" s="95"/>
      <c r="K8" s="100"/>
    </row>
    <row r="9" spans="2:11" ht="18.75" hidden="1">
      <c r="B9" s="95" t="s">
        <v>11</v>
      </c>
      <c r="C9" s="98">
        <v>4790.06</v>
      </c>
      <c r="D9" s="98">
        <v>3707.55</v>
      </c>
      <c r="E9" s="98"/>
      <c r="F9" s="99">
        <v>2795.32</v>
      </c>
      <c r="G9" s="95"/>
      <c r="H9" s="98">
        <v>2795.32</v>
      </c>
      <c r="I9" s="99">
        <v>5702.29</v>
      </c>
      <c r="J9" s="95"/>
      <c r="K9" s="100"/>
    </row>
    <row r="10" spans="2:11" ht="18.75" hidden="1">
      <c r="B10" s="95" t="s">
        <v>12</v>
      </c>
      <c r="C10" s="95"/>
      <c r="D10" s="98">
        <f>SUM(D8:D9)</f>
        <v>3707.55</v>
      </c>
      <c r="E10" s="98"/>
      <c r="F10" s="95"/>
      <c r="G10" s="95"/>
      <c r="H10" s="98">
        <f>SUM(H8:H9)</f>
        <v>2795.32</v>
      </c>
      <c r="I10" s="95"/>
      <c r="J10" s="95"/>
      <c r="K10" s="100"/>
    </row>
    <row r="11" ht="18.75" hidden="1">
      <c r="B11" s="93" t="s">
        <v>296</v>
      </c>
    </row>
    <row r="12" ht="7.5" customHeight="1" hidden="1"/>
    <row r="13" ht="8.25" customHeight="1" hidden="1"/>
    <row r="14" spans="2:17" ht="18.75" hidden="1">
      <c r="B14" s="101" t="s">
        <v>252</v>
      </c>
      <c r="C14" s="519" t="s">
        <v>14</v>
      </c>
      <c r="D14" s="520"/>
      <c r="E14" s="161"/>
      <c r="F14" s="96"/>
      <c r="G14" s="96"/>
      <c r="H14" s="96"/>
      <c r="I14" s="96" t="s">
        <v>20</v>
      </c>
      <c r="J14" s="100"/>
      <c r="K14" s="100"/>
      <c r="L14" s="100"/>
      <c r="M14" s="100"/>
      <c r="N14" s="100"/>
      <c r="O14" s="100"/>
      <c r="P14" s="100"/>
      <c r="Q14" s="100"/>
    </row>
    <row r="15" spans="2:17" ht="14.25" customHeight="1" hidden="1">
      <c r="B15" s="102"/>
      <c r="C15" s="521"/>
      <c r="D15" s="522"/>
      <c r="E15" s="162"/>
      <c r="F15" s="96"/>
      <c r="G15" s="96"/>
      <c r="H15" s="96" t="s">
        <v>270</v>
      </c>
      <c r="I15" s="96"/>
      <c r="J15" s="100"/>
      <c r="K15" s="100"/>
      <c r="L15" s="100"/>
      <c r="M15" s="100"/>
      <c r="N15" s="100"/>
      <c r="O15" s="100"/>
      <c r="P15" s="100"/>
      <c r="Q15" s="100"/>
    </row>
    <row r="16" spans="2:17" ht="3.75" customHeight="1" hidden="1">
      <c r="B16" s="103"/>
      <c r="C16" s="95"/>
      <c r="D16" s="95"/>
      <c r="E16" s="95"/>
      <c r="F16" s="95"/>
      <c r="G16" s="95"/>
      <c r="H16" s="95"/>
      <c r="I16" s="95"/>
      <c r="J16" s="100"/>
      <c r="K16" s="100"/>
      <c r="L16" s="100"/>
      <c r="M16" s="100"/>
      <c r="N16" s="100"/>
      <c r="O16" s="100"/>
      <c r="P16" s="100"/>
      <c r="Q16" s="100"/>
    </row>
    <row r="17" spans="2:17" ht="13.5" customHeight="1" hidden="1">
      <c r="B17" s="95"/>
      <c r="C17" s="95"/>
      <c r="D17" s="95"/>
      <c r="E17" s="95"/>
      <c r="F17" s="95"/>
      <c r="G17" s="95"/>
      <c r="H17" s="95"/>
      <c r="I17" s="95"/>
      <c r="J17" s="100"/>
      <c r="K17" s="100"/>
      <c r="L17" s="100"/>
      <c r="M17" s="100"/>
      <c r="N17" s="100"/>
      <c r="O17" s="100"/>
      <c r="P17" s="100"/>
      <c r="Q17" s="100"/>
    </row>
    <row r="18" spans="2:17" ht="0.75" customHeight="1" hidden="1">
      <c r="B18" s="95"/>
      <c r="C18" s="95"/>
      <c r="D18" s="95"/>
      <c r="E18" s="95"/>
      <c r="F18" s="95"/>
      <c r="G18" s="95"/>
      <c r="H18" s="95"/>
      <c r="I18" s="95"/>
      <c r="J18" s="100"/>
      <c r="K18" s="100"/>
      <c r="L18" s="100"/>
      <c r="M18" s="100"/>
      <c r="N18" s="100"/>
      <c r="O18" s="100"/>
      <c r="P18" s="100"/>
      <c r="Q18" s="100"/>
    </row>
    <row r="19" spans="2:17" ht="14.25" customHeight="1" hidden="1" thickBot="1">
      <c r="B19" s="95"/>
      <c r="C19" s="95"/>
      <c r="D19" s="95"/>
      <c r="E19" s="95"/>
      <c r="F19" s="95"/>
      <c r="G19" s="95"/>
      <c r="H19" s="95"/>
      <c r="I19" s="95"/>
      <c r="J19" s="100"/>
      <c r="K19" s="100"/>
      <c r="L19" s="100"/>
      <c r="M19" s="100"/>
      <c r="N19" s="100"/>
      <c r="O19" s="100"/>
      <c r="P19" s="100"/>
      <c r="Q19" s="100"/>
    </row>
    <row r="20" spans="2:17" ht="0.75" customHeight="1" hidden="1">
      <c r="B20" s="95"/>
      <c r="C20" s="95"/>
      <c r="D20" s="95"/>
      <c r="E20" s="95"/>
      <c r="F20" s="95"/>
      <c r="G20" s="95"/>
      <c r="H20" s="95"/>
      <c r="I20" s="95"/>
      <c r="J20" s="100"/>
      <c r="K20" s="100"/>
      <c r="L20" s="100"/>
      <c r="M20" s="100"/>
      <c r="N20" s="100"/>
      <c r="O20" s="100"/>
      <c r="P20" s="100"/>
      <c r="Q20" s="100"/>
    </row>
    <row r="21" spans="2:17" ht="19.5" hidden="1" thickBot="1">
      <c r="B21" s="95"/>
      <c r="C21" s="95"/>
      <c r="D21" s="95"/>
      <c r="E21" s="95"/>
      <c r="F21" s="95"/>
      <c r="G21" s="104" t="s">
        <v>297</v>
      </c>
      <c r="H21" s="105" t="s">
        <v>262</v>
      </c>
      <c r="I21" s="95"/>
      <c r="J21" s="100"/>
      <c r="K21" s="100"/>
      <c r="L21" s="100"/>
      <c r="M21" s="100"/>
      <c r="N21" s="100"/>
      <c r="O21" s="100"/>
      <c r="P21" s="100"/>
      <c r="Q21" s="100"/>
    </row>
    <row r="22" spans="2:17" ht="18.75" hidden="1">
      <c r="B22" s="106" t="s">
        <v>215</v>
      </c>
      <c r="C22" s="106"/>
      <c r="D22" s="106"/>
      <c r="E22" s="106"/>
      <c r="F22" s="98"/>
      <c r="G22" s="95">
        <v>347.8</v>
      </c>
      <c r="H22" s="95">
        <v>7.55</v>
      </c>
      <c r="I22" s="99">
        <f>G22*H22</f>
        <v>2625.89</v>
      </c>
      <c r="J22" s="100"/>
      <c r="K22" s="100"/>
      <c r="L22" s="100"/>
      <c r="M22" s="100"/>
      <c r="N22" s="100"/>
      <c r="O22" s="100"/>
      <c r="P22" s="100"/>
      <c r="Q22" s="100"/>
    </row>
    <row r="23" spans="2:17" ht="18.75" hidden="1">
      <c r="B23" s="106" t="s">
        <v>216</v>
      </c>
      <c r="C23" s="106"/>
      <c r="D23" s="106"/>
      <c r="E23" s="106"/>
      <c r="F23" s="95"/>
      <c r="G23" s="95"/>
      <c r="H23" s="95"/>
      <c r="I23" s="95"/>
      <c r="J23" s="100"/>
      <c r="K23" s="100"/>
      <c r="L23" s="100"/>
      <c r="M23" s="100"/>
      <c r="N23" s="100"/>
      <c r="O23" s="100"/>
      <c r="P23" s="100"/>
      <c r="Q23" s="100"/>
    </row>
    <row r="24" spans="2:17" ht="2.25" customHeight="1" hidden="1">
      <c r="B24" s="106" t="s">
        <v>217</v>
      </c>
      <c r="C24" s="106" t="s">
        <v>218</v>
      </c>
      <c r="D24" s="106"/>
      <c r="E24" s="106"/>
      <c r="F24" s="95"/>
      <c r="G24" s="95"/>
      <c r="H24" s="95"/>
      <c r="I24" s="95"/>
      <c r="J24" s="100"/>
      <c r="K24" s="100"/>
      <c r="L24" s="100"/>
      <c r="M24" s="100"/>
      <c r="N24" s="100"/>
      <c r="O24" s="100"/>
      <c r="P24" s="100"/>
      <c r="Q24" s="100"/>
    </row>
    <row r="25" spans="2:17" ht="14.25" customHeight="1" hidden="1">
      <c r="B25" s="106" t="s">
        <v>219</v>
      </c>
      <c r="C25" s="106"/>
      <c r="D25" s="106"/>
      <c r="E25" s="106"/>
      <c r="F25" s="95"/>
      <c r="G25" s="95"/>
      <c r="H25" s="95"/>
      <c r="I25" s="95"/>
      <c r="J25" s="100"/>
      <c r="K25" s="100"/>
      <c r="L25" s="100"/>
      <c r="M25" s="100"/>
      <c r="N25" s="100"/>
      <c r="O25" s="100"/>
      <c r="P25" s="100"/>
      <c r="Q25" s="100"/>
    </row>
    <row r="26" spans="2:17" ht="18.75" hidden="1">
      <c r="B26" s="95"/>
      <c r="C26" s="95"/>
      <c r="D26" s="95"/>
      <c r="E26" s="95"/>
      <c r="F26" s="95"/>
      <c r="G26" s="95"/>
      <c r="H26" s="95"/>
      <c r="I26" s="95"/>
      <c r="J26" s="100"/>
      <c r="K26" s="100"/>
      <c r="L26" s="100"/>
      <c r="M26" s="100"/>
      <c r="N26" s="100"/>
      <c r="O26" s="100"/>
      <c r="P26" s="100"/>
      <c r="Q26" s="100"/>
    </row>
    <row r="27" spans="2:17" ht="0.75" customHeight="1" hidden="1">
      <c r="B27" s="95"/>
      <c r="C27" s="95"/>
      <c r="D27" s="95"/>
      <c r="E27" s="95"/>
      <c r="F27" s="95"/>
      <c r="G27" s="95"/>
      <c r="H27" s="95"/>
      <c r="I27" s="95"/>
      <c r="J27" s="100"/>
      <c r="K27" s="100"/>
      <c r="L27" s="100"/>
      <c r="M27" s="100"/>
      <c r="N27" s="100"/>
      <c r="O27" s="100"/>
      <c r="P27" s="100"/>
      <c r="Q27" s="100"/>
    </row>
    <row r="28" spans="2:17" ht="3.75" customHeight="1" hidden="1">
      <c r="B28" s="95"/>
      <c r="C28" s="95"/>
      <c r="D28" s="95"/>
      <c r="E28" s="95"/>
      <c r="F28" s="95"/>
      <c r="G28" s="95"/>
      <c r="H28" s="95"/>
      <c r="I28" s="95"/>
      <c r="J28" s="100"/>
      <c r="K28" s="100"/>
      <c r="L28" s="100"/>
      <c r="M28" s="100"/>
      <c r="N28" s="100"/>
      <c r="O28" s="100"/>
      <c r="P28" s="100"/>
      <c r="Q28" s="100"/>
    </row>
    <row r="29" spans="2:17" ht="18.75" hidden="1">
      <c r="B29" s="95"/>
      <c r="C29" s="95"/>
      <c r="D29" s="95"/>
      <c r="E29" s="95"/>
      <c r="F29" s="95"/>
      <c r="G29" s="95"/>
      <c r="H29" s="95"/>
      <c r="I29" s="95"/>
      <c r="J29" s="100"/>
      <c r="K29" s="100"/>
      <c r="L29" s="100"/>
      <c r="M29" s="100"/>
      <c r="N29" s="100"/>
      <c r="O29" s="100"/>
      <c r="P29" s="100"/>
      <c r="Q29" s="100"/>
    </row>
    <row r="30" spans="2:17" ht="0.75" customHeight="1" hidden="1">
      <c r="B30" s="95"/>
      <c r="C30" s="95"/>
      <c r="D30" s="95"/>
      <c r="E30" s="95"/>
      <c r="F30" s="95"/>
      <c r="G30" s="95"/>
      <c r="H30" s="95"/>
      <c r="I30" s="95"/>
      <c r="J30" s="100"/>
      <c r="K30" s="100"/>
      <c r="L30" s="100"/>
      <c r="M30" s="100"/>
      <c r="N30" s="100"/>
      <c r="O30" s="100"/>
      <c r="P30" s="100"/>
      <c r="Q30" s="100"/>
    </row>
    <row r="31" spans="2:17" ht="18.75" hidden="1">
      <c r="B31" s="95"/>
      <c r="C31" s="95"/>
      <c r="D31" s="95"/>
      <c r="E31" s="95"/>
      <c r="F31" s="95"/>
      <c r="G31" s="95"/>
      <c r="H31" s="95"/>
      <c r="I31" s="95"/>
      <c r="J31" s="100"/>
      <c r="K31" s="100"/>
      <c r="L31" s="100"/>
      <c r="M31" s="100"/>
      <c r="N31" s="100"/>
      <c r="O31" s="100"/>
      <c r="P31" s="100"/>
      <c r="Q31" s="100"/>
    </row>
    <row r="32" spans="2:17" ht="18.75" hidden="1">
      <c r="B32" s="95"/>
      <c r="C32" s="95"/>
      <c r="D32" s="95"/>
      <c r="E32" s="95"/>
      <c r="F32" s="95"/>
      <c r="G32" s="95"/>
      <c r="H32" s="95"/>
      <c r="I32" s="95"/>
      <c r="J32" s="100"/>
      <c r="K32" s="100"/>
      <c r="L32" s="100"/>
      <c r="M32" s="100"/>
      <c r="N32" s="100"/>
      <c r="O32" s="100"/>
      <c r="P32" s="100"/>
      <c r="Q32" s="100"/>
    </row>
    <row r="33" spans="2:17" ht="18.75" hidden="1">
      <c r="B33" s="95"/>
      <c r="C33" s="95"/>
      <c r="D33" s="95"/>
      <c r="E33" s="95"/>
      <c r="F33" s="95"/>
      <c r="G33" s="96"/>
      <c r="H33" s="96"/>
      <c r="I33" s="107"/>
      <c r="J33" s="100"/>
      <c r="K33" s="100"/>
      <c r="L33" s="100"/>
      <c r="M33" s="100"/>
      <c r="N33" s="100"/>
      <c r="O33" s="100"/>
      <c r="P33" s="100"/>
      <c r="Q33" s="100"/>
    </row>
    <row r="34" spans="2:17" ht="18.75" hidden="1">
      <c r="B34" s="95"/>
      <c r="C34" s="95"/>
      <c r="D34" s="95"/>
      <c r="E34" s="95"/>
      <c r="F34" s="95"/>
      <c r="G34" s="95"/>
      <c r="H34" s="95" t="s">
        <v>27</v>
      </c>
      <c r="I34" s="108">
        <f>SUM(I17:I33)</f>
        <v>2625.89</v>
      </c>
      <c r="J34" s="100"/>
      <c r="K34" s="100"/>
      <c r="L34" s="100"/>
      <c r="M34" s="100"/>
      <c r="N34" s="100"/>
      <c r="O34" s="100"/>
      <c r="P34" s="100"/>
      <c r="Q34" s="100"/>
    </row>
    <row r="35" spans="1:11" ht="18.75">
      <c r="A35" s="523" t="s">
        <v>298</v>
      </c>
      <c r="B35" s="523"/>
      <c r="C35" s="523"/>
      <c r="D35" s="523"/>
      <c r="E35" s="523"/>
      <c r="F35" s="523"/>
      <c r="G35" s="523"/>
      <c r="H35" s="523"/>
      <c r="I35" s="523"/>
      <c r="J35" s="523"/>
      <c r="K35" s="523"/>
    </row>
    <row r="36" spans="1:11" ht="18.75">
      <c r="A36" s="523"/>
      <c r="B36" s="523"/>
      <c r="C36" s="523"/>
      <c r="D36" s="523"/>
      <c r="E36" s="523"/>
      <c r="F36" s="523"/>
      <c r="G36" s="523"/>
      <c r="H36" s="523"/>
      <c r="I36" s="523"/>
      <c r="J36" s="523"/>
      <c r="K36" s="523"/>
    </row>
    <row r="37" ht="18.75" hidden="1"/>
    <row r="38" ht="18.75" hidden="1"/>
    <row r="39" spans="1:9" ht="18.75">
      <c r="A39" s="79"/>
      <c r="B39" s="80"/>
      <c r="C39" s="80"/>
      <c r="D39" s="80"/>
      <c r="E39" s="80"/>
      <c r="F39" s="80"/>
      <c r="G39" s="80"/>
      <c r="H39" s="79"/>
      <c r="I39" s="79"/>
    </row>
    <row r="40" spans="1:9" ht="18.75">
      <c r="A40" s="79"/>
      <c r="B40" s="79" t="s">
        <v>299</v>
      </c>
      <c r="C40" s="80"/>
      <c r="D40" s="80"/>
      <c r="E40" s="80"/>
      <c r="F40" s="80"/>
      <c r="G40" s="79"/>
      <c r="H40" s="80"/>
      <c r="I40" s="79"/>
    </row>
    <row r="41" spans="1:9" ht="18.75">
      <c r="A41" s="79"/>
      <c r="B41" s="80" t="s">
        <v>300</v>
      </c>
      <c r="C41" s="79" t="s">
        <v>301</v>
      </c>
      <c r="D41" s="79"/>
      <c r="E41" s="79"/>
      <c r="F41" s="80"/>
      <c r="G41" s="79"/>
      <c r="H41" s="80"/>
      <c r="I41" s="79"/>
    </row>
    <row r="42" spans="1:9" ht="18.75">
      <c r="A42" s="79"/>
      <c r="B42" s="80" t="s">
        <v>302</v>
      </c>
      <c r="C42" s="81">
        <v>1798.6000000000001</v>
      </c>
      <c r="D42" s="79" t="s">
        <v>303</v>
      </c>
      <c r="E42" s="79"/>
      <c r="F42" s="80"/>
      <c r="G42" s="79"/>
      <c r="H42" s="80"/>
      <c r="I42" s="79"/>
    </row>
    <row r="43" spans="1:9" ht="18" customHeight="1">
      <c r="A43" s="79"/>
      <c r="B43" s="80" t="s">
        <v>304</v>
      </c>
      <c r="C43" s="82" t="s">
        <v>380</v>
      </c>
      <c r="D43" s="79" t="s">
        <v>354</v>
      </c>
      <c r="E43" s="79"/>
      <c r="F43" s="79"/>
      <c r="G43" s="80"/>
      <c r="H43" s="80"/>
      <c r="I43" s="79"/>
    </row>
    <row r="44" spans="1:27" ht="18" customHeight="1">
      <c r="A44" s="79"/>
      <c r="B44" s="80"/>
      <c r="C44" s="82"/>
      <c r="D44" s="79"/>
      <c r="E44" s="79"/>
      <c r="F44" s="79"/>
      <c r="G44" s="80"/>
      <c r="H44" s="80"/>
      <c r="I44" s="79"/>
      <c r="W44" s="524" t="s">
        <v>344</v>
      </c>
      <c r="X44" s="524"/>
      <c r="Y44" s="524"/>
      <c r="Z44" s="524"/>
      <c r="AA44" s="524"/>
    </row>
    <row r="45" spans="1:27" ht="60" customHeight="1">
      <c r="A45" s="79"/>
      <c r="B45" s="80"/>
      <c r="C45" s="82"/>
      <c r="D45" s="79"/>
      <c r="E45" s="79"/>
      <c r="F45" s="79"/>
      <c r="G45" s="109" t="s">
        <v>307</v>
      </c>
      <c r="H45" s="110" t="s">
        <v>1</v>
      </c>
      <c r="I45" s="110" t="s">
        <v>2</v>
      </c>
      <c r="J45" s="111" t="s">
        <v>308</v>
      </c>
      <c r="K45" s="164" t="s">
        <v>309</v>
      </c>
      <c r="L45" s="112" t="s">
        <v>310</v>
      </c>
      <c r="V45" s="146" t="s">
        <v>354</v>
      </c>
      <c r="W45" s="147" t="s">
        <v>355</v>
      </c>
      <c r="X45" s="147" t="s">
        <v>356</v>
      </c>
      <c r="Y45" s="147" t="s">
        <v>8</v>
      </c>
      <c r="Z45" s="147" t="s">
        <v>357</v>
      </c>
      <c r="AA45" s="147" t="s">
        <v>358</v>
      </c>
    </row>
    <row r="46" spans="1:28" s="77" customFormat="1" ht="12.75" customHeight="1">
      <c r="A46" s="78"/>
      <c r="B46" s="139"/>
      <c r="C46" s="140"/>
      <c r="D46" s="78"/>
      <c r="E46" s="78"/>
      <c r="F46" s="78"/>
      <c r="G46" s="138" t="s">
        <v>51</v>
      </c>
      <c r="H46" s="138" t="s">
        <v>51</v>
      </c>
      <c r="I46" s="138" t="s">
        <v>51</v>
      </c>
      <c r="J46" s="138" t="s">
        <v>51</v>
      </c>
      <c r="K46" s="138" t="s">
        <v>51</v>
      </c>
      <c r="L46" s="141"/>
      <c r="O46" s="142" t="s">
        <v>312</v>
      </c>
      <c r="P46" s="142" t="s">
        <v>311</v>
      </c>
      <c r="Q46" s="142" t="s">
        <v>349</v>
      </c>
      <c r="R46" s="142" t="s">
        <v>313</v>
      </c>
      <c r="V46" s="148" t="s">
        <v>359</v>
      </c>
      <c r="W46" s="149">
        <v>7057.099999999999</v>
      </c>
      <c r="X46" s="149">
        <v>2626.2</v>
      </c>
      <c r="Y46" s="149">
        <v>2427.15</v>
      </c>
      <c r="Z46" s="149">
        <v>7256.15</v>
      </c>
      <c r="AA46" s="149">
        <v>0</v>
      </c>
      <c r="AB46" s="156"/>
    </row>
    <row r="47" spans="1:27" ht="33" customHeight="1">
      <c r="A47" s="79"/>
      <c r="B47" s="525" t="s">
        <v>314</v>
      </c>
      <c r="C47" s="525"/>
      <c r="D47" s="525"/>
      <c r="E47" s="525"/>
      <c r="F47" s="525"/>
      <c r="G47" s="113">
        <f>G49+G50</f>
        <v>14.11</v>
      </c>
      <c r="H47" s="114">
        <f>H49+H50</f>
        <v>25378.24</v>
      </c>
      <c r="I47" s="114">
        <f>P47+O47</f>
        <v>29593.34999999999</v>
      </c>
      <c r="J47" s="115">
        <f>J50+J49</f>
        <v>15018.308</v>
      </c>
      <c r="K47" s="115">
        <f>I47-J47</f>
        <v>14575.04199999999</v>
      </c>
      <c r="L47" s="115">
        <f>L49+L50</f>
        <v>-4215.10999999999</v>
      </c>
      <c r="O47" s="167">
        <v>29592.94999999999</v>
      </c>
      <c r="P47" s="167">
        <v>0.4</v>
      </c>
      <c r="Q47" s="168">
        <v>2626.2</v>
      </c>
      <c r="R47" s="167">
        <v>2235.5699999999997</v>
      </c>
      <c r="S47" s="93">
        <v>0</v>
      </c>
      <c r="V47" s="148" t="s">
        <v>360</v>
      </c>
      <c r="W47" s="157">
        <v>7256.15</v>
      </c>
      <c r="X47" s="157">
        <v>2626.2</v>
      </c>
      <c r="Y47" s="157">
        <v>2510.5400000000004</v>
      </c>
      <c r="Z47" s="149">
        <v>7371.809999999998</v>
      </c>
      <c r="AA47" s="158"/>
    </row>
    <row r="48" spans="1:27" ht="18" customHeight="1">
      <c r="A48" s="79"/>
      <c r="B48" s="526" t="s">
        <v>315</v>
      </c>
      <c r="C48" s="527"/>
      <c r="D48" s="527"/>
      <c r="E48" s="527"/>
      <c r="F48" s="528"/>
      <c r="G48" s="116"/>
      <c r="H48" s="117"/>
      <c r="I48" s="117"/>
      <c r="J48" s="95"/>
      <c r="K48" s="95"/>
      <c r="L48" s="117"/>
      <c r="V48" s="148" t="s">
        <v>361</v>
      </c>
      <c r="W48" s="157">
        <v>7371.809999999998</v>
      </c>
      <c r="X48" s="157">
        <v>2266.2</v>
      </c>
      <c r="Y48" s="157">
        <v>3621.9399999999996</v>
      </c>
      <c r="Z48" s="149">
        <v>6016.069999999999</v>
      </c>
      <c r="AA48" s="158"/>
    </row>
    <row r="49" spans="1:27" ht="18" customHeight="1">
      <c r="A49" s="79"/>
      <c r="B49" s="529" t="s">
        <v>11</v>
      </c>
      <c r="C49" s="529"/>
      <c r="D49" s="529"/>
      <c r="E49" s="529"/>
      <c r="F49" s="529"/>
      <c r="G49" s="116">
        <f>G58</f>
        <v>9.47</v>
      </c>
      <c r="H49" s="117">
        <f>ROUND(G49*C42,2)</f>
        <v>17032.74</v>
      </c>
      <c r="I49" s="117">
        <f>H49</f>
        <v>17032.74</v>
      </c>
      <c r="J49" s="117">
        <v>15018.308</v>
      </c>
      <c r="K49" s="117">
        <f>I49-J49</f>
        <v>2014.4320000000007</v>
      </c>
      <c r="L49" s="117">
        <f>H49-I49</f>
        <v>0</v>
      </c>
      <c r="V49" s="148" t="s">
        <v>362</v>
      </c>
      <c r="W49" s="166">
        <f>Z48</f>
        <v>6016.069999999999</v>
      </c>
      <c r="X49" s="166">
        <f>H53</f>
        <v>2626.2</v>
      </c>
      <c r="Y49" s="166">
        <f>I53</f>
        <v>2235.5699999999997</v>
      </c>
      <c r="Z49" s="149">
        <f aca="true" t="shared" si="0" ref="Z49:Z57">W49+X49-Y49</f>
        <v>6406.699999999999</v>
      </c>
      <c r="AA49" s="159"/>
    </row>
    <row r="50" spans="1:27" ht="18" customHeight="1">
      <c r="A50" s="79"/>
      <c r="B50" s="529" t="s">
        <v>62</v>
      </c>
      <c r="C50" s="529"/>
      <c r="D50" s="529"/>
      <c r="E50" s="529"/>
      <c r="F50" s="529"/>
      <c r="G50" s="116">
        <v>4.64</v>
      </c>
      <c r="H50" s="117">
        <f>ROUND(G50*C42,2)</f>
        <v>8345.5</v>
      </c>
      <c r="I50" s="117">
        <f>I47-I49</f>
        <v>12560.60999999999</v>
      </c>
      <c r="J50" s="117">
        <f>H66-K53</f>
        <v>0</v>
      </c>
      <c r="K50" s="117">
        <f>I50-J50</f>
        <v>12560.60999999999</v>
      </c>
      <c r="L50" s="117">
        <f>H50-I50</f>
        <v>-4215.10999999999</v>
      </c>
      <c r="V50" s="148" t="s">
        <v>363</v>
      </c>
      <c r="W50" s="158"/>
      <c r="X50" s="158"/>
      <c r="Y50" s="158"/>
      <c r="Z50" s="149">
        <f t="shared" si="0"/>
        <v>0</v>
      </c>
      <c r="AA50" s="158"/>
    </row>
    <row r="51" spans="1:27" ht="36.75" customHeight="1">
      <c r="A51" s="79"/>
      <c r="L51" s="117">
        <f>H53-I53</f>
        <v>390.6300000000001</v>
      </c>
      <c r="V51" s="148" t="s">
        <v>364</v>
      </c>
      <c r="W51" s="158"/>
      <c r="X51" s="158"/>
      <c r="Y51" s="158"/>
      <c r="Z51" s="149">
        <f t="shared" si="0"/>
        <v>0</v>
      </c>
      <c r="AA51" s="158"/>
    </row>
    <row r="52" spans="1:27" ht="18.75">
      <c r="A52" s="79"/>
      <c r="G52" s="143" t="s">
        <v>345</v>
      </c>
      <c r="H52" s="143" t="s">
        <v>1</v>
      </c>
      <c r="I52" s="143" t="s">
        <v>2</v>
      </c>
      <c r="J52" s="143" t="s">
        <v>346</v>
      </c>
      <c r="K52" s="143" t="s">
        <v>347</v>
      </c>
      <c r="L52" s="121"/>
      <c r="V52" s="148" t="s">
        <v>365</v>
      </c>
      <c r="W52" s="158"/>
      <c r="X52" s="158"/>
      <c r="Y52" s="158"/>
      <c r="Z52" s="149">
        <f t="shared" si="0"/>
        <v>0</v>
      </c>
      <c r="AA52" s="158"/>
    </row>
    <row r="53" spans="2:27" ht="18" customHeight="1">
      <c r="B53" s="525" t="s">
        <v>344</v>
      </c>
      <c r="C53" s="525"/>
      <c r="D53" s="525"/>
      <c r="E53" s="525"/>
      <c r="F53" s="530"/>
      <c r="G53" s="86">
        <f>'03 14 г'!J53</f>
        <v>6016.069999999999</v>
      </c>
      <c r="H53" s="86">
        <f>Q47</f>
        <v>2626.2</v>
      </c>
      <c r="I53" s="86">
        <f>R47</f>
        <v>2235.5699999999997</v>
      </c>
      <c r="J53" s="86">
        <f>G53+H53-I53</f>
        <v>6406.699999999999</v>
      </c>
      <c r="K53" s="86">
        <v>0</v>
      </c>
      <c r="V53" s="148" t="s">
        <v>366</v>
      </c>
      <c r="W53" s="158"/>
      <c r="X53" s="158"/>
      <c r="Y53" s="158"/>
      <c r="Z53" s="149">
        <f t="shared" si="0"/>
        <v>0</v>
      </c>
      <c r="AA53" s="158"/>
    </row>
    <row r="54" spans="2:27" ht="18" customHeight="1">
      <c r="B54" s="80"/>
      <c r="C54" s="82"/>
      <c r="D54" s="79"/>
      <c r="E54" s="79"/>
      <c r="F54" s="79"/>
      <c r="G54" s="80"/>
      <c r="H54" s="80"/>
      <c r="I54" s="79"/>
      <c r="V54" s="148" t="s">
        <v>367</v>
      </c>
      <c r="W54" s="158"/>
      <c r="X54" s="158"/>
      <c r="Y54" s="158"/>
      <c r="Z54" s="149">
        <f t="shared" si="0"/>
        <v>0</v>
      </c>
      <c r="AA54" s="158"/>
    </row>
    <row r="55" spans="1:27" ht="18.75">
      <c r="A55" s="79"/>
      <c r="B55" s="83"/>
      <c r="C55" s="84"/>
      <c r="D55" s="85"/>
      <c r="E55" s="85"/>
      <c r="F55" s="85"/>
      <c r="G55" s="86" t="s">
        <v>307</v>
      </c>
      <c r="H55" s="86" t="s">
        <v>317</v>
      </c>
      <c r="I55" s="79"/>
      <c r="V55" s="148" t="s">
        <v>368</v>
      </c>
      <c r="W55" s="158"/>
      <c r="X55" s="158"/>
      <c r="Y55" s="158"/>
      <c r="Z55" s="149">
        <f t="shared" si="0"/>
        <v>0</v>
      </c>
      <c r="AA55" s="158"/>
    </row>
    <row r="56" spans="1:28" s="77" customFormat="1" ht="11.25" customHeight="1">
      <c r="A56" s="87"/>
      <c r="B56" s="135"/>
      <c r="C56" s="136"/>
      <c r="D56" s="137"/>
      <c r="E56" s="137"/>
      <c r="F56" s="137"/>
      <c r="G56" s="138" t="s">
        <v>51</v>
      </c>
      <c r="H56" s="138" t="s">
        <v>51</v>
      </c>
      <c r="I56" s="78"/>
      <c r="L56" s="78"/>
      <c r="V56" s="148" t="s">
        <v>369</v>
      </c>
      <c r="W56" s="158"/>
      <c r="X56" s="158"/>
      <c r="Y56" s="158"/>
      <c r="Z56" s="149">
        <f t="shared" si="0"/>
        <v>0</v>
      </c>
      <c r="AA56" s="158"/>
      <c r="AB56" s="156"/>
    </row>
    <row r="57" spans="1:27" ht="33.75" customHeight="1">
      <c r="A57" s="88" t="s">
        <v>318</v>
      </c>
      <c r="B57" s="531" t="s">
        <v>342</v>
      </c>
      <c r="C57" s="532"/>
      <c r="D57" s="532"/>
      <c r="E57" s="532"/>
      <c r="F57" s="532"/>
      <c r="G57" s="95"/>
      <c r="H57" s="89">
        <f>H58+H66</f>
        <v>17032.738</v>
      </c>
      <c r="I57" s="79"/>
      <c r="V57" s="148" t="s">
        <v>370</v>
      </c>
      <c r="W57" s="158"/>
      <c r="X57" s="158"/>
      <c r="Y57" s="158"/>
      <c r="Z57" s="149">
        <f t="shared" si="0"/>
        <v>0</v>
      </c>
      <c r="AA57" s="158"/>
    </row>
    <row r="58" spans="1:27" ht="18.75">
      <c r="A58" s="90" t="s">
        <v>320</v>
      </c>
      <c r="B58" s="533" t="s">
        <v>321</v>
      </c>
      <c r="C58" s="534"/>
      <c r="D58" s="534"/>
      <c r="E58" s="534"/>
      <c r="F58" s="535"/>
      <c r="G58" s="91">
        <f>G59+G60+G61+G63+G65</f>
        <v>9.47</v>
      </c>
      <c r="H58" s="91">
        <f>H59+H60+H61+H63+H65</f>
        <v>17032.738</v>
      </c>
      <c r="I58" s="79"/>
      <c r="K58" s="118"/>
      <c r="V58" s="152" t="s">
        <v>371</v>
      </c>
      <c r="W58" s="153">
        <f>SUM(W46:W57)</f>
        <v>27701.129999999997</v>
      </c>
      <c r="X58" s="153">
        <f>SUM(X46:X57)</f>
        <v>10144.8</v>
      </c>
      <c r="Y58" s="153">
        <f>SUM(Y46:Y57)</f>
        <v>10795.2</v>
      </c>
      <c r="Z58" s="153">
        <f>SUM(Z46:Z57)</f>
        <v>27050.729999999996</v>
      </c>
      <c r="AA58" s="153">
        <f>SUM(AA46:AA57)</f>
        <v>0</v>
      </c>
    </row>
    <row r="59" spans="1:11" ht="18.75">
      <c r="A59" s="163" t="s">
        <v>322</v>
      </c>
      <c r="B59" s="536" t="s">
        <v>323</v>
      </c>
      <c r="C59" s="534"/>
      <c r="D59" s="534"/>
      <c r="E59" s="534"/>
      <c r="F59" s="535"/>
      <c r="G59" s="119">
        <v>1.87</v>
      </c>
      <c r="H59" s="165">
        <f>ROUND(G59*C42,2)</f>
        <v>3363.38</v>
      </c>
      <c r="I59" s="79"/>
      <c r="K59" s="118"/>
    </row>
    <row r="60" spans="1:11" ht="39.75" customHeight="1">
      <c r="A60" s="163" t="s">
        <v>324</v>
      </c>
      <c r="B60" s="537" t="s">
        <v>325</v>
      </c>
      <c r="C60" s="538"/>
      <c r="D60" s="538"/>
      <c r="E60" s="538"/>
      <c r="F60" s="538"/>
      <c r="G60" s="164">
        <v>2.2</v>
      </c>
      <c r="H60" s="165">
        <f>ROUND(G60*C42,2)</f>
        <v>3956.92</v>
      </c>
      <c r="I60" s="79"/>
      <c r="K60" s="118"/>
    </row>
    <row r="61" spans="1:9" ht="15" customHeight="1">
      <c r="A61" s="529" t="s">
        <v>326</v>
      </c>
      <c r="B61" s="539" t="s">
        <v>327</v>
      </c>
      <c r="C61" s="540"/>
      <c r="D61" s="540"/>
      <c r="E61" s="540"/>
      <c r="F61" s="540"/>
      <c r="G61" s="541">
        <v>1.58</v>
      </c>
      <c r="H61" s="542">
        <f>ROUND(G61*C42,2)</f>
        <v>2841.79</v>
      </c>
      <c r="I61" s="79"/>
    </row>
    <row r="62" spans="1:9" ht="18.75" customHeight="1">
      <c r="A62" s="529"/>
      <c r="B62" s="540"/>
      <c r="C62" s="540"/>
      <c r="D62" s="540"/>
      <c r="E62" s="540"/>
      <c r="F62" s="540"/>
      <c r="G62" s="541"/>
      <c r="H62" s="542"/>
      <c r="I62" s="79"/>
    </row>
    <row r="63" spans="1:9" ht="21" customHeight="1">
      <c r="A63" s="529" t="s">
        <v>328</v>
      </c>
      <c r="B63" s="539" t="s">
        <v>329</v>
      </c>
      <c r="C63" s="540"/>
      <c r="D63" s="540"/>
      <c r="E63" s="540"/>
      <c r="F63" s="540"/>
      <c r="G63" s="541">
        <v>1.28</v>
      </c>
      <c r="H63" s="542">
        <f>G63*C42</f>
        <v>2302.208</v>
      </c>
      <c r="I63" s="79"/>
    </row>
    <row r="64" spans="1:9" ht="18.75">
      <c r="A64" s="529"/>
      <c r="B64" s="540"/>
      <c r="C64" s="540"/>
      <c r="D64" s="540"/>
      <c r="E64" s="540"/>
      <c r="F64" s="540"/>
      <c r="G64" s="541"/>
      <c r="H64" s="542"/>
      <c r="I64" s="79"/>
    </row>
    <row r="65" spans="1:9" ht="18.75">
      <c r="A65" s="163" t="s">
        <v>330</v>
      </c>
      <c r="B65" s="540" t="s">
        <v>331</v>
      </c>
      <c r="C65" s="540"/>
      <c r="D65" s="540"/>
      <c r="E65" s="540"/>
      <c r="F65" s="540"/>
      <c r="G65" s="86">
        <v>2.54</v>
      </c>
      <c r="H65" s="120">
        <f>ROUND(G65*C42,2)</f>
        <v>4568.44</v>
      </c>
      <c r="I65" s="79"/>
    </row>
    <row r="66" spans="1:9" ht="18.75">
      <c r="A66" s="89" t="s">
        <v>332</v>
      </c>
      <c r="B66" s="544" t="s">
        <v>333</v>
      </c>
      <c r="C66" s="545"/>
      <c r="D66" s="545"/>
      <c r="E66" s="545"/>
      <c r="F66" s="545"/>
      <c r="G66" s="89"/>
      <c r="H66" s="89">
        <f>H67+H68+H69+H70+H71</f>
        <v>0</v>
      </c>
      <c r="I66" s="79"/>
    </row>
    <row r="67" spans="1:9" ht="18.75">
      <c r="A67" s="121"/>
      <c r="B67" s="546" t="s">
        <v>334</v>
      </c>
      <c r="C67" s="538"/>
      <c r="D67" s="538"/>
      <c r="E67" s="538"/>
      <c r="F67" s="538"/>
      <c r="G67" s="122"/>
      <c r="H67" s="122"/>
      <c r="I67" s="79"/>
    </row>
    <row r="68" spans="1:16" ht="18.75">
      <c r="A68" s="121"/>
      <c r="B68" s="546" t="s">
        <v>350</v>
      </c>
      <c r="C68" s="538"/>
      <c r="D68" s="538"/>
      <c r="E68" s="538"/>
      <c r="F68" s="538"/>
      <c r="G68" s="120"/>
      <c r="H68" s="120"/>
      <c r="I68" s="79"/>
      <c r="P68" s="93">
        <v>21150.04</v>
      </c>
    </row>
    <row r="69" spans="1:9" ht="18.75" customHeight="1">
      <c r="A69" s="121"/>
      <c r="B69" s="547" t="s">
        <v>336</v>
      </c>
      <c r="C69" s="548"/>
      <c r="D69" s="548"/>
      <c r="E69" s="548"/>
      <c r="F69" s="549"/>
      <c r="G69" s="120"/>
      <c r="H69" s="120"/>
      <c r="I69" s="79"/>
    </row>
    <row r="70" spans="1:9" ht="18.75">
      <c r="A70" s="121"/>
      <c r="B70" s="547" t="s">
        <v>336</v>
      </c>
      <c r="C70" s="548"/>
      <c r="D70" s="548"/>
      <c r="E70" s="548"/>
      <c r="F70" s="549"/>
      <c r="G70" s="120"/>
      <c r="H70" s="120"/>
      <c r="I70" s="79"/>
    </row>
    <row r="71" spans="1:9" ht="18.75">
      <c r="A71" s="121"/>
      <c r="B71" s="547"/>
      <c r="C71" s="548"/>
      <c r="D71" s="548"/>
      <c r="E71" s="548"/>
      <c r="F71" s="549"/>
      <c r="G71" s="120"/>
      <c r="H71" s="120"/>
      <c r="I71" s="79"/>
    </row>
    <row r="72" spans="1:9" ht="18.75">
      <c r="A72" s="121"/>
      <c r="B72" s="123"/>
      <c r="C72" s="124"/>
      <c r="D72" s="124"/>
      <c r="E72" s="124"/>
      <c r="F72" s="124"/>
      <c r="G72" s="125"/>
      <c r="H72" s="125"/>
      <c r="I72" s="79"/>
    </row>
    <row r="73" spans="1:9" ht="18.75">
      <c r="A73" s="121"/>
      <c r="B73" s="123"/>
      <c r="C73" s="124"/>
      <c r="D73" s="124"/>
      <c r="E73" s="124"/>
      <c r="F73" s="124"/>
      <c r="G73" s="126"/>
      <c r="H73" s="79"/>
      <c r="I73" s="79"/>
    </row>
    <row r="74" spans="1:10" ht="18.75" customHeight="1">
      <c r="A74" s="121"/>
      <c r="B74" s="123"/>
      <c r="C74" s="124"/>
      <c r="D74" s="124"/>
      <c r="E74" s="124"/>
      <c r="F74" s="124"/>
      <c r="G74" s="553" t="s">
        <v>62</v>
      </c>
      <c r="H74" s="554"/>
      <c r="I74" s="555" t="s">
        <v>316</v>
      </c>
      <c r="J74" s="554"/>
    </row>
    <row r="75" spans="1:28" s="77" customFormat="1" ht="12.75">
      <c r="A75" s="92"/>
      <c r="B75" s="133"/>
      <c r="C75" s="134"/>
      <c r="D75" s="134"/>
      <c r="E75" s="134"/>
      <c r="F75" s="134"/>
      <c r="G75" s="556" t="s">
        <v>51</v>
      </c>
      <c r="H75" s="557"/>
      <c r="I75" s="556" t="s">
        <v>51</v>
      </c>
      <c r="J75" s="557"/>
      <c r="W75" s="156"/>
      <c r="X75" s="156"/>
      <c r="Y75" s="156"/>
      <c r="Z75" s="156"/>
      <c r="AA75" s="156"/>
      <c r="AB75" s="156"/>
    </row>
    <row r="76" spans="1:28" s="100" customFormat="1" ht="18.75">
      <c r="A76" s="121"/>
      <c r="B76" s="550" t="s">
        <v>337</v>
      </c>
      <c r="C76" s="545"/>
      <c r="D76" s="545"/>
      <c r="E76" s="545"/>
      <c r="F76" s="551"/>
      <c r="G76" s="541">
        <f>'03 14 г'!G77:H77</f>
        <v>44048.991999999984</v>
      </c>
      <c r="H76" s="543"/>
      <c r="I76" s="541">
        <f>'03 14 г'!I77:J77</f>
        <v>11540.560000000001</v>
      </c>
      <c r="J76" s="543"/>
      <c r="L76" s="127" t="s">
        <v>338</v>
      </c>
      <c r="M76" s="127" t="s">
        <v>339</v>
      </c>
      <c r="W76" s="127"/>
      <c r="X76" s="127"/>
      <c r="Y76" s="127"/>
      <c r="Z76" s="127"/>
      <c r="AA76" s="127"/>
      <c r="AB76" s="127"/>
    </row>
    <row r="77" spans="1:19" ht="18.75">
      <c r="A77" s="80"/>
      <c r="B77" s="550" t="s">
        <v>340</v>
      </c>
      <c r="C77" s="545"/>
      <c r="D77" s="545"/>
      <c r="E77" s="545"/>
      <c r="F77" s="551"/>
      <c r="G77" s="541">
        <f>G76+I47-J47</f>
        <v>58624.03399999997</v>
      </c>
      <c r="H77" s="543"/>
      <c r="I77" s="552">
        <f>I76+I53-K53</f>
        <v>13776.130000000001</v>
      </c>
      <c r="J77" s="543"/>
      <c r="L77" s="82">
        <f>G77</f>
        <v>58624.03399999997</v>
      </c>
      <c r="M77" s="82">
        <f>I77</f>
        <v>13776.130000000001</v>
      </c>
      <c r="O77" s="144">
        <f>L79-I53</f>
        <v>38475.909999999996</v>
      </c>
      <c r="P77" s="145" t="s">
        <v>352</v>
      </c>
      <c r="S77" s="93" t="s">
        <v>374</v>
      </c>
    </row>
    <row r="78" spans="1:9" ht="18.75">
      <c r="A78" s="79"/>
      <c r="B78" s="79"/>
      <c r="C78" s="79"/>
      <c r="D78" s="79"/>
      <c r="E78" s="79"/>
      <c r="F78" s="79"/>
      <c r="G78" s="128"/>
      <c r="H78" s="79"/>
      <c r="I78" s="79"/>
    </row>
    <row r="79" spans="1:12" ht="18.75">
      <c r="A79" s="79"/>
      <c r="G79" s="129"/>
      <c r="H79" s="130"/>
      <c r="I79" s="79"/>
      <c r="L79" s="79">
        <f>'11 13г'!H69-'11 13г'!K53</f>
        <v>40711.479999999996</v>
      </c>
    </row>
    <row r="80" spans="1:9" ht="18.75">
      <c r="A80" s="79"/>
      <c r="G80" s="79"/>
      <c r="H80" s="79"/>
      <c r="I80" s="79"/>
    </row>
    <row r="81" spans="1:9" ht="18.75">
      <c r="A81" s="79"/>
      <c r="H81" s="79"/>
      <c r="I81" s="79"/>
    </row>
    <row r="82" spans="1:9" ht="18.75">
      <c r="A82" s="79"/>
      <c r="H82" s="79"/>
      <c r="I82" s="79"/>
    </row>
    <row r="83" spans="1:9" ht="18.75">
      <c r="A83" s="79"/>
      <c r="H83" s="79"/>
      <c r="I83" s="79"/>
    </row>
    <row r="84" spans="1:9" ht="18.75">
      <c r="A84" s="79"/>
      <c r="H84" s="79"/>
      <c r="I84" s="79"/>
    </row>
    <row r="85" spans="1:9" ht="18.75">
      <c r="A85" s="79"/>
      <c r="H85" s="79"/>
      <c r="I85" s="79"/>
    </row>
    <row r="86" spans="1:9" ht="15" customHeight="1">
      <c r="A86" s="79"/>
      <c r="H86" s="79"/>
      <c r="I86" s="79"/>
    </row>
    <row r="87" spans="8:19" ht="18.75" hidden="1">
      <c r="H87" s="79"/>
      <c r="L87" s="93">
        <v>0</v>
      </c>
      <c r="O87" s="132" t="s">
        <v>280</v>
      </c>
      <c r="P87" s="131">
        <f>'[2]июнь2013г'!D92</f>
        <v>5934.36</v>
      </c>
      <c r="Q87" s="131">
        <f>'[2]июнь2013г'!E92</f>
        <v>2626.2</v>
      </c>
      <c r="R87" s="131">
        <f>'[2]июнь2013г'!F92</f>
        <v>2134.76</v>
      </c>
      <c r="S87" s="131">
        <f>'[2]июнь2013г'!G92</f>
        <v>6425.8</v>
      </c>
    </row>
    <row r="88" spans="3:19" ht="18.75" hidden="1">
      <c r="C88" s="121"/>
      <c r="O88" s="131" t="s">
        <v>283</v>
      </c>
      <c r="P88" s="117">
        <f>S87</f>
        <v>6425.8</v>
      </c>
      <c r="Q88" s="95">
        <v>2626.2</v>
      </c>
      <c r="R88" s="95">
        <v>2377.48</v>
      </c>
      <c r="S88" s="117">
        <f>P88+Q88-R88+L87</f>
        <v>6674.52</v>
      </c>
    </row>
    <row r="89" ht="18.75" hidden="1"/>
    <row r="91" ht="18.75">
      <c r="A91" s="160" t="s">
        <v>377</v>
      </c>
    </row>
    <row r="92" spans="1:11" ht="18.75">
      <c r="A92" s="160" t="s">
        <v>378</v>
      </c>
      <c r="F92" s="93" t="s">
        <v>70</v>
      </c>
      <c r="K92" s="93" t="s">
        <v>71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7">
    <mergeCell ref="B77:F77"/>
    <mergeCell ref="G77:H77"/>
    <mergeCell ref="I77:J77"/>
    <mergeCell ref="B71:F71"/>
    <mergeCell ref="G74:H74"/>
    <mergeCell ref="I74:J74"/>
    <mergeCell ref="G75:H75"/>
    <mergeCell ref="I75:J75"/>
    <mergeCell ref="B76:F76"/>
    <mergeCell ref="G76:H76"/>
    <mergeCell ref="I76:J76"/>
    <mergeCell ref="B65:F65"/>
    <mergeCell ref="B66:F66"/>
    <mergeCell ref="B67:F67"/>
    <mergeCell ref="B68:F68"/>
    <mergeCell ref="B69:F69"/>
    <mergeCell ref="B70:F70"/>
    <mergeCell ref="A61:A62"/>
    <mergeCell ref="B61:F62"/>
    <mergeCell ref="G61:G62"/>
    <mergeCell ref="H61:H62"/>
    <mergeCell ref="A63:A64"/>
    <mergeCell ref="B63:F64"/>
    <mergeCell ref="G63:G64"/>
    <mergeCell ref="H63:H64"/>
    <mergeCell ref="B50:F50"/>
    <mergeCell ref="B53:F53"/>
    <mergeCell ref="B57:F57"/>
    <mergeCell ref="B58:F58"/>
    <mergeCell ref="B59:F59"/>
    <mergeCell ref="B60:F60"/>
    <mergeCell ref="C14:D15"/>
    <mergeCell ref="A35:K36"/>
    <mergeCell ref="W44:AA44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FF00"/>
  </sheetPr>
  <dimension ref="A2:AB92"/>
  <sheetViews>
    <sheetView view="pageBreakPreview" zoomScale="80" zoomScaleSheetLayoutView="80" zoomScalePageLayoutView="0" workbookViewId="0" topLeftCell="A54">
      <selection activeCell="D95" sqref="D95"/>
    </sheetView>
  </sheetViews>
  <sheetFormatPr defaultColWidth="9.140625" defaultRowHeight="15" outlineLevelCol="1"/>
  <cols>
    <col min="1" max="1" width="9.8515625" style="177" bestFit="1" customWidth="1"/>
    <col min="2" max="2" width="12.140625" style="177" customWidth="1"/>
    <col min="3" max="3" width="9.57421875" style="177" customWidth="1"/>
    <col min="4" max="4" width="10.57421875" style="177" customWidth="1"/>
    <col min="5" max="5" width="10.28125" style="177" customWidth="1"/>
    <col min="6" max="6" width="11.421875" style="177" customWidth="1"/>
    <col min="7" max="7" width="12.140625" style="177" customWidth="1"/>
    <col min="8" max="8" width="13.140625" style="177" customWidth="1"/>
    <col min="9" max="9" width="13.421875" style="177" customWidth="1"/>
    <col min="10" max="10" width="12.7109375" style="177" customWidth="1"/>
    <col min="11" max="11" width="18.140625" style="177" customWidth="1"/>
    <col min="12" max="12" width="13.421875" style="177" hidden="1" customWidth="1" outlineLevel="1"/>
    <col min="13" max="13" width="9.8515625" style="177" hidden="1" customWidth="1" outlineLevel="1"/>
    <col min="14" max="14" width="7.421875" style="177" hidden="1" customWidth="1" outlineLevel="1"/>
    <col min="15" max="15" width="12.7109375" style="177" hidden="1" customWidth="1" outlineLevel="1"/>
    <col min="16" max="16" width="12.8515625" style="177" hidden="1" customWidth="1" outlineLevel="1"/>
    <col min="17" max="17" width="7.421875" style="177" hidden="1" customWidth="1" outlineLevel="1"/>
    <col min="18" max="20" width="9.140625" style="177" hidden="1" customWidth="1" outlineLevel="1"/>
    <col min="21" max="21" width="9.140625" style="177" customWidth="1" collapsed="1"/>
    <col min="22" max="22" width="6.7109375" style="177" bestFit="1" customWidth="1"/>
    <col min="23" max="23" width="11.140625" style="178" bestFit="1" customWidth="1"/>
    <col min="24" max="27" width="13.00390625" style="178" bestFit="1" customWidth="1"/>
    <col min="28" max="28" width="9.140625" style="178" customWidth="1"/>
    <col min="29" max="16384" width="9.140625" style="177" customWidth="1"/>
  </cols>
  <sheetData>
    <row r="1" ht="12.75" customHeight="1" hidden="1"/>
    <row r="2" spans="2:8" ht="18.75" hidden="1">
      <c r="B2" s="179" t="s">
        <v>293</v>
      </c>
      <c r="C2" s="179"/>
      <c r="D2" s="179" t="s">
        <v>294</v>
      </c>
      <c r="E2" s="179"/>
      <c r="F2" s="179" t="s">
        <v>295</v>
      </c>
      <c r="G2" s="179"/>
      <c r="H2" s="179"/>
    </row>
    <row r="3" ht="18.75" hidden="1"/>
    <row r="4" ht="1.5" customHeight="1" hidden="1"/>
    <row r="5" ht="18.75" hidden="1"/>
    <row r="6" spans="2:11" ht="18.75" hidden="1">
      <c r="B6" s="180"/>
      <c r="C6" s="181" t="s">
        <v>0</v>
      </c>
      <c r="D6" s="181" t="s">
        <v>1</v>
      </c>
      <c r="E6" s="181"/>
      <c r="F6" s="181" t="s">
        <v>2</v>
      </c>
      <c r="G6" s="181" t="s">
        <v>3</v>
      </c>
      <c r="H6" s="181" t="s">
        <v>4</v>
      </c>
      <c r="I6" s="181" t="s">
        <v>5</v>
      </c>
      <c r="J6" s="181"/>
      <c r="K6" s="182"/>
    </row>
    <row r="7" spans="2:11" ht="18.75" hidden="1">
      <c r="B7" s="180"/>
      <c r="C7" s="181" t="s">
        <v>6</v>
      </c>
      <c r="D7" s="181"/>
      <c r="E7" s="181"/>
      <c r="F7" s="181"/>
      <c r="G7" s="181" t="s">
        <v>7</v>
      </c>
      <c r="H7" s="181" t="s">
        <v>8</v>
      </c>
      <c r="I7" s="181" t="s">
        <v>9</v>
      </c>
      <c r="J7" s="181"/>
      <c r="K7" s="182"/>
    </row>
    <row r="8" spans="2:11" ht="18.75" hidden="1">
      <c r="B8" s="180" t="s">
        <v>177</v>
      </c>
      <c r="C8" s="183">
        <v>48.28</v>
      </c>
      <c r="D8" s="183">
        <v>0</v>
      </c>
      <c r="E8" s="183"/>
      <c r="F8" s="184"/>
      <c r="G8" s="180"/>
      <c r="H8" s="183">
        <v>0</v>
      </c>
      <c r="I8" s="184">
        <v>48.28</v>
      </c>
      <c r="J8" s="180"/>
      <c r="K8" s="185"/>
    </row>
    <row r="9" spans="2:11" ht="18.75" hidden="1">
      <c r="B9" s="180" t="s">
        <v>11</v>
      </c>
      <c r="C9" s="183">
        <v>4790.06</v>
      </c>
      <c r="D9" s="183">
        <v>3707.55</v>
      </c>
      <c r="E9" s="183"/>
      <c r="F9" s="184">
        <v>2795.32</v>
      </c>
      <c r="G9" s="180"/>
      <c r="H9" s="183">
        <v>2795.32</v>
      </c>
      <c r="I9" s="184">
        <v>5702.29</v>
      </c>
      <c r="J9" s="180"/>
      <c r="K9" s="185"/>
    </row>
    <row r="10" spans="2:11" ht="18.75" hidden="1">
      <c r="B10" s="180" t="s">
        <v>12</v>
      </c>
      <c r="C10" s="180"/>
      <c r="D10" s="183">
        <f>SUM(D8:D9)</f>
        <v>3707.55</v>
      </c>
      <c r="E10" s="183"/>
      <c r="F10" s="180"/>
      <c r="G10" s="180"/>
      <c r="H10" s="183">
        <f>SUM(H8:H9)</f>
        <v>2795.32</v>
      </c>
      <c r="I10" s="180"/>
      <c r="J10" s="180"/>
      <c r="K10" s="185"/>
    </row>
    <row r="11" ht="18.75" hidden="1">
      <c r="B11" s="177" t="s">
        <v>296</v>
      </c>
    </row>
    <row r="12" ht="7.5" customHeight="1" hidden="1"/>
    <row r="13" ht="8.25" customHeight="1" hidden="1"/>
    <row r="14" spans="2:17" ht="18.75" hidden="1">
      <c r="B14" s="186" t="s">
        <v>252</v>
      </c>
      <c r="C14" s="511" t="s">
        <v>14</v>
      </c>
      <c r="D14" s="512"/>
      <c r="E14" s="248"/>
      <c r="F14" s="181"/>
      <c r="G14" s="181"/>
      <c r="H14" s="181"/>
      <c r="I14" s="181" t="s">
        <v>20</v>
      </c>
      <c r="J14" s="185"/>
      <c r="K14" s="185"/>
      <c r="L14" s="185"/>
      <c r="M14" s="185"/>
      <c r="N14" s="185"/>
      <c r="O14" s="185"/>
      <c r="P14" s="185"/>
      <c r="Q14" s="185"/>
    </row>
    <row r="15" spans="2:17" ht="14.25" customHeight="1" hidden="1">
      <c r="B15" s="187"/>
      <c r="C15" s="513"/>
      <c r="D15" s="514"/>
      <c r="E15" s="249"/>
      <c r="F15" s="181"/>
      <c r="G15" s="181"/>
      <c r="H15" s="181" t="s">
        <v>270</v>
      </c>
      <c r="I15" s="181"/>
      <c r="J15" s="185"/>
      <c r="K15" s="185"/>
      <c r="L15" s="185"/>
      <c r="M15" s="185"/>
      <c r="N15" s="185"/>
      <c r="O15" s="185"/>
      <c r="P15" s="185"/>
      <c r="Q15" s="185"/>
    </row>
    <row r="16" spans="2:17" ht="3.75" customHeight="1" hidden="1">
      <c r="B16" s="188"/>
      <c r="C16" s="180"/>
      <c r="D16" s="180"/>
      <c r="E16" s="180"/>
      <c r="F16" s="180"/>
      <c r="G16" s="180"/>
      <c r="H16" s="180"/>
      <c r="I16" s="180"/>
      <c r="J16" s="185"/>
      <c r="K16" s="185"/>
      <c r="L16" s="185"/>
      <c r="M16" s="185"/>
      <c r="N16" s="185"/>
      <c r="O16" s="185"/>
      <c r="P16" s="185"/>
      <c r="Q16" s="185"/>
    </row>
    <row r="17" spans="2:17" ht="13.5" customHeight="1" hidden="1">
      <c r="B17" s="180"/>
      <c r="C17" s="180"/>
      <c r="D17" s="180"/>
      <c r="E17" s="180"/>
      <c r="F17" s="180"/>
      <c r="G17" s="180"/>
      <c r="H17" s="180"/>
      <c r="I17" s="180"/>
      <c r="J17" s="185"/>
      <c r="K17" s="185"/>
      <c r="L17" s="185"/>
      <c r="M17" s="185"/>
      <c r="N17" s="185"/>
      <c r="O17" s="185"/>
      <c r="P17" s="185"/>
      <c r="Q17" s="185"/>
    </row>
    <row r="18" spans="2:17" ht="0.75" customHeight="1" hidden="1">
      <c r="B18" s="180"/>
      <c r="C18" s="180"/>
      <c r="D18" s="180"/>
      <c r="E18" s="180"/>
      <c r="F18" s="180"/>
      <c r="G18" s="180"/>
      <c r="H18" s="180"/>
      <c r="I18" s="180"/>
      <c r="J18" s="185"/>
      <c r="K18" s="185"/>
      <c r="L18" s="185"/>
      <c r="M18" s="185"/>
      <c r="N18" s="185"/>
      <c r="O18" s="185"/>
      <c r="P18" s="185"/>
      <c r="Q18" s="185"/>
    </row>
    <row r="19" spans="2:17" ht="14.25" customHeight="1" hidden="1" thickBot="1">
      <c r="B19" s="180"/>
      <c r="C19" s="180"/>
      <c r="D19" s="180"/>
      <c r="E19" s="180"/>
      <c r="F19" s="180"/>
      <c r="G19" s="180"/>
      <c r="H19" s="180"/>
      <c r="I19" s="180"/>
      <c r="J19" s="185"/>
      <c r="K19" s="185"/>
      <c r="L19" s="185"/>
      <c r="M19" s="185"/>
      <c r="N19" s="185"/>
      <c r="O19" s="185"/>
      <c r="P19" s="185"/>
      <c r="Q19" s="185"/>
    </row>
    <row r="20" spans="2:17" ht="0.75" customHeight="1" hidden="1">
      <c r="B20" s="180"/>
      <c r="C20" s="180"/>
      <c r="D20" s="180"/>
      <c r="E20" s="180"/>
      <c r="F20" s="180"/>
      <c r="G20" s="180"/>
      <c r="H20" s="180"/>
      <c r="I20" s="180"/>
      <c r="J20" s="185"/>
      <c r="K20" s="185"/>
      <c r="L20" s="185"/>
      <c r="M20" s="185"/>
      <c r="N20" s="185"/>
      <c r="O20" s="185"/>
      <c r="P20" s="185"/>
      <c r="Q20" s="185"/>
    </row>
    <row r="21" spans="2:17" ht="19.5" hidden="1" thickBot="1">
      <c r="B21" s="180"/>
      <c r="C21" s="180"/>
      <c r="D21" s="180"/>
      <c r="E21" s="180"/>
      <c r="F21" s="180"/>
      <c r="G21" s="189" t="s">
        <v>297</v>
      </c>
      <c r="H21" s="190" t="s">
        <v>262</v>
      </c>
      <c r="I21" s="180"/>
      <c r="J21" s="185"/>
      <c r="K21" s="185"/>
      <c r="L21" s="185"/>
      <c r="M21" s="185"/>
      <c r="N21" s="185"/>
      <c r="O21" s="185"/>
      <c r="P21" s="185"/>
      <c r="Q21" s="185"/>
    </row>
    <row r="22" spans="2:17" ht="18.75" hidden="1">
      <c r="B22" s="191" t="s">
        <v>215</v>
      </c>
      <c r="C22" s="191"/>
      <c r="D22" s="191"/>
      <c r="E22" s="191"/>
      <c r="F22" s="183"/>
      <c r="G22" s="180">
        <v>347.8</v>
      </c>
      <c r="H22" s="180">
        <v>7.55</v>
      </c>
      <c r="I22" s="184">
        <f>G22*H22</f>
        <v>2625.89</v>
      </c>
      <c r="J22" s="185"/>
      <c r="K22" s="185"/>
      <c r="L22" s="185"/>
      <c r="M22" s="185"/>
      <c r="N22" s="185"/>
      <c r="O22" s="185"/>
      <c r="P22" s="185"/>
      <c r="Q22" s="185"/>
    </row>
    <row r="23" spans="2:17" ht="18.75" hidden="1">
      <c r="B23" s="191" t="s">
        <v>216</v>
      </c>
      <c r="C23" s="191"/>
      <c r="D23" s="191"/>
      <c r="E23" s="191"/>
      <c r="F23" s="180"/>
      <c r="G23" s="180"/>
      <c r="H23" s="180"/>
      <c r="I23" s="180"/>
      <c r="J23" s="185"/>
      <c r="K23" s="185"/>
      <c r="L23" s="185"/>
      <c r="M23" s="185"/>
      <c r="N23" s="185"/>
      <c r="O23" s="185"/>
      <c r="P23" s="185"/>
      <c r="Q23" s="185"/>
    </row>
    <row r="24" spans="2:17" ht="2.25" customHeight="1" hidden="1">
      <c r="B24" s="191" t="s">
        <v>217</v>
      </c>
      <c r="C24" s="191" t="s">
        <v>218</v>
      </c>
      <c r="D24" s="191"/>
      <c r="E24" s="191"/>
      <c r="F24" s="180"/>
      <c r="G24" s="180"/>
      <c r="H24" s="180"/>
      <c r="I24" s="180"/>
      <c r="J24" s="185"/>
      <c r="K24" s="185"/>
      <c r="L24" s="185"/>
      <c r="M24" s="185"/>
      <c r="N24" s="185"/>
      <c r="O24" s="185"/>
      <c r="P24" s="185"/>
      <c r="Q24" s="185"/>
    </row>
    <row r="25" spans="2:17" ht="14.25" customHeight="1" hidden="1">
      <c r="B25" s="191" t="s">
        <v>219</v>
      </c>
      <c r="C25" s="191"/>
      <c r="D25" s="191"/>
      <c r="E25" s="191"/>
      <c r="F25" s="180"/>
      <c r="G25" s="180"/>
      <c r="H25" s="180"/>
      <c r="I25" s="180"/>
      <c r="J25" s="185"/>
      <c r="K25" s="185"/>
      <c r="L25" s="185"/>
      <c r="M25" s="185"/>
      <c r="N25" s="185"/>
      <c r="O25" s="185"/>
      <c r="P25" s="185"/>
      <c r="Q25" s="185"/>
    </row>
    <row r="26" spans="2:17" ht="18.75" hidden="1">
      <c r="B26" s="180"/>
      <c r="C26" s="180"/>
      <c r="D26" s="180"/>
      <c r="E26" s="180"/>
      <c r="F26" s="180"/>
      <c r="G26" s="180"/>
      <c r="H26" s="180"/>
      <c r="I26" s="180"/>
      <c r="J26" s="185"/>
      <c r="K26" s="185"/>
      <c r="L26" s="185"/>
      <c r="M26" s="185"/>
      <c r="N26" s="185"/>
      <c r="O26" s="185"/>
      <c r="P26" s="185"/>
      <c r="Q26" s="185"/>
    </row>
    <row r="27" spans="2:17" ht="0.75" customHeight="1" hidden="1">
      <c r="B27" s="180"/>
      <c r="C27" s="180"/>
      <c r="D27" s="180"/>
      <c r="E27" s="180"/>
      <c r="F27" s="180"/>
      <c r="G27" s="180"/>
      <c r="H27" s="180"/>
      <c r="I27" s="180"/>
      <c r="J27" s="185"/>
      <c r="K27" s="185"/>
      <c r="L27" s="185"/>
      <c r="M27" s="185"/>
      <c r="N27" s="185"/>
      <c r="O27" s="185"/>
      <c r="P27" s="185"/>
      <c r="Q27" s="185"/>
    </row>
    <row r="28" spans="2:17" ht="3.75" customHeight="1" hidden="1">
      <c r="B28" s="180"/>
      <c r="C28" s="180"/>
      <c r="D28" s="180"/>
      <c r="E28" s="180"/>
      <c r="F28" s="180"/>
      <c r="G28" s="180"/>
      <c r="H28" s="180"/>
      <c r="I28" s="180"/>
      <c r="J28" s="185"/>
      <c r="K28" s="185"/>
      <c r="L28" s="185"/>
      <c r="M28" s="185"/>
      <c r="N28" s="185"/>
      <c r="O28" s="185"/>
      <c r="P28" s="185"/>
      <c r="Q28" s="185"/>
    </row>
    <row r="29" spans="2:17" ht="18.75" hidden="1">
      <c r="B29" s="180"/>
      <c r="C29" s="180"/>
      <c r="D29" s="180"/>
      <c r="E29" s="180"/>
      <c r="F29" s="180"/>
      <c r="G29" s="180"/>
      <c r="H29" s="180"/>
      <c r="I29" s="180"/>
      <c r="J29" s="185"/>
      <c r="K29" s="185"/>
      <c r="L29" s="185"/>
      <c r="M29" s="185"/>
      <c r="N29" s="185"/>
      <c r="O29" s="185"/>
      <c r="P29" s="185"/>
      <c r="Q29" s="185"/>
    </row>
    <row r="30" spans="2:17" ht="0.75" customHeight="1" hidden="1">
      <c r="B30" s="180"/>
      <c r="C30" s="180"/>
      <c r="D30" s="180"/>
      <c r="E30" s="180"/>
      <c r="F30" s="180"/>
      <c r="G30" s="180"/>
      <c r="H30" s="180"/>
      <c r="I30" s="180"/>
      <c r="J30" s="185"/>
      <c r="K30" s="185"/>
      <c r="L30" s="185"/>
      <c r="M30" s="185"/>
      <c r="N30" s="185"/>
      <c r="O30" s="185"/>
      <c r="P30" s="185"/>
      <c r="Q30" s="185"/>
    </row>
    <row r="31" spans="2:17" ht="18.75" hidden="1">
      <c r="B31" s="180"/>
      <c r="C31" s="180"/>
      <c r="D31" s="180"/>
      <c r="E31" s="180"/>
      <c r="F31" s="180"/>
      <c r="G31" s="180"/>
      <c r="H31" s="180"/>
      <c r="I31" s="180"/>
      <c r="J31" s="185"/>
      <c r="K31" s="185"/>
      <c r="L31" s="185"/>
      <c r="M31" s="185"/>
      <c r="N31" s="185"/>
      <c r="O31" s="185"/>
      <c r="P31" s="185"/>
      <c r="Q31" s="185"/>
    </row>
    <row r="32" spans="2:17" ht="18.75" hidden="1">
      <c r="B32" s="180"/>
      <c r="C32" s="180"/>
      <c r="D32" s="180"/>
      <c r="E32" s="180"/>
      <c r="F32" s="180"/>
      <c r="G32" s="180"/>
      <c r="H32" s="180"/>
      <c r="I32" s="180"/>
      <c r="J32" s="185"/>
      <c r="K32" s="185"/>
      <c r="L32" s="185"/>
      <c r="M32" s="185"/>
      <c r="N32" s="185"/>
      <c r="O32" s="185"/>
      <c r="P32" s="185"/>
      <c r="Q32" s="185"/>
    </row>
    <row r="33" spans="2:17" ht="18.75" hidden="1">
      <c r="B33" s="180"/>
      <c r="C33" s="180"/>
      <c r="D33" s="180"/>
      <c r="E33" s="180"/>
      <c r="F33" s="180"/>
      <c r="G33" s="181"/>
      <c r="H33" s="181"/>
      <c r="I33" s="192"/>
      <c r="J33" s="185"/>
      <c r="K33" s="185"/>
      <c r="L33" s="185"/>
      <c r="M33" s="185"/>
      <c r="N33" s="185"/>
      <c r="O33" s="185"/>
      <c r="P33" s="185"/>
      <c r="Q33" s="185"/>
    </row>
    <row r="34" spans="2:17" ht="18.75" hidden="1">
      <c r="B34" s="180"/>
      <c r="C34" s="180"/>
      <c r="D34" s="180"/>
      <c r="E34" s="180"/>
      <c r="F34" s="180"/>
      <c r="G34" s="180"/>
      <c r="H34" s="180" t="s">
        <v>27</v>
      </c>
      <c r="I34" s="193">
        <f>SUM(I17:I33)</f>
        <v>2625.89</v>
      </c>
      <c r="J34" s="185"/>
      <c r="K34" s="185"/>
      <c r="L34" s="185"/>
      <c r="M34" s="185"/>
      <c r="N34" s="185"/>
      <c r="O34" s="185"/>
      <c r="P34" s="185"/>
      <c r="Q34" s="185"/>
    </row>
    <row r="35" spans="1:11" ht="18.75">
      <c r="A35" s="515" t="s">
        <v>298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</row>
    <row r="36" spans="1:11" ht="18.75">
      <c r="A36" s="515"/>
      <c r="B36" s="515"/>
      <c r="C36" s="515"/>
      <c r="D36" s="515"/>
      <c r="E36" s="515"/>
      <c r="F36" s="515"/>
      <c r="G36" s="515"/>
      <c r="H36" s="515"/>
      <c r="I36" s="515"/>
      <c r="J36" s="515"/>
      <c r="K36" s="515"/>
    </row>
    <row r="37" ht="18.75" hidden="1"/>
    <row r="38" ht="18.75" hidden="1"/>
    <row r="39" spans="1:9" ht="18.75">
      <c r="A39" s="194"/>
      <c r="B39" s="195"/>
      <c r="C39" s="195"/>
      <c r="D39" s="195"/>
      <c r="E39" s="195"/>
      <c r="F39" s="195"/>
      <c r="G39" s="195"/>
      <c r="H39" s="194"/>
      <c r="I39" s="194"/>
    </row>
    <row r="40" spans="1:9" ht="18.75">
      <c r="A40" s="194"/>
      <c r="B40" s="194" t="s">
        <v>299</v>
      </c>
      <c r="C40" s="195"/>
      <c r="D40" s="195"/>
      <c r="E40" s="195"/>
      <c r="F40" s="195"/>
      <c r="G40" s="194"/>
      <c r="H40" s="195"/>
      <c r="I40" s="194"/>
    </row>
    <row r="41" spans="1:9" ht="18.75">
      <c r="A41" s="194"/>
      <c r="B41" s="195" t="s">
        <v>300</v>
      </c>
      <c r="C41" s="194" t="s">
        <v>301</v>
      </c>
      <c r="D41" s="194"/>
      <c r="E41" s="194"/>
      <c r="F41" s="195"/>
      <c r="G41" s="194"/>
      <c r="H41" s="195"/>
      <c r="I41" s="194"/>
    </row>
    <row r="42" spans="1:9" ht="18.75">
      <c r="A42" s="194"/>
      <c r="B42" s="195" t="s">
        <v>302</v>
      </c>
      <c r="C42" s="196">
        <v>1798.6000000000001</v>
      </c>
      <c r="D42" s="194" t="s">
        <v>303</v>
      </c>
      <c r="E42" s="194"/>
      <c r="F42" s="195"/>
      <c r="G42" s="194"/>
      <c r="H42" s="195"/>
      <c r="I42" s="194"/>
    </row>
    <row r="43" spans="1:9" ht="18" customHeight="1">
      <c r="A43" s="194"/>
      <c r="B43" s="195" t="s">
        <v>304</v>
      </c>
      <c r="C43" s="197" t="s">
        <v>363</v>
      </c>
      <c r="D43" s="194" t="s">
        <v>354</v>
      </c>
      <c r="E43" s="194"/>
      <c r="F43" s="194"/>
      <c r="G43" s="195"/>
      <c r="H43" s="195"/>
      <c r="I43" s="194"/>
    </row>
    <row r="44" spans="1:27" ht="18" customHeight="1">
      <c r="A44" s="194"/>
      <c r="B44" s="195"/>
      <c r="C44" s="197"/>
      <c r="D44" s="194"/>
      <c r="E44" s="194"/>
      <c r="F44" s="194"/>
      <c r="G44" s="195"/>
      <c r="H44" s="195"/>
      <c r="I44" s="194"/>
      <c r="W44" s="518" t="s">
        <v>344</v>
      </c>
      <c r="X44" s="518"/>
      <c r="Y44" s="518"/>
      <c r="Z44" s="518"/>
      <c r="AA44" s="518"/>
    </row>
    <row r="45" spans="1:27" ht="60" customHeight="1">
      <c r="A45" s="194"/>
      <c r="B45" s="195"/>
      <c r="C45" s="197"/>
      <c r="D45" s="194"/>
      <c r="E45" s="194"/>
      <c r="F45" s="194"/>
      <c r="G45" s="198" t="s">
        <v>307</v>
      </c>
      <c r="H45" s="199" t="s">
        <v>1</v>
      </c>
      <c r="I45" s="199" t="s">
        <v>2</v>
      </c>
      <c r="J45" s="200" t="s">
        <v>308</v>
      </c>
      <c r="K45" s="251" t="s">
        <v>309</v>
      </c>
      <c r="L45" s="201" t="s">
        <v>310</v>
      </c>
      <c r="V45" s="146" t="s">
        <v>354</v>
      </c>
      <c r="W45" s="147" t="s">
        <v>355</v>
      </c>
      <c r="X45" s="147" t="s">
        <v>356</v>
      </c>
      <c r="Y45" s="147" t="s">
        <v>8</v>
      </c>
      <c r="Z45" s="147" t="s">
        <v>357</v>
      </c>
      <c r="AA45" s="147" t="s">
        <v>358</v>
      </c>
    </row>
    <row r="46" spans="1:28" s="207" customFormat="1" ht="12.75" customHeight="1">
      <c r="A46" s="202"/>
      <c r="B46" s="203"/>
      <c r="C46" s="204"/>
      <c r="D46" s="202"/>
      <c r="E46" s="202"/>
      <c r="F46" s="202"/>
      <c r="G46" s="205" t="s">
        <v>51</v>
      </c>
      <c r="H46" s="205" t="s">
        <v>51</v>
      </c>
      <c r="I46" s="205" t="s">
        <v>51</v>
      </c>
      <c r="J46" s="205" t="s">
        <v>51</v>
      </c>
      <c r="K46" s="205" t="s">
        <v>51</v>
      </c>
      <c r="L46" s="206"/>
      <c r="O46" s="208" t="s">
        <v>312</v>
      </c>
      <c r="P46" s="208" t="s">
        <v>311</v>
      </c>
      <c r="Q46" s="208" t="s">
        <v>349</v>
      </c>
      <c r="R46" s="208" t="s">
        <v>313</v>
      </c>
      <c r="V46" s="148" t="s">
        <v>359</v>
      </c>
      <c r="W46" s="149">
        <v>7057.099999999999</v>
      </c>
      <c r="X46" s="149">
        <v>2626.2</v>
      </c>
      <c r="Y46" s="149">
        <v>2427.15</v>
      </c>
      <c r="Z46" s="149">
        <v>7256.15</v>
      </c>
      <c r="AA46" s="149">
        <v>0</v>
      </c>
      <c r="AB46" s="209"/>
    </row>
    <row r="47" spans="1:27" ht="33" customHeight="1">
      <c r="A47" s="194"/>
      <c r="B47" s="503" t="s">
        <v>314</v>
      </c>
      <c r="C47" s="503"/>
      <c r="D47" s="503"/>
      <c r="E47" s="503"/>
      <c r="F47" s="503"/>
      <c r="G47" s="210">
        <f>G49+G50</f>
        <v>14.11</v>
      </c>
      <c r="H47" s="211">
        <f>H49+H50</f>
        <v>25378.24</v>
      </c>
      <c r="I47" s="211">
        <f>P47+O47</f>
        <v>25470.689999999995</v>
      </c>
      <c r="J47" s="212">
        <f>J50+J49</f>
        <v>15741.308</v>
      </c>
      <c r="K47" s="212">
        <f>I47-J47</f>
        <v>9729.381999999994</v>
      </c>
      <c r="L47" s="212">
        <f>L49+L50</f>
        <v>-92.44999999999345</v>
      </c>
      <c r="O47" s="262">
        <v>27932.139999999996</v>
      </c>
      <c r="P47" s="262">
        <v>-2461.45</v>
      </c>
      <c r="Q47" s="263">
        <v>2626.2</v>
      </c>
      <c r="R47" s="262">
        <v>2275.75</v>
      </c>
      <c r="S47" s="264">
        <v>6757.15</v>
      </c>
      <c r="V47" s="148" t="s">
        <v>360</v>
      </c>
      <c r="W47" s="157">
        <v>7256.15</v>
      </c>
      <c r="X47" s="157">
        <v>2626.2</v>
      </c>
      <c r="Y47" s="157">
        <v>2510.5400000000004</v>
      </c>
      <c r="Z47" s="149">
        <v>7371.809999999998</v>
      </c>
      <c r="AA47" s="158"/>
    </row>
    <row r="48" spans="1:27" ht="18" customHeight="1">
      <c r="A48" s="194"/>
      <c r="B48" s="516" t="s">
        <v>315</v>
      </c>
      <c r="C48" s="486"/>
      <c r="D48" s="486"/>
      <c r="E48" s="486"/>
      <c r="F48" s="487"/>
      <c r="G48" s="213"/>
      <c r="H48" s="214"/>
      <c r="I48" s="214"/>
      <c r="J48" s="180"/>
      <c r="K48" s="180"/>
      <c r="L48" s="214"/>
      <c r="V48" s="148" t="s">
        <v>361</v>
      </c>
      <c r="W48" s="157">
        <v>7371.809999999998</v>
      </c>
      <c r="X48" s="157">
        <v>2266.2</v>
      </c>
      <c r="Y48" s="157">
        <v>3621.9399999999996</v>
      </c>
      <c r="Z48" s="149">
        <v>6016.069999999999</v>
      </c>
      <c r="AA48" s="158"/>
    </row>
    <row r="49" spans="1:27" ht="18" customHeight="1">
      <c r="A49" s="194"/>
      <c r="B49" s="501" t="s">
        <v>11</v>
      </c>
      <c r="C49" s="501"/>
      <c r="D49" s="501"/>
      <c r="E49" s="501"/>
      <c r="F49" s="501"/>
      <c r="G49" s="213">
        <f>G58</f>
        <v>9.47</v>
      </c>
      <c r="H49" s="214">
        <f>ROUND(G49*C42,2)</f>
        <v>17032.74</v>
      </c>
      <c r="I49" s="214">
        <f>H49</f>
        <v>17032.74</v>
      </c>
      <c r="J49" s="214">
        <v>15018.308</v>
      </c>
      <c r="K49" s="214">
        <f>I49-J49</f>
        <v>2014.4320000000007</v>
      </c>
      <c r="L49" s="214">
        <f>H49-I49</f>
        <v>0</v>
      </c>
      <c r="V49" s="148" t="s">
        <v>362</v>
      </c>
      <c r="W49" s="166">
        <v>6016.069999999999</v>
      </c>
      <c r="X49" s="166">
        <v>2626.2</v>
      </c>
      <c r="Y49" s="166">
        <v>2235.5699999999997</v>
      </c>
      <c r="Z49" s="149">
        <v>6406.699999999999</v>
      </c>
      <c r="AA49" s="159"/>
    </row>
    <row r="50" spans="1:27" ht="18" customHeight="1">
      <c r="A50" s="194"/>
      <c r="B50" s="501" t="s">
        <v>62</v>
      </c>
      <c r="C50" s="501"/>
      <c r="D50" s="501"/>
      <c r="E50" s="501"/>
      <c r="F50" s="501"/>
      <c r="G50" s="213">
        <v>4.64</v>
      </c>
      <c r="H50" s="214">
        <f>ROUND(G50*C42,2)</f>
        <v>8345.5</v>
      </c>
      <c r="I50" s="214">
        <f>I47-I49</f>
        <v>8437.949999999993</v>
      </c>
      <c r="J50" s="214">
        <f>H66-K53</f>
        <v>723</v>
      </c>
      <c r="K50" s="214">
        <f>I50-J50</f>
        <v>7714.949999999993</v>
      </c>
      <c r="L50" s="214">
        <f>H50-I50</f>
        <v>-92.44999999999345</v>
      </c>
      <c r="V50" s="148" t="s">
        <v>363</v>
      </c>
      <c r="W50" s="157">
        <f>Z49</f>
        <v>6406.699999999999</v>
      </c>
      <c r="X50" s="157">
        <f>H53</f>
        <v>2626.2</v>
      </c>
      <c r="Y50" s="157">
        <f>I53</f>
        <v>2275.75</v>
      </c>
      <c r="Z50" s="149">
        <f aca="true" t="shared" si="0" ref="Z50:Z57">W50+X50-Y50</f>
        <v>6757.149999999998</v>
      </c>
      <c r="AA50" s="158"/>
    </row>
    <row r="51" spans="1:27" ht="36.75" customHeight="1">
      <c r="A51" s="194"/>
      <c r="L51" s="214">
        <f>H53-I53</f>
        <v>350.4499999999998</v>
      </c>
      <c r="V51" s="148" t="s">
        <v>364</v>
      </c>
      <c r="W51" s="158"/>
      <c r="X51" s="158"/>
      <c r="Y51" s="158"/>
      <c r="Z51" s="149">
        <f t="shared" si="0"/>
        <v>0</v>
      </c>
      <c r="AA51" s="158"/>
    </row>
    <row r="52" spans="1:27" ht="18.75">
      <c r="A52" s="194"/>
      <c r="G52" s="215" t="s">
        <v>345</v>
      </c>
      <c r="H52" s="215" t="s">
        <v>1</v>
      </c>
      <c r="I52" s="215" t="s">
        <v>2</v>
      </c>
      <c r="J52" s="215" t="s">
        <v>346</v>
      </c>
      <c r="K52" s="215" t="s">
        <v>347</v>
      </c>
      <c r="L52" s="216"/>
      <c r="V52" s="148" t="s">
        <v>365</v>
      </c>
      <c r="W52" s="158"/>
      <c r="X52" s="158"/>
      <c r="Y52" s="158"/>
      <c r="Z52" s="149">
        <f t="shared" si="0"/>
        <v>0</v>
      </c>
      <c r="AA52" s="158"/>
    </row>
    <row r="53" spans="2:27" ht="18" customHeight="1">
      <c r="B53" s="503" t="s">
        <v>344</v>
      </c>
      <c r="C53" s="503"/>
      <c r="D53" s="503"/>
      <c r="E53" s="503"/>
      <c r="F53" s="517"/>
      <c r="G53" s="217">
        <f>'04 14 г'!J53</f>
        <v>6406.699999999999</v>
      </c>
      <c r="H53" s="217">
        <f>Q47</f>
        <v>2626.2</v>
      </c>
      <c r="I53" s="217">
        <f>R47</f>
        <v>2275.75</v>
      </c>
      <c r="J53" s="217">
        <f>G53+H53-I53</f>
        <v>6757.149999999998</v>
      </c>
      <c r="K53" s="217">
        <v>0</v>
      </c>
      <c r="V53" s="148" t="s">
        <v>366</v>
      </c>
      <c r="W53" s="158"/>
      <c r="X53" s="158"/>
      <c r="Y53" s="158"/>
      <c r="Z53" s="149">
        <f t="shared" si="0"/>
        <v>0</v>
      </c>
      <c r="AA53" s="158"/>
    </row>
    <row r="54" spans="2:27" ht="18" customHeight="1">
      <c r="B54" s="195"/>
      <c r="C54" s="197"/>
      <c r="D54" s="194"/>
      <c r="E54" s="194"/>
      <c r="F54" s="194"/>
      <c r="G54" s="195"/>
      <c r="H54" s="195"/>
      <c r="I54" s="194"/>
      <c r="V54" s="148" t="s">
        <v>367</v>
      </c>
      <c r="W54" s="158"/>
      <c r="X54" s="158"/>
      <c r="Y54" s="158"/>
      <c r="Z54" s="149">
        <f t="shared" si="0"/>
        <v>0</v>
      </c>
      <c r="AA54" s="158"/>
    </row>
    <row r="55" spans="1:27" ht="18.75">
      <c r="A55" s="194"/>
      <c r="B55" s="218"/>
      <c r="C55" s="219"/>
      <c r="D55" s="220"/>
      <c r="E55" s="220"/>
      <c r="F55" s="220"/>
      <c r="G55" s="217" t="s">
        <v>307</v>
      </c>
      <c r="H55" s="217" t="s">
        <v>317</v>
      </c>
      <c r="I55" s="194"/>
      <c r="V55" s="148" t="s">
        <v>368</v>
      </c>
      <c r="W55" s="158"/>
      <c r="X55" s="158"/>
      <c r="Y55" s="158"/>
      <c r="Z55" s="149">
        <f t="shared" si="0"/>
        <v>0</v>
      </c>
      <c r="AA55" s="158"/>
    </row>
    <row r="56" spans="1:28" s="207" customFormat="1" ht="11.25" customHeight="1">
      <c r="A56" s="221"/>
      <c r="B56" s="222"/>
      <c r="C56" s="223"/>
      <c r="D56" s="224"/>
      <c r="E56" s="224"/>
      <c r="F56" s="224"/>
      <c r="G56" s="205" t="s">
        <v>51</v>
      </c>
      <c r="H56" s="205" t="s">
        <v>51</v>
      </c>
      <c r="I56" s="202"/>
      <c r="L56" s="202"/>
      <c r="V56" s="148" t="s">
        <v>369</v>
      </c>
      <c r="W56" s="158"/>
      <c r="X56" s="158"/>
      <c r="Y56" s="158"/>
      <c r="Z56" s="149">
        <f t="shared" si="0"/>
        <v>0</v>
      </c>
      <c r="AA56" s="158"/>
      <c r="AB56" s="209"/>
    </row>
    <row r="57" spans="1:27" ht="33.75" customHeight="1">
      <c r="A57" s="225" t="s">
        <v>318</v>
      </c>
      <c r="B57" s="504" t="s">
        <v>342</v>
      </c>
      <c r="C57" s="505"/>
      <c r="D57" s="505"/>
      <c r="E57" s="505"/>
      <c r="F57" s="505"/>
      <c r="G57" s="180"/>
      <c r="H57" s="226">
        <f>H58+H66</f>
        <v>17755.738</v>
      </c>
      <c r="I57" s="194"/>
      <c r="V57" s="148" t="s">
        <v>370</v>
      </c>
      <c r="W57" s="158"/>
      <c r="X57" s="158"/>
      <c r="Y57" s="158"/>
      <c r="Z57" s="149">
        <f t="shared" si="0"/>
        <v>0</v>
      </c>
      <c r="AA57" s="158"/>
    </row>
    <row r="58" spans="1:27" ht="18.75">
      <c r="A58" s="227" t="s">
        <v>320</v>
      </c>
      <c r="B58" s="506" t="s">
        <v>321</v>
      </c>
      <c r="C58" s="507"/>
      <c r="D58" s="507"/>
      <c r="E58" s="507"/>
      <c r="F58" s="508"/>
      <c r="G58" s="228">
        <f>G59+G60+G61+G63+G65</f>
        <v>9.47</v>
      </c>
      <c r="H58" s="228">
        <f>H59+H60+H61+H63+H65</f>
        <v>17032.738</v>
      </c>
      <c r="I58" s="194"/>
      <c r="K58" s="229"/>
      <c r="V58" s="152" t="s">
        <v>371</v>
      </c>
      <c r="W58" s="153">
        <f>SUM(W46:W57)</f>
        <v>34107.829999999994</v>
      </c>
      <c r="X58" s="153">
        <f>SUM(X46:X57)</f>
        <v>12771</v>
      </c>
      <c r="Y58" s="153">
        <f>SUM(Y46:Y57)</f>
        <v>13070.95</v>
      </c>
      <c r="Z58" s="153">
        <f>SUM(Z46:Z57)</f>
        <v>33807.87999999999</v>
      </c>
      <c r="AA58" s="153">
        <f>SUM(AA46:AA57)</f>
        <v>0</v>
      </c>
    </row>
    <row r="59" spans="1:11" ht="18.75">
      <c r="A59" s="250" t="s">
        <v>322</v>
      </c>
      <c r="B59" s="509" t="s">
        <v>323</v>
      </c>
      <c r="C59" s="507"/>
      <c r="D59" s="507"/>
      <c r="E59" s="507"/>
      <c r="F59" s="508"/>
      <c r="G59" s="230">
        <v>1.87</v>
      </c>
      <c r="H59" s="252">
        <f>ROUND(G59*C42,2)</f>
        <v>3363.38</v>
      </c>
      <c r="I59" s="194"/>
      <c r="K59" s="229"/>
    </row>
    <row r="60" spans="1:11" ht="39.75" customHeight="1">
      <c r="A60" s="250" t="s">
        <v>324</v>
      </c>
      <c r="B60" s="510" t="s">
        <v>325</v>
      </c>
      <c r="C60" s="499"/>
      <c r="D60" s="499"/>
      <c r="E60" s="499"/>
      <c r="F60" s="499"/>
      <c r="G60" s="251">
        <v>2.2</v>
      </c>
      <c r="H60" s="252">
        <f>ROUND(G60*C42,2)</f>
        <v>3956.92</v>
      </c>
      <c r="I60" s="194"/>
      <c r="K60" s="229"/>
    </row>
    <row r="61" spans="1:9" ht="15" customHeight="1">
      <c r="A61" s="501" t="s">
        <v>326</v>
      </c>
      <c r="B61" s="502" t="s">
        <v>327</v>
      </c>
      <c r="C61" s="496"/>
      <c r="D61" s="496"/>
      <c r="E61" s="496"/>
      <c r="F61" s="496"/>
      <c r="G61" s="482">
        <v>1.58</v>
      </c>
      <c r="H61" s="500">
        <f>ROUND(G61*C42,2)</f>
        <v>2841.79</v>
      </c>
      <c r="I61" s="194"/>
    </row>
    <row r="62" spans="1:9" ht="18.75" customHeight="1">
      <c r="A62" s="501"/>
      <c r="B62" s="496"/>
      <c r="C62" s="496"/>
      <c r="D62" s="496"/>
      <c r="E62" s="496"/>
      <c r="F62" s="496"/>
      <c r="G62" s="482"/>
      <c r="H62" s="500"/>
      <c r="I62" s="194"/>
    </row>
    <row r="63" spans="1:9" ht="21" customHeight="1">
      <c r="A63" s="501" t="s">
        <v>328</v>
      </c>
      <c r="B63" s="502" t="s">
        <v>329</v>
      </c>
      <c r="C63" s="496"/>
      <c r="D63" s="496"/>
      <c r="E63" s="496"/>
      <c r="F63" s="496"/>
      <c r="G63" s="482">
        <v>1.28</v>
      </c>
      <c r="H63" s="500">
        <f>G63*C42</f>
        <v>2302.208</v>
      </c>
      <c r="I63" s="194"/>
    </row>
    <row r="64" spans="1:9" ht="18.75">
      <c r="A64" s="501"/>
      <c r="B64" s="496"/>
      <c r="C64" s="496"/>
      <c r="D64" s="496"/>
      <c r="E64" s="496"/>
      <c r="F64" s="496"/>
      <c r="G64" s="482"/>
      <c r="H64" s="500"/>
      <c r="I64" s="194"/>
    </row>
    <row r="65" spans="1:9" ht="18.75">
      <c r="A65" s="250" t="s">
        <v>330</v>
      </c>
      <c r="B65" s="496" t="s">
        <v>331</v>
      </c>
      <c r="C65" s="496"/>
      <c r="D65" s="496"/>
      <c r="E65" s="496"/>
      <c r="F65" s="496"/>
      <c r="G65" s="217">
        <v>2.54</v>
      </c>
      <c r="H65" s="231">
        <f>ROUND(G65*C42,2)</f>
        <v>4568.44</v>
      </c>
      <c r="I65" s="194"/>
    </row>
    <row r="66" spans="1:9" ht="18.75">
      <c r="A66" s="226" t="s">
        <v>332</v>
      </c>
      <c r="B66" s="497" t="s">
        <v>333</v>
      </c>
      <c r="C66" s="480"/>
      <c r="D66" s="480"/>
      <c r="E66" s="480"/>
      <c r="F66" s="480"/>
      <c r="G66" s="226"/>
      <c r="H66" s="226">
        <f>H67+H68+H69+H70+H71</f>
        <v>723</v>
      </c>
      <c r="I66" s="194"/>
    </row>
    <row r="67" spans="1:9" ht="18.75">
      <c r="A67" s="216"/>
      <c r="B67" s="498" t="s">
        <v>334</v>
      </c>
      <c r="C67" s="499"/>
      <c r="D67" s="499"/>
      <c r="E67" s="499"/>
      <c r="F67" s="499"/>
      <c r="G67" s="232"/>
      <c r="H67" s="232"/>
      <c r="I67" s="194"/>
    </row>
    <row r="68" spans="1:9" ht="18.75">
      <c r="A68" s="216"/>
      <c r="B68" s="498" t="s">
        <v>350</v>
      </c>
      <c r="C68" s="499"/>
      <c r="D68" s="499"/>
      <c r="E68" s="499"/>
      <c r="F68" s="499"/>
      <c r="G68" s="231"/>
      <c r="H68" s="231"/>
      <c r="I68" s="194"/>
    </row>
    <row r="69" spans="1:9" ht="18.75" customHeight="1">
      <c r="A69" s="216"/>
      <c r="B69" s="488" t="s">
        <v>381</v>
      </c>
      <c r="C69" s="489"/>
      <c r="D69" s="489"/>
      <c r="E69" s="489"/>
      <c r="F69" s="490"/>
      <c r="G69" s="231"/>
      <c r="H69" s="231">
        <v>123</v>
      </c>
      <c r="I69" s="194"/>
    </row>
    <row r="70" spans="1:9" ht="18.75">
      <c r="A70" s="216"/>
      <c r="B70" s="488" t="s">
        <v>382</v>
      </c>
      <c r="C70" s="489"/>
      <c r="D70" s="489"/>
      <c r="E70" s="489"/>
      <c r="F70" s="490"/>
      <c r="G70" s="231"/>
      <c r="H70" s="231">
        <v>600</v>
      </c>
      <c r="I70" s="194"/>
    </row>
    <row r="71" spans="1:9" ht="18.75">
      <c r="A71" s="216"/>
      <c r="B71" s="488"/>
      <c r="C71" s="489"/>
      <c r="D71" s="489"/>
      <c r="E71" s="489"/>
      <c r="F71" s="490"/>
      <c r="G71" s="231"/>
      <c r="H71" s="231"/>
      <c r="I71" s="194"/>
    </row>
    <row r="72" spans="1:9" ht="18.75">
      <c r="A72" s="216"/>
      <c r="B72" s="233"/>
      <c r="C72" s="234"/>
      <c r="D72" s="234"/>
      <c r="E72" s="234"/>
      <c r="F72" s="234"/>
      <c r="G72" s="258"/>
      <c r="H72" s="258"/>
      <c r="I72" s="194"/>
    </row>
    <row r="73" spans="1:9" ht="18.75">
      <c r="A73" s="216"/>
      <c r="B73" s="233"/>
      <c r="C73" s="234"/>
      <c r="D73" s="234"/>
      <c r="E73" s="234"/>
      <c r="F73" s="234"/>
      <c r="G73" s="235"/>
      <c r="H73" s="194"/>
      <c r="I73" s="194"/>
    </row>
    <row r="74" spans="1:10" ht="18.75" customHeight="1">
      <c r="A74" s="216"/>
      <c r="B74" s="233"/>
      <c r="C74" s="234"/>
      <c r="D74" s="234"/>
      <c r="E74" s="234"/>
      <c r="F74" s="234"/>
      <c r="G74" s="491" t="s">
        <v>62</v>
      </c>
      <c r="H74" s="492"/>
      <c r="I74" s="493" t="s">
        <v>316</v>
      </c>
      <c r="J74" s="492"/>
    </row>
    <row r="75" spans="1:28" s="207" customFormat="1" ht="12.75">
      <c r="A75" s="236"/>
      <c r="B75" s="237"/>
      <c r="C75" s="238"/>
      <c r="D75" s="238"/>
      <c r="E75" s="238"/>
      <c r="F75" s="238"/>
      <c r="G75" s="494" t="s">
        <v>51</v>
      </c>
      <c r="H75" s="495"/>
      <c r="I75" s="494" t="s">
        <v>51</v>
      </c>
      <c r="J75" s="495"/>
      <c r="W75" s="209"/>
      <c r="X75" s="209"/>
      <c r="Y75" s="209"/>
      <c r="Z75" s="209"/>
      <c r="AA75" s="209"/>
      <c r="AB75" s="209"/>
    </row>
    <row r="76" spans="1:28" s="185" customFormat="1" ht="18.75">
      <c r="A76" s="216"/>
      <c r="B76" s="479" t="s">
        <v>337</v>
      </c>
      <c r="C76" s="480"/>
      <c r="D76" s="480"/>
      <c r="E76" s="480"/>
      <c r="F76" s="481"/>
      <c r="G76" s="482">
        <f>'04 14 г'!G77:H77</f>
        <v>58624.03399999997</v>
      </c>
      <c r="H76" s="483"/>
      <c r="I76" s="482">
        <f>'04 14 г'!I77:J77</f>
        <v>13776.130000000001</v>
      </c>
      <c r="J76" s="483"/>
      <c r="L76" s="239" t="s">
        <v>338</v>
      </c>
      <c r="M76" s="239" t="s">
        <v>339</v>
      </c>
      <c r="W76" s="239"/>
      <c r="X76" s="239"/>
      <c r="Y76" s="239"/>
      <c r="Z76" s="239"/>
      <c r="AA76" s="239"/>
      <c r="AB76" s="239"/>
    </row>
    <row r="77" spans="1:16" ht="18.75">
      <c r="A77" s="195"/>
      <c r="B77" s="479" t="s">
        <v>340</v>
      </c>
      <c r="C77" s="480"/>
      <c r="D77" s="480"/>
      <c r="E77" s="480"/>
      <c r="F77" s="481"/>
      <c r="G77" s="482">
        <f>G76+I47-J47</f>
        <v>68353.41599999995</v>
      </c>
      <c r="H77" s="483"/>
      <c r="I77" s="484">
        <f>I76+I53-K53</f>
        <v>16051.880000000001</v>
      </c>
      <c r="J77" s="483"/>
      <c r="L77" s="197">
        <f>G77</f>
        <v>68353.41599999995</v>
      </c>
      <c r="M77" s="197">
        <f>I77</f>
        <v>16051.880000000001</v>
      </c>
      <c r="O77" s="240"/>
      <c r="P77" s="241"/>
    </row>
    <row r="78" spans="1:9" ht="18.75">
      <c r="A78" s="194"/>
      <c r="B78" s="194"/>
      <c r="C78" s="194"/>
      <c r="D78" s="194"/>
      <c r="E78" s="194"/>
      <c r="F78" s="194"/>
      <c r="G78" s="242"/>
      <c r="H78" s="194"/>
      <c r="I78" s="194"/>
    </row>
    <row r="79" spans="1:12" ht="18.75">
      <c r="A79" s="194"/>
      <c r="G79" s="243"/>
      <c r="H79" s="244"/>
      <c r="I79" s="194"/>
      <c r="L79" s="194"/>
    </row>
    <row r="80" spans="1:9" ht="18.75">
      <c r="A80" s="194"/>
      <c r="G80" s="194"/>
      <c r="H80" s="194"/>
      <c r="I80" s="194"/>
    </row>
    <row r="81" spans="1:9" ht="18.75">
      <c r="A81" s="194"/>
      <c r="H81" s="194"/>
      <c r="I81" s="194"/>
    </row>
    <row r="82" spans="1:9" ht="18.75">
      <c r="A82" s="194"/>
      <c r="H82" s="194"/>
      <c r="I82" s="194"/>
    </row>
    <row r="83" spans="1:9" ht="18.75">
      <c r="A83" s="194"/>
      <c r="H83" s="194"/>
      <c r="I83" s="194"/>
    </row>
    <row r="84" spans="1:9" ht="18.75">
      <c r="A84" s="194"/>
      <c r="H84" s="194"/>
      <c r="I84" s="194"/>
    </row>
    <row r="85" spans="1:9" ht="18.75">
      <c r="A85" s="194"/>
      <c r="H85" s="194"/>
      <c r="I85" s="194"/>
    </row>
    <row r="86" spans="1:9" ht="15" customHeight="1">
      <c r="A86" s="194"/>
      <c r="H86" s="194"/>
      <c r="I86" s="194"/>
    </row>
    <row r="87" spans="8:19" ht="18.75" hidden="1">
      <c r="H87" s="194"/>
      <c r="L87" s="177">
        <v>0</v>
      </c>
      <c r="O87" s="245" t="s">
        <v>280</v>
      </c>
      <c r="P87" s="246">
        <f>'[2]июнь2013г'!D92</f>
        <v>5934.36</v>
      </c>
      <c r="Q87" s="246">
        <f>'[2]июнь2013г'!E92</f>
        <v>2626.2</v>
      </c>
      <c r="R87" s="246">
        <f>'[2]июнь2013г'!F92</f>
        <v>2134.76</v>
      </c>
      <c r="S87" s="246">
        <f>'[2]июнь2013г'!G92</f>
        <v>6425.8</v>
      </c>
    </row>
    <row r="88" spans="3:19" ht="18.75" hidden="1">
      <c r="C88" s="216"/>
      <c r="O88" s="246" t="s">
        <v>283</v>
      </c>
      <c r="P88" s="214">
        <f>S87</f>
        <v>6425.8</v>
      </c>
      <c r="Q88" s="180">
        <v>2626.2</v>
      </c>
      <c r="R88" s="180">
        <v>2377.48</v>
      </c>
      <c r="S88" s="214">
        <f>P88+Q88-R88+L87</f>
        <v>6674.52</v>
      </c>
    </row>
    <row r="89" ht="18.75" hidden="1"/>
    <row r="91" ht="18.75">
      <c r="A91" s="247" t="s">
        <v>377</v>
      </c>
    </row>
    <row r="92" spans="1:11" ht="18.75">
      <c r="A92" s="247" t="s">
        <v>378</v>
      </c>
      <c r="F92" s="177" t="s">
        <v>70</v>
      </c>
      <c r="K92" s="177" t="s">
        <v>71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7">
    <mergeCell ref="B77:F77"/>
    <mergeCell ref="G77:H77"/>
    <mergeCell ref="I77:J77"/>
    <mergeCell ref="B71:F71"/>
    <mergeCell ref="G74:H74"/>
    <mergeCell ref="I74:J74"/>
    <mergeCell ref="G75:H75"/>
    <mergeCell ref="I75:J75"/>
    <mergeCell ref="B76:F76"/>
    <mergeCell ref="G76:H76"/>
    <mergeCell ref="I76:J76"/>
    <mergeCell ref="B65:F65"/>
    <mergeCell ref="B66:F66"/>
    <mergeCell ref="B67:F67"/>
    <mergeCell ref="B68:F68"/>
    <mergeCell ref="B69:F69"/>
    <mergeCell ref="B70:F70"/>
    <mergeCell ref="A61:A62"/>
    <mergeCell ref="B61:F62"/>
    <mergeCell ref="G61:G62"/>
    <mergeCell ref="H61:H62"/>
    <mergeCell ref="A63:A64"/>
    <mergeCell ref="B63:F64"/>
    <mergeCell ref="G63:G64"/>
    <mergeCell ref="H63:H64"/>
    <mergeCell ref="B50:F50"/>
    <mergeCell ref="B53:F53"/>
    <mergeCell ref="B57:F57"/>
    <mergeCell ref="B58:F58"/>
    <mergeCell ref="B59:F59"/>
    <mergeCell ref="B60:F60"/>
    <mergeCell ref="C14:D15"/>
    <mergeCell ref="A35:K36"/>
    <mergeCell ref="W44:AA44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FF00"/>
  </sheetPr>
  <dimension ref="A2:AB92"/>
  <sheetViews>
    <sheetView view="pageBreakPreview" zoomScale="80" zoomScaleSheetLayoutView="80" zoomScalePageLayoutView="0" workbookViewId="0" topLeftCell="A46">
      <selection activeCell="D95" sqref="D95"/>
    </sheetView>
  </sheetViews>
  <sheetFormatPr defaultColWidth="9.140625" defaultRowHeight="15" outlineLevelCol="1"/>
  <cols>
    <col min="1" max="1" width="9.8515625" style="177" bestFit="1" customWidth="1"/>
    <col min="2" max="2" width="12.140625" style="177" customWidth="1"/>
    <col min="3" max="3" width="9.57421875" style="177" customWidth="1"/>
    <col min="4" max="4" width="10.57421875" style="177" customWidth="1"/>
    <col min="5" max="5" width="10.28125" style="177" customWidth="1"/>
    <col min="6" max="6" width="11.421875" style="177" customWidth="1"/>
    <col min="7" max="7" width="12.140625" style="177" customWidth="1"/>
    <col min="8" max="8" width="13.140625" style="177" customWidth="1"/>
    <col min="9" max="9" width="13.421875" style="177" customWidth="1"/>
    <col min="10" max="10" width="12.7109375" style="177" customWidth="1"/>
    <col min="11" max="11" width="18.140625" style="177" customWidth="1"/>
    <col min="12" max="12" width="13.421875" style="177" hidden="1" customWidth="1" outlineLevel="1"/>
    <col min="13" max="13" width="9.8515625" style="177" hidden="1" customWidth="1" outlineLevel="1"/>
    <col min="14" max="14" width="7.421875" style="177" hidden="1" customWidth="1" outlineLevel="1"/>
    <col min="15" max="15" width="12.7109375" style="177" hidden="1" customWidth="1" outlineLevel="1"/>
    <col min="16" max="16" width="12.8515625" style="177" hidden="1" customWidth="1" outlineLevel="1"/>
    <col min="17" max="17" width="7.421875" style="177" hidden="1" customWidth="1" outlineLevel="1"/>
    <col min="18" max="20" width="9.140625" style="177" hidden="1" customWidth="1" outlineLevel="1"/>
    <col min="21" max="21" width="9.140625" style="177" customWidth="1" collapsed="1"/>
    <col min="22" max="22" width="6.7109375" style="177" bestFit="1" customWidth="1"/>
    <col min="23" max="23" width="11.140625" style="178" bestFit="1" customWidth="1"/>
    <col min="24" max="27" width="13.00390625" style="178" bestFit="1" customWidth="1"/>
    <col min="28" max="28" width="9.140625" style="178" customWidth="1"/>
    <col min="29" max="16384" width="9.140625" style="177" customWidth="1"/>
  </cols>
  <sheetData>
    <row r="1" ht="12.75" customHeight="1" hidden="1"/>
    <row r="2" spans="2:8" ht="18.75" hidden="1">
      <c r="B2" s="179" t="s">
        <v>293</v>
      </c>
      <c r="C2" s="179"/>
      <c r="D2" s="179" t="s">
        <v>294</v>
      </c>
      <c r="E2" s="179"/>
      <c r="F2" s="179" t="s">
        <v>295</v>
      </c>
      <c r="G2" s="179"/>
      <c r="H2" s="179"/>
    </row>
    <row r="3" ht="18.75" hidden="1"/>
    <row r="4" ht="1.5" customHeight="1" hidden="1"/>
    <row r="5" ht="18.75" hidden="1"/>
    <row r="6" spans="2:11" ht="18.75" hidden="1">
      <c r="B6" s="180"/>
      <c r="C6" s="181" t="s">
        <v>0</v>
      </c>
      <c r="D6" s="181" t="s">
        <v>1</v>
      </c>
      <c r="E6" s="181"/>
      <c r="F6" s="181" t="s">
        <v>2</v>
      </c>
      <c r="G6" s="181" t="s">
        <v>3</v>
      </c>
      <c r="H6" s="181" t="s">
        <v>4</v>
      </c>
      <c r="I6" s="181" t="s">
        <v>5</v>
      </c>
      <c r="J6" s="181"/>
      <c r="K6" s="182"/>
    </row>
    <row r="7" spans="2:11" ht="18.75" hidden="1">
      <c r="B7" s="180"/>
      <c r="C7" s="181" t="s">
        <v>6</v>
      </c>
      <c r="D7" s="181"/>
      <c r="E7" s="181"/>
      <c r="F7" s="181"/>
      <c r="G7" s="181" t="s">
        <v>7</v>
      </c>
      <c r="H7" s="181" t="s">
        <v>8</v>
      </c>
      <c r="I7" s="181" t="s">
        <v>9</v>
      </c>
      <c r="J7" s="181"/>
      <c r="K7" s="182"/>
    </row>
    <row r="8" spans="2:11" ht="18.75" hidden="1">
      <c r="B8" s="180" t="s">
        <v>177</v>
      </c>
      <c r="C8" s="183">
        <v>48.28</v>
      </c>
      <c r="D8" s="183">
        <v>0</v>
      </c>
      <c r="E8" s="183"/>
      <c r="F8" s="184"/>
      <c r="G8" s="180"/>
      <c r="H8" s="183">
        <v>0</v>
      </c>
      <c r="I8" s="184">
        <v>48.28</v>
      </c>
      <c r="J8" s="180"/>
      <c r="K8" s="185"/>
    </row>
    <row r="9" spans="2:11" ht="18.75" hidden="1">
      <c r="B9" s="180" t="s">
        <v>11</v>
      </c>
      <c r="C9" s="183">
        <v>4790.06</v>
      </c>
      <c r="D9" s="183">
        <v>3707.55</v>
      </c>
      <c r="E9" s="183"/>
      <c r="F9" s="184">
        <v>2795.32</v>
      </c>
      <c r="G9" s="180"/>
      <c r="H9" s="183">
        <v>2795.32</v>
      </c>
      <c r="I9" s="184">
        <v>5702.29</v>
      </c>
      <c r="J9" s="180"/>
      <c r="K9" s="185"/>
    </row>
    <row r="10" spans="2:11" ht="18.75" hidden="1">
      <c r="B10" s="180" t="s">
        <v>12</v>
      </c>
      <c r="C10" s="180"/>
      <c r="D10" s="183">
        <f>SUM(D8:D9)</f>
        <v>3707.55</v>
      </c>
      <c r="E10" s="183"/>
      <c r="F10" s="180"/>
      <c r="G10" s="180"/>
      <c r="H10" s="183">
        <f>SUM(H8:H9)</f>
        <v>2795.32</v>
      </c>
      <c r="I10" s="180"/>
      <c r="J10" s="180"/>
      <c r="K10" s="185"/>
    </row>
    <row r="11" ht="18.75" hidden="1">
      <c r="B11" s="177" t="s">
        <v>296</v>
      </c>
    </row>
    <row r="12" ht="7.5" customHeight="1" hidden="1"/>
    <row r="13" ht="8.25" customHeight="1" hidden="1"/>
    <row r="14" spans="2:17" ht="18.75" hidden="1">
      <c r="B14" s="186" t="s">
        <v>252</v>
      </c>
      <c r="C14" s="511" t="s">
        <v>14</v>
      </c>
      <c r="D14" s="512"/>
      <c r="E14" s="248"/>
      <c r="F14" s="181"/>
      <c r="G14" s="181"/>
      <c r="H14" s="181"/>
      <c r="I14" s="181" t="s">
        <v>20</v>
      </c>
      <c r="J14" s="185"/>
      <c r="K14" s="185"/>
      <c r="L14" s="185"/>
      <c r="M14" s="185"/>
      <c r="N14" s="185"/>
      <c r="O14" s="185"/>
      <c r="P14" s="185"/>
      <c r="Q14" s="185"/>
    </row>
    <row r="15" spans="2:17" ht="14.25" customHeight="1" hidden="1">
      <c r="B15" s="187"/>
      <c r="C15" s="513"/>
      <c r="D15" s="514"/>
      <c r="E15" s="249"/>
      <c r="F15" s="181"/>
      <c r="G15" s="181"/>
      <c r="H15" s="181" t="s">
        <v>270</v>
      </c>
      <c r="I15" s="181"/>
      <c r="J15" s="185"/>
      <c r="K15" s="185"/>
      <c r="L15" s="185"/>
      <c r="M15" s="185"/>
      <c r="N15" s="185"/>
      <c r="O15" s="185"/>
      <c r="P15" s="185"/>
      <c r="Q15" s="185"/>
    </row>
    <row r="16" spans="2:17" ht="3.75" customHeight="1" hidden="1">
      <c r="B16" s="188"/>
      <c r="C16" s="180"/>
      <c r="D16" s="180"/>
      <c r="E16" s="180"/>
      <c r="F16" s="180"/>
      <c r="G16" s="180"/>
      <c r="H16" s="180"/>
      <c r="I16" s="180"/>
      <c r="J16" s="185"/>
      <c r="K16" s="185"/>
      <c r="L16" s="185"/>
      <c r="M16" s="185"/>
      <c r="N16" s="185"/>
      <c r="O16" s="185"/>
      <c r="P16" s="185"/>
      <c r="Q16" s="185"/>
    </row>
    <row r="17" spans="2:17" ht="13.5" customHeight="1" hidden="1">
      <c r="B17" s="180"/>
      <c r="C17" s="180"/>
      <c r="D17" s="180"/>
      <c r="E17" s="180"/>
      <c r="F17" s="180"/>
      <c r="G17" s="180"/>
      <c r="H17" s="180"/>
      <c r="I17" s="180"/>
      <c r="J17" s="185"/>
      <c r="K17" s="185"/>
      <c r="L17" s="185"/>
      <c r="M17" s="185"/>
      <c r="N17" s="185"/>
      <c r="O17" s="185"/>
      <c r="P17" s="185"/>
      <c r="Q17" s="185"/>
    </row>
    <row r="18" spans="2:17" ht="0.75" customHeight="1" hidden="1">
      <c r="B18" s="180"/>
      <c r="C18" s="180"/>
      <c r="D18" s="180"/>
      <c r="E18" s="180"/>
      <c r="F18" s="180"/>
      <c r="G18" s="180"/>
      <c r="H18" s="180"/>
      <c r="I18" s="180"/>
      <c r="J18" s="185"/>
      <c r="K18" s="185"/>
      <c r="L18" s="185"/>
      <c r="M18" s="185"/>
      <c r="N18" s="185"/>
      <c r="O18" s="185"/>
      <c r="P18" s="185"/>
      <c r="Q18" s="185"/>
    </row>
    <row r="19" spans="2:17" ht="14.25" customHeight="1" hidden="1" thickBot="1">
      <c r="B19" s="180"/>
      <c r="C19" s="180"/>
      <c r="D19" s="180"/>
      <c r="E19" s="180"/>
      <c r="F19" s="180"/>
      <c r="G19" s="180"/>
      <c r="H19" s="180"/>
      <c r="I19" s="180"/>
      <c r="J19" s="185"/>
      <c r="K19" s="185"/>
      <c r="L19" s="185"/>
      <c r="M19" s="185"/>
      <c r="N19" s="185"/>
      <c r="O19" s="185"/>
      <c r="P19" s="185"/>
      <c r="Q19" s="185"/>
    </row>
    <row r="20" spans="2:17" ht="0.75" customHeight="1" hidden="1">
      <c r="B20" s="180"/>
      <c r="C20" s="180"/>
      <c r="D20" s="180"/>
      <c r="E20" s="180"/>
      <c r="F20" s="180"/>
      <c r="G20" s="180"/>
      <c r="H20" s="180"/>
      <c r="I20" s="180"/>
      <c r="J20" s="185"/>
      <c r="K20" s="185"/>
      <c r="L20" s="185"/>
      <c r="M20" s="185"/>
      <c r="N20" s="185"/>
      <c r="O20" s="185"/>
      <c r="P20" s="185"/>
      <c r="Q20" s="185"/>
    </row>
    <row r="21" spans="2:17" ht="19.5" hidden="1" thickBot="1">
      <c r="B21" s="180"/>
      <c r="C21" s="180"/>
      <c r="D21" s="180"/>
      <c r="E21" s="180"/>
      <c r="F21" s="180"/>
      <c r="G21" s="189" t="s">
        <v>297</v>
      </c>
      <c r="H21" s="190" t="s">
        <v>262</v>
      </c>
      <c r="I21" s="180"/>
      <c r="J21" s="185"/>
      <c r="K21" s="185"/>
      <c r="L21" s="185"/>
      <c r="M21" s="185"/>
      <c r="N21" s="185"/>
      <c r="O21" s="185"/>
      <c r="P21" s="185"/>
      <c r="Q21" s="185"/>
    </row>
    <row r="22" spans="2:17" ht="18.75" hidden="1">
      <c r="B22" s="191" t="s">
        <v>215</v>
      </c>
      <c r="C22" s="191"/>
      <c r="D22" s="191"/>
      <c r="E22" s="191"/>
      <c r="F22" s="183"/>
      <c r="G22" s="180">
        <v>347.8</v>
      </c>
      <c r="H22" s="180">
        <v>7.55</v>
      </c>
      <c r="I22" s="184">
        <f>G22*H22</f>
        <v>2625.89</v>
      </c>
      <c r="J22" s="185"/>
      <c r="K22" s="185"/>
      <c r="L22" s="185"/>
      <c r="M22" s="185"/>
      <c r="N22" s="185"/>
      <c r="O22" s="185"/>
      <c r="P22" s="185"/>
      <c r="Q22" s="185"/>
    </row>
    <row r="23" spans="2:17" ht="18.75" hidden="1">
      <c r="B23" s="191" t="s">
        <v>216</v>
      </c>
      <c r="C23" s="191"/>
      <c r="D23" s="191"/>
      <c r="E23" s="191"/>
      <c r="F23" s="180"/>
      <c r="G23" s="180"/>
      <c r="H23" s="180"/>
      <c r="I23" s="180"/>
      <c r="J23" s="185"/>
      <c r="K23" s="185"/>
      <c r="L23" s="185"/>
      <c r="M23" s="185"/>
      <c r="N23" s="185"/>
      <c r="O23" s="185"/>
      <c r="P23" s="185"/>
      <c r="Q23" s="185"/>
    </row>
    <row r="24" spans="2:17" ht="2.25" customHeight="1" hidden="1">
      <c r="B24" s="191" t="s">
        <v>217</v>
      </c>
      <c r="C24" s="191" t="s">
        <v>218</v>
      </c>
      <c r="D24" s="191"/>
      <c r="E24" s="191"/>
      <c r="F24" s="180"/>
      <c r="G24" s="180"/>
      <c r="H24" s="180"/>
      <c r="I24" s="180"/>
      <c r="J24" s="185"/>
      <c r="K24" s="185"/>
      <c r="L24" s="185"/>
      <c r="M24" s="185"/>
      <c r="N24" s="185"/>
      <c r="O24" s="185"/>
      <c r="P24" s="185"/>
      <c r="Q24" s="185"/>
    </row>
    <row r="25" spans="2:17" ht="14.25" customHeight="1" hidden="1">
      <c r="B25" s="191" t="s">
        <v>219</v>
      </c>
      <c r="C25" s="191"/>
      <c r="D25" s="191"/>
      <c r="E25" s="191"/>
      <c r="F25" s="180"/>
      <c r="G25" s="180"/>
      <c r="H25" s="180"/>
      <c r="I25" s="180"/>
      <c r="J25" s="185"/>
      <c r="K25" s="185"/>
      <c r="L25" s="185"/>
      <c r="M25" s="185"/>
      <c r="N25" s="185"/>
      <c r="O25" s="185"/>
      <c r="P25" s="185"/>
      <c r="Q25" s="185"/>
    </row>
    <row r="26" spans="2:17" ht="18.75" hidden="1">
      <c r="B26" s="180"/>
      <c r="C26" s="180"/>
      <c r="D26" s="180"/>
      <c r="E26" s="180"/>
      <c r="F26" s="180"/>
      <c r="G26" s="180"/>
      <c r="H26" s="180"/>
      <c r="I26" s="180"/>
      <c r="J26" s="185"/>
      <c r="K26" s="185"/>
      <c r="L26" s="185"/>
      <c r="M26" s="185"/>
      <c r="N26" s="185"/>
      <c r="O26" s="185"/>
      <c r="P26" s="185"/>
      <c r="Q26" s="185"/>
    </row>
    <row r="27" spans="2:17" ht="0.75" customHeight="1" hidden="1">
      <c r="B27" s="180"/>
      <c r="C27" s="180"/>
      <c r="D27" s="180"/>
      <c r="E27" s="180"/>
      <c r="F27" s="180"/>
      <c r="G27" s="180"/>
      <c r="H27" s="180"/>
      <c r="I27" s="180"/>
      <c r="J27" s="185"/>
      <c r="K27" s="185"/>
      <c r="L27" s="185"/>
      <c r="M27" s="185"/>
      <c r="N27" s="185"/>
      <c r="O27" s="185"/>
      <c r="P27" s="185"/>
      <c r="Q27" s="185"/>
    </row>
    <row r="28" spans="2:17" ht="3.75" customHeight="1" hidden="1">
      <c r="B28" s="180"/>
      <c r="C28" s="180"/>
      <c r="D28" s="180"/>
      <c r="E28" s="180"/>
      <c r="F28" s="180"/>
      <c r="G28" s="180"/>
      <c r="H28" s="180"/>
      <c r="I28" s="180"/>
      <c r="J28" s="185"/>
      <c r="K28" s="185"/>
      <c r="L28" s="185"/>
      <c r="M28" s="185"/>
      <c r="N28" s="185"/>
      <c r="O28" s="185"/>
      <c r="P28" s="185"/>
      <c r="Q28" s="185"/>
    </row>
    <row r="29" spans="2:17" ht="18.75" hidden="1">
      <c r="B29" s="180"/>
      <c r="C29" s="180"/>
      <c r="D29" s="180"/>
      <c r="E29" s="180"/>
      <c r="F29" s="180"/>
      <c r="G29" s="180"/>
      <c r="H29" s="180"/>
      <c r="I29" s="180"/>
      <c r="J29" s="185"/>
      <c r="K29" s="185"/>
      <c r="L29" s="185"/>
      <c r="M29" s="185"/>
      <c r="N29" s="185"/>
      <c r="O29" s="185"/>
      <c r="P29" s="185"/>
      <c r="Q29" s="185"/>
    </row>
    <row r="30" spans="2:17" ht="0.75" customHeight="1" hidden="1">
      <c r="B30" s="180"/>
      <c r="C30" s="180"/>
      <c r="D30" s="180"/>
      <c r="E30" s="180"/>
      <c r="F30" s="180"/>
      <c r="G30" s="180"/>
      <c r="H30" s="180"/>
      <c r="I30" s="180"/>
      <c r="J30" s="185"/>
      <c r="K30" s="185"/>
      <c r="L30" s="185"/>
      <c r="M30" s="185"/>
      <c r="N30" s="185"/>
      <c r="O30" s="185"/>
      <c r="P30" s="185"/>
      <c r="Q30" s="185"/>
    </row>
    <row r="31" spans="2:17" ht="18.75" hidden="1">
      <c r="B31" s="180"/>
      <c r="C31" s="180"/>
      <c r="D31" s="180"/>
      <c r="E31" s="180"/>
      <c r="F31" s="180"/>
      <c r="G31" s="180"/>
      <c r="H31" s="180"/>
      <c r="I31" s="180"/>
      <c r="J31" s="185"/>
      <c r="K31" s="185"/>
      <c r="L31" s="185"/>
      <c r="M31" s="185"/>
      <c r="N31" s="185"/>
      <c r="O31" s="185"/>
      <c r="P31" s="185"/>
      <c r="Q31" s="185"/>
    </row>
    <row r="32" spans="2:17" ht="18.75" hidden="1">
      <c r="B32" s="180"/>
      <c r="C32" s="180"/>
      <c r="D32" s="180"/>
      <c r="E32" s="180"/>
      <c r="F32" s="180"/>
      <c r="G32" s="180"/>
      <c r="H32" s="180"/>
      <c r="I32" s="180"/>
      <c r="J32" s="185"/>
      <c r="K32" s="185"/>
      <c r="L32" s="185"/>
      <c r="M32" s="185"/>
      <c r="N32" s="185"/>
      <c r="O32" s="185"/>
      <c r="P32" s="185"/>
      <c r="Q32" s="185"/>
    </row>
    <row r="33" spans="2:17" ht="18.75" hidden="1">
      <c r="B33" s="180"/>
      <c r="C33" s="180"/>
      <c r="D33" s="180"/>
      <c r="E33" s="180"/>
      <c r="F33" s="180"/>
      <c r="G33" s="181"/>
      <c r="H33" s="181"/>
      <c r="I33" s="192"/>
      <c r="J33" s="185"/>
      <c r="K33" s="185"/>
      <c r="L33" s="185"/>
      <c r="M33" s="185"/>
      <c r="N33" s="185"/>
      <c r="O33" s="185"/>
      <c r="P33" s="185"/>
      <c r="Q33" s="185"/>
    </row>
    <row r="34" spans="2:17" ht="18.75" hidden="1">
      <c r="B34" s="180"/>
      <c r="C34" s="180"/>
      <c r="D34" s="180"/>
      <c r="E34" s="180"/>
      <c r="F34" s="180"/>
      <c r="G34" s="180"/>
      <c r="H34" s="180" t="s">
        <v>27</v>
      </c>
      <c r="I34" s="193">
        <f>SUM(I17:I33)</f>
        <v>2625.89</v>
      </c>
      <c r="J34" s="185"/>
      <c r="K34" s="185"/>
      <c r="L34" s="185"/>
      <c r="M34" s="185"/>
      <c r="N34" s="185"/>
      <c r="O34" s="185"/>
      <c r="P34" s="185"/>
      <c r="Q34" s="185"/>
    </row>
    <row r="35" spans="1:11" ht="18.75">
      <c r="A35" s="515" t="s">
        <v>298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</row>
    <row r="36" spans="1:11" ht="18.75">
      <c r="A36" s="515"/>
      <c r="B36" s="515"/>
      <c r="C36" s="515"/>
      <c r="D36" s="515"/>
      <c r="E36" s="515"/>
      <c r="F36" s="515"/>
      <c r="G36" s="515"/>
      <c r="H36" s="515"/>
      <c r="I36" s="515"/>
      <c r="J36" s="515"/>
      <c r="K36" s="515"/>
    </row>
    <row r="37" ht="18.75" hidden="1"/>
    <row r="38" ht="18.75" hidden="1"/>
    <row r="39" spans="1:9" ht="18.75">
      <c r="A39" s="194"/>
      <c r="B39" s="195"/>
      <c r="C39" s="195"/>
      <c r="D39" s="195"/>
      <c r="E39" s="195"/>
      <c r="F39" s="195"/>
      <c r="G39" s="195"/>
      <c r="H39" s="194"/>
      <c r="I39" s="194"/>
    </row>
    <row r="40" spans="1:9" ht="18.75">
      <c r="A40" s="194"/>
      <c r="B40" s="194" t="s">
        <v>299</v>
      </c>
      <c r="C40" s="195"/>
      <c r="D40" s="195"/>
      <c r="E40" s="195"/>
      <c r="F40" s="195"/>
      <c r="G40" s="194"/>
      <c r="H40" s="195"/>
      <c r="I40" s="194"/>
    </row>
    <row r="41" spans="1:9" ht="18.75">
      <c r="A41" s="194"/>
      <c r="B41" s="195" t="s">
        <v>300</v>
      </c>
      <c r="C41" s="194" t="s">
        <v>301</v>
      </c>
      <c r="D41" s="194"/>
      <c r="E41" s="194"/>
      <c r="F41" s="195"/>
      <c r="G41" s="194"/>
      <c r="H41" s="195"/>
      <c r="I41" s="194"/>
    </row>
    <row r="42" spans="1:9" ht="18.75">
      <c r="A42" s="194"/>
      <c r="B42" s="195" t="s">
        <v>302</v>
      </c>
      <c r="C42" s="196">
        <v>1798.6000000000001</v>
      </c>
      <c r="D42" s="194" t="s">
        <v>303</v>
      </c>
      <c r="E42" s="194"/>
      <c r="F42" s="195"/>
      <c r="G42" s="194"/>
      <c r="H42" s="195"/>
      <c r="I42" s="194"/>
    </row>
    <row r="43" spans="1:9" ht="18" customHeight="1">
      <c r="A43" s="194"/>
      <c r="B43" s="195" t="s">
        <v>304</v>
      </c>
      <c r="C43" s="197" t="s">
        <v>383</v>
      </c>
      <c r="D43" s="194" t="s">
        <v>354</v>
      </c>
      <c r="E43" s="194"/>
      <c r="F43" s="194"/>
      <c r="G43" s="195"/>
      <c r="H43" s="195"/>
      <c r="I43" s="194"/>
    </row>
    <row r="44" spans="1:27" ht="18" customHeight="1">
      <c r="A44" s="194"/>
      <c r="B44" s="195"/>
      <c r="C44" s="197"/>
      <c r="D44" s="194"/>
      <c r="E44" s="194"/>
      <c r="F44" s="194"/>
      <c r="G44" s="195"/>
      <c r="H44" s="195"/>
      <c r="I44" s="194"/>
      <c r="W44" s="518" t="s">
        <v>344</v>
      </c>
      <c r="X44" s="518"/>
      <c r="Y44" s="518"/>
      <c r="Z44" s="518"/>
      <c r="AA44" s="518"/>
    </row>
    <row r="45" spans="1:27" ht="60" customHeight="1">
      <c r="A45" s="194"/>
      <c r="B45" s="195"/>
      <c r="C45" s="197"/>
      <c r="D45" s="194"/>
      <c r="E45" s="194"/>
      <c r="F45" s="194"/>
      <c r="G45" s="198" t="s">
        <v>307</v>
      </c>
      <c r="H45" s="199" t="s">
        <v>1</v>
      </c>
      <c r="I45" s="199" t="s">
        <v>2</v>
      </c>
      <c r="J45" s="200" t="s">
        <v>308</v>
      </c>
      <c r="K45" s="251" t="s">
        <v>309</v>
      </c>
      <c r="L45" s="201" t="s">
        <v>310</v>
      </c>
      <c r="V45" s="146" t="s">
        <v>354</v>
      </c>
      <c r="W45" s="147" t="s">
        <v>355</v>
      </c>
      <c r="X45" s="147" t="s">
        <v>356</v>
      </c>
      <c r="Y45" s="147" t="s">
        <v>8</v>
      </c>
      <c r="Z45" s="147" t="s">
        <v>357</v>
      </c>
      <c r="AA45" s="147" t="s">
        <v>358</v>
      </c>
    </row>
    <row r="46" spans="1:28" s="207" customFormat="1" ht="12.75" customHeight="1">
      <c r="A46" s="202"/>
      <c r="B46" s="203"/>
      <c r="C46" s="204"/>
      <c r="D46" s="202"/>
      <c r="E46" s="202"/>
      <c r="F46" s="202"/>
      <c r="G46" s="205" t="s">
        <v>51</v>
      </c>
      <c r="H46" s="205" t="s">
        <v>51</v>
      </c>
      <c r="I46" s="205" t="s">
        <v>51</v>
      </c>
      <c r="J46" s="205" t="s">
        <v>51</v>
      </c>
      <c r="K46" s="205" t="s">
        <v>51</v>
      </c>
      <c r="L46" s="206"/>
      <c r="O46" s="208" t="s">
        <v>312</v>
      </c>
      <c r="P46" s="208" t="s">
        <v>311</v>
      </c>
      <c r="Q46" s="208" t="s">
        <v>349</v>
      </c>
      <c r="R46" s="208" t="s">
        <v>313</v>
      </c>
      <c r="V46" s="148" t="s">
        <v>359</v>
      </c>
      <c r="W46" s="149">
        <v>7057.099999999999</v>
      </c>
      <c r="X46" s="149">
        <v>2626.2</v>
      </c>
      <c r="Y46" s="149">
        <v>2427.15</v>
      </c>
      <c r="Z46" s="149">
        <v>7256.15</v>
      </c>
      <c r="AA46" s="149">
        <v>0</v>
      </c>
      <c r="AB46" s="209"/>
    </row>
    <row r="47" spans="1:27" ht="33" customHeight="1">
      <c r="A47" s="194"/>
      <c r="B47" s="503" t="s">
        <v>314</v>
      </c>
      <c r="C47" s="503"/>
      <c r="D47" s="503"/>
      <c r="E47" s="503"/>
      <c r="F47" s="503"/>
      <c r="G47" s="210">
        <f>G49+G50</f>
        <v>14.11</v>
      </c>
      <c r="H47" s="211">
        <f>H49+H50</f>
        <v>25378.24</v>
      </c>
      <c r="I47" s="211">
        <f>P47+O47</f>
        <v>26181.700000000004</v>
      </c>
      <c r="J47" s="212">
        <f>J50+J49</f>
        <v>17178.308</v>
      </c>
      <c r="K47" s="212">
        <f>I47-J47</f>
        <v>9003.392000000003</v>
      </c>
      <c r="L47" s="212">
        <f>L49+L50</f>
        <v>-803.4600000000028</v>
      </c>
      <c r="O47" s="265">
        <v>26153.910000000003</v>
      </c>
      <c r="P47" s="265">
        <v>27.790000000000003</v>
      </c>
      <c r="Q47" s="266">
        <v>2626.2</v>
      </c>
      <c r="R47" s="265">
        <v>2614.9500000000003</v>
      </c>
      <c r="S47" s="267">
        <v>6768.399999999999</v>
      </c>
      <c r="V47" s="148" t="s">
        <v>360</v>
      </c>
      <c r="W47" s="157">
        <v>7256.15</v>
      </c>
      <c r="X47" s="157">
        <v>2626.2</v>
      </c>
      <c r="Y47" s="157">
        <v>2510.5400000000004</v>
      </c>
      <c r="Z47" s="149">
        <v>7371.809999999998</v>
      </c>
      <c r="AA47" s="158"/>
    </row>
    <row r="48" spans="1:27" ht="18" customHeight="1">
      <c r="A48" s="194"/>
      <c r="B48" s="516" t="s">
        <v>315</v>
      </c>
      <c r="C48" s="486"/>
      <c r="D48" s="486"/>
      <c r="E48" s="486"/>
      <c r="F48" s="487"/>
      <c r="G48" s="213"/>
      <c r="H48" s="214"/>
      <c r="I48" s="214"/>
      <c r="J48" s="180"/>
      <c r="K48" s="180"/>
      <c r="L48" s="214"/>
      <c r="V48" s="148" t="s">
        <v>361</v>
      </c>
      <c r="W48" s="157">
        <v>7371.809999999998</v>
      </c>
      <c r="X48" s="157">
        <v>2266.2</v>
      </c>
      <c r="Y48" s="157">
        <v>3621.9399999999996</v>
      </c>
      <c r="Z48" s="149">
        <v>6016.069999999999</v>
      </c>
      <c r="AA48" s="158"/>
    </row>
    <row r="49" spans="1:27" ht="18" customHeight="1">
      <c r="A49" s="194"/>
      <c r="B49" s="501" t="s">
        <v>11</v>
      </c>
      <c r="C49" s="501"/>
      <c r="D49" s="501"/>
      <c r="E49" s="501"/>
      <c r="F49" s="501"/>
      <c r="G49" s="213">
        <f>G58</f>
        <v>9.47</v>
      </c>
      <c r="H49" s="214">
        <f>ROUND(G49*C42,2)</f>
        <v>17032.74</v>
      </c>
      <c r="I49" s="214">
        <f>H49</f>
        <v>17032.74</v>
      </c>
      <c r="J49" s="214">
        <v>15018.308</v>
      </c>
      <c r="K49" s="214">
        <f>I49-J49</f>
        <v>2014.4320000000007</v>
      </c>
      <c r="L49" s="214">
        <f>H49-I49</f>
        <v>0</v>
      </c>
      <c r="V49" s="148" t="s">
        <v>362</v>
      </c>
      <c r="W49" s="166">
        <v>6016.069999999999</v>
      </c>
      <c r="X49" s="166">
        <v>2626.2</v>
      </c>
      <c r="Y49" s="166">
        <v>2235.5699999999997</v>
      </c>
      <c r="Z49" s="149">
        <v>6406.699999999999</v>
      </c>
      <c r="AA49" s="159"/>
    </row>
    <row r="50" spans="1:27" ht="18" customHeight="1">
      <c r="A50" s="194"/>
      <c r="B50" s="501" t="s">
        <v>62</v>
      </c>
      <c r="C50" s="501"/>
      <c r="D50" s="501"/>
      <c r="E50" s="501"/>
      <c r="F50" s="501"/>
      <c r="G50" s="213">
        <v>4.64</v>
      </c>
      <c r="H50" s="214">
        <f>ROUND(G50*C42,2)</f>
        <v>8345.5</v>
      </c>
      <c r="I50" s="214">
        <f>I47-I49</f>
        <v>9148.960000000003</v>
      </c>
      <c r="J50" s="214">
        <f>H66-K53</f>
        <v>2160</v>
      </c>
      <c r="K50" s="214">
        <f>I50-J50</f>
        <v>6988.960000000003</v>
      </c>
      <c r="L50" s="214">
        <f>H50-I50</f>
        <v>-803.4600000000028</v>
      </c>
      <c r="V50" s="148" t="s">
        <v>363</v>
      </c>
      <c r="W50" s="157">
        <v>6406.699999999999</v>
      </c>
      <c r="X50" s="157">
        <v>2626.2</v>
      </c>
      <c r="Y50" s="157">
        <v>2275.75</v>
      </c>
      <c r="Z50" s="149">
        <v>6757.149999999998</v>
      </c>
      <c r="AA50" s="158"/>
    </row>
    <row r="51" spans="1:27" ht="36.75" customHeight="1">
      <c r="A51" s="194"/>
      <c r="L51" s="214">
        <f>H53-I53</f>
        <v>11.249999999999545</v>
      </c>
      <c r="V51" s="148" t="s">
        <v>364</v>
      </c>
      <c r="W51" s="157">
        <f>Z50</f>
        <v>6757.149999999998</v>
      </c>
      <c r="X51" s="157">
        <f>H53</f>
        <v>2626.2</v>
      </c>
      <c r="Y51" s="157">
        <f>I53</f>
        <v>2614.9500000000003</v>
      </c>
      <c r="Z51" s="149">
        <f aca="true" t="shared" si="0" ref="Z51:Z57">W51+X51-Y51</f>
        <v>6768.399999999998</v>
      </c>
      <c r="AA51" s="158"/>
    </row>
    <row r="52" spans="1:27" ht="18.75">
      <c r="A52" s="194"/>
      <c r="G52" s="215" t="s">
        <v>345</v>
      </c>
      <c r="H52" s="215" t="s">
        <v>1</v>
      </c>
      <c r="I52" s="215" t="s">
        <v>2</v>
      </c>
      <c r="J52" s="215" t="s">
        <v>346</v>
      </c>
      <c r="K52" s="215" t="s">
        <v>347</v>
      </c>
      <c r="L52" s="216"/>
      <c r="V52" s="148" t="s">
        <v>365</v>
      </c>
      <c r="W52" s="158"/>
      <c r="X52" s="158"/>
      <c r="Y52" s="158"/>
      <c r="Z52" s="149">
        <f t="shared" si="0"/>
        <v>0</v>
      </c>
      <c r="AA52" s="158"/>
    </row>
    <row r="53" spans="2:27" ht="18" customHeight="1">
      <c r="B53" s="503" t="s">
        <v>344</v>
      </c>
      <c r="C53" s="503"/>
      <c r="D53" s="503"/>
      <c r="E53" s="503"/>
      <c r="F53" s="517"/>
      <c r="G53" s="217">
        <f>'05 14 г'!J53</f>
        <v>6757.149999999998</v>
      </c>
      <c r="H53" s="217">
        <f>Q47</f>
        <v>2626.2</v>
      </c>
      <c r="I53" s="217">
        <f>R47</f>
        <v>2614.9500000000003</v>
      </c>
      <c r="J53" s="217">
        <f>G53+H53-I53</f>
        <v>6768.399999999998</v>
      </c>
      <c r="K53" s="217">
        <v>0</v>
      </c>
      <c r="V53" s="148" t="s">
        <v>366</v>
      </c>
      <c r="W53" s="158"/>
      <c r="X53" s="158"/>
      <c r="Y53" s="158"/>
      <c r="Z53" s="149">
        <f t="shared" si="0"/>
        <v>0</v>
      </c>
      <c r="AA53" s="158"/>
    </row>
    <row r="54" spans="2:27" ht="18" customHeight="1">
      <c r="B54" s="195"/>
      <c r="C54" s="197"/>
      <c r="D54" s="194"/>
      <c r="E54" s="194"/>
      <c r="F54" s="194"/>
      <c r="G54" s="195"/>
      <c r="H54" s="195"/>
      <c r="I54" s="194"/>
      <c r="V54" s="148" t="s">
        <v>367</v>
      </c>
      <c r="W54" s="158"/>
      <c r="X54" s="158"/>
      <c r="Y54" s="158"/>
      <c r="Z54" s="149">
        <f t="shared" si="0"/>
        <v>0</v>
      </c>
      <c r="AA54" s="158"/>
    </row>
    <row r="55" spans="1:27" ht="18.75">
      <c r="A55" s="194"/>
      <c r="B55" s="218"/>
      <c r="C55" s="219"/>
      <c r="D55" s="220"/>
      <c r="E55" s="220"/>
      <c r="F55" s="220"/>
      <c r="G55" s="217" t="s">
        <v>307</v>
      </c>
      <c r="H55" s="217" t="s">
        <v>317</v>
      </c>
      <c r="I55" s="194"/>
      <c r="V55" s="148" t="s">
        <v>368</v>
      </c>
      <c r="W55" s="158"/>
      <c r="X55" s="158"/>
      <c r="Y55" s="158"/>
      <c r="Z55" s="149">
        <f t="shared" si="0"/>
        <v>0</v>
      </c>
      <c r="AA55" s="158"/>
    </row>
    <row r="56" spans="1:28" s="207" customFormat="1" ht="11.25" customHeight="1">
      <c r="A56" s="221"/>
      <c r="B56" s="222"/>
      <c r="C56" s="223"/>
      <c r="D56" s="224"/>
      <c r="E56" s="224"/>
      <c r="F56" s="224"/>
      <c r="G56" s="205" t="s">
        <v>51</v>
      </c>
      <c r="H56" s="205" t="s">
        <v>51</v>
      </c>
      <c r="I56" s="202"/>
      <c r="L56" s="202"/>
      <c r="V56" s="148" t="s">
        <v>369</v>
      </c>
      <c r="W56" s="158"/>
      <c r="X56" s="158"/>
      <c r="Y56" s="158"/>
      <c r="Z56" s="149">
        <f t="shared" si="0"/>
        <v>0</v>
      </c>
      <c r="AA56" s="158"/>
      <c r="AB56" s="209"/>
    </row>
    <row r="57" spans="1:27" ht="33.75" customHeight="1">
      <c r="A57" s="225" t="s">
        <v>318</v>
      </c>
      <c r="B57" s="504" t="s">
        <v>342</v>
      </c>
      <c r="C57" s="505"/>
      <c r="D57" s="505"/>
      <c r="E57" s="505"/>
      <c r="F57" s="505"/>
      <c r="G57" s="180"/>
      <c r="H57" s="226">
        <f>H58+H66</f>
        <v>19192.738</v>
      </c>
      <c r="I57" s="194"/>
      <c r="V57" s="148" t="s">
        <v>370</v>
      </c>
      <c r="W57" s="158"/>
      <c r="X57" s="158"/>
      <c r="Y57" s="158"/>
      <c r="Z57" s="149">
        <f t="shared" si="0"/>
        <v>0</v>
      </c>
      <c r="AA57" s="158"/>
    </row>
    <row r="58" spans="1:27" ht="18.75">
      <c r="A58" s="227" t="s">
        <v>320</v>
      </c>
      <c r="B58" s="506" t="s">
        <v>321</v>
      </c>
      <c r="C58" s="507"/>
      <c r="D58" s="507"/>
      <c r="E58" s="507"/>
      <c r="F58" s="508"/>
      <c r="G58" s="228">
        <f>G59+G60+G61+G63+G65</f>
        <v>9.47</v>
      </c>
      <c r="H58" s="228">
        <f>H59+H60+H61+H63+H65</f>
        <v>17032.738</v>
      </c>
      <c r="I58" s="194"/>
      <c r="K58" s="229"/>
      <c r="V58" s="152" t="s">
        <v>371</v>
      </c>
      <c r="W58" s="153">
        <f>SUM(W46:W57)</f>
        <v>40864.979999999996</v>
      </c>
      <c r="X58" s="153">
        <f>SUM(X46:X57)</f>
        <v>15397.2</v>
      </c>
      <c r="Y58" s="153">
        <f>SUM(Y46:Y57)</f>
        <v>15685.900000000001</v>
      </c>
      <c r="Z58" s="153">
        <f>SUM(Z46:Z57)</f>
        <v>40576.279999999984</v>
      </c>
      <c r="AA58" s="153">
        <f>SUM(AA46:AA57)</f>
        <v>0</v>
      </c>
    </row>
    <row r="59" spans="1:11" ht="18.75">
      <c r="A59" s="250" t="s">
        <v>322</v>
      </c>
      <c r="B59" s="509" t="s">
        <v>323</v>
      </c>
      <c r="C59" s="507"/>
      <c r="D59" s="507"/>
      <c r="E59" s="507"/>
      <c r="F59" s="508"/>
      <c r="G59" s="230">
        <v>1.87</v>
      </c>
      <c r="H59" s="252">
        <f>ROUND(G59*C42,2)</f>
        <v>3363.38</v>
      </c>
      <c r="I59" s="194"/>
      <c r="K59" s="229"/>
    </row>
    <row r="60" spans="1:11" ht="39.75" customHeight="1">
      <c r="A60" s="250" t="s">
        <v>324</v>
      </c>
      <c r="B60" s="510" t="s">
        <v>325</v>
      </c>
      <c r="C60" s="499"/>
      <c r="D60" s="499"/>
      <c r="E60" s="499"/>
      <c r="F60" s="499"/>
      <c r="G60" s="251">
        <v>2.2</v>
      </c>
      <c r="H60" s="252">
        <f>ROUND(G60*C42,2)</f>
        <v>3956.92</v>
      </c>
      <c r="I60" s="194"/>
      <c r="K60" s="229"/>
    </row>
    <row r="61" spans="1:9" ht="15" customHeight="1">
      <c r="A61" s="501" t="s">
        <v>326</v>
      </c>
      <c r="B61" s="502" t="s">
        <v>327</v>
      </c>
      <c r="C61" s="496"/>
      <c r="D61" s="496"/>
      <c r="E61" s="496"/>
      <c r="F61" s="496"/>
      <c r="G61" s="482">
        <v>1.58</v>
      </c>
      <c r="H61" s="500">
        <f>ROUND(G61*C42,2)</f>
        <v>2841.79</v>
      </c>
      <c r="I61" s="194"/>
    </row>
    <row r="62" spans="1:9" ht="18.75" customHeight="1">
      <c r="A62" s="501"/>
      <c r="B62" s="496"/>
      <c r="C62" s="496"/>
      <c r="D62" s="496"/>
      <c r="E62" s="496"/>
      <c r="F62" s="496"/>
      <c r="G62" s="482"/>
      <c r="H62" s="500"/>
      <c r="I62" s="194"/>
    </row>
    <row r="63" spans="1:9" ht="21" customHeight="1">
      <c r="A63" s="501" t="s">
        <v>328</v>
      </c>
      <c r="B63" s="502" t="s">
        <v>329</v>
      </c>
      <c r="C63" s="496"/>
      <c r="D63" s="496"/>
      <c r="E63" s="496"/>
      <c r="F63" s="496"/>
      <c r="G63" s="482">
        <v>1.28</v>
      </c>
      <c r="H63" s="500">
        <f>G63*C42</f>
        <v>2302.208</v>
      </c>
      <c r="I63" s="194"/>
    </row>
    <row r="64" spans="1:9" ht="18.75">
      <c r="A64" s="501"/>
      <c r="B64" s="496"/>
      <c r="C64" s="496"/>
      <c r="D64" s="496"/>
      <c r="E64" s="496"/>
      <c r="F64" s="496"/>
      <c r="G64" s="482"/>
      <c r="H64" s="500"/>
      <c r="I64" s="194"/>
    </row>
    <row r="65" spans="1:9" ht="18.75">
      <c r="A65" s="250" t="s">
        <v>330</v>
      </c>
      <c r="B65" s="496" t="s">
        <v>331</v>
      </c>
      <c r="C65" s="496"/>
      <c r="D65" s="496"/>
      <c r="E65" s="496"/>
      <c r="F65" s="496"/>
      <c r="G65" s="217">
        <v>2.54</v>
      </c>
      <c r="H65" s="231">
        <f>ROUND(G65*C42,2)</f>
        <v>4568.44</v>
      </c>
      <c r="I65" s="194"/>
    </row>
    <row r="66" spans="1:9" ht="18.75">
      <c r="A66" s="226" t="s">
        <v>332</v>
      </c>
      <c r="B66" s="497" t="s">
        <v>333</v>
      </c>
      <c r="C66" s="480"/>
      <c r="D66" s="480"/>
      <c r="E66" s="480"/>
      <c r="F66" s="480"/>
      <c r="G66" s="226"/>
      <c r="H66" s="226">
        <f>H67+H68+H69+H70+H71</f>
        <v>2160</v>
      </c>
      <c r="I66" s="194"/>
    </row>
    <row r="67" spans="1:9" ht="18.75">
      <c r="A67" s="216"/>
      <c r="B67" s="498" t="s">
        <v>334</v>
      </c>
      <c r="C67" s="499"/>
      <c r="D67" s="499"/>
      <c r="E67" s="499"/>
      <c r="F67" s="499"/>
      <c r="G67" s="232"/>
      <c r="H67" s="232"/>
      <c r="I67" s="194"/>
    </row>
    <row r="68" spans="1:9" ht="18.75">
      <c r="A68" s="216"/>
      <c r="B68" s="498" t="s">
        <v>350</v>
      </c>
      <c r="C68" s="499"/>
      <c r="D68" s="499"/>
      <c r="E68" s="499"/>
      <c r="F68" s="499"/>
      <c r="G68" s="231"/>
      <c r="H68" s="231"/>
      <c r="I68" s="194"/>
    </row>
    <row r="69" spans="1:9" ht="18.75" customHeight="1">
      <c r="A69" s="216"/>
      <c r="B69" s="488" t="s">
        <v>384</v>
      </c>
      <c r="C69" s="489"/>
      <c r="D69" s="489"/>
      <c r="E69" s="489"/>
      <c r="F69" s="490"/>
      <c r="G69" s="231"/>
      <c r="H69" s="231">
        <v>2160</v>
      </c>
      <c r="I69" s="194"/>
    </row>
    <row r="70" spans="1:9" ht="18.75">
      <c r="A70" s="216"/>
      <c r="B70" s="488" t="s">
        <v>336</v>
      </c>
      <c r="C70" s="489"/>
      <c r="D70" s="489"/>
      <c r="E70" s="489"/>
      <c r="F70" s="490"/>
      <c r="G70" s="231"/>
      <c r="H70" s="231"/>
      <c r="I70" s="194"/>
    </row>
    <row r="71" spans="1:9" ht="18.75">
      <c r="A71" s="216"/>
      <c r="B71" s="488"/>
      <c r="C71" s="489"/>
      <c r="D71" s="489"/>
      <c r="E71" s="489"/>
      <c r="F71" s="490"/>
      <c r="G71" s="231"/>
      <c r="H71" s="231"/>
      <c r="I71" s="194"/>
    </row>
    <row r="72" spans="1:9" ht="18.75">
      <c r="A72" s="216"/>
      <c r="B72" s="233"/>
      <c r="C72" s="234"/>
      <c r="D72" s="234"/>
      <c r="E72" s="234"/>
      <c r="F72" s="234"/>
      <c r="G72" s="258"/>
      <c r="H72" s="258"/>
      <c r="I72" s="194"/>
    </row>
    <row r="73" spans="1:9" ht="18.75">
      <c r="A73" s="216"/>
      <c r="B73" s="233"/>
      <c r="C73" s="234"/>
      <c r="D73" s="234"/>
      <c r="E73" s="234"/>
      <c r="F73" s="234"/>
      <c r="G73" s="235"/>
      <c r="H73" s="194"/>
      <c r="I73" s="194"/>
    </row>
    <row r="74" spans="1:10" ht="18.75" customHeight="1">
      <c r="A74" s="216"/>
      <c r="B74" s="233"/>
      <c r="C74" s="234"/>
      <c r="D74" s="234"/>
      <c r="E74" s="234"/>
      <c r="F74" s="234"/>
      <c r="G74" s="491" t="s">
        <v>62</v>
      </c>
      <c r="H74" s="492"/>
      <c r="I74" s="493" t="s">
        <v>316</v>
      </c>
      <c r="J74" s="492"/>
    </row>
    <row r="75" spans="1:28" s="207" customFormat="1" ht="12.75">
      <c r="A75" s="236"/>
      <c r="B75" s="237"/>
      <c r="C75" s="238"/>
      <c r="D75" s="238"/>
      <c r="E75" s="238"/>
      <c r="F75" s="238"/>
      <c r="G75" s="494" t="s">
        <v>51</v>
      </c>
      <c r="H75" s="495"/>
      <c r="I75" s="494" t="s">
        <v>51</v>
      </c>
      <c r="J75" s="495"/>
      <c r="W75" s="209"/>
      <c r="X75" s="209"/>
      <c r="Y75" s="209"/>
      <c r="Z75" s="209"/>
      <c r="AA75" s="209"/>
      <c r="AB75" s="209"/>
    </row>
    <row r="76" spans="1:28" s="185" customFormat="1" ht="18.75">
      <c r="A76" s="216"/>
      <c r="B76" s="479" t="s">
        <v>337</v>
      </c>
      <c r="C76" s="480"/>
      <c r="D76" s="480"/>
      <c r="E76" s="480"/>
      <c r="F76" s="481"/>
      <c r="G76" s="482">
        <f>'05 14 г'!G77:H77</f>
        <v>68353.41599999995</v>
      </c>
      <c r="H76" s="483"/>
      <c r="I76" s="482">
        <f>'05 14 г'!I77:J77</f>
        <v>16051.880000000001</v>
      </c>
      <c r="J76" s="483"/>
      <c r="L76" s="239" t="s">
        <v>338</v>
      </c>
      <c r="M76" s="239" t="s">
        <v>339</v>
      </c>
      <c r="W76" s="239"/>
      <c r="X76" s="239"/>
      <c r="Y76" s="239"/>
      <c r="Z76" s="239"/>
      <c r="AA76" s="239"/>
      <c r="AB76" s="239"/>
    </row>
    <row r="77" spans="1:16" ht="18.75">
      <c r="A77" s="195"/>
      <c r="B77" s="479" t="s">
        <v>340</v>
      </c>
      <c r="C77" s="480"/>
      <c r="D77" s="480"/>
      <c r="E77" s="480"/>
      <c r="F77" s="481"/>
      <c r="G77" s="482">
        <f>G76+I47-J47</f>
        <v>77356.80799999995</v>
      </c>
      <c r="H77" s="483"/>
      <c r="I77" s="484">
        <f>I76+I53-K53</f>
        <v>18666.83</v>
      </c>
      <c r="J77" s="483"/>
      <c r="L77" s="197">
        <f>G77</f>
        <v>77356.80799999995</v>
      </c>
      <c r="M77" s="197">
        <f>I77</f>
        <v>18666.83</v>
      </c>
      <c r="O77" s="240"/>
      <c r="P77" s="241"/>
    </row>
    <row r="78" spans="1:9" ht="18.75">
      <c r="A78" s="194"/>
      <c r="B78" s="194"/>
      <c r="C78" s="194"/>
      <c r="D78" s="194"/>
      <c r="E78" s="194"/>
      <c r="F78" s="194"/>
      <c r="G78" s="242"/>
      <c r="H78" s="194"/>
      <c r="I78" s="194"/>
    </row>
    <row r="79" spans="1:12" ht="18.75">
      <c r="A79" s="194"/>
      <c r="G79" s="243"/>
      <c r="H79" s="244"/>
      <c r="I79" s="194"/>
      <c r="L79" s="194"/>
    </row>
    <row r="80" spans="1:9" ht="18.75">
      <c r="A80" s="194"/>
      <c r="G80" s="194"/>
      <c r="H80" s="194"/>
      <c r="I80" s="194"/>
    </row>
    <row r="81" spans="1:9" ht="18.75">
      <c r="A81" s="194"/>
      <c r="H81" s="194"/>
      <c r="I81" s="194"/>
    </row>
    <row r="82" spans="1:9" ht="18.75">
      <c r="A82" s="194"/>
      <c r="H82" s="194"/>
      <c r="I82" s="194"/>
    </row>
    <row r="83" spans="1:9" ht="18.75">
      <c r="A83" s="194"/>
      <c r="H83" s="194"/>
      <c r="I83" s="194"/>
    </row>
    <row r="84" spans="1:9" ht="18.75">
      <c r="A84" s="194"/>
      <c r="H84" s="194"/>
      <c r="I84" s="194"/>
    </row>
    <row r="85" spans="1:9" ht="18.75">
      <c r="A85" s="194"/>
      <c r="H85" s="194"/>
      <c r="I85" s="194"/>
    </row>
    <row r="86" spans="1:9" ht="15" customHeight="1">
      <c r="A86" s="194"/>
      <c r="H86" s="194"/>
      <c r="I86" s="194"/>
    </row>
    <row r="87" spans="8:19" ht="18.75" hidden="1">
      <c r="H87" s="194"/>
      <c r="L87" s="177">
        <v>0</v>
      </c>
      <c r="O87" s="245" t="s">
        <v>280</v>
      </c>
      <c r="P87" s="246">
        <f>'[2]июнь2013г'!D92</f>
        <v>5934.36</v>
      </c>
      <c r="Q87" s="246">
        <f>'[2]июнь2013г'!E92</f>
        <v>2626.2</v>
      </c>
      <c r="R87" s="246">
        <f>'[2]июнь2013г'!F92</f>
        <v>2134.76</v>
      </c>
      <c r="S87" s="246">
        <f>'[2]июнь2013г'!G92</f>
        <v>6425.8</v>
      </c>
    </row>
    <row r="88" spans="3:19" ht="18.75" hidden="1">
      <c r="C88" s="216"/>
      <c r="O88" s="246" t="s">
        <v>283</v>
      </c>
      <c r="P88" s="214">
        <f>S87</f>
        <v>6425.8</v>
      </c>
      <c r="Q88" s="180">
        <v>2626.2</v>
      </c>
      <c r="R88" s="180">
        <v>2377.48</v>
      </c>
      <c r="S88" s="214">
        <f>P88+Q88-R88+L87</f>
        <v>6674.52</v>
      </c>
    </row>
    <row r="89" ht="18.75" hidden="1"/>
    <row r="91" ht="18.75">
      <c r="A91" s="247" t="s">
        <v>377</v>
      </c>
    </row>
    <row r="92" spans="1:11" ht="18.75">
      <c r="A92" s="247" t="s">
        <v>378</v>
      </c>
      <c r="F92" s="177" t="s">
        <v>70</v>
      </c>
      <c r="K92" s="177" t="s">
        <v>71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7">
    <mergeCell ref="C14:D15"/>
    <mergeCell ref="A35:K36"/>
    <mergeCell ref="W44:AA44"/>
    <mergeCell ref="B47:F47"/>
    <mergeCell ref="B48:F48"/>
    <mergeCell ref="B49:F49"/>
    <mergeCell ref="B50:F50"/>
    <mergeCell ref="B53:F53"/>
    <mergeCell ref="B57:F57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I76:J76"/>
    <mergeCell ref="B65:F65"/>
    <mergeCell ref="B66:F66"/>
    <mergeCell ref="B67:F67"/>
    <mergeCell ref="B68:F68"/>
    <mergeCell ref="B69:F69"/>
    <mergeCell ref="B70:F70"/>
    <mergeCell ref="B77:F77"/>
    <mergeCell ref="G77:H77"/>
    <mergeCell ref="I77:J77"/>
    <mergeCell ref="B71:F71"/>
    <mergeCell ref="G74:H74"/>
    <mergeCell ref="I74:J74"/>
    <mergeCell ref="G75:H75"/>
    <mergeCell ref="I75:J75"/>
    <mergeCell ref="B76:F76"/>
    <mergeCell ref="G76:H76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FF00"/>
  </sheetPr>
  <dimension ref="A2:AB92"/>
  <sheetViews>
    <sheetView view="pageBreakPreview" zoomScale="80" zoomScaleSheetLayoutView="80" zoomScalePageLayoutView="0" workbookViewId="0" topLeftCell="A45">
      <selection activeCell="D95" sqref="D95"/>
    </sheetView>
  </sheetViews>
  <sheetFormatPr defaultColWidth="9.140625" defaultRowHeight="15" outlineLevelCol="1"/>
  <cols>
    <col min="1" max="1" width="9.8515625" style="177" bestFit="1" customWidth="1"/>
    <col min="2" max="2" width="12.140625" style="177" customWidth="1"/>
    <col min="3" max="3" width="9.57421875" style="177" customWidth="1"/>
    <col min="4" max="4" width="10.57421875" style="177" customWidth="1"/>
    <col min="5" max="5" width="10.28125" style="177" customWidth="1"/>
    <col min="6" max="6" width="11.421875" style="177" customWidth="1"/>
    <col min="7" max="7" width="12.140625" style="177" customWidth="1"/>
    <col min="8" max="8" width="13.140625" style="177" customWidth="1"/>
    <col min="9" max="9" width="13.421875" style="177" customWidth="1"/>
    <col min="10" max="10" width="12.7109375" style="177" customWidth="1"/>
    <col min="11" max="11" width="18.140625" style="177" customWidth="1"/>
    <col min="12" max="12" width="13.421875" style="177" hidden="1" customWidth="1" outlineLevel="1"/>
    <col min="13" max="13" width="9.8515625" style="177" hidden="1" customWidth="1" outlineLevel="1"/>
    <col min="14" max="14" width="7.421875" style="177" hidden="1" customWidth="1" outlineLevel="1"/>
    <col min="15" max="15" width="12.7109375" style="177" hidden="1" customWidth="1" outlineLevel="1"/>
    <col min="16" max="16" width="12.8515625" style="177" hidden="1" customWidth="1" outlineLevel="1"/>
    <col min="17" max="17" width="7.421875" style="177" hidden="1" customWidth="1" outlineLevel="1"/>
    <col min="18" max="20" width="9.140625" style="177" hidden="1" customWidth="1" outlineLevel="1"/>
    <col min="21" max="21" width="9.140625" style="177" customWidth="1" collapsed="1"/>
    <col min="22" max="22" width="6.7109375" style="177" bestFit="1" customWidth="1"/>
    <col min="23" max="23" width="12.7109375" style="178" bestFit="1" customWidth="1"/>
    <col min="24" max="27" width="13.00390625" style="178" bestFit="1" customWidth="1"/>
    <col min="28" max="28" width="9.140625" style="178" customWidth="1"/>
    <col min="29" max="41" width="9.140625" style="146" customWidth="1"/>
    <col min="42" max="16384" width="9.140625" style="177" customWidth="1"/>
  </cols>
  <sheetData>
    <row r="1" ht="12.75" customHeight="1" hidden="1"/>
    <row r="2" spans="2:8" ht="18.75" hidden="1">
      <c r="B2" s="179" t="s">
        <v>293</v>
      </c>
      <c r="C2" s="179"/>
      <c r="D2" s="179" t="s">
        <v>294</v>
      </c>
      <c r="E2" s="179"/>
      <c r="F2" s="179" t="s">
        <v>295</v>
      </c>
      <c r="G2" s="179"/>
      <c r="H2" s="179"/>
    </row>
    <row r="3" ht="18.75" hidden="1"/>
    <row r="4" ht="1.5" customHeight="1" hidden="1"/>
    <row r="5" ht="18.75" hidden="1"/>
    <row r="6" spans="2:11" ht="18.75" hidden="1">
      <c r="B6" s="180"/>
      <c r="C6" s="181" t="s">
        <v>0</v>
      </c>
      <c r="D6" s="181" t="s">
        <v>1</v>
      </c>
      <c r="E6" s="181"/>
      <c r="F6" s="181" t="s">
        <v>2</v>
      </c>
      <c r="G6" s="181" t="s">
        <v>3</v>
      </c>
      <c r="H6" s="181" t="s">
        <v>4</v>
      </c>
      <c r="I6" s="181" t="s">
        <v>5</v>
      </c>
      <c r="J6" s="181"/>
      <c r="K6" s="182"/>
    </row>
    <row r="7" spans="2:11" ht="18.75" hidden="1">
      <c r="B7" s="180"/>
      <c r="C7" s="181" t="s">
        <v>6</v>
      </c>
      <c r="D7" s="181"/>
      <c r="E7" s="181"/>
      <c r="F7" s="181"/>
      <c r="G7" s="181" t="s">
        <v>7</v>
      </c>
      <c r="H7" s="181" t="s">
        <v>8</v>
      </c>
      <c r="I7" s="181" t="s">
        <v>9</v>
      </c>
      <c r="J7" s="181"/>
      <c r="K7" s="182"/>
    </row>
    <row r="8" spans="2:11" ht="18.75" hidden="1">
      <c r="B8" s="180" t="s">
        <v>177</v>
      </c>
      <c r="C8" s="183">
        <v>48.28</v>
      </c>
      <c r="D8" s="183">
        <v>0</v>
      </c>
      <c r="E8" s="183"/>
      <c r="F8" s="184"/>
      <c r="G8" s="180"/>
      <c r="H8" s="183">
        <v>0</v>
      </c>
      <c r="I8" s="184">
        <v>48.28</v>
      </c>
      <c r="J8" s="180"/>
      <c r="K8" s="185"/>
    </row>
    <row r="9" spans="2:11" ht="18.75" hidden="1">
      <c r="B9" s="180" t="s">
        <v>11</v>
      </c>
      <c r="C9" s="183">
        <v>4790.06</v>
      </c>
      <c r="D9" s="183">
        <v>3707.55</v>
      </c>
      <c r="E9" s="183"/>
      <c r="F9" s="184">
        <v>2795.32</v>
      </c>
      <c r="G9" s="180"/>
      <c r="H9" s="183">
        <v>2795.32</v>
      </c>
      <c r="I9" s="184">
        <v>5702.29</v>
      </c>
      <c r="J9" s="180"/>
      <c r="K9" s="185"/>
    </row>
    <row r="10" spans="2:11" ht="18.75" hidden="1">
      <c r="B10" s="180" t="s">
        <v>12</v>
      </c>
      <c r="C10" s="180"/>
      <c r="D10" s="183">
        <f>SUM(D8:D9)</f>
        <v>3707.55</v>
      </c>
      <c r="E10" s="183"/>
      <c r="F10" s="180"/>
      <c r="G10" s="180"/>
      <c r="H10" s="183">
        <f>SUM(H8:H9)</f>
        <v>2795.32</v>
      </c>
      <c r="I10" s="180"/>
      <c r="J10" s="180"/>
      <c r="K10" s="185"/>
    </row>
    <row r="11" ht="18.75" hidden="1">
      <c r="B11" s="177" t="s">
        <v>296</v>
      </c>
    </row>
    <row r="12" ht="7.5" customHeight="1" hidden="1"/>
    <row r="13" ht="8.25" customHeight="1" hidden="1"/>
    <row r="14" spans="2:17" ht="18.75" hidden="1">
      <c r="B14" s="186" t="s">
        <v>252</v>
      </c>
      <c r="C14" s="511" t="s">
        <v>14</v>
      </c>
      <c r="D14" s="512"/>
      <c r="E14" s="248"/>
      <c r="F14" s="181"/>
      <c r="G14" s="181"/>
      <c r="H14" s="181"/>
      <c r="I14" s="181" t="s">
        <v>20</v>
      </c>
      <c r="J14" s="185"/>
      <c r="K14" s="185"/>
      <c r="L14" s="185"/>
      <c r="M14" s="185"/>
      <c r="N14" s="185"/>
      <c r="O14" s="185"/>
      <c r="P14" s="185"/>
      <c r="Q14" s="185"/>
    </row>
    <row r="15" spans="2:17" ht="14.25" customHeight="1" hidden="1">
      <c r="B15" s="187"/>
      <c r="C15" s="513"/>
      <c r="D15" s="514"/>
      <c r="E15" s="249"/>
      <c r="F15" s="181"/>
      <c r="G15" s="181"/>
      <c r="H15" s="181" t="s">
        <v>270</v>
      </c>
      <c r="I15" s="181"/>
      <c r="J15" s="185"/>
      <c r="K15" s="185"/>
      <c r="L15" s="185"/>
      <c r="M15" s="185"/>
      <c r="N15" s="185"/>
      <c r="O15" s="185"/>
      <c r="P15" s="185"/>
      <c r="Q15" s="185"/>
    </row>
    <row r="16" spans="2:17" ht="3.75" customHeight="1" hidden="1">
      <c r="B16" s="188"/>
      <c r="C16" s="180"/>
      <c r="D16" s="180"/>
      <c r="E16" s="180"/>
      <c r="F16" s="180"/>
      <c r="G16" s="180"/>
      <c r="H16" s="180"/>
      <c r="I16" s="180"/>
      <c r="J16" s="185"/>
      <c r="K16" s="185"/>
      <c r="L16" s="185"/>
      <c r="M16" s="185"/>
      <c r="N16" s="185"/>
      <c r="O16" s="185"/>
      <c r="P16" s="185"/>
      <c r="Q16" s="185"/>
    </row>
    <row r="17" spans="2:17" ht="13.5" customHeight="1" hidden="1">
      <c r="B17" s="180"/>
      <c r="C17" s="180"/>
      <c r="D17" s="180"/>
      <c r="E17" s="180"/>
      <c r="F17" s="180"/>
      <c r="G17" s="180"/>
      <c r="H17" s="180"/>
      <c r="I17" s="180"/>
      <c r="J17" s="185"/>
      <c r="K17" s="185"/>
      <c r="L17" s="185"/>
      <c r="M17" s="185"/>
      <c r="N17" s="185"/>
      <c r="O17" s="185"/>
      <c r="P17" s="185"/>
      <c r="Q17" s="185"/>
    </row>
    <row r="18" spans="2:17" ht="0.75" customHeight="1" hidden="1">
      <c r="B18" s="180"/>
      <c r="C18" s="180"/>
      <c r="D18" s="180"/>
      <c r="E18" s="180"/>
      <c r="F18" s="180"/>
      <c r="G18" s="180"/>
      <c r="H18" s="180"/>
      <c r="I18" s="180"/>
      <c r="J18" s="185"/>
      <c r="K18" s="185"/>
      <c r="L18" s="185"/>
      <c r="M18" s="185"/>
      <c r="N18" s="185"/>
      <c r="O18" s="185"/>
      <c r="P18" s="185"/>
      <c r="Q18" s="185"/>
    </row>
    <row r="19" spans="2:17" ht="14.25" customHeight="1" hidden="1" thickBot="1">
      <c r="B19" s="180"/>
      <c r="C19" s="180"/>
      <c r="D19" s="180"/>
      <c r="E19" s="180"/>
      <c r="F19" s="180"/>
      <c r="G19" s="180"/>
      <c r="H19" s="180"/>
      <c r="I19" s="180"/>
      <c r="J19" s="185"/>
      <c r="K19" s="185"/>
      <c r="L19" s="185"/>
      <c r="M19" s="185"/>
      <c r="N19" s="185"/>
      <c r="O19" s="185"/>
      <c r="P19" s="185"/>
      <c r="Q19" s="185"/>
    </row>
    <row r="20" spans="2:17" ht="0.75" customHeight="1" hidden="1">
      <c r="B20" s="180"/>
      <c r="C20" s="180"/>
      <c r="D20" s="180"/>
      <c r="E20" s="180"/>
      <c r="F20" s="180"/>
      <c r="G20" s="180"/>
      <c r="H20" s="180"/>
      <c r="I20" s="180"/>
      <c r="J20" s="185"/>
      <c r="K20" s="185"/>
      <c r="L20" s="185"/>
      <c r="M20" s="185"/>
      <c r="N20" s="185"/>
      <c r="O20" s="185"/>
      <c r="P20" s="185"/>
      <c r="Q20" s="185"/>
    </row>
    <row r="21" spans="2:17" ht="19.5" hidden="1" thickBot="1">
      <c r="B21" s="180"/>
      <c r="C21" s="180"/>
      <c r="D21" s="180"/>
      <c r="E21" s="180"/>
      <c r="F21" s="180"/>
      <c r="G21" s="189" t="s">
        <v>297</v>
      </c>
      <c r="H21" s="190" t="s">
        <v>262</v>
      </c>
      <c r="I21" s="180"/>
      <c r="J21" s="185"/>
      <c r="K21" s="185"/>
      <c r="L21" s="185"/>
      <c r="M21" s="185"/>
      <c r="N21" s="185"/>
      <c r="O21" s="185"/>
      <c r="P21" s="185"/>
      <c r="Q21" s="185"/>
    </row>
    <row r="22" spans="2:17" ht="18.75" hidden="1">
      <c r="B22" s="191" t="s">
        <v>215</v>
      </c>
      <c r="C22" s="191"/>
      <c r="D22" s="191"/>
      <c r="E22" s="191"/>
      <c r="F22" s="183"/>
      <c r="G22" s="180">
        <v>347.8</v>
      </c>
      <c r="H22" s="180">
        <v>7.55</v>
      </c>
      <c r="I22" s="184">
        <f>G22*H22</f>
        <v>2625.89</v>
      </c>
      <c r="J22" s="185"/>
      <c r="K22" s="185"/>
      <c r="L22" s="185"/>
      <c r="M22" s="185"/>
      <c r="N22" s="185"/>
      <c r="O22" s="185"/>
      <c r="P22" s="185"/>
      <c r="Q22" s="185"/>
    </row>
    <row r="23" spans="2:17" ht="18.75" hidden="1">
      <c r="B23" s="191" t="s">
        <v>216</v>
      </c>
      <c r="C23" s="191"/>
      <c r="D23" s="191"/>
      <c r="E23" s="191"/>
      <c r="F23" s="180"/>
      <c r="G23" s="180"/>
      <c r="H23" s="180"/>
      <c r="I23" s="180"/>
      <c r="J23" s="185"/>
      <c r="K23" s="185"/>
      <c r="L23" s="185"/>
      <c r="M23" s="185"/>
      <c r="N23" s="185"/>
      <c r="O23" s="185"/>
      <c r="P23" s="185"/>
      <c r="Q23" s="185"/>
    </row>
    <row r="24" spans="2:17" ht="2.25" customHeight="1" hidden="1">
      <c r="B24" s="191" t="s">
        <v>217</v>
      </c>
      <c r="C24" s="191" t="s">
        <v>218</v>
      </c>
      <c r="D24" s="191"/>
      <c r="E24" s="191"/>
      <c r="F24" s="180"/>
      <c r="G24" s="180"/>
      <c r="H24" s="180"/>
      <c r="I24" s="180"/>
      <c r="J24" s="185"/>
      <c r="K24" s="185"/>
      <c r="L24" s="185"/>
      <c r="M24" s="185"/>
      <c r="N24" s="185"/>
      <c r="O24" s="185"/>
      <c r="P24" s="185"/>
      <c r="Q24" s="185"/>
    </row>
    <row r="25" spans="2:17" ht="14.25" customHeight="1" hidden="1">
      <c r="B25" s="191" t="s">
        <v>219</v>
      </c>
      <c r="C25" s="191"/>
      <c r="D25" s="191"/>
      <c r="E25" s="191"/>
      <c r="F25" s="180"/>
      <c r="G25" s="180"/>
      <c r="H25" s="180"/>
      <c r="I25" s="180"/>
      <c r="J25" s="185"/>
      <c r="K25" s="185"/>
      <c r="L25" s="185"/>
      <c r="M25" s="185"/>
      <c r="N25" s="185"/>
      <c r="O25" s="185"/>
      <c r="P25" s="185"/>
      <c r="Q25" s="185"/>
    </row>
    <row r="26" spans="2:17" ht="18.75" hidden="1">
      <c r="B26" s="180"/>
      <c r="C26" s="180"/>
      <c r="D26" s="180"/>
      <c r="E26" s="180"/>
      <c r="F26" s="180"/>
      <c r="G26" s="180"/>
      <c r="H26" s="180"/>
      <c r="I26" s="180"/>
      <c r="J26" s="185"/>
      <c r="K26" s="185"/>
      <c r="L26" s="185"/>
      <c r="M26" s="185"/>
      <c r="N26" s="185"/>
      <c r="O26" s="185"/>
      <c r="P26" s="185"/>
      <c r="Q26" s="185"/>
    </row>
    <row r="27" spans="2:17" ht="0.75" customHeight="1" hidden="1">
      <c r="B27" s="180"/>
      <c r="C27" s="180"/>
      <c r="D27" s="180"/>
      <c r="E27" s="180"/>
      <c r="F27" s="180"/>
      <c r="G27" s="180"/>
      <c r="H27" s="180"/>
      <c r="I27" s="180"/>
      <c r="J27" s="185"/>
      <c r="K27" s="185"/>
      <c r="L27" s="185"/>
      <c r="M27" s="185"/>
      <c r="N27" s="185"/>
      <c r="O27" s="185"/>
      <c r="P27" s="185"/>
      <c r="Q27" s="185"/>
    </row>
    <row r="28" spans="2:17" ht="3.75" customHeight="1" hidden="1">
      <c r="B28" s="180"/>
      <c r="C28" s="180"/>
      <c r="D28" s="180"/>
      <c r="E28" s="180"/>
      <c r="F28" s="180"/>
      <c r="G28" s="180"/>
      <c r="H28" s="180"/>
      <c r="I28" s="180"/>
      <c r="J28" s="185"/>
      <c r="K28" s="185"/>
      <c r="L28" s="185"/>
      <c r="M28" s="185"/>
      <c r="N28" s="185"/>
      <c r="O28" s="185"/>
      <c r="P28" s="185"/>
      <c r="Q28" s="185"/>
    </row>
    <row r="29" spans="2:17" ht="18.75" hidden="1">
      <c r="B29" s="180"/>
      <c r="C29" s="180"/>
      <c r="D29" s="180"/>
      <c r="E29" s="180"/>
      <c r="F29" s="180"/>
      <c r="G29" s="180"/>
      <c r="H29" s="180"/>
      <c r="I29" s="180"/>
      <c r="J29" s="185"/>
      <c r="K29" s="185"/>
      <c r="L29" s="185"/>
      <c r="M29" s="185"/>
      <c r="N29" s="185"/>
      <c r="O29" s="185"/>
      <c r="P29" s="185"/>
      <c r="Q29" s="185"/>
    </row>
    <row r="30" spans="2:17" ht="0.75" customHeight="1" hidden="1">
      <c r="B30" s="180"/>
      <c r="C30" s="180"/>
      <c r="D30" s="180"/>
      <c r="E30" s="180"/>
      <c r="F30" s="180"/>
      <c r="G30" s="180"/>
      <c r="H30" s="180"/>
      <c r="I30" s="180"/>
      <c r="J30" s="185"/>
      <c r="K30" s="185"/>
      <c r="L30" s="185"/>
      <c r="M30" s="185"/>
      <c r="N30" s="185"/>
      <c r="O30" s="185"/>
      <c r="P30" s="185"/>
      <c r="Q30" s="185"/>
    </row>
    <row r="31" spans="2:17" ht="18.75" hidden="1">
      <c r="B31" s="180"/>
      <c r="C31" s="180"/>
      <c r="D31" s="180"/>
      <c r="E31" s="180"/>
      <c r="F31" s="180"/>
      <c r="G31" s="180"/>
      <c r="H31" s="180"/>
      <c r="I31" s="180"/>
      <c r="J31" s="185"/>
      <c r="K31" s="185"/>
      <c r="L31" s="185"/>
      <c r="M31" s="185"/>
      <c r="N31" s="185"/>
      <c r="O31" s="185"/>
      <c r="P31" s="185"/>
      <c r="Q31" s="185"/>
    </row>
    <row r="32" spans="2:17" ht="18.75" hidden="1">
      <c r="B32" s="180"/>
      <c r="C32" s="180"/>
      <c r="D32" s="180"/>
      <c r="E32" s="180"/>
      <c r="F32" s="180"/>
      <c r="G32" s="180"/>
      <c r="H32" s="180"/>
      <c r="I32" s="180"/>
      <c r="J32" s="185"/>
      <c r="K32" s="185"/>
      <c r="L32" s="185"/>
      <c r="M32" s="185"/>
      <c r="N32" s="185"/>
      <c r="O32" s="185"/>
      <c r="P32" s="185"/>
      <c r="Q32" s="185"/>
    </row>
    <row r="33" spans="2:17" ht="18.75" hidden="1">
      <c r="B33" s="180"/>
      <c r="C33" s="180"/>
      <c r="D33" s="180"/>
      <c r="E33" s="180"/>
      <c r="F33" s="180"/>
      <c r="G33" s="181"/>
      <c r="H33" s="181"/>
      <c r="I33" s="192"/>
      <c r="J33" s="185"/>
      <c r="K33" s="185"/>
      <c r="L33" s="185"/>
      <c r="M33" s="185"/>
      <c r="N33" s="185"/>
      <c r="O33" s="185"/>
      <c r="P33" s="185"/>
      <c r="Q33" s="185"/>
    </row>
    <row r="34" spans="2:17" ht="18.75" hidden="1">
      <c r="B34" s="180"/>
      <c r="C34" s="180"/>
      <c r="D34" s="180"/>
      <c r="E34" s="180"/>
      <c r="F34" s="180"/>
      <c r="G34" s="180"/>
      <c r="H34" s="180" t="s">
        <v>27</v>
      </c>
      <c r="I34" s="193">
        <f>SUM(I17:I33)</f>
        <v>2625.89</v>
      </c>
      <c r="J34" s="185"/>
      <c r="K34" s="185"/>
      <c r="L34" s="185"/>
      <c r="M34" s="185"/>
      <c r="N34" s="185"/>
      <c r="O34" s="185"/>
      <c r="P34" s="185"/>
      <c r="Q34" s="185"/>
    </row>
    <row r="35" spans="1:11" ht="18.75">
      <c r="A35" s="515" t="s">
        <v>298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</row>
    <row r="36" spans="1:11" ht="18.75">
      <c r="A36" s="515"/>
      <c r="B36" s="515"/>
      <c r="C36" s="515"/>
      <c r="D36" s="515"/>
      <c r="E36" s="515"/>
      <c r="F36" s="515"/>
      <c r="G36" s="515"/>
      <c r="H36" s="515"/>
      <c r="I36" s="515"/>
      <c r="J36" s="515"/>
      <c r="K36" s="515"/>
    </row>
    <row r="37" ht="18.75" hidden="1"/>
    <row r="38" ht="18.75" hidden="1"/>
    <row r="39" spans="1:9" ht="18.75">
      <c r="A39" s="194"/>
      <c r="B39" s="195"/>
      <c r="C39" s="195"/>
      <c r="D39" s="195"/>
      <c r="E39" s="195"/>
      <c r="F39" s="195"/>
      <c r="G39" s="195"/>
      <c r="H39" s="194"/>
      <c r="I39" s="194"/>
    </row>
    <row r="40" spans="1:9" ht="18.75">
      <c r="A40" s="194"/>
      <c r="B40" s="194" t="s">
        <v>299</v>
      </c>
      <c r="C40" s="195"/>
      <c r="D40" s="195"/>
      <c r="E40" s="195"/>
      <c r="F40" s="195"/>
      <c r="G40" s="194"/>
      <c r="H40" s="195"/>
      <c r="I40" s="194"/>
    </row>
    <row r="41" spans="1:9" ht="18.75">
      <c r="A41" s="194"/>
      <c r="B41" s="195" t="s">
        <v>300</v>
      </c>
      <c r="C41" s="194" t="s">
        <v>301</v>
      </c>
      <c r="D41" s="194"/>
      <c r="E41" s="194"/>
      <c r="F41" s="195"/>
      <c r="G41" s="194"/>
      <c r="H41" s="195"/>
      <c r="I41" s="194"/>
    </row>
    <row r="42" spans="1:9" ht="18.75">
      <c r="A42" s="194"/>
      <c r="B42" s="195" t="s">
        <v>302</v>
      </c>
      <c r="C42" s="196">
        <v>1798.6000000000001</v>
      </c>
      <c r="D42" s="194" t="s">
        <v>303</v>
      </c>
      <c r="E42" s="194"/>
      <c r="F42" s="195"/>
      <c r="G42" s="194"/>
      <c r="H42" s="195"/>
      <c r="I42" s="194"/>
    </row>
    <row r="43" spans="1:9" ht="18" customHeight="1">
      <c r="A43" s="194"/>
      <c r="B43" s="195" t="s">
        <v>304</v>
      </c>
      <c r="C43" s="197" t="s">
        <v>385</v>
      </c>
      <c r="D43" s="194" t="s">
        <v>354</v>
      </c>
      <c r="E43" s="194"/>
      <c r="F43" s="194"/>
      <c r="G43" s="195"/>
      <c r="H43" s="195"/>
      <c r="I43" s="194"/>
    </row>
    <row r="44" spans="1:27" ht="18" customHeight="1">
      <c r="A44" s="194"/>
      <c r="B44" s="195"/>
      <c r="C44" s="197"/>
      <c r="D44" s="194"/>
      <c r="E44" s="194"/>
      <c r="F44" s="194"/>
      <c r="G44" s="195"/>
      <c r="H44" s="195"/>
      <c r="I44" s="194"/>
      <c r="W44" s="518" t="s">
        <v>344</v>
      </c>
      <c r="X44" s="518"/>
      <c r="Y44" s="518"/>
      <c r="Z44" s="518"/>
      <c r="AA44" s="518"/>
    </row>
    <row r="45" spans="1:27" ht="60" customHeight="1">
      <c r="A45" s="194"/>
      <c r="B45" s="195"/>
      <c r="C45" s="197"/>
      <c r="D45" s="194"/>
      <c r="E45" s="194"/>
      <c r="F45" s="194"/>
      <c r="G45" s="198" t="s">
        <v>307</v>
      </c>
      <c r="H45" s="199" t="s">
        <v>1</v>
      </c>
      <c r="I45" s="199" t="s">
        <v>2</v>
      </c>
      <c r="J45" s="200" t="s">
        <v>308</v>
      </c>
      <c r="K45" s="251" t="s">
        <v>309</v>
      </c>
      <c r="L45" s="201" t="s">
        <v>310</v>
      </c>
      <c r="V45" s="146" t="s">
        <v>354</v>
      </c>
      <c r="W45" s="147" t="s">
        <v>355</v>
      </c>
      <c r="X45" s="147" t="s">
        <v>356</v>
      </c>
      <c r="Y45" s="147" t="s">
        <v>8</v>
      </c>
      <c r="Z45" s="147" t="s">
        <v>357</v>
      </c>
      <c r="AA45" s="147" t="s">
        <v>358</v>
      </c>
    </row>
    <row r="46" spans="1:28" s="207" customFormat="1" ht="12.75" customHeight="1">
      <c r="A46" s="202"/>
      <c r="B46" s="203"/>
      <c r="C46" s="204"/>
      <c r="D46" s="202"/>
      <c r="E46" s="202"/>
      <c r="F46" s="202"/>
      <c r="G46" s="205" t="s">
        <v>51</v>
      </c>
      <c r="H46" s="205" t="s">
        <v>51</v>
      </c>
      <c r="I46" s="205" t="s">
        <v>51</v>
      </c>
      <c r="J46" s="205" t="s">
        <v>51</v>
      </c>
      <c r="K46" s="205" t="s">
        <v>51</v>
      </c>
      <c r="L46" s="206"/>
      <c r="O46" s="208" t="s">
        <v>312</v>
      </c>
      <c r="P46" s="208" t="s">
        <v>311</v>
      </c>
      <c r="Q46" s="208" t="s">
        <v>349</v>
      </c>
      <c r="R46" s="208" t="s">
        <v>313</v>
      </c>
      <c r="V46" s="148" t="s">
        <v>359</v>
      </c>
      <c r="W46" s="149">
        <v>7057.099999999999</v>
      </c>
      <c r="X46" s="149">
        <v>2626.2</v>
      </c>
      <c r="Y46" s="149">
        <v>2427.15</v>
      </c>
      <c r="Z46" s="149">
        <v>7256.15</v>
      </c>
      <c r="AA46" s="149">
        <v>0</v>
      </c>
      <c r="AB46" s="209"/>
    </row>
    <row r="47" spans="1:27" ht="33" customHeight="1">
      <c r="A47" s="194"/>
      <c r="B47" s="503" t="s">
        <v>314</v>
      </c>
      <c r="C47" s="503"/>
      <c r="D47" s="503"/>
      <c r="E47" s="503"/>
      <c r="F47" s="503"/>
      <c r="G47" s="210">
        <f>G49+G50</f>
        <v>14.11</v>
      </c>
      <c r="H47" s="211">
        <f>H49+H50</f>
        <v>25378.24</v>
      </c>
      <c r="I47" s="211">
        <f>P47+O47</f>
        <v>20467.29</v>
      </c>
      <c r="J47" s="212">
        <f>J50+J49</f>
        <v>45907.157999999996</v>
      </c>
      <c r="K47" s="212">
        <f>I47-J47</f>
        <v>-25439.867999999995</v>
      </c>
      <c r="L47" s="212">
        <f>L49+L50</f>
        <v>4910.950000000001</v>
      </c>
      <c r="O47" s="268">
        <v>20437.670000000002</v>
      </c>
      <c r="P47" s="268">
        <v>29.62</v>
      </c>
      <c r="Q47" s="269">
        <v>2626.2</v>
      </c>
      <c r="R47" s="268">
        <v>1985.4200000000005</v>
      </c>
      <c r="S47" s="264">
        <v>7409.18</v>
      </c>
      <c r="V47" s="148" t="s">
        <v>360</v>
      </c>
      <c r="W47" s="157">
        <v>7256.15</v>
      </c>
      <c r="X47" s="157">
        <v>2626.2</v>
      </c>
      <c r="Y47" s="157">
        <v>2510.5400000000004</v>
      </c>
      <c r="Z47" s="149">
        <v>7371.809999999998</v>
      </c>
      <c r="AA47" s="158"/>
    </row>
    <row r="48" spans="1:27" ht="18" customHeight="1">
      <c r="A48" s="194"/>
      <c r="B48" s="516" t="s">
        <v>315</v>
      </c>
      <c r="C48" s="486"/>
      <c r="D48" s="486"/>
      <c r="E48" s="486"/>
      <c r="F48" s="487"/>
      <c r="G48" s="213"/>
      <c r="H48" s="214"/>
      <c r="I48" s="214"/>
      <c r="J48" s="180"/>
      <c r="K48" s="180"/>
      <c r="L48" s="214"/>
      <c r="V48" s="148" t="s">
        <v>361</v>
      </c>
      <c r="W48" s="157">
        <v>7371.809999999998</v>
      </c>
      <c r="X48" s="157">
        <v>2266.2</v>
      </c>
      <c r="Y48" s="157">
        <v>3621.9399999999996</v>
      </c>
      <c r="Z48" s="149">
        <v>6016.069999999999</v>
      </c>
      <c r="AA48" s="158"/>
    </row>
    <row r="49" spans="1:27" ht="18" customHeight="1">
      <c r="A49" s="194"/>
      <c r="B49" s="501" t="s">
        <v>11</v>
      </c>
      <c r="C49" s="501"/>
      <c r="D49" s="501"/>
      <c r="E49" s="501"/>
      <c r="F49" s="501"/>
      <c r="G49" s="213">
        <f>G58</f>
        <v>9.47</v>
      </c>
      <c r="H49" s="214">
        <f>ROUND(G49*C42,2)</f>
        <v>17032.74</v>
      </c>
      <c r="I49" s="214">
        <f>H49</f>
        <v>17032.74</v>
      </c>
      <c r="J49" s="214">
        <v>15018.308</v>
      </c>
      <c r="K49" s="214">
        <f>I49-J49</f>
        <v>2014.4320000000007</v>
      </c>
      <c r="L49" s="214">
        <f>H49-I49</f>
        <v>0</v>
      </c>
      <c r="V49" s="148" t="s">
        <v>362</v>
      </c>
      <c r="W49" s="166">
        <v>6016.069999999999</v>
      </c>
      <c r="X49" s="166">
        <v>2626.2</v>
      </c>
      <c r="Y49" s="166">
        <v>2235.5699999999997</v>
      </c>
      <c r="Z49" s="149">
        <v>6406.699999999999</v>
      </c>
      <c r="AA49" s="159"/>
    </row>
    <row r="50" spans="1:27" ht="18" customHeight="1">
      <c r="A50" s="194"/>
      <c r="B50" s="501" t="s">
        <v>62</v>
      </c>
      <c r="C50" s="501"/>
      <c r="D50" s="501"/>
      <c r="E50" s="501"/>
      <c r="F50" s="501"/>
      <c r="G50" s="213">
        <v>4.64</v>
      </c>
      <c r="H50" s="214">
        <f>ROUND(G50*C42,2)</f>
        <v>8345.5</v>
      </c>
      <c r="I50" s="214">
        <f>I47-I49</f>
        <v>3434.5499999999993</v>
      </c>
      <c r="J50" s="214">
        <f>H66-K53</f>
        <v>30888.849999999995</v>
      </c>
      <c r="K50" s="214">
        <f>I50-J50</f>
        <v>-27454.299999999996</v>
      </c>
      <c r="L50" s="214">
        <f>H50-I50</f>
        <v>4910.950000000001</v>
      </c>
      <c r="V50" s="148" t="s">
        <v>363</v>
      </c>
      <c r="W50" s="157">
        <v>6406.699999999999</v>
      </c>
      <c r="X50" s="157">
        <v>2626.2</v>
      </c>
      <c r="Y50" s="157">
        <v>2275.75</v>
      </c>
      <c r="Z50" s="149">
        <v>6757.149999999998</v>
      </c>
      <c r="AA50" s="158"/>
    </row>
    <row r="51" spans="1:27" ht="36.75" customHeight="1">
      <c r="A51" s="194"/>
      <c r="L51" s="214">
        <f>H53-I53</f>
        <v>640.7799999999993</v>
      </c>
      <c r="V51" s="148" t="s">
        <v>364</v>
      </c>
      <c r="W51" s="157">
        <v>6757.149999999998</v>
      </c>
      <c r="X51" s="157">
        <v>2626.2</v>
      </c>
      <c r="Y51" s="157">
        <v>2614.9500000000003</v>
      </c>
      <c r="Z51" s="149">
        <v>6768.399999999998</v>
      </c>
      <c r="AA51" s="158"/>
    </row>
    <row r="52" spans="1:27" ht="18.75">
      <c r="A52" s="194"/>
      <c r="G52" s="215" t="s">
        <v>345</v>
      </c>
      <c r="H52" s="215" t="s">
        <v>1</v>
      </c>
      <c r="I52" s="215" t="s">
        <v>2</v>
      </c>
      <c r="J52" s="215" t="s">
        <v>346</v>
      </c>
      <c r="K52" s="215" t="s">
        <v>347</v>
      </c>
      <c r="L52" s="216"/>
      <c r="V52" s="148" t="s">
        <v>365</v>
      </c>
      <c r="W52" s="157">
        <f>Z51</f>
        <v>6768.399999999998</v>
      </c>
      <c r="X52" s="157">
        <f>H53</f>
        <v>2626.2</v>
      </c>
      <c r="Y52" s="157">
        <f>I53</f>
        <v>1985.4200000000005</v>
      </c>
      <c r="Z52" s="149">
        <f aca="true" t="shared" si="0" ref="Z52:Z57">W52+X52-Y52</f>
        <v>7409.1799999999985</v>
      </c>
      <c r="AA52" s="158"/>
    </row>
    <row r="53" spans="2:27" ht="18" customHeight="1">
      <c r="B53" s="503" t="s">
        <v>344</v>
      </c>
      <c r="C53" s="503"/>
      <c r="D53" s="503"/>
      <c r="E53" s="503"/>
      <c r="F53" s="517"/>
      <c r="G53" s="217">
        <f>'06 14 г'!J53</f>
        <v>6768.399999999998</v>
      </c>
      <c r="H53" s="217">
        <f>Q47</f>
        <v>2626.2</v>
      </c>
      <c r="I53" s="217">
        <f>R47</f>
        <v>1985.4200000000005</v>
      </c>
      <c r="J53" s="217">
        <f>G53+H53-I53</f>
        <v>7409.1799999999985</v>
      </c>
      <c r="K53" s="217">
        <v>20652.250000000004</v>
      </c>
      <c r="V53" s="148" t="s">
        <v>366</v>
      </c>
      <c r="W53" s="158"/>
      <c r="X53" s="158"/>
      <c r="Y53" s="158"/>
      <c r="Z53" s="149">
        <f t="shared" si="0"/>
        <v>0</v>
      </c>
      <c r="AA53" s="158"/>
    </row>
    <row r="54" spans="2:27" ht="18" customHeight="1">
      <c r="B54" s="195"/>
      <c r="C54" s="197"/>
      <c r="D54" s="194"/>
      <c r="E54" s="194"/>
      <c r="F54" s="194"/>
      <c r="G54" s="195"/>
      <c r="H54" s="195"/>
      <c r="I54" s="194"/>
      <c r="V54" s="148" t="s">
        <v>367</v>
      </c>
      <c r="W54" s="158"/>
      <c r="X54" s="158"/>
      <c r="Y54" s="158"/>
      <c r="Z54" s="149">
        <f t="shared" si="0"/>
        <v>0</v>
      </c>
      <c r="AA54" s="158"/>
    </row>
    <row r="55" spans="1:27" ht="18.75">
      <c r="A55" s="194"/>
      <c r="B55" s="218"/>
      <c r="C55" s="219"/>
      <c r="D55" s="220"/>
      <c r="E55" s="220"/>
      <c r="F55" s="220"/>
      <c r="G55" s="217" t="s">
        <v>307</v>
      </c>
      <c r="H55" s="217" t="s">
        <v>317</v>
      </c>
      <c r="I55" s="194"/>
      <c r="V55" s="148" t="s">
        <v>368</v>
      </c>
      <c r="W55" s="158"/>
      <c r="X55" s="158"/>
      <c r="Y55" s="158"/>
      <c r="Z55" s="149">
        <f t="shared" si="0"/>
        <v>0</v>
      </c>
      <c r="AA55" s="158"/>
    </row>
    <row r="56" spans="1:28" s="207" customFormat="1" ht="11.25" customHeight="1">
      <c r="A56" s="221"/>
      <c r="B56" s="222"/>
      <c r="C56" s="223"/>
      <c r="D56" s="224"/>
      <c r="E56" s="224"/>
      <c r="F56" s="224"/>
      <c r="G56" s="205" t="s">
        <v>51</v>
      </c>
      <c r="H56" s="205" t="s">
        <v>51</v>
      </c>
      <c r="I56" s="202"/>
      <c r="L56" s="202"/>
      <c r="V56" s="148" t="s">
        <v>369</v>
      </c>
      <c r="W56" s="158"/>
      <c r="X56" s="158"/>
      <c r="Y56" s="158"/>
      <c r="Z56" s="149">
        <f t="shared" si="0"/>
        <v>0</v>
      </c>
      <c r="AA56" s="158"/>
      <c r="AB56" s="209"/>
    </row>
    <row r="57" spans="1:27" ht="33.75" customHeight="1">
      <c r="A57" s="225" t="s">
        <v>318</v>
      </c>
      <c r="B57" s="504" t="s">
        <v>342</v>
      </c>
      <c r="C57" s="505"/>
      <c r="D57" s="505"/>
      <c r="E57" s="505"/>
      <c r="F57" s="505"/>
      <c r="G57" s="180"/>
      <c r="H57" s="226">
        <f>H58+H66</f>
        <v>68573.838</v>
      </c>
      <c r="I57" s="194"/>
      <c r="V57" s="148" t="s">
        <v>370</v>
      </c>
      <c r="W57" s="158"/>
      <c r="X57" s="158"/>
      <c r="Y57" s="158"/>
      <c r="Z57" s="149">
        <f t="shared" si="0"/>
        <v>0</v>
      </c>
      <c r="AA57" s="158"/>
    </row>
    <row r="58" spans="1:27" ht="18.75">
      <c r="A58" s="227" t="s">
        <v>320</v>
      </c>
      <c r="B58" s="506" t="s">
        <v>321</v>
      </c>
      <c r="C58" s="507"/>
      <c r="D58" s="507"/>
      <c r="E58" s="507"/>
      <c r="F58" s="508"/>
      <c r="G58" s="228">
        <f>G59+G60+G61+G63+G65</f>
        <v>9.47</v>
      </c>
      <c r="H58" s="228">
        <f>H59+H60+H61+H63+H65</f>
        <v>17032.738</v>
      </c>
      <c r="I58" s="194"/>
      <c r="K58" s="229"/>
      <c r="V58" s="152" t="s">
        <v>371</v>
      </c>
      <c r="W58" s="153">
        <f>SUM(W46:W57)</f>
        <v>47633.37999999999</v>
      </c>
      <c r="X58" s="153">
        <f>SUM(X46:X57)</f>
        <v>18023.4</v>
      </c>
      <c r="Y58" s="153">
        <f>SUM(Y46:Y57)</f>
        <v>17671.320000000003</v>
      </c>
      <c r="Z58" s="153">
        <f>SUM(Z46:Z57)</f>
        <v>47985.459999999985</v>
      </c>
      <c r="AA58" s="153">
        <f>SUM(AA46:AA57)</f>
        <v>0</v>
      </c>
    </row>
    <row r="59" spans="1:11" ht="18.75">
      <c r="A59" s="250" t="s">
        <v>322</v>
      </c>
      <c r="B59" s="509" t="s">
        <v>323</v>
      </c>
      <c r="C59" s="507"/>
      <c r="D59" s="507"/>
      <c r="E59" s="507"/>
      <c r="F59" s="508"/>
      <c r="G59" s="230">
        <v>1.87</v>
      </c>
      <c r="H59" s="252">
        <f>ROUND(G59*C42,2)</f>
        <v>3363.38</v>
      </c>
      <c r="I59" s="194"/>
      <c r="K59" s="229"/>
    </row>
    <row r="60" spans="1:11" ht="39.75" customHeight="1">
      <c r="A60" s="250" t="s">
        <v>324</v>
      </c>
      <c r="B60" s="510" t="s">
        <v>325</v>
      </c>
      <c r="C60" s="499"/>
      <c r="D60" s="499"/>
      <c r="E60" s="499"/>
      <c r="F60" s="499"/>
      <c r="G60" s="251">
        <v>2.2</v>
      </c>
      <c r="H60" s="252">
        <f>ROUND(G60*C42,2)</f>
        <v>3956.92</v>
      </c>
      <c r="I60" s="194"/>
      <c r="K60" s="229"/>
    </row>
    <row r="61" spans="1:9" ht="15" customHeight="1">
      <c r="A61" s="501" t="s">
        <v>326</v>
      </c>
      <c r="B61" s="502" t="s">
        <v>327</v>
      </c>
      <c r="C61" s="496"/>
      <c r="D61" s="496"/>
      <c r="E61" s="496"/>
      <c r="F61" s="496"/>
      <c r="G61" s="482">
        <v>1.58</v>
      </c>
      <c r="H61" s="500">
        <f>ROUND(G61*C42,2)</f>
        <v>2841.79</v>
      </c>
      <c r="I61" s="194"/>
    </row>
    <row r="62" spans="1:9" ht="18.75" customHeight="1">
      <c r="A62" s="501"/>
      <c r="B62" s="496"/>
      <c r="C62" s="496"/>
      <c r="D62" s="496"/>
      <c r="E62" s="496"/>
      <c r="F62" s="496"/>
      <c r="G62" s="482"/>
      <c r="H62" s="500"/>
      <c r="I62" s="194"/>
    </row>
    <row r="63" spans="1:9" ht="21" customHeight="1">
      <c r="A63" s="501" t="s">
        <v>328</v>
      </c>
      <c r="B63" s="502" t="s">
        <v>329</v>
      </c>
      <c r="C63" s="496"/>
      <c r="D63" s="496"/>
      <c r="E63" s="496"/>
      <c r="F63" s="496"/>
      <c r="G63" s="482">
        <v>1.28</v>
      </c>
      <c r="H63" s="500">
        <f>G63*C42</f>
        <v>2302.208</v>
      </c>
      <c r="I63" s="194"/>
    </row>
    <row r="64" spans="1:9" ht="18.75">
      <c r="A64" s="501"/>
      <c r="B64" s="496"/>
      <c r="C64" s="496"/>
      <c r="D64" s="496"/>
      <c r="E64" s="496"/>
      <c r="F64" s="496"/>
      <c r="G64" s="482"/>
      <c r="H64" s="500"/>
      <c r="I64" s="194"/>
    </row>
    <row r="65" spans="1:12" ht="18.75">
      <c r="A65" s="250" t="s">
        <v>330</v>
      </c>
      <c r="B65" s="496" t="s">
        <v>331</v>
      </c>
      <c r="C65" s="496"/>
      <c r="D65" s="496"/>
      <c r="E65" s="496"/>
      <c r="F65" s="496"/>
      <c r="G65" s="217">
        <v>2.54</v>
      </c>
      <c r="H65" s="231">
        <f>ROUND(G65*C42,2)</f>
        <v>4568.44</v>
      </c>
      <c r="I65" s="194"/>
      <c r="L65" s="177">
        <v>0</v>
      </c>
    </row>
    <row r="66" spans="1:9" ht="18.75">
      <c r="A66" s="226" t="s">
        <v>332</v>
      </c>
      <c r="B66" s="497" t="s">
        <v>333</v>
      </c>
      <c r="C66" s="480"/>
      <c r="D66" s="480"/>
      <c r="E66" s="480"/>
      <c r="F66" s="480"/>
      <c r="G66" s="226"/>
      <c r="H66" s="226">
        <f>H67+H68+H69+H70+H71+H72</f>
        <v>51541.1</v>
      </c>
      <c r="I66" s="194"/>
    </row>
    <row r="67" spans="1:9" ht="18.75">
      <c r="A67" s="216"/>
      <c r="B67" s="498" t="s">
        <v>334</v>
      </c>
      <c r="C67" s="499"/>
      <c r="D67" s="499"/>
      <c r="E67" s="499"/>
      <c r="F67" s="499"/>
      <c r="G67" s="232"/>
      <c r="H67" s="232"/>
      <c r="I67" s="194"/>
    </row>
    <row r="68" spans="1:9" ht="18.75">
      <c r="A68" s="216"/>
      <c r="B68" s="498" t="s">
        <v>350</v>
      </c>
      <c r="C68" s="499"/>
      <c r="D68" s="499"/>
      <c r="E68" s="499"/>
      <c r="F68" s="499"/>
      <c r="G68" s="231"/>
      <c r="H68" s="231"/>
      <c r="I68" s="194"/>
    </row>
    <row r="69" spans="1:9" ht="18.75" customHeight="1">
      <c r="A69" s="216"/>
      <c r="B69" s="488" t="s">
        <v>372</v>
      </c>
      <c r="C69" s="489"/>
      <c r="D69" s="489"/>
      <c r="E69" s="489"/>
      <c r="F69" s="490"/>
      <c r="G69" s="231"/>
      <c r="H69" s="231">
        <v>3668.1</v>
      </c>
      <c r="I69" s="194"/>
    </row>
    <row r="70" spans="1:9" ht="18.75">
      <c r="A70" s="216"/>
      <c r="B70" s="488" t="s">
        <v>386</v>
      </c>
      <c r="C70" s="489"/>
      <c r="D70" s="489"/>
      <c r="E70" s="489"/>
      <c r="F70" s="490"/>
      <c r="G70" s="231"/>
      <c r="H70" s="231">
        <v>7385</v>
      </c>
      <c r="I70" s="194"/>
    </row>
    <row r="71" spans="1:9" ht="18.75">
      <c r="A71" s="216"/>
      <c r="B71" s="488" t="s">
        <v>387</v>
      </c>
      <c r="C71" s="489"/>
      <c r="D71" s="489"/>
      <c r="E71" s="489"/>
      <c r="F71" s="490"/>
      <c r="G71" s="231"/>
      <c r="H71" s="231">
        <v>488</v>
      </c>
      <c r="I71" s="194"/>
    </row>
    <row r="72" spans="1:23" ht="32.25" customHeight="1">
      <c r="A72" s="216"/>
      <c r="B72" s="488" t="s">
        <v>388</v>
      </c>
      <c r="C72" s="489"/>
      <c r="D72" s="489"/>
      <c r="E72" s="489"/>
      <c r="F72" s="490"/>
      <c r="G72" s="231"/>
      <c r="H72" s="231">
        <v>40000</v>
      </c>
      <c r="I72" s="194" t="s">
        <v>389</v>
      </c>
      <c r="W72" s="197"/>
    </row>
    <row r="73" spans="1:9" ht="18.75">
      <c r="A73" s="216"/>
      <c r="B73" s="233"/>
      <c r="C73" s="234"/>
      <c r="D73" s="234"/>
      <c r="E73" s="234"/>
      <c r="F73" s="234"/>
      <c r="G73" s="235"/>
      <c r="H73" s="194"/>
      <c r="I73" s="194"/>
    </row>
    <row r="74" spans="1:10" ht="18.75" customHeight="1">
      <c r="A74" s="216"/>
      <c r="B74" s="233"/>
      <c r="C74" s="234"/>
      <c r="D74" s="234"/>
      <c r="E74" s="234"/>
      <c r="F74" s="234"/>
      <c r="G74" s="491" t="s">
        <v>62</v>
      </c>
      <c r="H74" s="492"/>
      <c r="I74" s="493" t="s">
        <v>316</v>
      </c>
      <c r="J74" s="492"/>
    </row>
    <row r="75" spans="1:28" s="207" customFormat="1" ht="12.75">
      <c r="A75" s="236"/>
      <c r="B75" s="237"/>
      <c r="C75" s="238"/>
      <c r="D75" s="238"/>
      <c r="E75" s="238"/>
      <c r="F75" s="238"/>
      <c r="G75" s="494" t="s">
        <v>51</v>
      </c>
      <c r="H75" s="495"/>
      <c r="I75" s="494" t="s">
        <v>51</v>
      </c>
      <c r="J75" s="495"/>
      <c r="W75" s="209"/>
      <c r="X75" s="209"/>
      <c r="Y75" s="209"/>
      <c r="Z75" s="209"/>
      <c r="AA75" s="209"/>
      <c r="AB75" s="209"/>
    </row>
    <row r="76" spans="1:28" s="185" customFormat="1" ht="18.75">
      <c r="A76" s="216"/>
      <c r="B76" s="479" t="s">
        <v>337</v>
      </c>
      <c r="C76" s="480"/>
      <c r="D76" s="480"/>
      <c r="E76" s="480"/>
      <c r="F76" s="481"/>
      <c r="G76" s="482">
        <f>'06 14 г'!G77:H77</f>
        <v>77356.80799999995</v>
      </c>
      <c r="H76" s="483"/>
      <c r="I76" s="482">
        <f>'06 14 г'!I77:J77</f>
        <v>18666.83</v>
      </c>
      <c r="J76" s="483"/>
      <c r="L76" s="239" t="s">
        <v>338</v>
      </c>
      <c r="M76" s="239" t="s">
        <v>339</v>
      </c>
      <c r="W76" s="239"/>
      <c r="X76" s="239"/>
      <c r="Y76" s="239"/>
      <c r="Z76" s="239"/>
      <c r="AA76" s="239"/>
      <c r="AB76" s="239"/>
    </row>
    <row r="77" spans="1:16" ht="18.75">
      <c r="A77" s="195"/>
      <c r="B77" s="479" t="s">
        <v>340</v>
      </c>
      <c r="C77" s="480"/>
      <c r="D77" s="480"/>
      <c r="E77" s="480"/>
      <c r="F77" s="481"/>
      <c r="G77" s="482">
        <f>G76+I47-J47</f>
        <v>51916.939999999944</v>
      </c>
      <c r="H77" s="483"/>
      <c r="I77" s="484">
        <f>I76+I53-K53</f>
        <v>0</v>
      </c>
      <c r="J77" s="483"/>
      <c r="L77" s="197">
        <f>G77</f>
        <v>51916.939999999944</v>
      </c>
      <c r="M77" s="197">
        <f>I77</f>
        <v>0</v>
      </c>
      <c r="O77" s="240"/>
      <c r="P77" s="241"/>
    </row>
    <row r="78" spans="1:9" ht="18.75">
      <c r="A78" s="194"/>
      <c r="B78" s="194"/>
      <c r="C78" s="194"/>
      <c r="D78" s="194"/>
      <c r="E78" s="194"/>
      <c r="F78" s="194"/>
      <c r="G78" s="242"/>
      <c r="H78" s="194"/>
      <c r="I78" s="194"/>
    </row>
    <row r="79" spans="1:12" ht="18.75">
      <c r="A79" s="194"/>
      <c r="G79" s="243"/>
      <c r="H79" s="244"/>
      <c r="I79" s="194"/>
      <c r="L79" s="194"/>
    </row>
    <row r="80" spans="1:9" ht="18.75">
      <c r="A80" s="194"/>
      <c r="G80" s="194"/>
      <c r="H80" s="194"/>
      <c r="I80" s="194"/>
    </row>
    <row r="81" spans="1:9" ht="18.75">
      <c r="A81" s="194"/>
      <c r="H81" s="194"/>
      <c r="I81" s="194"/>
    </row>
    <row r="82" spans="1:9" ht="18.75">
      <c r="A82" s="194"/>
      <c r="H82" s="194"/>
      <c r="I82" s="194"/>
    </row>
    <row r="83" spans="1:9" ht="18.75">
      <c r="A83" s="194"/>
      <c r="H83" s="194"/>
      <c r="I83" s="194"/>
    </row>
    <row r="84" spans="1:9" ht="18.75">
      <c r="A84" s="194"/>
      <c r="H84" s="194"/>
      <c r="I84" s="194"/>
    </row>
    <row r="85" spans="1:9" ht="18.75">
      <c r="A85" s="194"/>
      <c r="H85" s="194"/>
      <c r="I85" s="194"/>
    </row>
    <row r="86" spans="1:9" ht="15" customHeight="1">
      <c r="A86" s="194"/>
      <c r="H86" s="194"/>
      <c r="I86" s="194"/>
    </row>
    <row r="87" spans="8:19" ht="18.75" hidden="1">
      <c r="H87" s="194"/>
      <c r="L87" s="177">
        <v>0</v>
      </c>
      <c r="O87" s="245" t="s">
        <v>280</v>
      </c>
      <c r="P87" s="246">
        <f>'[2]июнь2013г'!D92</f>
        <v>5934.36</v>
      </c>
      <c r="Q87" s="246">
        <f>'[2]июнь2013г'!E92</f>
        <v>2626.2</v>
      </c>
      <c r="R87" s="246">
        <f>'[2]июнь2013г'!F92</f>
        <v>2134.76</v>
      </c>
      <c r="S87" s="246">
        <f>'[2]июнь2013г'!G92</f>
        <v>6425.8</v>
      </c>
    </row>
    <row r="88" spans="3:19" ht="18.75" hidden="1">
      <c r="C88" s="216"/>
      <c r="O88" s="246" t="s">
        <v>283</v>
      </c>
      <c r="P88" s="214">
        <f>S87</f>
        <v>6425.8</v>
      </c>
      <c r="Q88" s="180">
        <v>2626.2</v>
      </c>
      <c r="R88" s="180">
        <v>2377.48</v>
      </c>
      <c r="S88" s="214">
        <f>P88+Q88-R88+L87</f>
        <v>6674.52</v>
      </c>
    </row>
    <row r="89" ht="18.75" hidden="1"/>
    <row r="91" ht="18.75">
      <c r="A91" s="247" t="s">
        <v>377</v>
      </c>
    </row>
    <row r="92" spans="1:11" ht="18.75">
      <c r="A92" s="247" t="s">
        <v>378</v>
      </c>
      <c r="F92" s="177" t="s">
        <v>70</v>
      </c>
      <c r="K92" s="177" t="s">
        <v>71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8">
    <mergeCell ref="C14:D15"/>
    <mergeCell ref="A35:K36"/>
    <mergeCell ref="W44:AA44"/>
    <mergeCell ref="B47:F47"/>
    <mergeCell ref="B48:F48"/>
    <mergeCell ref="B49:F49"/>
    <mergeCell ref="B50:F50"/>
    <mergeCell ref="B53:F53"/>
    <mergeCell ref="B57:F57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I76:J76"/>
    <mergeCell ref="B65:F65"/>
    <mergeCell ref="B66:F66"/>
    <mergeCell ref="B67:F67"/>
    <mergeCell ref="B68:F68"/>
    <mergeCell ref="B69:F69"/>
    <mergeCell ref="B70:F70"/>
    <mergeCell ref="B72:F72"/>
    <mergeCell ref="B77:F77"/>
    <mergeCell ref="G77:H77"/>
    <mergeCell ref="I77:J77"/>
    <mergeCell ref="B71:F71"/>
    <mergeCell ref="G74:H74"/>
    <mergeCell ref="I74:J74"/>
    <mergeCell ref="G75:H75"/>
    <mergeCell ref="I75:J75"/>
    <mergeCell ref="B76:F76"/>
    <mergeCell ref="G76:H76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N90"/>
  <sheetViews>
    <sheetView zoomScalePageLayoutView="0" workbookViewId="0" topLeftCell="A82">
      <selection activeCell="D95" sqref="D95"/>
    </sheetView>
  </sheetViews>
  <sheetFormatPr defaultColWidth="9.140625" defaultRowHeight="15"/>
  <sheetData>
    <row r="3" ht="15">
      <c r="A3" t="s">
        <v>80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10</v>
      </c>
      <c r="B9" s="1">
        <v>13128.49</v>
      </c>
      <c r="C9" s="1">
        <v>11323.89</v>
      </c>
      <c r="D9" s="1">
        <v>9853.72</v>
      </c>
      <c r="E9" s="1"/>
      <c r="F9" s="1">
        <v>9853.72</v>
      </c>
      <c r="G9" s="1">
        <v>14598.66</v>
      </c>
      <c r="H9" s="1"/>
    </row>
    <row r="10" spans="1:8" ht="15">
      <c r="A10" s="1" t="s">
        <v>11</v>
      </c>
      <c r="B10" s="1">
        <v>6886.41</v>
      </c>
      <c r="C10" s="1">
        <v>7543.28</v>
      </c>
      <c r="D10" s="1">
        <v>6466.75</v>
      </c>
      <c r="E10" s="1"/>
      <c r="F10" s="1">
        <v>6466.75</v>
      </c>
      <c r="G10" s="1">
        <v>7962.94</v>
      </c>
      <c r="H10" s="1"/>
    </row>
    <row r="11" spans="1:8" ht="15">
      <c r="A11" s="1" t="s">
        <v>12</v>
      </c>
      <c r="B11" s="1">
        <v>0</v>
      </c>
      <c r="C11" s="3">
        <f>SUM(C9:C10)</f>
        <v>18867.17</v>
      </c>
      <c r="D11" s="1"/>
      <c r="E11" s="1"/>
      <c r="F11" s="3">
        <f>SUM(F9:F10)</f>
        <v>16320.47</v>
      </c>
      <c r="G11" s="1"/>
      <c r="H11" s="1"/>
    </row>
    <row r="16" spans="1:14" ht="15">
      <c r="A16" s="1"/>
      <c r="B16" s="1" t="s">
        <v>13</v>
      </c>
      <c r="C16" s="1" t="s">
        <v>14</v>
      </c>
      <c r="D16" s="1"/>
      <c r="E16" s="1" t="s">
        <v>15</v>
      </c>
      <c r="F16" s="1"/>
      <c r="G16" s="1"/>
      <c r="H16" s="1"/>
      <c r="I16" s="1" t="s">
        <v>16</v>
      </c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1" t="s">
        <v>17</v>
      </c>
      <c r="F17" s="1" t="s">
        <v>18</v>
      </c>
      <c r="G17" s="1" t="s">
        <v>19</v>
      </c>
      <c r="H17" s="1" t="s">
        <v>20</v>
      </c>
      <c r="I17" s="1" t="s">
        <v>21</v>
      </c>
      <c r="J17" s="1" t="s">
        <v>22</v>
      </c>
      <c r="K17" s="1" t="s">
        <v>23</v>
      </c>
      <c r="L17" s="1" t="s">
        <v>24</v>
      </c>
      <c r="M17" s="1" t="s">
        <v>25</v>
      </c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 t="s">
        <v>86</v>
      </c>
      <c r="C19" s="1" t="s">
        <v>257</v>
      </c>
      <c r="D19" s="1"/>
      <c r="E19" s="1">
        <v>2</v>
      </c>
      <c r="F19" s="1"/>
      <c r="G19" s="1"/>
      <c r="H19" s="1">
        <v>1713</v>
      </c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 t="s">
        <v>27</v>
      </c>
      <c r="H21" s="1">
        <f>SUM(H19:H20)</f>
        <v>1713</v>
      </c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 t="s">
        <v>28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 t="s">
        <v>29</v>
      </c>
      <c r="C28" s="1" t="s">
        <v>30</v>
      </c>
      <c r="D28" s="1"/>
      <c r="E28" s="1" t="s">
        <v>26</v>
      </c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2" t="s">
        <v>31</v>
      </c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 t="s">
        <v>32</v>
      </c>
      <c r="D34" s="1"/>
      <c r="E34" s="1">
        <v>1800.3</v>
      </c>
      <c r="F34" s="1" t="s">
        <v>33</v>
      </c>
      <c r="G34" s="1"/>
      <c r="H34" s="1">
        <v>2844.47</v>
      </c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 t="s">
        <v>34</v>
      </c>
      <c r="D37" s="1"/>
      <c r="E37" s="1"/>
      <c r="F37" s="1" t="s">
        <v>35</v>
      </c>
      <c r="G37" s="1"/>
      <c r="H37" s="1">
        <v>5940.99</v>
      </c>
      <c r="I37" s="1"/>
      <c r="J37" s="1"/>
      <c r="K37" s="1"/>
      <c r="L37" s="1"/>
      <c r="M37" s="1"/>
      <c r="N37" s="1"/>
    </row>
    <row r="38" spans="1:14" ht="15">
      <c r="A38" s="1"/>
      <c r="B38" s="1"/>
      <c r="C38" s="1"/>
      <c r="D38" s="1"/>
      <c r="E38" s="1" t="s">
        <v>36</v>
      </c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"/>
      <c r="B39" s="1"/>
      <c r="C39" s="1" t="s">
        <v>37</v>
      </c>
      <c r="D39" s="1"/>
      <c r="E39" s="1"/>
      <c r="F39" s="1" t="s">
        <v>85</v>
      </c>
      <c r="G39" s="1"/>
      <c r="H39" s="1">
        <v>1026.17</v>
      </c>
      <c r="I39" s="1"/>
      <c r="J39" s="1"/>
      <c r="K39" s="1"/>
      <c r="L39" s="1"/>
      <c r="M39" s="1"/>
      <c r="N39" s="1"/>
    </row>
    <row r="40" spans="1:14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1"/>
      <c r="B42" s="1"/>
      <c r="C42" s="1" t="s">
        <v>38</v>
      </c>
      <c r="D42" s="1"/>
      <c r="E42" s="1"/>
      <c r="F42" s="1"/>
      <c r="G42" s="1"/>
      <c r="H42" s="1">
        <v>576.1</v>
      </c>
      <c r="I42" s="1"/>
      <c r="J42" s="1"/>
      <c r="K42" s="1"/>
      <c r="L42" s="1"/>
      <c r="M42" s="1"/>
      <c r="N42" s="1"/>
    </row>
    <row r="43" spans="1:14" ht="15">
      <c r="A43" s="1"/>
      <c r="B43" s="1"/>
      <c r="C43" s="1"/>
      <c r="D43" s="1"/>
      <c r="E43" s="1"/>
      <c r="F43" s="1"/>
      <c r="G43" s="1" t="s">
        <v>27</v>
      </c>
      <c r="H43" s="1">
        <f>SUM(H21:H42)</f>
        <v>12100.73</v>
      </c>
      <c r="I43" s="1"/>
      <c r="J43" s="1"/>
      <c r="K43" s="1"/>
      <c r="L43" s="1" t="s">
        <v>27</v>
      </c>
      <c r="M43" s="1"/>
      <c r="N43" s="1"/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">
      <c r="A45" s="1"/>
      <c r="B45" s="1"/>
      <c r="C45" s="1"/>
      <c r="D45" s="1"/>
      <c r="E45" s="1"/>
      <c r="F45" s="1"/>
      <c r="G45" s="1" t="s">
        <v>27</v>
      </c>
      <c r="H45" s="1"/>
      <c r="I45" s="1"/>
      <c r="J45" s="1"/>
      <c r="K45" s="1"/>
      <c r="L45" s="1" t="s">
        <v>27</v>
      </c>
      <c r="M45" s="1"/>
      <c r="N45" s="1"/>
    </row>
    <row r="46" spans="1:1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">
      <c r="A47" s="1"/>
      <c r="B47" s="1"/>
      <c r="C47" s="1"/>
      <c r="D47" s="1"/>
      <c r="E47" s="1"/>
      <c r="F47" s="1" t="s">
        <v>39</v>
      </c>
      <c r="G47" s="1"/>
      <c r="H47" s="1"/>
      <c r="I47" s="1"/>
      <c r="J47" s="1"/>
      <c r="K47" s="1"/>
      <c r="L47" s="1"/>
      <c r="M47" s="1"/>
      <c r="N47" s="1"/>
    </row>
    <row r="48" spans="1:1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50" spans="4:7" ht="15">
      <c r="D50" t="s">
        <v>40</v>
      </c>
      <c r="E50" t="s">
        <v>41</v>
      </c>
      <c r="G50">
        <v>12561.47</v>
      </c>
    </row>
    <row r="51" ht="15">
      <c r="D51" t="s">
        <v>42</v>
      </c>
    </row>
    <row r="54" ht="10.5" customHeight="1"/>
    <row r="55" ht="15">
      <c r="E55" t="s">
        <v>43</v>
      </c>
    </row>
    <row r="56" ht="15">
      <c r="E56" t="s">
        <v>44</v>
      </c>
    </row>
    <row r="57" ht="15">
      <c r="E57" t="s">
        <v>72</v>
      </c>
    </row>
    <row r="58" spans="2:5" ht="15">
      <c r="B58">
        <v>1800.3</v>
      </c>
      <c r="E58" t="s">
        <v>81</v>
      </c>
    </row>
    <row r="60" spans="1:8" ht="15">
      <c r="A60" s="1"/>
      <c r="B60" s="1" t="s">
        <v>46</v>
      </c>
      <c r="C60" s="1" t="s">
        <v>47</v>
      </c>
      <c r="D60" s="1"/>
      <c r="E60" s="1"/>
      <c r="F60" s="1" t="s">
        <v>48</v>
      </c>
      <c r="G60" s="1" t="s">
        <v>49</v>
      </c>
      <c r="H60" s="1"/>
    </row>
    <row r="61" spans="1:8" ht="15">
      <c r="A61" s="3"/>
      <c r="B61" s="3">
        <v>1</v>
      </c>
      <c r="C61" s="3" t="s">
        <v>50</v>
      </c>
      <c r="D61" s="3"/>
      <c r="E61" s="3"/>
      <c r="F61" s="3" t="s">
        <v>51</v>
      </c>
      <c r="G61" s="3">
        <v>18867.18</v>
      </c>
      <c r="H61" s="3"/>
    </row>
    <row r="62" spans="1:14" ht="15">
      <c r="A62" s="1"/>
      <c r="B62" s="1"/>
      <c r="C62" s="1"/>
      <c r="D62" s="1"/>
      <c r="E62" s="1"/>
      <c r="F62" s="1"/>
      <c r="G62" s="1"/>
      <c r="H62" s="1"/>
      <c r="M62" s="4"/>
      <c r="N62" s="4"/>
    </row>
    <row r="63" spans="1:8" ht="15">
      <c r="A63" s="3"/>
      <c r="B63" s="3">
        <v>2</v>
      </c>
      <c r="C63" s="3" t="s">
        <v>52</v>
      </c>
      <c r="D63" s="3"/>
      <c r="E63" s="3"/>
      <c r="F63" s="3" t="s">
        <v>51</v>
      </c>
      <c r="G63" s="3">
        <v>16320.47</v>
      </c>
      <c r="H63" s="3"/>
    </row>
    <row r="64" spans="1:8" ht="15">
      <c r="A64" s="1"/>
      <c r="B64" s="1">
        <v>3</v>
      </c>
      <c r="C64" s="1" t="s">
        <v>53</v>
      </c>
      <c r="D64" s="1"/>
      <c r="E64" s="1"/>
      <c r="F64" s="1" t="s">
        <v>51</v>
      </c>
      <c r="G64" s="1"/>
      <c r="H64" s="1"/>
    </row>
    <row r="65" spans="1:8" ht="15">
      <c r="A65" s="3"/>
      <c r="B65" s="3">
        <v>4</v>
      </c>
      <c r="C65" s="3" t="s">
        <v>54</v>
      </c>
      <c r="D65" s="3"/>
      <c r="E65" s="3"/>
      <c r="F65" s="3" t="s">
        <v>51</v>
      </c>
      <c r="G65" s="3">
        <v>12100.73</v>
      </c>
      <c r="H65" s="3"/>
    </row>
    <row r="66" spans="1:8" ht="15">
      <c r="A66" s="1"/>
      <c r="B66" s="1"/>
      <c r="C66" s="1" t="s">
        <v>55</v>
      </c>
      <c r="D66" s="1"/>
      <c r="E66" s="1"/>
      <c r="F66" s="1" t="s">
        <v>51</v>
      </c>
      <c r="G66" s="1">
        <v>1713</v>
      </c>
      <c r="H66" s="1"/>
    </row>
    <row r="67" spans="1:8" ht="15">
      <c r="A67" s="1"/>
      <c r="B67" s="1">
        <v>1.58</v>
      </c>
      <c r="C67" s="1" t="s">
        <v>57</v>
      </c>
      <c r="D67" s="1"/>
      <c r="E67" s="1"/>
      <c r="F67" s="1" t="s">
        <v>51</v>
      </c>
      <c r="G67" s="1">
        <v>2844.47</v>
      </c>
      <c r="H67" s="1"/>
    </row>
    <row r="68" spans="1:8" ht="15">
      <c r="A68" s="1"/>
      <c r="B68" s="1"/>
      <c r="C68" s="1" t="s">
        <v>37</v>
      </c>
      <c r="D68" s="1"/>
      <c r="E68" s="1"/>
      <c r="F68" s="1" t="s">
        <v>51</v>
      </c>
      <c r="G68" s="1">
        <v>1026.17</v>
      </c>
      <c r="H68" s="1"/>
    </row>
    <row r="69" spans="1:8" ht="15">
      <c r="A69" s="1"/>
      <c r="B69" s="1"/>
      <c r="C69" s="1" t="s">
        <v>79</v>
      </c>
      <c r="D69" s="1"/>
      <c r="E69" s="1"/>
      <c r="F69" s="1" t="s">
        <v>51</v>
      </c>
      <c r="G69" s="1">
        <v>4227.99</v>
      </c>
      <c r="H69" s="1"/>
    </row>
    <row r="70" spans="1:8" ht="15">
      <c r="A70" s="1"/>
      <c r="B70" s="1"/>
      <c r="C70" s="1" t="s">
        <v>61</v>
      </c>
      <c r="D70" s="1"/>
      <c r="E70" s="1"/>
      <c r="F70" s="1"/>
      <c r="G70" s="1">
        <v>576.1</v>
      </c>
      <c r="H70" s="1"/>
    </row>
    <row r="71" spans="1:8" ht="15">
      <c r="A71" s="3"/>
      <c r="B71" s="3"/>
      <c r="C71" s="3" t="s">
        <v>62</v>
      </c>
      <c r="D71" s="3"/>
      <c r="E71" s="3"/>
      <c r="F71" s="3" t="s">
        <v>51</v>
      </c>
      <c r="G71" s="3"/>
      <c r="H71" s="3"/>
    </row>
    <row r="72" spans="1:8" ht="15">
      <c r="A72" s="1"/>
      <c r="B72" s="1"/>
      <c r="C72" s="1" t="s">
        <v>84</v>
      </c>
      <c r="D72" s="1"/>
      <c r="E72" s="1"/>
      <c r="F72" s="1"/>
      <c r="G72" s="1"/>
      <c r="H72" s="1"/>
    </row>
    <row r="73" spans="1:8" ht="15">
      <c r="A73" s="1"/>
      <c r="B73" s="1"/>
      <c r="C73" s="1" t="s">
        <v>257</v>
      </c>
      <c r="D73" s="1"/>
      <c r="E73" s="1"/>
      <c r="F73" s="1"/>
      <c r="G73" s="1">
        <v>1713</v>
      </c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>
        <v>5</v>
      </c>
      <c r="C77" s="1" t="s">
        <v>63</v>
      </c>
      <c r="D77" s="1"/>
      <c r="E77" s="1"/>
      <c r="F77" s="1" t="s">
        <v>51</v>
      </c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 t="s">
        <v>64</v>
      </c>
      <c r="D79" s="1"/>
      <c r="E79" s="1"/>
      <c r="F79" s="1" t="s">
        <v>51</v>
      </c>
      <c r="G79" s="1"/>
      <c r="H79" s="1"/>
    </row>
    <row r="80" spans="1:8" ht="15">
      <c r="A80" s="1"/>
      <c r="B80" s="1"/>
      <c r="C80" s="1" t="s">
        <v>65</v>
      </c>
      <c r="D80" s="1"/>
      <c r="E80" s="1"/>
      <c r="F80" s="1"/>
      <c r="G80" s="1"/>
      <c r="H80" s="1"/>
    </row>
    <row r="81" spans="1:8" ht="15">
      <c r="A81" s="1"/>
      <c r="B81" s="1">
        <v>6</v>
      </c>
      <c r="C81" s="1" t="s">
        <v>66</v>
      </c>
      <c r="D81" s="1"/>
      <c r="E81" s="1"/>
      <c r="F81" s="1" t="s">
        <v>51</v>
      </c>
      <c r="G81" s="1">
        <v>10016.66</v>
      </c>
      <c r="H81" s="1"/>
    </row>
    <row r="82" spans="1:8" ht="15">
      <c r="A82" s="1"/>
      <c r="B82" s="1">
        <v>7</v>
      </c>
      <c r="C82" s="1" t="s">
        <v>67</v>
      </c>
      <c r="D82" s="1"/>
      <c r="E82" s="1"/>
      <c r="F82" s="1" t="s">
        <v>51</v>
      </c>
      <c r="G82" s="1"/>
      <c r="H82" s="1"/>
    </row>
    <row r="83" spans="1:8" ht="15">
      <c r="A83" s="1"/>
      <c r="B83" s="1">
        <v>8</v>
      </c>
      <c r="C83" s="1" t="s">
        <v>52</v>
      </c>
      <c r="D83" s="1"/>
      <c r="E83" s="1"/>
      <c r="F83" s="1" t="s">
        <v>51</v>
      </c>
      <c r="G83" s="1"/>
      <c r="H83" s="1"/>
    </row>
    <row r="84" spans="1:8" ht="15">
      <c r="A84" s="3"/>
      <c r="B84" s="3">
        <v>9</v>
      </c>
      <c r="C84" s="3" t="s">
        <v>68</v>
      </c>
      <c r="D84" s="3"/>
      <c r="E84" s="3"/>
      <c r="F84" s="3" t="s">
        <v>51</v>
      </c>
      <c r="G84" s="3"/>
      <c r="H84" s="3"/>
    </row>
    <row r="85" spans="1:8" ht="15">
      <c r="A85" s="1"/>
      <c r="B85" s="1">
        <v>10</v>
      </c>
      <c r="C85" s="1" t="s">
        <v>69</v>
      </c>
      <c r="D85" s="1"/>
      <c r="E85" s="1"/>
      <c r="F85" s="1" t="s">
        <v>51</v>
      </c>
      <c r="G85" s="1">
        <v>14236.4</v>
      </c>
      <c r="H85" s="1"/>
    </row>
    <row r="86" spans="1:8" ht="15">
      <c r="A86" s="1"/>
      <c r="B86" s="1"/>
      <c r="C86" s="1"/>
      <c r="D86" s="1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ht="15">
      <c r="D89" t="s">
        <v>70</v>
      </c>
    </row>
    <row r="90" ht="15">
      <c r="D90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47F709"/>
  </sheetPr>
  <dimension ref="A2:AB92"/>
  <sheetViews>
    <sheetView view="pageBreakPreview" zoomScale="80" zoomScaleSheetLayoutView="80" zoomScalePageLayoutView="0" workbookViewId="0" topLeftCell="A49">
      <selection activeCell="M47" sqref="M47:S47"/>
    </sheetView>
  </sheetViews>
  <sheetFormatPr defaultColWidth="9.140625" defaultRowHeight="15" outlineLevelCol="1"/>
  <cols>
    <col min="1" max="1" width="9.8515625" style="177" bestFit="1" customWidth="1"/>
    <col min="2" max="2" width="12.140625" style="177" customWidth="1"/>
    <col min="3" max="3" width="9.57421875" style="177" customWidth="1"/>
    <col min="4" max="4" width="10.57421875" style="177" customWidth="1"/>
    <col min="5" max="5" width="10.28125" style="177" customWidth="1"/>
    <col min="6" max="6" width="11.421875" style="177" customWidth="1"/>
    <col min="7" max="7" width="12.140625" style="177" customWidth="1"/>
    <col min="8" max="8" width="13.140625" style="177" customWidth="1"/>
    <col min="9" max="9" width="13.421875" style="177" customWidth="1"/>
    <col min="10" max="10" width="12.7109375" style="177" customWidth="1"/>
    <col min="11" max="11" width="18.140625" style="177" customWidth="1"/>
    <col min="12" max="12" width="13.421875" style="177" hidden="1" customWidth="1" outlineLevel="1"/>
    <col min="13" max="13" width="12.7109375" style="177" hidden="1" customWidth="1" outlineLevel="1"/>
    <col min="14" max="14" width="7.421875" style="177" hidden="1" customWidth="1" outlineLevel="1"/>
    <col min="15" max="15" width="12.7109375" style="177" hidden="1" customWidth="1" outlineLevel="1"/>
    <col min="16" max="16" width="12.8515625" style="177" hidden="1" customWidth="1" outlineLevel="1"/>
    <col min="17" max="17" width="7.421875" style="177" hidden="1" customWidth="1" outlineLevel="1"/>
    <col min="18" max="20" width="9.140625" style="177" hidden="1" customWidth="1" outlineLevel="1"/>
    <col min="21" max="21" width="12.7109375" style="177" bestFit="1" customWidth="1" collapsed="1"/>
    <col min="22" max="22" width="6.7109375" style="177" bestFit="1" customWidth="1"/>
    <col min="23" max="23" width="12.7109375" style="178" bestFit="1" customWidth="1"/>
    <col min="24" max="27" width="13.00390625" style="178" bestFit="1" customWidth="1"/>
    <col min="28" max="28" width="9.140625" style="178" customWidth="1"/>
    <col min="29" max="41" width="9.140625" style="146" customWidth="1"/>
    <col min="42" max="16384" width="9.140625" style="177" customWidth="1"/>
  </cols>
  <sheetData>
    <row r="1" ht="12.75" customHeight="1" hidden="1"/>
    <row r="2" spans="2:8" ht="18.75" hidden="1">
      <c r="B2" s="179" t="s">
        <v>293</v>
      </c>
      <c r="C2" s="179"/>
      <c r="D2" s="179" t="s">
        <v>294</v>
      </c>
      <c r="E2" s="179"/>
      <c r="F2" s="179" t="s">
        <v>295</v>
      </c>
      <c r="G2" s="179"/>
      <c r="H2" s="179"/>
    </row>
    <row r="3" ht="18.75" hidden="1"/>
    <row r="4" ht="1.5" customHeight="1" hidden="1"/>
    <row r="5" ht="18.75" hidden="1"/>
    <row r="6" spans="2:11" ht="18.75" hidden="1">
      <c r="B6" s="180"/>
      <c r="C6" s="181" t="s">
        <v>0</v>
      </c>
      <c r="D6" s="181" t="s">
        <v>1</v>
      </c>
      <c r="E6" s="181"/>
      <c r="F6" s="181" t="s">
        <v>2</v>
      </c>
      <c r="G6" s="181" t="s">
        <v>3</v>
      </c>
      <c r="H6" s="181" t="s">
        <v>4</v>
      </c>
      <c r="I6" s="181" t="s">
        <v>5</v>
      </c>
      <c r="J6" s="181"/>
      <c r="K6" s="182"/>
    </row>
    <row r="7" spans="2:11" ht="18.75" hidden="1">
      <c r="B7" s="180"/>
      <c r="C7" s="181" t="s">
        <v>6</v>
      </c>
      <c r="D7" s="181"/>
      <c r="E7" s="181"/>
      <c r="F7" s="181"/>
      <c r="G7" s="181" t="s">
        <v>7</v>
      </c>
      <c r="H7" s="181" t="s">
        <v>8</v>
      </c>
      <c r="I7" s="181" t="s">
        <v>9</v>
      </c>
      <c r="J7" s="181"/>
      <c r="K7" s="182"/>
    </row>
    <row r="8" spans="2:11" ht="18.75" hidden="1">
      <c r="B8" s="180" t="s">
        <v>177</v>
      </c>
      <c r="C8" s="183">
        <v>48.28</v>
      </c>
      <c r="D8" s="183">
        <v>0</v>
      </c>
      <c r="E8" s="183"/>
      <c r="F8" s="184"/>
      <c r="G8" s="180"/>
      <c r="H8" s="183">
        <v>0</v>
      </c>
      <c r="I8" s="184">
        <v>48.28</v>
      </c>
      <c r="J8" s="180"/>
      <c r="K8" s="185"/>
    </row>
    <row r="9" spans="2:11" ht="18.75" hidden="1">
      <c r="B9" s="180" t="s">
        <v>11</v>
      </c>
      <c r="C9" s="183">
        <v>4790.06</v>
      </c>
      <c r="D9" s="183">
        <v>3707.55</v>
      </c>
      <c r="E9" s="183"/>
      <c r="F9" s="184">
        <v>2795.32</v>
      </c>
      <c r="G9" s="180"/>
      <c r="H9" s="183">
        <v>2795.32</v>
      </c>
      <c r="I9" s="184">
        <v>5702.29</v>
      </c>
      <c r="J9" s="180"/>
      <c r="K9" s="185"/>
    </row>
    <row r="10" spans="2:11" ht="18.75" hidden="1">
      <c r="B10" s="180" t="s">
        <v>12</v>
      </c>
      <c r="C10" s="180"/>
      <c r="D10" s="183">
        <f>SUM(D8:D9)</f>
        <v>3707.55</v>
      </c>
      <c r="E10" s="183"/>
      <c r="F10" s="180"/>
      <c r="G10" s="180"/>
      <c r="H10" s="183">
        <f>SUM(H8:H9)</f>
        <v>2795.32</v>
      </c>
      <c r="I10" s="180"/>
      <c r="J10" s="180"/>
      <c r="K10" s="185"/>
    </row>
    <row r="11" ht="18.75" hidden="1">
      <c r="B11" s="177" t="s">
        <v>296</v>
      </c>
    </row>
    <row r="12" ht="7.5" customHeight="1" hidden="1"/>
    <row r="13" ht="8.25" customHeight="1" hidden="1"/>
    <row r="14" spans="2:17" ht="18.75" hidden="1">
      <c r="B14" s="186" t="s">
        <v>252</v>
      </c>
      <c r="C14" s="511" t="s">
        <v>14</v>
      </c>
      <c r="D14" s="512"/>
      <c r="E14" s="248"/>
      <c r="F14" s="181"/>
      <c r="G14" s="181"/>
      <c r="H14" s="181"/>
      <c r="I14" s="181" t="s">
        <v>20</v>
      </c>
      <c r="J14" s="185"/>
      <c r="K14" s="185"/>
      <c r="L14" s="185"/>
      <c r="M14" s="185"/>
      <c r="N14" s="185"/>
      <c r="O14" s="185"/>
      <c r="P14" s="185"/>
      <c r="Q14" s="185"/>
    </row>
    <row r="15" spans="2:17" ht="14.25" customHeight="1" hidden="1">
      <c r="B15" s="187"/>
      <c r="C15" s="513"/>
      <c r="D15" s="514"/>
      <c r="E15" s="249"/>
      <c r="F15" s="181"/>
      <c r="G15" s="181"/>
      <c r="H15" s="181" t="s">
        <v>270</v>
      </c>
      <c r="I15" s="181"/>
      <c r="J15" s="185"/>
      <c r="K15" s="185"/>
      <c r="L15" s="185"/>
      <c r="M15" s="185"/>
      <c r="N15" s="185"/>
      <c r="O15" s="185"/>
      <c r="P15" s="185"/>
      <c r="Q15" s="185"/>
    </row>
    <row r="16" spans="2:17" ht="3.75" customHeight="1" hidden="1">
      <c r="B16" s="188"/>
      <c r="C16" s="180"/>
      <c r="D16" s="180"/>
      <c r="E16" s="180"/>
      <c r="F16" s="180"/>
      <c r="G16" s="180"/>
      <c r="H16" s="180"/>
      <c r="I16" s="180"/>
      <c r="J16" s="185"/>
      <c r="K16" s="185"/>
      <c r="L16" s="185"/>
      <c r="M16" s="185"/>
      <c r="N16" s="185"/>
      <c r="O16" s="185"/>
      <c r="P16" s="185"/>
      <c r="Q16" s="185"/>
    </row>
    <row r="17" spans="2:17" ht="13.5" customHeight="1" hidden="1">
      <c r="B17" s="180"/>
      <c r="C17" s="180"/>
      <c r="D17" s="180"/>
      <c r="E17" s="180"/>
      <c r="F17" s="180"/>
      <c r="G17" s="180"/>
      <c r="H17" s="180"/>
      <c r="I17" s="180"/>
      <c r="J17" s="185"/>
      <c r="K17" s="185"/>
      <c r="L17" s="185"/>
      <c r="M17" s="185"/>
      <c r="N17" s="185"/>
      <c r="O17" s="185"/>
      <c r="P17" s="185"/>
      <c r="Q17" s="185"/>
    </row>
    <row r="18" spans="2:17" ht="0.75" customHeight="1" hidden="1">
      <c r="B18" s="180"/>
      <c r="C18" s="180"/>
      <c r="D18" s="180"/>
      <c r="E18" s="180"/>
      <c r="F18" s="180"/>
      <c r="G18" s="180"/>
      <c r="H18" s="180"/>
      <c r="I18" s="180"/>
      <c r="J18" s="185"/>
      <c r="K18" s="185"/>
      <c r="L18" s="185"/>
      <c r="M18" s="185"/>
      <c r="N18" s="185"/>
      <c r="O18" s="185"/>
      <c r="P18" s="185"/>
      <c r="Q18" s="185"/>
    </row>
    <row r="19" spans="2:17" ht="14.25" customHeight="1" hidden="1" thickBot="1">
      <c r="B19" s="180"/>
      <c r="C19" s="180"/>
      <c r="D19" s="180"/>
      <c r="E19" s="180"/>
      <c r="F19" s="180"/>
      <c r="G19" s="180"/>
      <c r="H19" s="180"/>
      <c r="I19" s="180"/>
      <c r="J19" s="185"/>
      <c r="K19" s="185"/>
      <c r="L19" s="185"/>
      <c r="M19" s="185"/>
      <c r="N19" s="185"/>
      <c r="O19" s="185"/>
      <c r="P19" s="185"/>
      <c r="Q19" s="185"/>
    </row>
    <row r="20" spans="2:17" ht="0.75" customHeight="1" hidden="1">
      <c r="B20" s="180"/>
      <c r="C20" s="180"/>
      <c r="D20" s="180"/>
      <c r="E20" s="180"/>
      <c r="F20" s="180"/>
      <c r="G20" s="180"/>
      <c r="H20" s="180"/>
      <c r="I20" s="180"/>
      <c r="J20" s="185"/>
      <c r="K20" s="185"/>
      <c r="L20" s="185"/>
      <c r="M20" s="185"/>
      <c r="N20" s="185"/>
      <c r="O20" s="185"/>
      <c r="P20" s="185"/>
      <c r="Q20" s="185"/>
    </row>
    <row r="21" spans="2:17" ht="19.5" hidden="1" thickBot="1">
      <c r="B21" s="180"/>
      <c r="C21" s="180"/>
      <c r="D21" s="180"/>
      <c r="E21" s="180"/>
      <c r="F21" s="180"/>
      <c r="G21" s="189" t="s">
        <v>297</v>
      </c>
      <c r="H21" s="190" t="s">
        <v>262</v>
      </c>
      <c r="I21" s="180"/>
      <c r="J21" s="185"/>
      <c r="K21" s="185"/>
      <c r="L21" s="185"/>
      <c r="M21" s="185"/>
      <c r="N21" s="185"/>
      <c r="O21" s="185"/>
      <c r="P21" s="185"/>
      <c r="Q21" s="185"/>
    </row>
    <row r="22" spans="2:17" ht="18.75" hidden="1">
      <c r="B22" s="191" t="s">
        <v>215</v>
      </c>
      <c r="C22" s="191"/>
      <c r="D22" s="191"/>
      <c r="E22" s="191"/>
      <c r="F22" s="183"/>
      <c r="G22" s="180">
        <v>347.8</v>
      </c>
      <c r="H22" s="180">
        <v>7.55</v>
      </c>
      <c r="I22" s="184">
        <f>G22*H22</f>
        <v>2625.89</v>
      </c>
      <c r="J22" s="185"/>
      <c r="K22" s="185"/>
      <c r="L22" s="185"/>
      <c r="M22" s="185"/>
      <c r="N22" s="185"/>
      <c r="O22" s="185"/>
      <c r="P22" s="185"/>
      <c r="Q22" s="185"/>
    </row>
    <row r="23" spans="2:17" ht="18.75" hidden="1">
      <c r="B23" s="191" t="s">
        <v>216</v>
      </c>
      <c r="C23" s="191"/>
      <c r="D23" s="191"/>
      <c r="E23" s="191"/>
      <c r="F23" s="180"/>
      <c r="G23" s="180"/>
      <c r="H23" s="180"/>
      <c r="I23" s="180"/>
      <c r="J23" s="185"/>
      <c r="K23" s="185"/>
      <c r="L23" s="185"/>
      <c r="M23" s="185"/>
      <c r="N23" s="185"/>
      <c r="O23" s="185"/>
      <c r="P23" s="185"/>
      <c r="Q23" s="185"/>
    </row>
    <row r="24" spans="2:17" ht="2.25" customHeight="1" hidden="1">
      <c r="B24" s="191" t="s">
        <v>217</v>
      </c>
      <c r="C24" s="191" t="s">
        <v>218</v>
      </c>
      <c r="D24" s="191"/>
      <c r="E24" s="191"/>
      <c r="F24" s="180"/>
      <c r="G24" s="180"/>
      <c r="H24" s="180"/>
      <c r="I24" s="180"/>
      <c r="J24" s="185"/>
      <c r="K24" s="185"/>
      <c r="L24" s="185"/>
      <c r="M24" s="185"/>
      <c r="N24" s="185"/>
      <c r="O24" s="185"/>
      <c r="P24" s="185"/>
      <c r="Q24" s="185"/>
    </row>
    <row r="25" spans="2:17" ht="14.25" customHeight="1" hidden="1">
      <c r="B25" s="191" t="s">
        <v>219</v>
      </c>
      <c r="C25" s="191"/>
      <c r="D25" s="191"/>
      <c r="E25" s="191"/>
      <c r="F25" s="180"/>
      <c r="G25" s="180"/>
      <c r="H25" s="180"/>
      <c r="I25" s="180"/>
      <c r="J25" s="185"/>
      <c r="K25" s="185"/>
      <c r="L25" s="185"/>
      <c r="M25" s="185"/>
      <c r="N25" s="185"/>
      <c r="O25" s="185"/>
      <c r="P25" s="185"/>
      <c r="Q25" s="185"/>
    </row>
    <row r="26" spans="2:17" ht="18.75" hidden="1">
      <c r="B26" s="180"/>
      <c r="C26" s="180"/>
      <c r="D26" s="180"/>
      <c r="E26" s="180"/>
      <c r="F26" s="180"/>
      <c r="G26" s="180"/>
      <c r="H26" s="180"/>
      <c r="I26" s="180"/>
      <c r="J26" s="185"/>
      <c r="K26" s="185"/>
      <c r="L26" s="185"/>
      <c r="M26" s="185"/>
      <c r="N26" s="185"/>
      <c r="O26" s="185"/>
      <c r="P26" s="185"/>
      <c r="Q26" s="185"/>
    </row>
    <row r="27" spans="2:17" ht="0.75" customHeight="1" hidden="1">
      <c r="B27" s="180"/>
      <c r="C27" s="180"/>
      <c r="D27" s="180"/>
      <c r="E27" s="180"/>
      <c r="F27" s="180"/>
      <c r="G27" s="180"/>
      <c r="H27" s="180"/>
      <c r="I27" s="180"/>
      <c r="J27" s="185"/>
      <c r="K27" s="185"/>
      <c r="L27" s="185"/>
      <c r="M27" s="185"/>
      <c r="N27" s="185"/>
      <c r="O27" s="185"/>
      <c r="P27" s="185"/>
      <c r="Q27" s="185"/>
    </row>
    <row r="28" spans="2:17" ht="3.75" customHeight="1" hidden="1">
      <c r="B28" s="180"/>
      <c r="C28" s="180"/>
      <c r="D28" s="180"/>
      <c r="E28" s="180"/>
      <c r="F28" s="180"/>
      <c r="G28" s="180"/>
      <c r="H28" s="180"/>
      <c r="I28" s="180"/>
      <c r="J28" s="185"/>
      <c r="K28" s="185"/>
      <c r="L28" s="185"/>
      <c r="M28" s="185"/>
      <c r="N28" s="185"/>
      <c r="O28" s="185"/>
      <c r="P28" s="185"/>
      <c r="Q28" s="185"/>
    </row>
    <row r="29" spans="2:17" ht="18.75" hidden="1">
      <c r="B29" s="180"/>
      <c r="C29" s="180"/>
      <c r="D29" s="180"/>
      <c r="E29" s="180"/>
      <c r="F29" s="180"/>
      <c r="G29" s="180"/>
      <c r="H29" s="180"/>
      <c r="I29" s="180"/>
      <c r="J29" s="185"/>
      <c r="K29" s="185"/>
      <c r="L29" s="185"/>
      <c r="M29" s="185"/>
      <c r="N29" s="185"/>
      <c r="O29" s="185"/>
      <c r="P29" s="185"/>
      <c r="Q29" s="185"/>
    </row>
    <row r="30" spans="2:17" ht="0.75" customHeight="1" hidden="1">
      <c r="B30" s="180"/>
      <c r="C30" s="180"/>
      <c r="D30" s="180"/>
      <c r="E30" s="180"/>
      <c r="F30" s="180"/>
      <c r="G30" s="180"/>
      <c r="H30" s="180"/>
      <c r="I30" s="180"/>
      <c r="J30" s="185"/>
      <c r="K30" s="185"/>
      <c r="L30" s="185"/>
      <c r="M30" s="185"/>
      <c r="N30" s="185"/>
      <c r="O30" s="185"/>
      <c r="P30" s="185"/>
      <c r="Q30" s="185"/>
    </row>
    <row r="31" spans="2:17" ht="18.75" hidden="1">
      <c r="B31" s="180"/>
      <c r="C31" s="180"/>
      <c r="D31" s="180"/>
      <c r="E31" s="180"/>
      <c r="F31" s="180"/>
      <c r="G31" s="180"/>
      <c r="H31" s="180"/>
      <c r="I31" s="180"/>
      <c r="J31" s="185"/>
      <c r="K31" s="185"/>
      <c r="L31" s="185"/>
      <c r="M31" s="185"/>
      <c r="N31" s="185"/>
      <c r="O31" s="185"/>
      <c r="P31" s="185"/>
      <c r="Q31" s="185"/>
    </row>
    <row r="32" spans="2:17" ht="18.75" hidden="1">
      <c r="B32" s="180"/>
      <c r="C32" s="180"/>
      <c r="D32" s="180"/>
      <c r="E32" s="180"/>
      <c r="F32" s="180"/>
      <c r="G32" s="180"/>
      <c r="H32" s="180"/>
      <c r="I32" s="180"/>
      <c r="J32" s="185"/>
      <c r="K32" s="185"/>
      <c r="L32" s="185"/>
      <c r="M32" s="185"/>
      <c r="N32" s="185"/>
      <c r="O32" s="185"/>
      <c r="P32" s="185"/>
      <c r="Q32" s="185"/>
    </row>
    <row r="33" spans="1:28" s="146" customFormat="1" ht="18.75" hidden="1">
      <c r="A33" s="177"/>
      <c r="B33" s="180"/>
      <c r="C33" s="180"/>
      <c r="D33" s="180"/>
      <c r="E33" s="180"/>
      <c r="F33" s="180"/>
      <c r="G33" s="181"/>
      <c r="H33" s="181"/>
      <c r="I33" s="192"/>
      <c r="J33" s="185"/>
      <c r="K33" s="185"/>
      <c r="L33" s="185"/>
      <c r="M33" s="185"/>
      <c r="N33" s="185"/>
      <c r="O33" s="185"/>
      <c r="P33" s="185"/>
      <c r="Q33" s="185"/>
      <c r="R33" s="177"/>
      <c r="S33" s="177"/>
      <c r="T33" s="177"/>
      <c r="U33" s="177"/>
      <c r="V33" s="177"/>
      <c r="W33" s="178"/>
      <c r="X33" s="178"/>
      <c r="Y33" s="178"/>
      <c r="Z33" s="178"/>
      <c r="AA33" s="178"/>
      <c r="AB33" s="178"/>
    </row>
    <row r="34" spans="1:28" s="146" customFormat="1" ht="18.75" hidden="1">
      <c r="A34" s="177"/>
      <c r="B34" s="180"/>
      <c r="C34" s="180"/>
      <c r="D34" s="180"/>
      <c r="E34" s="180"/>
      <c r="F34" s="180"/>
      <c r="G34" s="180"/>
      <c r="H34" s="180" t="s">
        <v>27</v>
      </c>
      <c r="I34" s="193">
        <f>SUM(I17:I33)</f>
        <v>2625.89</v>
      </c>
      <c r="J34" s="185"/>
      <c r="K34" s="185"/>
      <c r="L34" s="185"/>
      <c r="M34" s="185"/>
      <c r="N34" s="185"/>
      <c r="O34" s="185"/>
      <c r="P34" s="185"/>
      <c r="Q34" s="185"/>
      <c r="R34" s="177"/>
      <c r="S34" s="177"/>
      <c r="T34" s="177"/>
      <c r="U34" s="177"/>
      <c r="V34" s="177"/>
      <c r="W34" s="178"/>
      <c r="X34" s="178"/>
      <c r="Y34" s="178"/>
      <c r="Z34" s="178"/>
      <c r="AA34" s="178"/>
      <c r="AB34" s="178"/>
    </row>
    <row r="35" spans="1:28" s="146" customFormat="1" ht="18.75">
      <c r="A35" s="515" t="s">
        <v>298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8"/>
      <c r="X35" s="178"/>
      <c r="Y35" s="178"/>
      <c r="Z35" s="178"/>
      <c r="AA35" s="178"/>
      <c r="AB35" s="178"/>
    </row>
    <row r="36" spans="1:28" s="146" customFormat="1" ht="18.75">
      <c r="A36" s="515"/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8"/>
      <c r="X36" s="178"/>
      <c r="Y36" s="178"/>
      <c r="Z36" s="178"/>
      <c r="AA36" s="178"/>
      <c r="AB36" s="178"/>
    </row>
    <row r="37" spans="1:28" s="146" customFormat="1" ht="18.75" hidden="1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8"/>
      <c r="X37" s="178"/>
      <c r="Y37" s="178"/>
      <c r="Z37" s="178"/>
      <c r="AA37" s="178"/>
      <c r="AB37" s="178"/>
    </row>
    <row r="38" spans="1:28" s="146" customFormat="1" ht="18.75" hidden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8"/>
      <c r="X38" s="178"/>
      <c r="Y38" s="178"/>
      <c r="Z38" s="178"/>
      <c r="AA38" s="178"/>
      <c r="AB38" s="178"/>
    </row>
    <row r="39" spans="1:28" s="146" customFormat="1" ht="18.75">
      <c r="A39" s="194"/>
      <c r="B39" s="195"/>
      <c r="C39" s="195"/>
      <c r="D39" s="195"/>
      <c r="E39" s="195"/>
      <c r="F39" s="195"/>
      <c r="G39" s="195"/>
      <c r="H39" s="194"/>
      <c r="I39" s="194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8"/>
      <c r="X39" s="178"/>
      <c r="Y39" s="178"/>
      <c r="Z39" s="178"/>
      <c r="AA39" s="178"/>
      <c r="AB39" s="178"/>
    </row>
    <row r="40" spans="1:28" s="146" customFormat="1" ht="18.75">
      <c r="A40" s="194"/>
      <c r="B40" s="194" t="s">
        <v>299</v>
      </c>
      <c r="C40" s="195"/>
      <c r="D40" s="195"/>
      <c r="E40" s="195"/>
      <c r="F40" s="195"/>
      <c r="G40" s="194"/>
      <c r="H40" s="195"/>
      <c r="I40" s="194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8"/>
      <c r="X40" s="178"/>
      <c r="Y40" s="178"/>
      <c r="Z40" s="178"/>
      <c r="AA40" s="178"/>
      <c r="AB40" s="178"/>
    </row>
    <row r="41" spans="1:28" s="146" customFormat="1" ht="18.75">
      <c r="A41" s="194"/>
      <c r="B41" s="195" t="s">
        <v>300</v>
      </c>
      <c r="C41" s="194" t="s">
        <v>301</v>
      </c>
      <c r="D41" s="194"/>
      <c r="E41" s="194"/>
      <c r="F41" s="195"/>
      <c r="G41" s="194"/>
      <c r="H41" s="195"/>
      <c r="I41" s="194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8"/>
      <c r="X41" s="178"/>
      <c r="Y41" s="178"/>
      <c r="Z41" s="178"/>
      <c r="AA41" s="178"/>
      <c r="AB41" s="178"/>
    </row>
    <row r="42" spans="1:28" s="146" customFormat="1" ht="18.75">
      <c r="A42" s="194"/>
      <c r="B42" s="195" t="s">
        <v>302</v>
      </c>
      <c r="C42" s="196">
        <v>1798.6000000000001</v>
      </c>
      <c r="D42" s="194" t="s">
        <v>303</v>
      </c>
      <c r="E42" s="194"/>
      <c r="F42" s="195"/>
      <c r="G42" s="194"/>
      <c r="H42" s="195"/>
      <c r="I42" s="194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8"/>
      <c r="X42" s="178"/>
      <c r="Y42" s="178"/>
      <c r="Z42" s="178"/>
      <c r="AA42" s="178"/>
      <c r="AB42" s="178"/>
    </row>
    <row r="43" spans="1:28" s="146" customFormat="1" ht="18" customHeight="1">
      <c r="A43" s="194"/>
      <c r="B43" s="195" t="s">
        <v>304</v>
      </c>
      <c r="C43" s="197" t="s">
        <v>390</v>
      </c>
      <c r="D43" s="194" t="s">
        <v>354</v>
      </c>
      <c r="E43" s="194"/>
      <c r="F43" s="194"/>
      <c r="G43" s="195"/>
      <c r="H43" s="195"/>
      <c r="I43" s="194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8"/>
      <c r="X43" s="178"/>
      <c r="Y43" s="178"/>
      <c r="Z43" s="178"/>
      <c r="AA43" s="178"/>
      <c r="AB43" s="178"/>
    </row>
    <row r="44" spans="1:28" s="146" customFormat="1" ht="18" customHeight="1">
      <c r="A44" s="194"/>
      <c r="B44" s="195"/>
      <c r="C44" s="197"/>
      <c r="D44" s="194"/>
      <c r="E44" s="194"/>
      <c r="F44" s="194"/>
      <c r="G44" s="195"/>
      <c r="H44" s="195"/>
      <c r="I44" s="194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518" t="s">
        <v>344</v>
      </c>
      <c r="X44" s="518"/>
      <c r="Y44" s="518"/>
      <c r="Z44" s="518"/>
      <c r="AA44" s="518"/>
      <c r="AB44" s="178"/>
    </row>
    <row r="45" spans="1:28" s="146" customFormat="1" ht="60" customHeight="1">
      <c r="A45" s="194"/>
      <c r="B45" s="195"/>
      <c r="C45" s="197"/>
      <c r="D45" s="194"/>
      <c r="E45" s="194"/>
      <c r="F45" s="194"/>
      <c r="G45" s="198" t="s">
        <v>307</v>
      </c>
      <c r="H45" s="199" t="s">
        <v>1</v>
      </c>
      <c r="I45" s="199" t="s">
        <v>2</v>
      </c>
      <c r="J45" s="200" t="s">
        <v>308</v>
      </c>
      <c r="K45" s="251" t="s">
        <v>309</v>
      </c>
      <c r="L45" s="201" t="s">
        <v>310</v>
      </c>
      <c r="M45" s="177"/>
      <c r="N45" s="177"/>
      <c r="O45" s="177"/>
      <c r="P45" s="177"/>
      <c r="Q45" s="177"/>
      <c r="R45" s="177"/>
      <c r="S45" s="177"/>
      <c r="T45" s="177"/>
      <c r="U45" s="177"/>
      <c r="V45" s="146" t="s">
        <v>354</v>
      </c>
      <c r="W45" s="147" t="s">
        <v>355</v>
      </c>
      <c r="X45" s="147" t="s">
        <v>356</v>
      </c>
      <c r="Y45" s="147" t="s">
        <v>8</v>
      </c>
      <c r="Z45" s="147" t="s">
        <v>357</v>
      </c>
      <c r="AA45" s="147" t="s">
        <v>358</v>
      </c>
      <c r="AB45" s="178"/>
    </row>
    <row r="46" spans="1:28" s="207" customFormat="1" ht="12.75" customHeight="1">
      <c r="A46" s="202"/>
      <c r="B46" s="203"/>
      <c r="C46" s="204"/>
      <c r="D46" s="202"/>
      <c r="E46" s="202"/>
      <c r="F46" s="202"/>
      <c r="G46" s="205" t="s">
        <v>51</v>
      </c>
      <c r="H46" s="205" t="s">
        <v>51</v>
      </c>
      <c r="I46" s="205" t="s">
        <v>51</v>
      </c>
      <c r="J46" s="205" t="s">
        <v>51</v>
      </c>
      <c r="K46" s="205" t="s">
        <v>51</v>
      </c>
      <c r="L46" s="206"/>
      <c r="O46" s="208" t="s">
        <v>312</v>
      </c>
      <c r="P46" s="208" t="s">
        <v>311</v>
      </c>
      <c r="Q46" s="208" t="s">
        <v>349</v>
      </c>
      <c r="R46" s="208" t="s">
        <v>313</v>
      </c>
      <c r="V46" s="148" t="s">
        <v>359</v>
      </c>
      <c r="W46" s="149">
        <v>7057.099999999999</v>
      </c>
      <c r="X46" s="149">
        <v>2626.2</v>
      </c>
      <c r="Y46" s="149">
        <v>2427.15</v>
      </c>
      <c r="Z46" s="149">
        <v>7256.15</v>
      </c>
      <c r="AA46" s="149">
        <v>0</v>
      </c>
      <c r="AB46" s="209"/>
    </row>
    <row r="47" spans="1:28" s="146" customFormat="1" ht="33" customHeight="1">
      <c r="A47" s="194"/>
      <c r="B47" s="503" t="s">
        <v>314</v>
      </c>
      <c r="C47" s="503"/>
      <c r="D47" s="503"/>
      <c r="E47" s="503"/>
      <c r="F47" s="503"/>
      <c r="G47" s="210">
        <f>G49+G50</f>
        <v>14.11</v>
      </c>
      <c r="H47" s="211">
        <f>H49+H50</f>
        <v>25378.24</v>
      </c>
      <c r="I47" s="211">
        <f>P47+O47</f>
        <v>21443.05</v>
      </c>
      <c r="J47" s="212">
        <f>J50+J49</f>
        <v>35277.09</v>
      </c>
      <c r="K47" s="212">
        <f>I47-J47</f>
        <v>-13834.039999999997</v>
      </c>
      <c r="L47" s="212">
        <f>L49+L50</f>
        <v>3935.1900000000023</v>
      </c>
      <c r="M47" s="177"/>
      <c r="N47" s="177"/>
      <c r="O47" s="270">
        <v>21393.16</v>
      </c>
      <c r="P47" s="270">
        <v>49.89</v>
      </c>
      <c r="Q47" s="271">
        <v>2626.2</v>
      </c>
      <c r="R47" s="270">
        <v>2188.37</v>
      </c>
      <c r="S47" s="264">
        <v>7847.009999999998</v>
      </c>
      <c r="T47" s="177"/>
      <c r="U47" s="177"/>
      <c r="V47" s="148" t="s">
        <v>360</v>
      </c>
      <c r="W47" s="157">
        <v>7256.15</v>
      </c>
      <c r="X47" s="157">
        <v>2626.2</v>
      </c>
      <c r="Y47" s="157">
        <v>2510.5400000000004</v>
      </c>
      <c r="Z47" s="149">
        <v>7371.809999999998</v>
      </c>
      <c r="AA47" s="158"/>
      <c r="AB47" s="178"/>
    </row>
    <row r="48" spans="1:28" s="146" customFormat="1" ht="18" customHeight="1">
      <c r="A48" s="194"/>
      <c r="B48" s="516" t="s">
        <v>315</v>
      </c>
      <c r="C48" s="486"/>
      <c r="D48" s="486"/>
      <c r="E48" s="486"/>
      <c r="F48" s="487"/>
      <c r="G48" s="213"/>
      <c r="H48" s="214"/>
      <c r="I48" s="214"/>
      <c r="J48" s="180"/>
      <c r="K48" s="180"/>
      <c r="L48" s="214"/>
      <c r="M48" s="177"/>
      <c r="N48" s="177"/>
      <c r="O48" s="177"/>
      <c r="P48" s="177"/>
      <c r="Q48" s="177"/>
      <c r="R48" s="177"/>
      <c r="S48" s="177"/>
      <c r="T48" s="177"/>
      <c r="U48" s="177"/>
      <c r="V48" s="148" t="s">
        <v>361</v>
      </c>
      <c r="W48" s="157">
        <v>7371.809999999998</v>
      </c>
      <c r="X48" s="157">
        <v>2266.2</v>
      </c>
      <c r="Y48" s="157">
        <v>3621.9399999999996</v>
      </c>
      <c r="Z48" s="149">
        <v>6016.069999999999</v>
      </c>
      <c r="AA48" s="158"/>
      <c r="AB48" s="178"/>
    </row>
    <row r="49" spans="1:28" s="146" customFormat="1" ht="18" customHeight="1">
      <c r="A49" s="194"/>
      <c r="B49" s="501" t="s">
        <v>11</v>
      </c>
      <c r="C49" s="501"/>
      <c r="D49" s="501"/>
      <c r="E49" s="501"/>
      <c r="F49" s="501"/>
      <c r="G49" s="213">
        <f>G58</f>
        <v>9.47</v>
      </c>
      <c r="H49" s="214">
        <f>ROUND(G49*C42,2)</f>
        <v>17032.74</v>
      </c>
      <c r="I49" s="214">
        <f>O47</f>
        <v>21393.16</v>
      </c>
      <c r="J49" s="214">
        <f>H49</f>
        <v>17032.74</v>
      </c>
      <c r="K49" s="214">
        <f>I49-J49</f>
        <v>4360.419999999998</v>
      </c>
      <c r="L49" s="214">
        <f>H49-I49</f>
        <v>-4360.419999999998</v>
      </c>
      <c r="M49" s="177"/>
      <c r="N49" s="177"/>
      <c r="O49" s="177"/>
      <c r="P49" s="177"/>
      <c r="Q49" s="177"/>
      <c r="R49" s="177"/>
      <c r="S49" s="177"/>
      <c r="T49" s="177"/>
      <c r="U49" s="177"/>
      <c r="V49" s="148" t="s">
        <v>362</v>
      </c>
      <c r="W49" s="166">
        <v>6016.069999999999</v>
      </c>
      <c r="X49" s="166">
        <v>2626.2</v>
      </c>
      <c r="Y49" s="166">
        <v>2235.5699999999997</v>
      </c>
      <c r="Z49" s="149">
        <v>6406.699999999999</v>
      </c>
      <c r="AA49" s="159"/>
      <c r="AB49" s="178"/>
    </row>
    <row r="50" spans="1:28" s="146" customFormat="1" ht="18" customHeight="1">
      <c r="A50" s="194"/>
      <c r="B50" s="501" t="s">
        <v>62</v>
      </c>
      <c r="C50" s="501"/>
      <c r="D50" s="501"/>
      <c r="E50" s="501"/>
      <c r="F50" s="501"/>
      <c r="G50" s="213">
        <v>4.64</v>
      </c>
      <c r="H50" s="214">
        <f>ROUND(G50*C42,2)</f>
        <v>8345.5</v>
      </c>
      <c r="I50" s="214">
        <f>I47-I49</f>
        <v>49.88999999999942</v>
      </c>
      <c r="J50" s="214">
        <f>H66-K53</f>
        <v>18244.35</v>
      </c>
      <c r="K50" s="214">
        <f>I50-J50</f>
        <v>-18194.46</v>
      </c>
      <c r="L50" s="214">
        <f>H50-I50</f>
        <v>8295.61</v>
      </c>
      <c r="M50" s="177"/>
      <c r="N50" s="177"/>
      <c r="O50" s="177"/>
      <c r="P50" s="177"/>
      <c r="Q50" s="177"/>
      <c r="R50" s="177"/>
      <c r="S50" s="177"/>
      <c r="T50" s="177"/>
      <c r="U50" s="177"/>
      <c r="V50" s="148" t="s">
        <v>363</v>
      </c>
      <c r="W50" s="157">
        <v>6406.699999999999</v>
      </c>
      <c r="X50" s="157">
        <v>2626.2</v>
      </c>
      <c r="Y50" s="157">
        <v>2275.75</v>
      </c>
      <c r="Z50" s="149">
        <v>6757.149999999998</v>
      </c>
      <c r="AA50" s="158"/>
      <c r="AB50" s="178"/>
    </row>
    <row r="51" spans="1:28" s="146" customFormat="1" ht="36.75" customHeight="1">
      <c r="A51" s="194"/>
      <c r="B51" s="558" t="s">
        <v>393</v>
      </c>
      <c r="C51" s="558"/>
      <c r="D51" s="558"/>
      <c r="E51" s="558"/>
      <c r="F51" s="272">
        <f>0-20144.32</f>
        <v>-20144.32</v>
      </c>
      <c r="G51" s="177"/>
      <c r="H51" s="177"/>
      <c r="I51" s="177"/>
      <c r="J51" s="177"/>
      <c r="K51" s="177"/>
      <c r="L51" s="214">
        <f>H53-I53</f>
        <v>437.8299999999999</v>
      </c>
      <c r="M51" s="177"/>
      <c r="N51" s="177"/>
      <c r="O51" s="177"/>
      <c r="P51" s="177"/>
      <c r="Q51" s="177"/>
      <c r="R51" s="177"/>
      <c r="S51" s="177"/>
      <c r="T51" s="177"/>
      <c r="U51" s="177"/>
      <c r="V51" s="148" t="s">
        <v>364</v>
      </c>
      <c r="W51" s="157">
        <v>6757.149999999998</v>
      </c>
      <c r="X51" s="157">
        <v>2626.2</v>
      </c>
      <c r="Y51" s="157">
        <v>2614.9500000000003</v>
      </c>
      <c r="Z51" s="149">
        <v>6768.399999999998</v>
      </c>
      <c r="AA51" s="158"/>
      <c r="AB51" s="178"/>
    </row>
    <row r="52" spans="1:28" s="146" customFormat="1" ht="18.75">
      <c r="A52" s="194"/>
      <c r="B52" s="177"/>
      <c r="C52" s="177"/>
      <c r="D52" s="177"/>
      <c r="E52" s="177"/>
      <c r="F52" s="177"/>
      <c r="G52" s="215" t="s">
        <v>345</v>
      </c>
      <c r="H52" s="215" t="s">
        <v>1</v>
      </c>
      <c r="I52" s="215" t="s">
        <v>2</v>
      </c>
      <c r="J52" s="215" t="s">
        <v>346</v>
      </c>
      <c r="K52" s="215" t="s">
        <v>391</v>
      </c>
      <c r="L52" s="216"/>
      <c r="M52" s="177"/>
      <c r="N52" s="177"/>
      <c r="O52" s="177"/>
      <c r="P52" s="177"/>
      <c r="Q52" s="177"/>
      <c r="R52" s="177"/>
      <c r="S52" s="177"/>
      <c r="T52" s="177"/>
      <c r="U52" s="177"/>
      <c r="V52" s="148" t="s">
        <v>365</v>
      </c>
      <c r="W52" s="157">
        <v>6768.399999999998</v>
      </c>
      <c r="X52" s="157">
        <v>2626.2</v>
      </c>
      <c r="Y52" s="157">
        <v>1985.4200000000005</v>
      </c>
      <c r="Z52" s="149">
        <v>7409.1799999999985</v>
      </c>
      <c r="AA52" s="158"/>
      <c r="AB52" s="178"/>
    </row>
    <row r="53" spans="1:28" s="146" customFormat="1" ht="18" customHeight="1">
      <c r="A53" s="177"/>
      <c r="B53" s="503" t="s">
        <v>344</v>
      </c>
      <c r="C53" s="503"/>
      <c r="D53" s="503"/>
      <c r="E53" s="503"/>
      <c r="F53" s="517"/>
      <c r="G53" s="217">
        <f>'07 14 г'!J53</f>
        <v>7409.1799999999985</v>
      </c>
      <c r="H53" s="217">
        <f>Q47</f>
        <v>2626.2</v>
      </c>
      <c r="I53" s="217">
        <f>R47</f>
        <v>2188.37</v>
      </c>
      <c r="J53" s="217">
        <f>G53+H53-I53</f>
        <v>7847.0099999999975</v>
      </c>
      <c r="K53" s="217">
        <f>I53</f>
        <v>2188.37</v>
      </c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48" t="s">
        <v>366</v>
      </c>
      <c r="W53" s="157">
        <f>Z52</f>
        <v>7409.1799999999985</v>
      </c>
      <c r="X53" s="157">
        <f>H53</f>
        <v>2626.2</v>
      </c>
      <c r="Y53" s="157">
        <f>I53</f>
        <v>2188.37</v>
      </c>
      <c r="Z53" s="149">
        <f>W53+X53-Y53</f>
        <v>7847.0099999999975</v>
      </c>
      <c r="AA53" s="158"/>
      <c r="AB53" s="178"/>
    </row>
    <row r="54" spans="1:28" s="146" customFormat="1" ht="18" customHeight="1">
      <c r="A54" s="177"/>
      <c r="B54" s="195"/>
      <c r="C54" s="197"/>
      <c r="D54" s="194"/>
      <c r="E54" s="194"/>
      <c r="F54" s="194"/>
      <c r="G54" s="195"/>
      <c r="H54" s="195"/>
      <c r="I54" s="194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48" t="s">
        <v>367</v>
      </c>
      <c r="W54" s="158"/>
      <c r="X54" s="158"/>
      <c r="Y54" s="158"/>
      <c r="Z54" s="149">
        <f>W54+X54-Y54</f>
        <v>0</v>
      </c>
      <c r="AA54" s="158"/>
      <c r="AB54" s="178"/>
    </row>
    <row r="55" spans="1:28" s="146" customFormat="1" ht="18.75">
      <c r="A55" s="194"/>
      <c r="B55" s="218"/>
      <c r="C55" s="219"/>
      <c r="D55" s="220"/>
      <c r="E55" s="220"/>
      <c r="F55" s="220"/>
      <c r="G55" s="217" t="s">
        <v>307</v>
      </c>
      <c r="H55" s="217" t="s">
        <v>317</v>
      </c>
      <c r="I55" s="194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48" t="s">
        <v>368</v>
      </c>
      <c r="W55" s="158"/>
      <c r="X55" s="158"/>
      <c r="Y55" s="158"/>
      <c r="Z55" s="149">
        <f>W55+X55-Y55</f>
        <v>0</v>
      </c>
      <c r="AA55" s="158"/>
      <c r="AB55" s="178"/>
    </row>
    <row r="56" spans="1:28" s="207" customFormat="1" ht="11.25" customHeight="1">
      <c r="A56" s="221"/>
      <c r="B56" s="222"/>
      <c r="C56" s="223"/>
      <c r="D56" s="224"/>
      <c r="E56" s="224"/>
      <c r="F56" s="224"/>
      <c r="G56" s="205" t="s">
        <v>51</v>
      </c>
      <c r="H56" s="205" t="s">
        <v>51</v>
      </c>
      <c r="I56" s="202"/>
      <c r="L56" s="202"/>
      <c r="V56" s="148" t="s">
        <v>369</v>
      </c>
      <c r="W56" s="158"/>
      <c r="X56" s="158"/>
      <c r="Y56" s="158"/>
      <c r="Z56" s="149">
        <f>W56+X56-Y56</f>
        <v>0</v>
      </c>
      <c r="AA56" s="158"/>
      <c r="AB56" s="209"/>
    </row>
    <row r="57" spans="1:28" s="146" customFormat="1" ht="33.75" customHeight="1">
      <c r="A57" s="225" t="s">
        <v>318</v>
      </c>
      <c r="B57" s="504" t="s">
        <v>342</v>
      </c>
      <c r="C57" s="505"/>
      <c r="D57" s="505"/>
      <c r="E57" s="505"/>
      <c r="F57" s="505"/>
      <c r="G57" s="180"/>
      <c r="H57" s="226">
        <f>H58+H66</f>
        <v>37465.458</v>
      </c>
      <c r="I57" s="194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48" t="s">
        <v>370</v>
      </c>
      <c r="W57" s="158"/>
      <c r="X57" s="158"/>
      <c r="Y57" s="158"/>
      <c r="Z57" s="149">
        <f>W57+X57-Y57</f>
        <v>0</v>
      </c>
      <c r="AA57" s="158"/>
      <c r="AB57" s="178"/>
    </row>
    <row r="58" spans="1:28" s="146" customFormat="1" ht="18.75">
      <c r="A58" s="227" t="s">
        <v>320</v>
      </c>
      <c r="B58" s="506" t="s">
        <v>321</v>
      </c>
      <c r="C58" s="507"/>
      <c r="D58" s="507"/>
      <c r="E58" s="507"/>
      <c r="F58" s="508"/>
      <c r="G58" s="228">
        <f>G59+G60+G61+G63+G65</f>
        <v>9.47</v>
      </c>
      <c r="H58" s="228">
        <f>H59+H60+H61+H63+H65</f>
        <v>17032.738</v>
      </c>
      <c r="I58" s="194"/>
      <c r="J58" s="177"/>
      <c r="K58" s="229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52" t="s">
        <v>371</v>
      </c>
      <c r="W58" s="153">
        <f>SUM(W46:W57)</f>
        <v>55042.55999999999</v>
      </c>
      <c r="X58" s="153">
        <f>SUM(X46:X57)</f>
        <v>20649.600000000002</v>
      </c>
      <c r="Y58" s="153">
        <f>SUM(Y46:Y57)</f>
        <v>19859.690000000002</v>
      </c>
      <c r="Z58" s="153">
        <f>SUM(Z46:Z57)</f>
        <v>55832.46999999998</v>
      </c>
      <c r="AA58" s="153">
        <f>SUM(AA46:AA57)</f>
        <v>0</v>
      </c>
      <c r="AB58" s="178"/>
    </row>
    <row r="59" spans="1:28" s="146" customFormat="1" ht="18.75">
      <c r="A59" s="250" t="s">
        <v>322</v>
      </c>
      <c r="B59" s="509" t="s">
        <v>323</v>
      </c>
      <c r="C59" s="507"/>
      <c r="D59" s="507"/>
      <c r="E59" s="507"/>
      <c r="F59" s="508"/>
      <c r="G59" s="230">
        <v>1.87</v>
      </c>
      <c r="H59" s="252">
        <f>ROUND(G59*C42,2)</f>
        <v>3363.38</v>
      </c>
      <c r="I59" s="194"/>
      <c r="J59" s="177"/>
      <c r="K59" s="229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8"/>
      <c r="X59" s="178"/>
      <c r="Y59" s="178"/>
      <c r="Z59" s="178"/>
      <c r="AA59" s="178"/>
      <c r="AB59" s="178"/>
    </row>
    <row r="60" spans="1:28" s="146" customFormat="1" ht="39.75" customHeight="1">
      <c r="A60" s="250" t="s">
        <v>324</v>
      </c>
      <c r="B60" s="510" t="s">
        <v>325</v>
      </c>
      <c r="C60" s="499"/>
      <c r="D60" s="499"/>
      <c r="E60" s="499"/>
      <c r="F60" s="499"/>
      <c r="G60" s="251">
        <v>2.2</v>
      </c>
      <c r="H60" s="252">
        <f>ROUND(G60*C42,2)</f>
        <v>3956.92</v>
      </c>
      <c r="I60" s="194"/>
      <c r="J60" s="177"/>
      <c r="K60" s="229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8"/>
      <c r="X60" s="178"/>
      <c r="Y60" s="178"/>
      <c r="Z60" s="178"/>
      <c r="AA60" s="178"/>
      <c r="AB60" s="178"/>
    </row>
    <row r="61" spans="1:28" s="146" customFormat="1" ht="15" customHeight="1">
      <c r="A61" s="501" t="s">
        <v>326</v>
      </c>
      <c r="B61" s="502" t="s">
        <v>327</v>
      </c>
      <c r="C61" s="496"/>
      <c r="D61" s="496"/>
      <c r="E61" s="496"/>
      <c r="F61" s="496"/>
      <c r="G61" s="482">
        <v>1.58</v>
      </c>
      <c r="H61" s="500">
        <f>ROUND(G61*C42,2)</f>
        <v>2841.79</v>
      </c>
      <c r="I61" s="194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8"/>
      <c r="X61" s="178"/>
      <c r="Y61" s="178"/>
      <c r="Z61" s="178"/>
      <c r="AA61" s="178"/>
      <c r="AB61" s="178"/>
    </row>
    <row r="62" spans="1:28" s="146" customFormat="1" ht="18.75" customHeight="1">
      <c r="A62" s="501"/>
      <c r="B62" s="496"/>
      <c r="C62" s="496"/>
      <c r="D62" s="496"/>
      <c r="E62" s="496"/>
      <c r="F62" s="496"/>
      <c r="G62" s="482"/>
      <c r="H62" s="500"/>
      <c r="I62" s="194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8"/>
      <c r="X62" s="178"/>
      <c r="Y62" s="178"/>
      <c r="Z62" s="178"/>
      <c r="AA62" s="178"/>
      <c r="AB62" s="178"/>
    </row>
    <row r="63" spans="1:28" s="146" customFormat="1" ht="21" customHeight="1">
      <c r="A63" s="501" t="s">
        <v>328</v>
      </c>
      <c r="B63" s="502" t="s">
        <v>329</v>
      </c>
      <c r="C63" s="496"/>
      <c r="D63" s="496"/>
      <c r="E63" s="496"/>
      <c r="F63" s="496"/>
      <c r="G63" s="482">
        <v>1.28</v>
      </c>
      <c r="H63" s="500">
        <f>G63*C42</f>
        <v>2302.208</v>
      </c>
      <c r="I63" s="194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97"/>
      <c r="X63" s="178"/>
      <c r="Y63" s="178"/>
      <c r="Z63" s="178"/>
      <c r="AA63" s="178"/>
      <c r="AB63" s="178"/>
    </row>
    <row r="64" spans="1:28" s="146" customFormat="1" ht="18.75">
      <c r="A64" s="501"/>
      <c r="B64" s="496"/>
      <c r="C64" s="496"/>
      <c r="D64" s="496"/>
      <c r="E64" s="496"/>
      <c r="F64" s="496"/>
      <c r="G64" s="482"/>
      <c r="H64" s="500"/>
      <c r="I64" s="194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8"/>
      <c r="X64" s="178"/>
      <c r="Y64" s="178"/>
      <c r="Z64" s="178"/>
      <c r="AA64" s="178"/>
      <c r="AB64" s="178"/>
    </row>
    <row r="65" spans="1:28" s="146" customFormat="1" ht="18.75">
      <c r="A65" s="250" t="s">
        <v>330</v>
      </c>
      <c r="B65" s="496" t="s">
        <v>331</v>
      </c>
      <c r="C65" s="496"/>
      <c r="D65" s="496"/>
      <c r="E65" s="496"/>
      <c r="F65" s="496"/>
      <c r="G65" s="217">
        <v>2.54</v>
      </c>
      <c r="H65" s="231">
        <f>ROUND(G65*C42,2)</f>
        <v>4568.44</v>
      </c>
      <c r="I65" s="194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8"/>
      <c r="X65" s="178"/>
      <c r="Y65" s="178"/>
      <c r="Z65" s="178"/>
      <c r="AA65" s="178"/>
      <c r="AB65" s="178"/>
    </row>
    <row r="66" spans="1:28" s="146" customFormat="1" ht="18.75">
      <c r="A66" s="226" t="s">
        <v>332</v>
      </c>
      <c r="B66" s="497" t="s">
        <v>333</v>
      </c>
      <c r="C66" s="480"/>
      <c r="D66" s="480"/>
      <c r="E66" s="480"/>
      <c r="F66" s="480"/>
      <c r="G66" s="226"/>
      <c r="H66" s="226">
        <f>H67+H68+H69+H70+H71+H72</f>
        <v>20432.719999999998</v>
      </c>
      <c r="I66" s="194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97"/>
      <c r="X66" s="178"/>
      <c r="Y66" s="178"/>
      <c r="Z66" s="178"/>
      <c r="AA66" s="178"/>
      <c r="AB66" s="178"/>
    </row>
    <row r="67" spans="1:28" s="146" customFormat="1" ht="18.75">
      <c r="A67" s="216"/>
      <c r="B67" s="498" t="s">
        <v>334</v>
      </c>
      <c r="C67" s="499"/>
      <c r="D67" s="499"/>
      <c r="E67" s="499"/>
      <c r="F67" s="499"/>
      <c r="G67" s="232"/>
      <c r="H67" s="232"/>
      <c r="I67" s="194"/>
      <c r="J67" s="177"/>
      <c r="K67" s="177"/>
      <c r="L67" s="194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8"/>
      <c r="X67" s="178"/>
      <c r="Y67" s="178"/>
      <c r="Z67" s="178"/>
      <c r="AA67" s="178"/>
      <c r="AB67" s="178"/>
    </row>
    <row r="68" spans="1:28" s="146" customFormat="1" ht="18.75">
      <c r="A68" s="216"/>
      <c r="B68" s="498" t="s">
        <v>350</v>
      </c>
      <c r="C68" s="499"/>
      <c r="D68" s="499"/>
      <c r="E68" s="499"/>
      <c r="F68" s="499"/>
      <c r="G68" s="231"/>
      <c r="H68" s="231"/>
      <c r="I68" s="194"/>
      <c r="J68" s="177"/>
      <c r="K68" s="177"/>
      <c r="L68" s="194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8"/>
      <c r="X68" s="178"/>
      <c r="Y68" s="178"/>
      <c r="Z68" s="178"/>
      <c r="AA68" s="178"/>
      <c r="AB68" s="178"/>
    </row>
    <row r="69" spans="1:28" s="146" customFormat="1" ht="37.5" customHeight="1">
      <c r="A69" s="216"/>
      <c r="B69" s="488" t="s">
        <v>394</v>
      </c>
      <c r="C69" s="489"/>
      <c r="D69" s="489"/>
      <c r="E69" s="489"/>
      <c r="F69" s="490"/>
      <c r="G69" s="231"/>
      <c r="H69" s="231">
        <f>90649.17-40000-2014.43*15</f>
        <v>20432.719999999998</v>
      </c>
      <c r="I69" s="194"/>
      <c r="J69" s="177"/>
      <c r="K69" s="177"/>
      <c r="L69" s="194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97"/>
      <c r="X69" s="178"/>
      <c r="Y69" s="178"/>
      <c r="Z69" s="178"/>
      <c r="AA69" s="178"/>
      <c r="AB69" s="178"/>
    </row>
    <row r="70" spans="1:28" s="146" customFormat="1" ht="18.75" customHeight="1">
      <c r="A70" s="216"/>
      <c r="B70" s="488" t="s">
        <v>336</v>
      </c>
      <c r="C70" s="489"/>
      <c r="D70" s="489"/>
      <c r="E70" s="489"/>
      <c r="F70" s="490"/>
      <c r="G70" s="231"/>
      <c r="H70" s="231"/>
      <c r="I70" s="194"/>
      <c r="J70" s="177"/>
      <c r="K70" s="177"/>
      <c r="L70" s="194"/>
      <c r="M70" s="194"/>
      <c r="N70" s="177"/>
      <c r="O70" s="177"/>
      <c r="P70" s="177"/>
      <c r="Q70" s="177"/>
      <c r="R70" s="177"/>
      <c r="S70" s="177"/>
      <c r="T70" s="177"/>
      <c r="U70" s="177"/>
      <c r="V70" s="177"/>
      <c r="W70" s="178"/>
      <c r="X70" s="178"/>
      <c r="Y70" s="178"/>
      <c r="Z70" s="178"/>
      <c r="AA70" s="178"/>
      <c r="AB70" s="178"/>
    </row>
    <row r="71" spans="1:28" s="146" customFormat="1" ht="18.75" customHeight="1">
      <c r="A71" s="216"/>
      <c r="B71" s="488" t="s">
        <v>336</v>
      </c>
      <c r="C71" s="489"/>
      <c r="D71" s="489"/>
      <c r="E71" s="489"/>
      <c r="F71" s="490"/>
      <c r="G71" s="231"/>
      <c r="H71" s="231"/>
      <c r="I71" s="194"/>
      <c r="J71" s="177"/>
      <c r="K71" s="177"/>
      <c r="L71" s="194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8"/>
      <c r="X71" s="178"/>
      <c r="Y71" s="178"/>
      <c r="Z71" s="178"/>
      <c r="AA71" s="178"/>
      <c r="AB71" s="178"/>
    </row>
    <row r="72" spans="1:28" s="146" customFormat="1" ht="32.25" customHeight="1">
      <c r="A72" s="216"/>
      <c r="B72" s="488" t="s">
        <v>336</v>
      </c>
      <c r="C72" s="489"/>
      <c r="D72" s="489"/>
      <c r="E72" s="489"/>
      <c r="F72" s="490"/>
      <c r="G72" s="231"/>
      <c r="H72" s="231"/>
      <c r="I72" s="194"/>
      <c r="J72" s="177"/>
      <c r="K72" s="177"/>
      <c r="L72" s="194"/>
      <c r="M72" s="194"/>
      <c r="N72" s="177"/>
      <c r="O72" s="194"/>
      <c r="P72" s="177"/>
      <c r="Q72" s="177"/>
      <c r="R72" s="177"/>
      <c r="S72" s="177"/>
      <c r="T72" s="177"/>
      <c r="U72" s="177"/>
      <c r="V72" s="177"/>
      <c r="W72" s="197"/>
      <c r="X72" s="178"/>
      <c r="Y72" s="178"/>
      <c r="Z72" s="178"/>
      <c r="AA72" s="178"/>
      <c r="AB72" s="178"/>
    </row>
    <row r="73" spans="1:28" s="146" customFormat="1" ht="18.75">
      <c r="A73" s="216"/>
      <c r="B73" s="233"/>
      <c r="C73" s="234"/>
      <c r="D73" s="234"/>
      <c r="E73" s="234"/>
      <c r="F73" s="234"/>
      <c r="G73" s="235"/>
      <c r="H73" s="194"/>
      <c r="I73" s="194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8"/>
      <c r="X73" s="178"/>
      <c r="Y73" s="178"/>
      <c r="Z73" s="178"/>
      <c r="AA73" s="178"/>
      <c r="AB73" s="178"/>
    </row>
    <row r="74" spans="1:28" s="146" customFormat="1" ht="18.75" customHeight="1">
      <c r="A74" s="216"/>
      <c r="B74" s="233"/>
      <c r="C74" s="234"/>
      <c r="D74" s="234"/>
      <c r="E74" s="234"/>
      <c r="F74" s="234"/>
      <c r="G74" s="491" t="s">
        <v>62</v>
      </c>
      <c r="H74" s="492"/>
      <c r="I74" s="493" t="s">
        <v>316</v>
      </c>
      <c r="J74" s="492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94"/>
      <c r="V74" s="177"/>
      <c r="W74" s="178"/>
      <c r="X74" s="178"/>
      <c r="Y74" s="178"/>
      <c r="Z74" s="178"/>
      <c r="AA74" s="178"/>
      <c r="AB74" s="178"/>
    </row>
    <row r="75" spans="1:28" s="207" customFormat="1" ht="12.75">
      <c r="A75" s="236"/>
      <c r="B75" s="237"/>
      <c r="C75" s="238"/>
      <c r="D75" s="238"/>
      <c r="E75" s="238"/>
      <c r="F75" s="238"/>
      <c r="G75" s="494" t="s">
        <v>51</v>
      </c>
      <c r="H75" s="495"/>
      <c r="I75" s="494" t="s">
        <v>51</v>
      </c>
      <c r="J75" s="495"/>
      <c r="W75" s="209"/>
      <c r="X75" s="209"/>
      <c r="Y75" s="209"/>
      <c r="Z75" s="209"/>
      <c r="AA75" s="209"/>
      <c r="AB75" s="209"/>
    </row>
    <row r="76" spans="1:28" s="185" customFormat="1" ht="18.75">
      <c r="A76" s="216"/>
      <c r="B76" s="479" t="s">
        <v>337</v>
      </c>
      <c r="C76" s="480"/>
      <c r="D76" s="480"/>
      <c r="E76" s="480"/>
      <c r="F76" s="481"/>
      <c r="G76" s="482">
        <f>'07 14 г'!G77:H77</f>
        <v>51916.939999999944</v>
      </c>
      <c r="H76" s="483"/>
      <c r="I76" s="482">
        <f>'07 14 г'!I77:J77</f>
        <v>0</v>
      </c>
      <c r="J76" s="483"/>
      <c r="L76" s="239" t="s">
        <v>338</v>
      </c>
      <c r="M76" s="239" t="s">
        <v>339</v>
      </c>
      <c r="W76" s="239"/>
      <c r="X76" s="239"/>
      <c r="Y76" s="239"/>
      <c r="Z76" s="239"/>
      <c r="AA76" s="239"/>
      <c r="AB76" s="239"/>
    </row>
    <row r="77" spans="1:28" s="146" customFormat="1" ht="18.75">
      <c r="A77" s="195"/>
      <c r="B77" s="479" t="s">
        <v>340</v>
      </c>
      <c r="C77" s="480"/>
      <c r="D77" s="480"/>
      <c r="E77" s="480"/>
      <c r="F77" s="481"/>
      <c r="G77" s="482">
        <f>G76+I47-J47+F51</f>
        <v>17938.57999999995</v>
      </c>
      <c r="H77" s="483"/>
      <c r="I77" s="484">
        <f>I76+I53-K53</f>
        <v>0</v>
      </c>
      <c r="J77" s="483"/>
      <c r="K77" s="177"/>
      <c r="L77" s="197">
        <f>G77</f>
        <v>17938.57999999995</v>
      </c>
      <c r="M77" s="197">
        <f>I77</f>
        <v>0</v>
      </c>
      <c r="N77" s="177"/>
      <c r="O77" s="240"/>
      <c r="P77" s="241"/>
      <c r="Q77" s="177"/>
      <c r="R77" s="177"/>
      <c r="S77" s="177"/>
      <c r="T77" s="177"/>
      <c r="U77" s="194"/>
      <c r="V77" s="177"/>
      <c r="W77" s="178"/>
      <c r="X77" s="178"/>
      <c r="Y77" s="178"/>
      <c r="Z77" s="178"/>
      <c r="AA77" s="178"/>
      <c r="AB77" s="178"/>
    </row>
    <row r="78" spans="1:28" s="146" customFormat="1" ht="18.75">
      <c r="A78" s="194"/>
      <c r="B78" s="194"/>
      <c r="C78" s="194"/>
      <c r="D78" s="194"/>
      <c r="E78" s="194"/>
      <c r="F78" s="194"/>
      <c r="G78" s="242"/>
      <c r="H78" s="194"/>
      <c r="I78" s="194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8"/>
      <c r="X78" s="178"/>
      <c r="Y78" s="178"/>
      <c r="Z78" s="178"/>
      <c r="AA78" s="178"/>
      <c r="AB78" s="178"/>
    </row>
    <row r="79" spans="1:28" s="146" customFormat="1" ht="18.75">
      <c r="A79" s="194"/>
      <c r="B79" s="177"/>
      <c r="C79" s="177"/>
      <c r="D79" s="177"/>
      <c r="E79" s="177"/>
      <c r="F79" s="177"/>
      <c r="G79" s="243"/>
      <c r="H79" s="244"/>
      <c r="I79" s="194"/>
      <c r="J79" s="177"/>
      <c r="K79" s="177"/>
      <c r="L79" s="194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8"/>
      <c r="X79" s="178"/>
      <c r="Y79" s="178"/>
      <c r="Z79" s="178"/>
      <c r="AA79" s="178"/>
      <c r="AB79" s="178"/>
    </row>
    <row r="80" spans="1:28" s="146" customFormat="1" ht="18.75">
      <c r="A80" s="194"/>
      <c r="B80" s="177"/>
      <c r="C80" s="177"/>
      <c r="D80" s="177"/>
      <c r="E80" s="177"/>
      <c r="F80" s="177"/>
      <c r="G80" s="194"/>
      <c r="H80" s="194"/>
      <c r="I80" s="194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8"/>
      <c r="X80" s="178"/>
      <c r="Y80" s="178"/>
      <c r="Z80" s="178"/>
      <c r="AA80" s="178"/>
      <c r="AB80" s="178"/>
    </row>
    <row r="81" spans="1:9" ht="18.75">
      <c r="A81" s="194" t="s">
        <v>392</v>
      </c>
      <c r="H81" s="194"/>
      <c r="I81" s="194"/>
    </row>
    <row r="82" spans="1:9" ht="18.75">
      <c r="A82" s="194"/>
      <c r="H82" s="194"/>
      <c r="I82" s="194"/>
    </row>
    <row r="83" spans="1:9" ht="18.75">
      <c r="A83" s="194"/>
      <c r="H83" s="194"/>
      <c r="I83" s="194"/>
    </row>
    <row r="84" spans="1:9" ht="18.75">
      <c r="A84" s="194"/>
      <c r="H84" s="194"/>
      <c r="I84" s="194"/>
    </row>
    <row r="85" spans="1:9" ht="18.75">
      <c r="A85" s="194"/>
      <c r="H85" s="194"/>
      <c r="I85" s="194"/>
    </row>
    <row r="86" spans="1:9" ht="14.25" customHeight="1">
      <c r="A86" s="194"/>
      <c r="H86" s="194"/>
      <c r="I86" s="194"/>
    </row>
    <row r="87" spans="8:19" ht="18.75" hidden="1">
      <c r="H87" s="194"/>
      <c r="L87" s="177">
        <v>0</v>
      </c>
      <c r="O87" s="245" t="s">
        <v>280</v>
      </c>
      <c r="P87" s="246">
        <f>'[2]июнь2013г'!D92</f>
        <v>5934.36</v>
      </c>
      <c r="Q87" s="246">
        <f>'[2]июнь2013г'!E92</f>
        <v>2626.2</v>
      </c>
      <c r="R87" s="246">
        <f>'[2]июнь2013г'!F92</f>
        <v>2134.76</v>
      </c>
      <c r="S87" s="246">
        <f>'[2]июнь2013г'!G92</f>
        <v>6425.8</v>
      </c>
    </row>
    <row r="88" spans="3:19" ht="18.75" hidden="1">
      <c r="C88" s="216"/>
      <c r="O88" s="246" t="s">
        <v>283</v>
      </c>
      <c r="P88" s="214">
        <f>S87</f>
        <v>6425.8</v>
      </c>
      <c r="Q88" s="180">
        <v>2626.2</v>
      </c>
      <c r="R88" s="180">
        <v>2377.48</v>
      </c>
      <c r="S88" s="214">
        <f>P88+Q88-R88+L87</f>
        <v>6674.52</v>
      </c>
    </row>
    <row r="89" ht="18.75" hidden="1"/>
    <row r="90" ht="18.75" hidden="1"/>
    <row r="91" ht="18.75">
      <c r="A91" s="247" t="s">
        <v>377</v>
      </c>
    </row>
    <row r="92" spans="1:11" ht="18.75">
      <c r="A92" s="247" t="s">
        <v>378</v>
      </c>
      <c r="F92" s="177" t="s">
        <v>70</v>
      </c>
      <c r="K92" s="177" t="s">
        <v>71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9">
    <mergeCell ref="C14:D15"/>
    <mergeCell ref="A35:K36"/>
    <mergeCell ref="W44:AA44"/>
    <mergeCell ref="B47:F47"/>
    <mergeCell ref="B48:F48"/>
    <mergeCell ref="B49:F49"/>
    <mergeCell ref="B50:F50"/>
    <mergeCell ref="B53:F53"/>
    <mergeCell ref="B57:F57"/>
    <mergeCell ref="B58:F58"/>
    <mergeCell ref="B59:F59"/>
    <mergeCell ref="B60:F60"/>
    <mergeCell ref="B51:E51"/>
    <mergeCell ref="A61:A62"/>
    <mergeCell ref="B61:F62"/>
    <mergeCell ref="G61:G62"/>
    <mergeCell ref="H61:H62"/>
    <mergeCell ref="A63:A64"/>
    <mergeCell ref="B63:F64"/>
    <mergeCell ref="G63:G64"/>
    <mergeCell ref="H63:H64"/>
    <mergeCell ref="B65:F65"/>
    <mergeCell ref="B66:F66"/>
    <mergeCell ref="B67:F67"/>
    <mergeCell ref="B68:F68"/>
    <mergeCell ref="B69:F69"/>
    <mergeCell ref="B70:F70"/>
    <mergeCell ref="B71:F71"/>
    <mergeCell ref="B72:F72"/>
    <mergeCell ref="G74:H74"/>
    <mergeCell ref="I74:J74"/>
    <mergeCell ref="G75:H75"/>
    <mergeCell ref="I75:J75"/>
    <mergeCell ref="B76:F76"/>
    <mergeCell ref="G76:H76"/>
    <mergeCell ref="I76:J76"/>
    <mergeCell ref="B77:F77"/>
    <mergeCell ref="G77:H77"/>
    <mergeCell ref="I77:J7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47F709"/>
  </sheetPr>
  <dimension ref="A2:AB92"/>
  <sheetViews>
    <sheetView view="pageBreakPreview" zoomScale="80" zoomScaleSheetLayoutView="80" zoomScalePageLayoutView="0" workbookViewId="0" topLeftCell="A60">
      <selection activeCell="M47" sqref="M47:S47"/>
    </sheetView>
  </sheetViews>
  <sheetFormatPr defaultColWidth="9.140625" defaultRowHeight="15" outlineLevelCol="1"/>
  <cols>
    <col min="1" max="1" width="9.8515625" style="177" bestFit="1" customWidth="1"/>
    <col min="2" max="2" width="12.140625" style="177" customWidth="1"/>
    <col min="3" max="3" width="10.7109375" style="177" customWidth="1"/>
    <col min="4" max="4" width="10.57421875" style="177" customWidth="1"/>
    <col min="5" max="5" width="10.28125" style="177" customWidth="1"/>
    <col min="6" max="6" width="11.421875" style="177" customWidth="1"/>
    <col min="7" max="7" width="12.140625" style="177" customWidth="1"/>
    <col min="8" max="8" width="13.140625" style="177" customWidth="1"/>
    <col min="9" max="9" width="13.421875" style="177" customWidth="1"/>
    <col min="10" max="10" width="12.7109375" style="177" customWidth="1"/>
    <col min="11" max="11" width="18.140625" style="177" customWidth="1"/>
    <col min="12" max="12" width="13.421875" style="177" hidden="1" customWidth="1" outlineLevel="1"/>
    <col min="13" max="13" width="12.7109375" style="177" hidden="1" customWidth="1" outlineLevel="1"/>
    <col min="14" max="14" width="7.421875" style="177" hidden="1" customWidth="1" outlineLevel="1"/>
    <col min="15" max="15" width="12.7109375" style="177" hidden="1" customWidth="1" outlineLevel="1"/>
    <col min="16" max="16" width="12.8515625" style="177" hidden="1" customWidth="1" outlineLevel="1"/>
    <col min="17" max="17" width="7.421875" style="177" hidden="1" customWidth="1" outlineLevel="1"/>
    <col min="18" max="20" width="9.140625" style="177" hidden="1" customWidth="1" outlineLevel="1"/>
    <col min="21" max="21" width="9.140625" style="177" customWidth="1" collapsed="1"/>
    <col min="22" max="22" width="6.7109375" style="177" bestFit="1" customWidth="1"/>
    <col min="23" max="23" width="12.7109375" style="178" bestFit="1" customWidth="1"/>
    <col min="24" max="27" width="13.00390625" style="178" bestFit="1" customWidth="1"/>
    <col min="28" max="28" width="9.140625" style="178" customWidth="1"/>
    <col min="29" max="41" width="9.140625" style="146" customWidth="1"/>
    <col min="42" max="16384" width="9.140625" style="177" customWidth="1"/>
  </cols>
  <sheetData>
    <row r="1" ht="12.75" customHeight="1" hidden="1"/>
    <row r="2" spans="2:8" ht="18.75" hidden="1">
      <c r="B2" s="179" t="s">
        <v>293</v>
      </c>
      <c r="C2" s="179"/>
      <c r="D2" s="179" t="s">
        <v>294</v>
      </c>
      <c r="E2" s="179"/>
      <c r="F2" s="179" t="s">
        <v>295</v>
      </c>
      <c r="G2" s="179"/>
      <c r="H2" s="179"/>
    </row>
    <row r="3" ht="18.75" hidden="1"/>
    <row r="4" ht="1.5" customHeight="1" hidden="1"/>
    <row r="5" ht="18.75" hidden="1"/>
    <row r="6" spans="2:11" ht="18.75" hidden="1">
      <c r="B6" s="180"/>
      <c r="C6" s="181" t="s">
        <v>0</v>
      </c>
      <c r="D6" s="181" t="s">
        <v>1</v>
      </c>
      <c r="E6" s="181"/>
      <c r="F6" s="181" t="s">
        <v>2</v>
      </c>
      <c r="G6" s="181" t="s">
        <v>3</v>
      </c>
      <c r="H6" s="181" t="s">
        <v>4</v>
      </c>
      <c r="I6" s="181" t="s">
        <v>5</v>
      </c>
      <c r="J6" s="181"/>
      <c r="K6" s="182"/>
    </row>
    <row r="7" spans="2:11" ht="18.75" hidden="1">
      <c r="B7" s="180"/>
      <c r="C7" s="181" t="s">
        <v>6</v>
      </c>
      <c r="D7" s="181"/>
      <c r="E7" s="181"/>
      <c r="F7" s="181"/>
      <c r="G7" s="181" t="s">
        <v>7</v>
      </c>
      <c r="H7" s="181" t="s">
        <v>8</v>
      </c>
      <c r="I7" s="181" t="s">
        <v>9</v>
      </c>
      <c r="J7" s="181"/>
      <c r="K7" s="182"/>
    </row>
    <row r="8" spans="2:11" ht="18.75" hidden="1">
      <c r="B8" s="180" t="s">
        <v>177</v>
      </c>
      <c r="C8" s="183">
        <v>48.28</v>
      </c>
      <c r="D8" s="183">
        <v>0</v>
      </c>
      <c r="E8" s="183"/>
      <c r="F8" s="184"/>
      <c r="G8" s="180"/>
      <c r="H8" s="183">
        <v>0</v>
      </c>
      <c r="I8" s="184">
        <v>48.28</v>
      </c>
      <c r="J8" s="180"/>
      <c r="K8" s="185"/>
    </row>
    <row r="9" spans="2:11" ht="18.75" hidden="1">
      <c r="B9" s="180" t="s">
        <v>11</v>
      </c>
      <c r="C9" s="183">
        <v>4790.06</v>
      </c>
      <c r="D9" s="183">
        <v>3707.55</v>
      </c>
      <c r="E9" s="183"/>
      <c r="F9" s="184">
        <v>2795.32</v>
      </c>
      <c r="G9" s="180"/>
      <c r="H9" s="183">
        <v>2795.32</v>
      </c>
      <c r="I9" s="184">
        <v>5702.29</v>
      </c>
      <c r="J9" s="180"/>
      <c r="K9" s="185"/>
    </row>
    <row r="10" spans="2:11" ht="18.75" hidden="1">
      <c r="B10" s="180" t="s">
        <v>12</v>
      </c>
      <c r="C10" s="180"/>
      <c r="D10" s="183">
        <f>SUM(D8:D9)</f>
        <v>3707.55</v>
      </c>
      <c r="E10" s="183"/>
      <c r="F10" s="180"/>
      <c r="G10" s="180"/>
      <c r="H10" s="183">
        <f>SUM(H8:H9)</f>
        <v>2795.32</v>
      </c>
      <c r="I10" s="180"/>
      <c r="J10" s="180"/>
      <c r="K10" s="185"/>
    </row>
    <row r="11" ht="18.75" hidden="1">
      <c r="B11" s="177" t="s">
        <v>296</v>
      </c>
    </row>
    <row r="12" ht="7.5" customHeight="1" hidden="1"/>
    <row r="13" ht="8.25" customHeight="1" hidden="1"/>
    <row r="14" spans="2:17" ht="18.75" hidden="1">
      <c r="B14" s="186" t="s">
        <v>252</v>
      </c>
      <c r="C14" s="511" t="s">
        <v>14</v>
      </c>
      <c r="D14" s="512"/>
      <c r="E14" s="276"/>
      <c r="F14" s="181"/>
      <c r="G14" s="181"/>
      <c r="H14" s="181"/>
      <c r="I14" s="181" t="s">
        <v>20</v>
      </c>
      <c r="J14" s="185"/>
      <c r="K14" s="185"/>
      <c r="L14" s="185"/>
      <c r="M14" s="185"/>
      <c r="N14" s="185"/>
      <c r="O14" s="185"/>
      <c r="P14" s="185"/>
      <c r="Q14" s="185"/>
    </row>
    <row r="15" spans="2:17" ht="14.25" customHeight="1" hidden="1">
      <c r="B15" s="187"/>
      <c r="C15" s="513"/>
      <c r="D15" s="514"/>
      <c r="E15" s="277"/>
      <c r="F15" s="181"/>
      <c r="G15" s="181"/>
      <c r="H15" s="181" t="s">
        <v>270</v>
      </c>
      <c r="I15" s="181"/>
      <c r="J15" s="185"/>
      <c r="K15" s="185"/>
      <c r="L15" s="185"/>
      <c r="M15" s="185"/>
      <c r="N15" s="185"/>
      <c r="O15" s="185"/>
      <c r="P15" s="185"/>
      <c r="Q15" s="185"/>
    </row>
    <row r="16" spans="2:17" ht="3.75" customHeight="1" hidden="1">
      <c r="B16" s="188"/>
      <c r="C16" s="180"/>
      <c r="D16" s="180"/>
      <c r="E16" s="180"/>
      <c r="F16" s="180"/>
      <c r="G16" s="180"/>
      <c r="H16" s="180"/>
      <c r="I16" s="180"/>
      <c r="J16" s="185"/>
      <c r="K16" s="185"/>
      <c r="L16" s="185"/>
      <c r="M16" s="185"/>
      <c r="N16" s="185"/>
      <c r="O16" s="185"/>
      <c r="P16" s="185"/>
      <c r="Q16" s="185"/>
    </row>
    <row r="17" spans="2:17" ht="13.5" customHeight="1" hidden="1">
      <c r="B17" s="180"/>
      <c r="C17" s="180"/>
      <c r="D17" s="180"/>
      <c r="E17" s="180"/>
      <c r="F17" s="180"/>
      <c r="G17" s="180"/>
      <c r="H17" s="180"/>
      <c r="I17" s="180"/>
      <c r="J17" s="185"/>
      <c r="K17" s="185"/>
      <c r="L17" s="185"/>
      <c r="M17" s="185"/>
      <c r="N17" s="185"/>
      <c r="O17" s="185"/>
      <c r="P17" s="185"/>
      <c r="Q17" s="185"/>
    </row>
    <row r="18" spans="2:17" ht="0.75" customHeight="1" hidden="1">
      <c r="B18" s="180"/>
      <c r="C18" s="180"/>
      <c r="D18" s="180"/>
      <c r="E18" s="180"/>
      <c r="F18" s="180"/>
      <c r="G18" s="180"/>
      <c r="H18" s="180"/>
      <c r="I18" s="180"/>
      <c r="J18" s="185"/>
      <c r="K18" s="185"/>
      <c r="L18" s="185"/>
      <c r="M18" s="185"/>
      <c r="N18" s="185"/>
      <c r="O18" s="185"/>
      <c r="P18" s="185"/>
      <c r="Q18" s="185"/>
    </row>
    <row r="19" spans="2:17" ht="14.25" customHeight="1" hidden="1" thickBot="1">
      <c r="B19" s="180"/>
      <c r="C19" s="180"/>
      <c r="D19" s="180"/>
      <c r="E19" s="180"/>
      <c r="F19" s="180"/>
      <c r="G19" s="180"/>
      <c r="H19" s="180"/>
      <c r="I19" s="180"/>
      <c r="J19" s="185"/>
      <c r="K19" s="185"/>
      <c r="L19" s="185"/>
      <c r="M19" s="185"/>
      <c r="N19" s="185"/>
      <c r="O19" s="185"/>
      <c r="P19" s="185"/>
      <c r="Q19" s="185"/>
    </row>
    <row r="20" spans="2:17" ht="0.75" customHeight="1" hidden="1">
      <c r="B20" s="180"/>
      <c r="C20" s="180"/>
      <c r="D20" s="180"/>
      <c r="E20" s="180"/>
      <c r="F20" s="180"/>
      <c r="G20" s="180"/>
      <c r="H20" s="180"/>
      <c r="I20" s="180"/>
      <c r="J20" s="185"/>
      <c r="K20" s="185"/>
      <c r="L20" s="185"/>
      <c r="M20" s="185"/>
      <c r="N20" s="185"/>
      <c r="O20" s="185"/>
      <c r="P20" s="185"/>
      <c r="Q20" s="185"/>
    </row>
    <row r="21" spans="2:17" ht="19.5" hidden="1" thickBot="1">
      <c r="B21" s="180"/>
      <c r="C21" s="180"/>
      <c r="D21" s="180"/>
      <c r="E21" s="180"/>
      <c r="F21" s="180"/>
      <c r="G21" s="189" t="s">
        <v>297</v>
      </c>
      <c r="H21" s="190" t="s">
        <v>262</v>
      </c>
      <c r="I21" s="180"/>
      <c r="J21" s="185"/>
      <c r="K21" s="185"/>
      <c r="L21" s="185"/>
      <c r="M21" s="185"/>
      <c r="N21" s="185"/>
      <c r="O21" s="185"/>
      <c r="P21" s="185"/>
      <c r="Q21" s="185"/>
    </row>
    <row r="22" spans="2:17" ht="18.75" hidden="1">
      <c r="B22" s="191" t="s">
        <v>215</v>
      </c>
      <c r="C22" s="191"/>
      <c r="D22" s="191"/>
      <c r="E22" s="191"/>
      <c r="F22" s="183"/>
      <c r="G22" s="180">
        <v>347.8</v>
      </c>
      <c r="H22" s="180">
        <v>7.55</v>
      </c>
      <c r="I22" s="184">
        <f>G22*H22</f>
        <v>2625.89</v>
      </c>
      <c r="J22" s="185"/>
      <c r="K22" s="185"/>
      <c r="L22" s="185"/>
      <c r="M22" s="185"/>
      <c r="N22" s="185"/>
      <c r="O22" s="185"/>
      <c r="P22" s="185"/>
      <c r="Q22" s="185"/>
    </row>
    <row r="23" spans="2:17" ht="18.75" hidden="1">
      <c r="B23" s="191" t="s">
        <v>216</v>
      </c>
      <c r="C23" s="191"/>
      <c r="D23" s="191"/>
      <c r="E23" s="191"/>
      <c r="F23" s="180"/>
      <c r="G23" s="180"/>
      <c r="H23" s="180"/>
      <c r="I23" s="180"/>
      <c r="J23" s="185"/>
      <c r="K23" s="185"/>
      <c r="L23" s="185"/>
      <c r="M23" s="185"/>
      <c r="N23" s="185"/>
      <c r="O23" s="185"/>
      <c r="P23" s="185"/>
      <c r="Q23" s="185"/>
    </row>
    <row r="24" spans="2:17" ht="2.25" customHeight="1" hidden="1">
      <c r="B24" s="191" t="s">
        <v>217</v>
      </c>
      <c r="C24" s="191" t="s">
        <v>218</v>
      </c>
      <c r="D24" s="191"/>
      <c r="E24" s="191"/>
      <c r="F24" s="180"/>
      <c r="G24" s="180"/>
      <c r="H24" s="180"/>
      <c r="I24" s="180"/>
      <c r="J24" s="185"/>
      <c r="K24" s="185"/>
      <c r="L24" s="185"/>
      <c r="M24" s="185"/>
      <c r="N24" s="185"/>
      <c r="O24" s="185"/>
      <c r="P24" s="185"/>
      <c r="Q24" s="185"/>
    </row>
    <row r="25" spans="2:17" ht="14.25" customHeight="1" hidden="1">
      <c r="B25" s="191" t="s">
        <v>219</v>
      </c>
      <c r="C25" s="191"/>
      <c r="D25" s="191"/>
      <c r="E25" s="191"/>
      <c r="F25" s="180"/>
      <c r="G25" s="180"/>
      <c r="H25" s="180"/>
      <c r="I25" s="180"/>
      <c r="J25" s="185"/>
      <c r="K25" s="185"/>
      <c r="L25" s="185"/>
      <c r="M25" s="185"/>
      <c r="N25" s="185"/>
      <c r="O25" s="185"/>
      <c r="P25" s="185"/>
      <c r="Q25" s="185"/>
    </row>
    <row r="26" spans="2:17" ht="18.75" hidden="1">
      <c r="B26" s="180"/>
      <c r="C26" s="180"/>
      <c r="D26" s="180"/>
      <c r="E26" s="180"/>
      <c r="F26" s="180"/>
      <c r="G26" s="180"/>
      <c r="H26" s="180"/>
      <c r="I26" s="180"/>
      <c r="J26" s="185"/>
      <c r="K26" s="185"/>
      <c r="L26" s="185"/>
      <c r="M26" s="185"/>
      <c r="N26" s="185"/>
      <c r="O26" s="185"/>
      <c r="P26" s="185"/>
      <c r="Q26" s="185"/>
    </row>
    <row r="27" spans="2:17" ht="0.75" customHeight="1" hidden="1">
      <c r="B27" s="180"/>
      <c r="C27" s="180"/>
      <c r="D27" s="180"/>
      <c r="E27" s="180"/>
      <c r="F27" s="180"/>
      <c r="G27" s="180"/>
      <c r="H27" s="180"/>
      <c r="I27" s="180"/>
      <c r="J27" s="185"/>
      <c r="K27" s="185"/>
      <c r="L27" s="185"/>
      <c r="M27" s="185"/>
      <c r="N27" s="185"/>
      <c r="O27" s="185"/>
      <c r="P27" s="185"/>
      <c r="Q27" s="185"/>
    </row>
    <row r="28" spans="2:17" ht="3.75" customHeight="1" hidden="1">
      <c r="B28" s="180"/>
      <c r="C28" s="180"/>
      <c r="D28" s="180"/>
      <c r="E28" s="180"/>
      <c r="F28" s="180"/>
      <c r="G28" s="180"/>
      <c r="H28" s="180"/>
      <c r="I28" s="180"/>
      <c r="J28" s="185"/>
      <c r="K28" s="185"/>
      <c r="L28" s="185"/>
      <c r="M28" s="185"/>
      <c r="N28" s="185"/>
      <c r="O28" s="185"/>
      <c r="P28" s="185"/>
      <c r="Q28" s="185"/>
    </row>
    <row r="29" spans="2:17" ht="18.75" hidden="1">
      <c r="B29" s="180"/>
      <c r="C29" s="180"/>
      <c r="D29" s="180"/>
      <c r="E29" s="180"/>
      <c r="F29" s="180"/>
      <c r="G29" s="180"/>
      <c r="H29" s="180"/>
      <c r="I29" s="180"/>
      <c r="J29" s="185"/>
      <c r="K29" s="185"/>
      <c r="L29" s="185"/>
      <c r="M29" s="185"/>
      <c r="N29" s="185"/>
      <c r="O29" s="185"/>
      <c r="P29" s="185"/>
      <c r="Q29" s="185"/>
    </row>
    <row r="30" spans="2:17" ht="0.75" customHeight="1" hidden="1">
      <c r="B30" s="180"/>
      <c r="C30" s="180"/>
      <c r="D30" s="180"/>
      <c r="E30" s="180"/>
      <c r="F30" s="180"/>
      <c r="G30" s="180"/>
      <c r="H30" s="180"/>
      <c r="I30" s="180"/>
      <c r="J30" s="185"/>
      <c r="K30" s="185"/>
      <c r="L30" s="185"/>
      <c r="M30" s="185"/>
      <c r="N30" s="185"/>
      <c r="O30" s="185"/>
      <c r="P30" s="185"/>
      <c r="Q30" s="185"/>
    </row>
    <row r="31" spans="2:17" ht="18.75" hidden="1">
      <c r="B31" s="180"/>
      <c r="C31" s="180"/>
      <c r="D31" s="180"/>
      <c r="E31" s="180"/>
      <c r="F31" s="180"/>
      <c r="G31" s="180"/>
      <c r="H31" s="180"/>
      <c r="I31" s="180"/>
      <c r="J31" s="185"/>
      <c r="K31" s="185"/>
      <c r="L31" s="185"/>
      <c r="M31" s="185"/>
      <c r="N31" s="185"/>
      <c r="O31" s="185"/>
      <c r="P31" s="185"/>
      <c r="Q31" s="185"/>
    </row>
    <row r="32" spans="2:17" ht="18.75" hidden="1">
      <c r="B32" s="180"/>
      <c r="C32" s="180"/>
      <c r="D32" s="180"/>
      <c r="E32" s="180"/>
      <c r="F32" s="180"/>
      <c r="G32" s="180"/>
      <c r="H32" s="180"/>
      <c r="I32" s="180"/>
      <c r="J32" s="185"/>
      <c r="K32" s="185"/>
      <c r="L32" s="185"/>
      <c r="M32" s="185"/>
      <c r="N32" s="185"/>
      <c r="O32" s="185"/>
      <c r="P32" s="185"/>
      <c r="Q32" s="185"/>
    </row>
    <row r="33" spans="1:28" s="146" customFormat="1" ht="18.75" hidden="1">
      <c r="A33" s="177"/>
      <c r="B33" s="180"/>
      <c r="C33" s="180"/>
      <c r="D33" s="180"/>
      <c r="E33" s="180"/>
      <c r="F33" s="180"/>
      <c r="G33" s="181"/>
      <c r="H33" s="181"/>
      <c r="I33" s="192"/>
      <c r="J33" s="185"/>
      <c r="K33" s="185"/>
      <c r="L33" s="185"/>
      <c r="M33" s="185"/>
      <c r="N33" s="185"/>
      <c r="O33" s="185"/>
      <c r="P33" s="185"/>
      <c r="Q33" s="185"/>
      <c r="R33" s="177"/>
      <c r="S33" s="177"/>
      <c r="T33" s="177"/>
      <c r="U33" s="177"/>
      <c r="V33" s="177"/>
      <c r="W33" s="178"/>
      <c r="X33" s="178"/>
      <c r="Y33" s="178"/>
      <c r="Z33" s="178"/>
      <c r="AA33" s="178"/>
      <c r="AB33" s="178"/>
    </row>
    <row r="34" spans="1:28" s="146" customFormat="1" ht="18.75" hidden="1">
      <c r="A34" s="177"/>
      <c r="B34" s="180"/>
      <c r="C34" s="180"/>
      <c r="D34" s="180"/>
      <c r="E34" s="180"/>
      <c r="F34" s="180"/>
      <c r="G34" s="180"/>
      <c r="H34" s="180" t="s">
        <v>27</v>
      </c>
      <c r="I34" s="193">
        <f>SUM(I17:I33)</f>
        <v>2625.89</v>
      </c>
      <c r="J34" s="185"/>
      <c r="K34" s="185"/>
      <c r="L34" s="185"/>
      <c r="M34" s="185"/>
      <c r="N34" s="185"/>
      <c r="O34" s="185"/>
      <c r="P34" s="185"/>
      <c r="Q34" s="185"/>
      <c r="R34" s="177"/>
      <c r="S34" s="177"/>
      <c r="T34" s="177"/>
      <c r="U34" s="177"/>
      <c r="V34" s="177"/>
      <c r="W34" s="178"/>
      <c r="X34" s="178"/>
      <c r="Y34" s="178"/>
      <c r="Z34" s="178"/>
      <c r="AA34" s="178"/>
      <c r="AB34" s="178"/>
    </row>
    <row r="35" spans="1:28" s="146" customFormat="1" ht="18.75">
      <c r="A35" s="515" t="s">
        <v>298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8"/>
      <c r="X35" s="178"/>
      <c r="Y35" s="178"/>
      <c r="Z35" s="178"/>
      <c r="AA35" s="178"/>
      <c r="AB35" s="178"/>
    </row>
    <row r="36" spans="1:28" s="146" customFormat="1" ht="18.75">
      <c r="A36" s="515"/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8"/>
      <c r="X36" s="178"/>
      <c r="Y36" s="178"/>
      <c r="Z36" s="178"/>
      <c r="AA36" s="178"/>
      <c r="AB36" s="178"/>
    </row>
    <row r="37" spans="1:28" s="146" customFormat="1" ht="18.75" hidden="1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8"/>
      <c r="X37" s="178"/>
      <c r="Y37" s="178"/>
      <c r="Z37" s="178"/>
      <c r="AA37" s="178"/>
      <c r="AB37" s="178"/>
    </row>
    <row r="38" spans="1:28" s="146" customFormat="1" ht="18.75" hidden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8"/>
      <c r="X38" s="178"/>
      <c r="Y38" s="178"/>
      <c r="Z38" s="178"/>
      <c r="AA38" s="178"/>
      <c r="AB38" s="178"/>
    </row>
    <row r="39" spans="1:28" s="146" customFormat="1" ht="18.75">
      <c r="A39" s="194"/>
      <c r="B39" s="195"/>
      <c r="C39" s="195"/>
      <c r="D39" s="195"/>
      <c r="E39" s="195"/>
      <c r="F39" s="195"/>
      <c r="G39" s="195"/>
      <c r="H39" s="194"/>
      <c r="I39" s="194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8"/>
      <c r="X39" s="178"/>
      <c r="Y39" s="178"/>
      <c r="Z39" s="178"/>
      <c r="AA39" s="178"/>
      <c r="AB39" s="178"/>
    </row>
    <row r="40" spans="1:28" s="146" customFormat="1" ht="18.75">
      <c r="A40" s="194"/>
      <c r="B40" s="194" t="s">
        <v>299</v>
      </c>
      <c r="C40" s="195"/>
      <c r="D40" s="195"/>
      <c r="E40" s="195"/>
      <c r="F40" s="195"/>
      <c r="G40" s="194"/>
      <c r="H40" s="195"/>
      <c r="I40" s="194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8"/>
      <c r="X40" s="178"/>
      <c r="Y40" s="178"/>
      <c r="Z40" s="178"/>
      <c r="AA40" s="178"/>
      <c r="AB40" s="178"/>
    </row>
    <row r="41" spans="1:28" s="146" customFormat="1" ht="18.75">
      <c r="A41" s="194"/>
      <c r="B41" s="195" t="s">
        <v>300</v>
      </c>
      <c r="C41" s="194" t="s">
        <v>301</v>
      </c>
      <c r="D41" s="194"/>
      <c r="E41" s="194"/>
      <c r="F41" s="195"/>
      <c r="G41" s="194"/>
      <c r="H41" s="195"/>
      <c r="I41" s="194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8"/>
      <c r="X41" s="178"/>
      <c r="Y41" s="178"/>
      <c r="Z41" s="178"/>
      <c r="AA41" s="178"/>
      <c r="AB41" s="178"/>
    </row>
    <row r="42" spans="1:28" s="146" customFormat="1" ht="18.75">
      <c r="A42" s="194"/>
      <c r="B42" s="195" t="s">
        <v>302</v>
      </c>
      <c r="C42" s="196">
        <v>1798.6000000000001</v>
      </c>
      <c r="D42" s="194" t="s">
        <v>303</v>
      </c>
      <c r="E42" s="194"/>
      <c r="F42" s="195"/>
      <c r="G42" s="194"/>
      <c r="H42" s="195"/>
      <c r="I42" s="194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8"/>
      <c r="X42" s="178"/>
      <c r="Y42" s="178"/>
      <c r="Z42" s="178"/>
      <c r="AA42" s="178"/>
      <c r="AB42" s="178"/>
    </row>
    <row r="43" spans="1:28" s="146" customFormat="1" ht="18" customHeight="1">
      <c r="A43" s="194"/>
      <c r="B43" s="195" t="s">
        <v>304</v>
      </c>
      <c r="C43" s="197" t="s">
        <v>395</v>
      </c>
      <c r="D43" s="194" t="s">
        <v>354</v>
      </c>
      <c r="E43" s="194"/>
      <c r="F43" s="194"/>
      <c r="G43" s="195"/>
      <c r="H43" s="195"/>
      <c r="I43" s="194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8"/>
      <c r="X43" s="178"/>
      <c r="Y43" s="178"/>
      <c r="Z43" s="178"/>
      <c r="AA43" s="178"/>
      <c r="AB43" s="178"/>
    </row>
    <row r="44" spans="1:28" s="146" customFormat="1" ht="18" customHeight="1">
      <c r="A44" s="194"/>
      <c r="B44" s="195"/>
      <c r="C44" s="197"/>
      <c r="D44" s="194"/>
      <c r="E44" s="194"/>
      <c r="F44" s="194"/>
      <c r="G44" s="195"/>
      <c r="H44" s="195"/>
      <c r="I44" s="194"/>
      <c r="J44" s="177"/>
      <c r="K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518" t="s">
        <v>344</v>
      </c>
      <c r="X44" s="518"/>
      <c r="Y44" s="518"/>
      <c r="Z44" s="518"/>
      <c r="AA44" s="518"/>
      <c r="AB44" s="178"/>
    </row>
    <row r="45" spans="1:28" s="146" customFormat="1" ht="60" customHeight="1">
      <c r="A45" s="194"/>
      <c r="B45" s="195"/>
      <c r="C45" s="197"/>
      <c r="D45" s="194"/>
      <c r="E45" s="194"/>
      <c r="F45" s="194"/>
      <c r="G45" s="198" t="s">
        <v>307</v>
      </c>
      <c r="H45" s="199" t="s">
        <v>1</v>
      </c>
      <c r="I45" s="199" t="s">
        <v>2</v>
      </c>
      <c r="J45" s="200" t="s">
        <v>308</v>
      </c>
      <c r="K45" s="273" t="s">
        <v>309</v>
      </c>
      <c r="M45" s="177"/>
      <c r="N45" s="177"/>
      <c r="O45" s="177"/>
      <c r="P45" s="177"/>
      <c r="Q45" s="177"/>
      <c r="R45" s="177"/>
      <c r="S45" s="177"/>
      <c r="T45" s="177"/>
      <c r="U45" s="177"/>
      <c r="V45" s="146" t="s">
        <v>354</v>
      </c>
      <c r="W45" s="147" t="s">
        <v>355</v>
      </c>
      <c r="X45" s="147" t="s">
        <v>356</v>
      </c>
      <c r="Y45" s="147" t="s">
        <v>8</v>
      </c>
      <c r="Z45" s="147" t="s">
        <v>357</v>
      </c>
      <c r="AA45" s="147" t="s">
        <v>358</v>
      </c>
      <c r="AB45" s="178"/>
    </row>
    <row r="46" spans="1:28" s="207" customFormat="1" ht="12.75" customHeight="1">
      <c r="A46" s="202"/>
      <c r="B46" s="203"/>
      <c r="C46" s="204"/>
      <c r="D46" s="202"/>
      <c r="E46" s="202"/>
      <c r="F46" s="202"/>
      <c r="G46" s="205" t="s">
        <v>51</v>
      </c>
      <c r="H46" s="205" t="s">
        <v>51</v>
      </c>
      <c r="I46" s="205" t="s">
        <v>51</v>
      </c>
      <c r="J46" s="205" t="s">
        <v>51</v>
      </c>
      <c r="K46" s="205" t="s">
        <v>51</v>
      </c>
      <c r="M46" s="206" t="s">
        <v>397</v>
      </c>
      <c r="N46" s="206" t="s">
        <v>398</v>
      </c>
      <c r="O46" s="280" t="s">
        <v>312</v>
      </c>
      <c r="P46" s="280" t="s">
        <v>311</v>
      </c>
      <c r="Q46" s="280" t="s">
        <v>349</v>
      </c>
      <c r="R46" s="280" t="s">
        <v>313</v>
      </c>
      <c r="S46" s="206"/>
      <c r="V46" s="148" t="s">
        <v>359</v>
      </c>
      <c r="W46" s="149">
        <v>7057.099999999999</v>
      </c>
      <c r="X46" s="149">
        <v>2626.2</v>
      </c>
      <c r="Y46" s="149">
        <v>2427.15</v>
      </c>
      <c r="Z46" s="149">
        <v>7256.15</v>
      </c>
      <c r="AA46" s="149">
        <v>0</v>
      </c>
      <c r="AB46" s="209"/>
    </row>
    <row r="47" spans="1:28" s="146" customFormat="1" ht="33" customHeight="1">
      <c r="A47" s="194"/>
      <c r="B47" s="503" t="s">
        <v>314</v>
      </c>
      <c r="C47" s="503"/>
      <c r="D47" s="503"/>
      <c r="E47" s="503"/>
      <c r="F47" s="503"/>
      <c r="G47" s="210">
        <f>G49+G50</f>
        <v>14.11</v>
      </c>
      <c r="H47" s="211">
        <f>H49+H50</f>
        <v>25378.24</v>
      </c>
      <c r="I47" s="211">
        <f>P47+O47</f>
        <v>19483.499999999996</v>
      </c>
      <c r="J47" s="212">
        <f>J50+J49</f>
        <v>43490.33</v>
      </c>
      <c r="K47" s="212">
        <f>I47-J47</f>
        <v>-24006.830000000005</v>
      </c>
      <c r="M47" s="284">
        <v>66691.43</v>
      </c>
      <c r="N47" s="284">
        <v>72586.19</v>
      </c>
      <c r="O47" s="285">
        <v>19447.389999999996</v>
      </c>
      <c r="P47" s="285">
        <v>36.11</v>
      </c>
      <c r="Q47" s="285">
        <v>2626.2</v>
      </c>
      <c r="R47" s="285">
        <v>1973.08</v>
      </c>
      <c r="S47" s="286">
        <v>8500.13</v>
      </c>
      <c r="T47" s="177"/>
      <c r="U47" s="177"/>
      <c r="V47" s="148" t="s">
        <v>360</v>
      </c>
      <c r="W47" s="157">
        <v>7256.15</v>
      </c>
      <c r="X47" s="157">
        <v>2626.2</v>
      </c>
      <c r="Y47" s="157">
        <v>2510.5400000000004</v>
      </c>
      <c r="Z47" s="149">
        <v>7371.809999999998</v>
      </c>
      <c r="AA47" s="158"/>
      <c r="AB47" s="178"/>
    </row>
    <row r="48" spans="1:28" s="146" customFormat="1" ht="18" customHeight="1">
      <c r="A48" s="194"/>
      <c r="B48" s="516" t="s">
        <v>315</v>
      </c>
      <c r="C48" s="486"/>
      <c r="D48" s="486"/>
      <c r="E48" s="486"/>
      <c r="F48" s="487"/>
      <c r="G48" s="213"/>
      <c r="H48" s="214"/>
      <c r="I48" s="214"/>
      <c r="J48" s="180"/>
      <c r="K48" s="180"/>
      <c r="M48" s="177"/>
      <c r="N48" s="177"/>
      <c r="O48" s="177"/>
      <c r="P48" s="177"/>
      <c r="Q48" s="177"/>
      <c r="R48" s="177"/>
      <c r="S48" s="177"/>
      <c r="T48" s="177"/>
      <c r="U48" s="177"/>
      <c r="V48" s="148" t="s">
        <v>361</v>
      </c>
      <c r="W48" s="157">
        <v>7371.809999999998</v>
      </c>
      <c r="X48" s="157">
        <v>2266.2</v>
      </c>
      <c r="Y48" s="157">
        <v>3621.9399999999996</v>
      </c>
      <c r="Z48" s="149">
        <v>6016.069999999999</v>
      </c>
      <c r="AA48" s="158"/>
      <c r="AB48" s="178"/>
    </row>
    <row r="49" spans="1:28" s="146" customFormat="1" ht="18" customHeight="1">
      <c r="A49" s="194"/>
      <c r="B49" s="501" t="s">
        <v>11</v>
      </c>
      <c r="C49" s="501"/>
      <c r="D49" s="501"/>
      <c r="E49" s="501"/>
      <c r="F49" s="501"/>
      <c r="G49" s="213">
        <f>G58</f>
        <v>9.47</v>
      </c>
      <c r="H49" s="214">
        <f>ROUND(G49*C42,2)</f>
        <v>17032.74</v>
      </c>
      <c r="I49" s="214">
        <f>O47</f>
        <v>19447.389999999996</v>
      </c>
      <c r="J49" s="214">
        <f>H49</f>
        <v>17032.74</v>
      </c>
      <c r="K49" s="214">
        <f>I49-J49</f>
        <v>2414.649999999994</v>
      </c>
      <c r="M49" s="177"/>
      <c r="N49" s="177"/>
      <c r="O49" s="177"/>
      <c r="P49" s="177"/>
      <c r="Q49" s="177"/>
      <c r="R49" s="177"/>
      <c r="S49" s="177"/>
      <c r="T49" s="177"/>
      <c r="U49" s="177"/>
      <c r="V49" s="148" t="s">
        <v>362</v>
      </c>
      <c r="W49" s="166">
        <v>6016.069999999999</v>
      </c>
      <c r="X49" s="166">
        <v>2626.2</v>
      </c>
      <c r="Y49" s="166">
        <v>2235.5699999999997</v>
      </c>
      <c r="Z49" s="149">
        <v>6406.699999999999</v>
      </c>
      <c r="AA49" s="159"/>
      <c r="AB49" s="178"/>
    </row>
    <row r="50" spans="1:28" s="146" customFormat="1" ht="18" customHeight="1">
      <c r="A50" s="194"/>
      <c r="B50" s="501" t="s">
        <v>62</v>
      </c>
      <c r="C50" s="501"/>
      <c r="D50" s="501"/>
      <c r="E50" s="501"/>
      <c r="F50" s="501"/>
      <c r="G50" s="213">
        <v>4.64</v>
      </c>
      <c r="H50" s="214">
        <f>ROUND(G50*C42,2)</f>
        <v>8345.5</v>
      </c>
      <c r="I50" s="214">
        <f>I47-I49</f>
        <v>36.11000000000058</v>
      </c>
      <c r="J50" s="214">
        <f>H66</f>
        <v>26457.59</v>
      </c>
      <c r="K50" s="214">
        <f>I50-J50</f>
        <v>-26421.48</v>
      </c>
      <c r="M50" s="177"/>
      <c r="N50" s="177"/>
      <c r="O50" s="177"/>
      <c r="P50" s="177"/>
      <c r="Q50" s="177"/>
      <c r="R50" s="177"/>
      <c r="S50" s="177"/>
      <c r="T50" s="177"/>
      <c r="U50" s="177"/>
      <c r="V50" s="148" t="s">
        <v>363</v>
      </c>
      <c r="W50" s="157">
        <v>6406.699999999999</v>
      </c>
      <c r="X50" s="157">
        <v>2626.2</v>
      </c>
      <c r="Y50" s="157">
        <v>2275.75</v>
      </c>
      <c r="Z50" s="149">
        <v>6757.149999999998</v>
      </c>
      <c r="AA50" s="158"/>
      <c r="AB50" s="178"/>
    </row>
    <row r="51" spans="1:28" s="146" customFormat="1" ht="36.75" customHeight="1">
      <c r="A51" s="194"/>
      <c r="B51" s="279"/>
      <c r="C51" s="279"/>
      <c r="D51" s="279"/>
      <c r="E51" s="279"/>
      <c r="F51" s="278"/>
      <c r="G51" s="177"/>
      <c r="H51" s="177"/>
      <c r="I51" s="177"/>
      <c r="J51" s="177"/>
      <c r="K51" s="177"/>
      <c r="M51" s="177"/>
      <c r="N51" s="177"/>
      <c r="O51" s="177"/>
      <c r="P51" s="177"/>
      <c r="Q51" s="177"/>
      <c r="R51" s="177"/>
      <c r="S51" s="177"/>
      <c r="T51" s="177"/>
      <c r="U51" s="177"/>
      <c r="V51" s="148" t="s">
        <v>364</v>
      </c>
      <c r="W51" s="157">
        <v>6757.149999999998</v>
      </c>
      <c r="X51" s="157">
        <v>2626.2</v>
      </c>
      <c r="Y51" s="157">
        <v>2614.9500000000003</v>
      </c>
      <c r="Z51" s="149">
        <v>6768.399999999998</v>
      </c>
      <c r="AA51" s="158"/>
      <c r="AB51" s="178"/>
    </row>
    <row r="52" spans="1:28" s="146" customFormat="1" ht="18.75">
      <c r="A52" s="194"/>
      <c r="B52" s="177"/>
      <c r="C52" s="177"/>
      <c r="D52" s="177"/>
      <c r="E52" s="177"/>
      <c r="F52" s="177"/>
      <c r="G52" s="215" t="s">
        <v>345</v>
      </c>
      <c r="H52" s="215" t="s">
        <v>1</v>
      </c>
      <c r="I52" s="215" t="s">
        <v>2</v>
      </c>
      <c r="J52" s="215" t="s">
        <v>346</v>
      </c>
      <c r="K52" s="215" t="s">
        <v>391</v>
      </c>
      <c r="L52" s="216"/>
      <c r="M52" s="177"/>
      <c r="N52" s="177"/>
      <c r="O52" s="177"/>
      <c r="P52" s="177"/>
      <c r="Q52" s="177"/>
      <c r="R52" s="177"/>
      <c r="S52" s="177"/>
      <c r="T52" s="177"/>
      <c r="U52" s="177"/>
      <c r="V52" s="148" t="s">
        <v>365</v>
      </c>
      <c r="W52" s="157">
        <v>6768.399999999998</v>
      </c>
      <c r="X52" s="157">
        <v>2626.2</v>
      </c>
      <c r="Y52" s="157">
        <v>1985.4200000000005</v>
      </c>
      <c r="Z52" s="149">
        <v>7409.1799999999985</v>
      </c>
      <c r="AA52" s="158"/>
      <c r="AB52" s="178"/>
    </row>
    <row r="53" spans="1:28" s="146" customFormat="1" ht="18" customHeight="1">
      <c r="A53" s="177"/>
      <c r="B53" s="503" t="s">
        <v>344</v>
      </c>
      <c r="C53" s="503"/>
      <c r="D53" s="503"/>
      <c r="E53" s="503"/>
      <c r="F53" s="517"/>
      <c r="G53" s="217">
        <f>'08 14 г'!J53</f>
        <v>7847.0099999999975</v>
      </c>
      <c r="H53" s="217">
        <f>Q47</f>
        <v>2626.2</v>
      </c>
      <c r="I53" s="217">
        <f>R47</f>
        <v>1973.08</v>
      </c>
      <c r="J53" s="217">
        <f>G53+H53-I53</f>
        <v>8500.129999999997</v>
      </c>
      <c r="K53" s="217">
        <f>I53</f>
        <v>1973.08</v>
      </c>
      <c r="L53" s="177"/>
      <c r="M53" s="177"/>
      <c r="N53" s="185"/>
      <c r="O53" s="177"/>
      <c r="P53" s="177"/>
      <c r="Q53" s="177"/>
      <c r="R53" s="177"/>
      <c r="S53" s="177"/>
      <c r="T53" s="177"/>
      <c r="U53" s="177"/>
      <c r="V53" s="148" t="s">
        <v>366</v>
      </c>
      <c r="W53" s="157">
        <v>7409.1799999999985</v>
      </c>
      <c r="X53" s="157">
        <v>2626.2</v>
      </c>
      <c r="Y53" s="157">
        <v>2188.37</v>
      </c>
      <c r="Z53" s="149">
        <v>7847.0099999999975</v>
      </c>
      <c r="AA53" s="158"/>
      <c r="AB53" s="178"/>
    </row>
    <row r="54" spans="1:28" s="146" customFormat="1" ht="18" customHeight="1">
      <c r="A54" s="177"/>
      <c r="B54" s="195"/>
      <c r="C54" s="197"/>
      <c r="D54" s="194"/>
      <c r="E54" s="194"/>
      <c r="F54" s="194"/>
      <c r="G54" s="195"/>
      <c r="H54" s="195"/>
      <c r="I54" s="194"/>
      <c r="J54" s="177"/>
      <c r="K54" s="177"/>
      <c r="L54" s="177"/>
      <c r="M54" s="177"/>
      <c r="N54" s="281"/>
      <c r="O54" s="177"/>
      <c r="P54" s="177"/>
      <c r="Q54" s="177"/>
      <c r="R54" s="177"/>
      <c r="S54" s="177"/>
      <c r="T54" s="177"/>
      <c r="U54" s="177"/>
      <c r="V54" s="148" t="s">
        <v>367</v>
      </c>
      <c r="W54" s="157">
        <f>Z53</f>
        <v>7847.0099999999975</v>
      </c>
      <c r="X54" s="157">
        <f>H53</f>
        <v>2626.2</v>
      </c>
      <c r="Y54" s="157">
        <f>I53</f>
        <v>1973.08</v>
      </c>
      <c r="Z54" s="149">
        <f>W54+X54-Y54</f>
        <v>8500.129999999997</v>
      </c>
      <c r="AA54" s="158"/>
      <c r="AB54" s="178"/>
    </row>
    <row r="55" spans="1:28" s="146" customFormat="1" ht="18.75">
      <c r="A55" s="194"/>
      <c r="B55" s="218"/>
      <c r="C55" s="219"/>
      <c r="D55" s="220"/>
      <c r="E55" s="220"/>
      <c r="F55" s="220"/>
      <c r="G55" s="217" t="s">
        <v>307</v>
      </c>
      <c r="H55" s="217" t="s">
        <v>317</v>
      </c>
      <c r="I55" s="194"/>
      <c r="J55" s="177"/>
      <c r="K55" s="177"/>
      <c r="L55" s="177"/>
      <c r="M55" s="177"/>
      <c r="N55" s="282"/>
      <c r="O55" s="177"/>
      <c r="P55" s="177"/>
      <c r="Q55" s="177"/>
      <c r="R55" s="177"/>
      <c r="S55" s="177"/>
      <c r="T55" s="177"/>
      <c r="U55" s="177"/>
      <c r="V55" s="148" t="s">
        <v>368</v>
      </c>
      <c r="W55" s="158"/>
      <c r="X55" s="158"/>
      <c r="Y55" s="158"/>
      <c r="Z55" s="149">
        <f>W55+X55-Y55</f>
        <v>0</v>
      </c>
      <c r="AA55" s="158"/>
      <c r="AB55" s="178"/>
    </row>
    <row r="56" spans="1:28" s="207" customFormat="1" ht="11.25" customHeight="1">
      <c r="A56" s="221"/>
      <c r="B56" s="222"/>
      <c r="C56" s="223"/>
      <c r="D56" s="224"/>
      <c r="E56" s="224"/>
      <c r="F56" s="224"/>
      <c r="G56" s="205" t="s">
        <v>51</v>
      </c>
      <c r="H56" s="205" t="s">
        <v>51</v>
      </c>
      <c r="I56" s="202"/>
      <c r="L56" s="202"/>
      <c r="N56" s="283"/>
      <c r="V56" s="148" t="s">
        <v>369</v>
      </c>
      <c r="W56" s="158"/>
      <c r="X56" s="158"/>
      <c r="Y56" s="158"/>
      <c r="Z56" s="149">
        <f>W56+X56-Y56</f>
        <v>0</v>
      </c>
      <c r="AA56" s="158"/>
      <c r="AB56" s="209"/>
    </row>
    <row r="57" spans="1:28" s="146" customFormat="1" ht="33.75" customHeight="1">
      <c r="A57" s="225" t="s">
        <v>318</v>
      </c>
      <c r="B57" s="504" t="s">
        <v>342</v>
      </c>
      <c r="C57" s="505"/>
      <c r="D57" s="505"/>
      <c r="E57" s="505"/>
      <c r="F57" s="505"/>
      <c r="G57" s="180"/>
      <c r="H57" s="226">
        <f>H58+H66</f>
        <v>43490.328</v>
      </c>
      <c r="I57" s="194"/>
      <c r="J57" s="177"/>
      <c r="K57" s="177"/>
      <c r="L57" s="177"/>
      <c r="M57" s="177"/>
      <c r="N57" s="216"/>
      <c r="O57" s="177"/>
      <c r="P57" s="177"/>
      <c r="Q57" s="177"/>
      <c r="R57" s="177"/>
      <c r="S57" s="177"/>
      <c r="T57" s="177"/>
      <c r="U57" s="177"/>
      <c r="V57" s="148" t="s">
        <v>370</v>
      </c>
      <c r="W57" s="158"/>
      <c r="X57" s="158"/>
      <c r="Y57" s="158"/>
      <c r="Z57" s="149">
        <f>W57+X57-Y57</f>
        <v>0</v>
      </c>
      <c r="AA57" s="158"/>
      <c r="AB57" s="178"/>
    </row>
    <row r="58" spans="1:28" s="146" customFormat="1" ht="18.75">
      <c r="A58" s="227" t="s">
        <v>320</v>
      </c>
      <c r="B58" s="506" t="s">
        <v>321</v>
      </c>
      <c r="C58" s="507"/>
      <c r="D58" s="507"/>
      <c r="E58" s="507"/>
      <c r="F58" s="508"/>
      <c r="G58" s="228">
        <f>G59+G60+G61+G63+G65</f>
        <v>9.47</v>
      </c>
      <c r="H58" s="228">
        <f>H59+H60+H61+H63+H65</f>
        <v>17032.738</v>
      </c>
      <c r="I58" s="194"/>
      <c r="J58" s="177"/>
      <c r="K58" s="229"/>
      <c r="L58" s="177"/>
      <c r="M58" s="177"/>
      <c r="N58" s="216"/>
      <c r="O58" s="177"/>
      <c r="P58" s="177"/>
      <c r="Q58" s="177"/>
      <c r="R58" s="177"/>
      <c r="S58" s="177"/>
      <c r="T58" s="177"/>
      <c r="U58" s="177"/>
      <c r="V58" s="152" t="s">
        <v>371</v>
      </c>
      <c r="W58" s="153">
        <f>SUM(W46:W57)</f>
        <v>62889.569999999985</v>
      </c>
      <c r="X58" s="153">
        <f>SUM(X46:X57)</f>
        <v>23275.800000000003</v>
      </c>
      <c r="Y58" s="153">
        <f>SUM(Y46:Y57)</f>
        <v>21832.770000000004</v>
      </c>
      <c r="Z58" s="153">
        <f>SUM(Z46:Z57)</f>
        <v>64332.59999999998</v>
      </c>
      <c r="AA58" s="153">
        <f>SUM(AA46:AA57)</f>
        <v>0</v>
      </c>
      <c r="AB58" s="178"/>
    </row>
    <row r="59" spans="1:28" s="146" customFormat="1" ht="18.75">
      <c r="A59" s="275" t="s">
        <v>322</v>
      </c>
      <c r="B59" s="509" t="s">
        <v>323</v>
      </c>
      <c r="C59" s="507"/>
      <c r="D59" s="507"/>
      <c r="E59" s="507"/>
      <c r="F59" s="508"/>
      <c r="G59" s="230">
        <v>1.87</v>
      </c>
      <c r="H59" s="274">
        <f>ROUND(G59*C42,2)</f>
        <v>3363.38</v>
      </c>
      <c r="I59" s="194"/>
      <c r="J59" s="177"/>
      <c r="K59" s="229"/>
      <c r="L59" s="177"/>
      <c r="M59" s="177"/>
      <c r="N59" s="216"/>
      <c r="O59" s="177"/>
      <c r="P59" s="177"/>
      <c r="Q59" s="177"/>
      <c r="R59" s="177"/>
      <c r="S59" s="177"/>
      <c r="T59" s="177"/>
      <c r="U59" s="177"/>
      <c r="V59" s="177"/>
      <c r="W59" s="178"/>
      <c r="X59" s="178"/>
      <c r="Y59" s="178"/>
      <c r="Z59" s="178"/>
      <c r="AA59" s="178"/>
      <c r="AB59" s="178"/>
    </row>
    <row r="60" spans="1:28" s="146" customFormat="1" ht="39.75" customHeight="1">
      <c r="A60" s="275" t="s">
        <v>324</v>
      </c>
      <c r="B60" s="510" t="s">
        <v>325</v>
      </c>
      <c r="C60" s="499"/>
      <c r="D60" s="499"/>
      <c r="E60" s="499"/>
      <c r="F60" s="499"/>
      <c r="G60" s="273">
        <v>2.2</v>
      </c>
      <c r="H60" s="274">
        <f>ROUND(G60*C42,2)</f>
        <v>3956.92</v>
      </c>
      <c r="I60" s="194"/>
      <c r="J60" s="177"/>
      <c r="K60" s="229"/>
      <c r="L60" s="177"/>
      <c r="M60" s="177"/>
      <c r="N60" s="216"/>
      <c r="O60" s="177"/>
      <c r="P60" s="177"/>
      <c r="Q60" s="177"/>
      <c r="R60" s="177"/>
      <c r="S60" s="177"/>
      <c r="T60" s="177"/>
      <c r="U60" s="177"/>
      <c r="V60" s="177"/>
      <c r="W60" s="178"/>
      <c r="X60" s="178"/>
      <c r="Y60" s="178"/>
      <c r="Z60" s="178"/>
      <c r="AA60" s="178"/>
      <c r="AB60" s="178"/>
    </row>
    <row r="61" spans="1:28" s="146" customFormat="1" ht="15" customHeight="1">
      <c r="A61" s="501" t="s">
        <v>326</v>
      </c>
      <c r="B61" s="502" t="s">
        <v>327</v>
      </c>
      <c r="C61" s="496"/>
      <c r="D61" s="496"/>
      <c r="E61" s="496"/>
      <c r="F61" s="496"/>
      <c r="G61" s="482">
        <v>1.58</v>
      </c>
      <c r="H61" s="500">
        <f>ROUND(G61*C42,2)</f>
        <v>2841.79</v>
      </c>
      <c r="I61" s="194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8"/>
      <c r="X61" s="178"/>
      <c r="Y61" s="178"/>
      <c r="Z61" s="178"/>
      <c r="AA61" s="178"/>
      <c r="AB61" s="178"/>
    </row>
    <row r="62" spans="1:28" s="146" customFormat="1" ht="18.75" customHeight="1">
      <c r="A62" s="501"/>
      <c r="B62" s="496"/>
      <c r="C62" s="496"/>
      <c r="D62" s="496"/>
      <c r="E62" s="496"/>
      <c r="F62" s="496"/>
      <c r="G62" s="482"/>
      <c r="H62" s="500"/>
      <c r="I62" s="194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8"/>
      <c r="X62" s="178"/>
      <c r="Y62" s="178"/>
      <c r="Z62" s="178"/>
      <c r="AA62" s="178"/>
      <c r="AB62" s="178"/>
    </row>
    <row r="63" spans="1:28" s="146" customFormat="1" ht="21" customHeight="1">
      <c r="A63" s="501" t="s">
        <v>328</v>
      </c>
      <c r="B63" s="502" t="s">
        <v>329</v>
      </c>
      <c r="C63" s="496"/>
      <c r="D63" s="496"/>
      <c r="E63" s="496"/>
      <c r="F63" s="496"/>
      <c r="G63" s="482">
        <v>1.28</v>
      </c>
      <c r="H63" s="500">
        <f>G63*C42</f>
        <v>2302.208</v>
      </c>
      <c r="I63" s="194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97"/>
      <c r="X63" s="178"/>
      <c r="Y63" s="178"/>
      <c r="Z63" s="178"/>
      <c r="AA63" s="178"/>
      <c r="AB63" s="178"/>
    </row>
    <row r="64" spans="1:28" s="146" customFormat="1" ht="18.75">
      <c r="A64" s="501"/>
      <c r="B64" s="496"/>
      <c r="C64" s="496"/>
      <c r="D64" s="496"/>
      <c r="E64" s="496"/>
      <c r="F64" s="496"/>
      <c r="G64" s="482"/>
      <c r="H64" s="500"/>
      <c r="I64" s="194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8"/>
      <c r="X64" s="178"/>
      <c r="Y64" s="178"/>
      <c r="Z64" s="178"/>
      <c r="AA64" s="178"/>
      <c r="AB64" s="178"/>
    </row>
    <row r="65" spans="1:28" s="146" customFormat="1" ht="18.75">
      <c r="A65" s="275" t="s">
        <v>330</v>
      </c>
      <c r="B65" s="496" t="s">
        <v>331</v>
      </c>
      <c r="C65" s="496"/>
      <c r="D65" s="496"/>
      <c r="E65" s="496"/>
      <c r="F65" s="496"/>
      <c r="G65" s="217">
        <v>2.54</v>
      </c>
      <c r="H65" s="231">
        <f>ROUND(G65*C42,2)</f>
        <v>4568.44</v>
      </c>
      <c r="I65" s="194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8"/>
      <c r="X65" s="178"/>
      <c r="Y65" s="178"/>
      <c r="Z65" s="178"/>
      <c r="AA65" s="178"/>
      <c r="AB65" s="178"/>
    </row>
    <row r="66" spans="1:28" s="146" customFormat="1" ht="18.75">
      <c r="A66" s="226" t="s">
        <v>332</v>
      </c>
      <c r="B66" s="497" t="s">
        <v>333</v>
      </c>
      <c r="C66" s="480"/>
      <c r="D66" s="480"/>
      <c r="E66" s="480"/>
      <c r="F66" s="480"/>
      <c r="G66" s="226"/>
      <c r="H66" s="226">
        <f>H67+H68+H69+H70+H71+H72</f>
        <v>26457.59</v>
      </c>
      <c r="I66" s="194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97"/>
      <c r="X66" s="178"/>
      <c r="Y66" s="178"/>
      <c r="Z66" s="178"/>
      <c r="AA66" s="178"/>
      <c r="AB66" s="178"/>
    </row>
    <row r="67" spans="1:28" s="146" customFormat="1" ht="18.75">
      <c r="A67" s="216"/>
      <c r="B67" s="498" t="s">
        <v>334</v>
      </c>
      <c r="C67" s="499"/>
      <c r="D67" s="499"/>
      <c r="E67" s="499"/>
      <c r="F67" s="499"/>
      <c r="G67" s="232"/>
      <c r="H67" s="232"/>
      <c r="I67" s="194"/>
      <c r="J67" s="177"/>
      <c r="K67" s="177"/>
      <c r="L67" s="194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8"/>
      <c r="X67" s="178"/>
      <c r="Y67" s="178"/>
      <c r="Z67" s="178"/>
      <c r="AA67" s="178"/>
      <c r="AB67" s="178"/>
    </row>
    <row r="68" spans="1:28" s="146" customFormat="1" ht="18.75">
      <c r="A68" s="216"/>
      <c r="B68" s="498" t="s">
        <v>350</v>
      </c>
      <c r="C68" s="499"/>
      <c r="D68" s="499"/>
      <c r="E68" s="499"/>
      <c r="F68" s="499"/>
      <c r="G68" s="231"/>
      <c r="H68" s="231"/>
      <c r="I68" s="194"/>
      <c r="J68" s="177"/>
      <c r="K68" s="177"/>
      <c r="L68" s="194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8"/>
      <c r="X68" s="178"/>
      <c r="Y68" s="178"/>
      <c r="Z68" s="178"/>
      <c r="AA68" s="178"/>
      <c r="AB68" s="178"/>
    </row>
    <row r="69" spans="1:28" s="146" customFormat="1" ht="37.5" customHeight="1">
      <c r="A69" s="216"/>
      <c r="B69" s="488" t="s">
        <v>396</v>
      </c>
      <c r="C69" s="489"/>
      <c r="D69" s="489"/>
      <c r="E69" s="489"/>
      <c r="F69" s="490"/>
      <c r="G69" s="231"/>
      <c r="H69" s="231">
        <v>26457.59</v>
      </c>
      <c r="I69" s="194"/>
      <c r="J69" s="177"/>
      <c r="K69" s="177"/>
      <c r="L69" s="194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97"/>
      <c r="X69" s="178"/>
      <c r="Y69" s="178"/>
      <c r="Z69" s="178"/>
      <c r="AA69" s="178"/>
      <c r="AB69" s="178"/>
    </row>
    <row r="70" spans="1:28" s="146" customFormat="1" ht="18.75" customHeight="1">
      <c r="A70" s="216"/>
      <c r="B70" s="488" t="s">
        <v>336</v>
      </c>
      <c r="C70" s="489"/>
      <c r="D70" s="489"/>
      <c r="E70" s="489"/>
      <c r="F70" s="490"/>
      <c r="G70" s="231"/>
      <c r="H70" s="231"/>
      <c r="I70" s="194"/>
      <c r="J70" s="177"/>
      <c r="K70" s="177"/>
      <c r="L70" s="194"/>
      <c r="M70" s="194"/>
      <c r="N70" s="177"/>
      <c r="O70" s="177"/>
      <c r="P70" s="177"/>
      <c r="Q70" s="177"/>
      <c r="R70" s="177"/>
      <c r="S70" s="177"/>
      <c r="T70" s="177"/>
      <c r="U70" s="177"/>
      <c r="V70" s="177"/>
      <c r="W70" s="178"/>
      <c r="X70" s="178"/>
      <c r="Y70" s="178"/>
      <c r="Z70" s="178"/>
      <c r="AA70" s="178"/>
      <c r="AB70" s="178"/>
    </row>
    <row r="71" spans="1:28" s="146" customFormat="1" ht="18.75" customHeight="1">
      <c r="A71" s="216"/>
      <c r="B71" s="488" t="s">
        <v>336</v>
      </c>
      <c r="C71" s="489"/>
      <c r="D71" s="489"/>
      <c r="E71" s="489"/>
      <c r="F71" s="490"/>
      <c r="G71" s="231"/>
      <c r="H71" s="231"/>
      <c r="I71" s="194"/>
      <c r="J71" s="177"/>
      <c r="K71" s="177"/>
      <c r="L71" s="194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8"/>
      <c r="X71" s="178"/>
      <c r="Y71" s="178"/>
      <c r="Z71" s="178"/>
      <c r="AA71" s="178"/>
      <c r="AB71" s="178"/>
    </row>
    <row r="72" spans="1:28" s="146" customFormat="1" ht="32.25" customHeight="1">
      <c r="A72" s="216"/>
      <c r="B72" s="488" t="s">
        <v>336</v>
      </c>
      <c r="C72" s="489"/>
      <c r="D72" s="489"/>
      <c r="E72" s="489"/>
      <c r="F72" s="490"/>
      <c r="G72" s="231"/>
      <c r="H72" s="231"/>
      <c r="I72" s="194"/>
      <c r="J72" s="177"/>
      <c r="K72" s="177"/>
      <c r="L72" s="194"/>
      <c r="M72" s="194"/>
      <c r="N72" s="177"/>
      <c r="O72" s="194"/>
      <c r="P72" s="177"/>
      <c r="Q72" s="177"/>
      <c r="R72" s="177"/>
      <c r="S72" s="177"/>
      <c r="T72" s="177"/>
      <c r="U72" s="177"/>
      <c r="V72" s="177"/>
      <c r="W72" s="197"/>
      <c r="X72" s="178"/>
      <c r="Y72" s="178"/>
      <c r="Z72" s="178"/>
      <c r="AA72" s="178"/>
      <c r="AB72" s="178"/>
    </row>
    <row r="73" spans="1:28" s="146" customFormat="1" ht="18.75">
      <c r="A73" s="216"/>
      <c r="B73" s="233"/>
      <c r="C73" s="234"/>
      <c r="D73" s="234"/>
      <c r="E73" s="234"/>
      <c r="F73" s="234"/>
      <c r="G73" s="235"/>
      <c r="H73" s="194"/>
      <c r="I73" s="194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8"/>
      <c r="X73" s="178"/>
      <c r="Y73" s="178"/>
      <c r="Z73" s="178"/>
      <c r="AA73" s="178"/>
      <c r="AB73" s="178"/>
    </row>
    <row r="74" spans="1:28" s="146" customFormat="1" ht="18.75" customHeight="1">
      <c r="A74" s="216"/>
      <c r="B74" s="233"/>
      <c r="C74" s="234"/>
      <c r="D74" s="234"/>
      <c r="E74" s="234"/>
      <c r="F74" s="234"/>
      <c r="G74" s="491" t="s">
        <v>62</v>
      </c>
      <c r="H74" s="492"/>
      <c r="I74" s="493" t="s">
        <v>316</v>
      </c>
      <c r="J74" s="492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8"/>
      <c r="X74" s="178"/>
      <c r="Y74" s="178"/>
      <c r="Z74" s="178"/>
      <c r="AA74" s="178"/>
      <c r="AB74" s="178"/>
    </row>
    <row r="75" spans="1:28" s="207" customFormat="1" ht="12.75">
      <c r="A75" s="236"/>
      <c r="B75" s="237"/>
      <c r="C75" s="238"/>
      <c r="D75" s="238"/>
      <c r="E75" s="238"/>
      <c r="F75" s="238"/>
      <c r="G75" s="494" t="s">
        <v>51</v>
      </c>
      <c r="H75" s="495"/>
      <c r="I75" s="494" t="s">
        <v>51</v>
      </c>
      <c r="J75" s="495"/>
      <c r="W75" s="209"/>
      <c r="X75" s="209"/>
      <c r="Y75" s="209"/>
      <c r="Z75" s="209"/>
      <c r="AA75" s="209"/>
      <c r="AB75" s="209"/>
    </row>
    <row r="76" spans="1:28" s="185" customFormat="1" ht="18.75">
      <c r="A76" s="216"/>
      <c r="B76" s="479" t="s">
        <v>337</v>
      </c>
      <c r="C76" s="480"/>
      <c r="D76" s="480"/>
      <c r="E76" s="480"/>
      <c r="F76" s="481"/>
      <c r="G76" s="482">
        <f>'08 14 г'!G77:H77</f>
        <v>17938.57999999995</v>
      </c>
      <c r="H76" s="483"/>
      <c r="I76" s="482">
        <f>'08 14 г'!I77:J77</f>
        <v>0</v>
      </c>
      <c r="J76" s="483"/>
      <c r="L76" s="239" t="s">
        <v>338</v>
      </c>
      <c r="M76" s="239" t="s">
        <v>339</v>
      </c>
      <c r="W76" s="239"/>
      <c r="X76" s="239"/>
      <c r="Y76" s="239"/>
      <c r="Z76" s="239"/>
      <c r="AA76" s="239"/>
      <c r="AB76" s="239"/>
    </row>
    <row r="77" spans="1:28" s="146" customFormat="1" ht="18.75">
      <c r="A77" s="195"/>
      <c r="B77" s="479" t="s">
        <v>340</v>
      </c>
      <c r="C77" s="480"/>
      <c r="D77" s="480"/>
      <c r="E77" s="480"/>
      <c r="F77" s="481"/>
      <c r="G77" s="482">
        <f>G76+I47-J47+K53</f>
        <v>-4095.1700000000583</v>
      </c>
      <c r="H77" s="483"/>
      <c r="I77" s="484">
        <f>I76+I53-K53</f>
        <v>0</v>
      </c>
      <c r="J77" s="483"/>
      <c r="K77" s="177"/>
      <c r="L77" s="197">
        <f>G77</f>
        <v>-4095.1700000000583</v>
      </c>
      <c r="M77" s="197">
        <f>I77</f>
        <v>0</v>
      </c>
      <c r="N77" s="177"/>
      <c r="O77" s="240"/>
      <c r="P77" s="241"/>
      <c r="Q77" s="177"/>
      <c r="R77" s="177"/>
      <c r="S77" s="177"/>
      <c r="T77" s="177"/>
      <c r="U77" s="177"/>
      <c r="V77" s="177"/>
      <c r="W77" s="178"/>
      <c r="X77" s="178"/>
      <c r="Y77" s="178"/>
      <c r="Z77" s="178"/>
      <c r="AA77" s="178"/>
      <c r="AB77" s="178"/>
    </row>
    <row r="78" spans="1:28" s="146" customFormat="1" ht="18.75">
      <c r="A78" s="194"/>
      <c r="B78" s="194"/>
      <c r="C78" s="194"/>
      <c r="D78" s="194"/>
      <c r="E78" s="194"/>
      <c r="F78" s="194"/>
      <c r="G78" s="242"/>
      <c r="H78" s="194"/>
      <c r="I78" s="194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8"/>
      <c r="X78" s="178"/>
      <c r="Y78" s="178"/>
      <c r="Z78" s="178"/>
      <c r="AA78" s="178"/>
      <c r="AB78" s="178"/>
    </row>
    <row r="79" spans="1:28" s="146" customFormat="1" ht="18.75">
      <c r="A79" s="194" t="s">
        <v>392</v>
      </c>
      <c r="B79" s="177"/>
      <c r="C79" s="177"/>
      <c r="D79" s="177"/>
      <c r="E79" s="177"/>
      <c r="F79" s="177"/>
      <c r="G79" s="243"/>
      <c r="H79" s="244"/>
      <c r="I79" s="194"/>
      <c r="J79" s="177"/>
      <c r="K79" s="177"/>
      <c r="L79" s="194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8"/>
      <c r="X79" s="178"/>
      <c r="Y79" s="178"/>
      <c r="Z79" s="178"/>
      <c r="AA79" s="178"/>
      <c r="AB79" s="178"/>
    </row>
    <row r="80" spans="1:28" s="146" customFormat="1" ht="18.75">
      <c r="A80" s="194"/>
      <c r="B80" s="177"/>
      <c r="C80" s="177"/>
      <c r="D80" s="177"/>
      <c r="E80" s="177"/>
      <c r="F80" s="177"/>
      <c r="G80" s="194"/>
      <c r="H80" s="194"/>
      <c r="I80" s="194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8"/>
      <c r="X80" s="178"/>
      <c r="Y80" s="178"/>
      <c r="Z80" s="178"/>
      <c r="AA80" s="178"/>
      <c r="AB80" s="178"/>
    </row>
    <row r="81" spans="2:12" ht="18.75">
      <c r="B81" s="238"/>
      <c r="C81" s="238"/>
      <c r="D81" s="238"/>
      <c r="E81" s="559" t="s">
        <v>399</v>
      </c>
      <c r="F81" s="560"/>
      <c r="G81" s="482" t="s">
        <v>400</v>
      </c>
      <c r="H81" s="483"/>
      <c r="I81" s="194"/>
      <c r="L81" s="177" t="s">
        <v>401</v>
      </c>
    </row>
    <row r="82" spans="1:12" ht="18.75">
      <c r="A82" s="194"/>
      <c r="B82" s="561" t="s">
        <v>402</v>
      </c>
      <c r="C82" s="562"/>
      <c r="D82" s="563"/>
      <c r="E82" s="482">
        <f>M47</f>
        <v>66691.43</v>
      </c>
      <c r="F82" s="483"/>
      <c r="G82" s="482">
        <f>N47</f>
        <v>72586.19</v>
      </c>
      <c r="H82" s="483"/>
      <c r="I82" s="194"/>
      <c r="L82" s="194">
        <f>E82-G82+H47-I47</f>
        <v>-0.020000000004074536</v>
      </c>
    </row>
    <row r="83" spans="1:9" ht="18.75">
      <c r="A83" s="194"/>
      <c r="H83" s="194"/>
      <c r="I83" s="194"/>
    </row>
    <row r="84" spans="1:9" ht="18.75">
      <c r="A84" s="194"/>
      <c r="H84" s="194"/>
      <c r="I84" s="194"/>
    </row>
    <row r="85" spans="1:9" ht="18.75">
      <c r="A85" s="194"/>
      <c r="H85" s="194"/>
      <c r="I85" s="194"/>
    </row>
    <row r="86" spans="1:9" ht="14.25" customHeight="1">
      <c r="A86" s="194"/>
      <c r="H86" s="194"/>
      <c r="I86" s="194"/>
    </row>
    <row r="87" spans="8:19" ht="18.75" hidden="1">
      <c r="H87" s="194"/>
      <c r="L87" s="177">
        <v>0</v>
      </c>
      <c r="O87" s="245" t="s">
        <v>280</v>
      </c>
      <c r="P87" s="246">
        <f>'[2]июнь2013г'!D92</f>
        <v>5934.36</v>
      </c>
      <c r="Q87" s="246">
        <f>'[2]июнь2013г'!E92</f>
        <v>2626.2</v>
      </c>
      <c r="R87" s="246">
        <f>'[2]июнь2013г'!F92</f>
        <v>2134.76</v>
      </c>
      <c r="S87" s="246">
        <f>'[2]июнь2013г'!G92</f>
        <v>6425.8</v>
      </c>
    </row>
    <row r="88" spans="3:19" ht="18.75" hidden="1">
      <c r="C88" s="216"/>
      <c r="O88" s="246" t="s">
        <v>283</v>
      </c>
      <c r="P88" s="214">
        <f>S87</f>
        <v>6425.8</v>
      </c>
      <c r="Q88" s="180">
        <v>2626.2</v>
      </c>
      <c r="R88" s="180">
        <v>2377.48</v>
      </c>
      <c r="S88" s="214">
        <f>P88+Q88-R88+L87</f>
        <v>6674.52</v>
      </c>
    </row>
    <row r="89" ht="18.75" hidden="1"/>
    <row r="90" ht="18.75" hidden="1"/>
    <row r="91" spans="1:8" ht="18.75">
      <c r="A91" s="247" t="s">
        <v>377</v>
      </c>
      <c r="H91" s="292" t="s">
        <v>70</v>
      </c>
    </row>
    <row r="92" spans="1:8" ht="18.75">
      <c r="A92" s="247" t="s">
        <v>378</v>
      </c>
      <c r="H92" s="292" t="s">
        <v>71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3">
    <mergeCell ref="W44:AA44"/>
    <mergeCell ref="B47:F47"/>
    <mergeCell ref="B48:F48"/>
    <mergeCell ref="B49:F49"/>
    <mergeCell ref="B50:F50"/>
    <mergeCell ref="B53:F53"/>
    <mergeCell ref="B57:F57"/>
    <mergeCell ref="B58:F58"/>
    <mergeCell ref="B59:F59"/>
    <mergeCell ref="C14:D15"/>
    <mergeCell ref="A35:K36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65:F65"/>
    <mergeCell ref="B66:F66"/>
    <mergeCell ref="B67:F67"/>
    <mergeCell ref="B68:F68"/>
    <mergeCell ref="B69:F69"/>
    <mergeCell ref="B70:F70"/>
    <mergeCell ref="I76:J76"/>
    <mergeCell ref="B77:F77"/>
    <mergeCell ref="G77:H77"/>
    <mergeCell ref="I77:J77"/>
    <mergeCell ref="B71:F71"/>
    <mergeCell ref="B72:F72"/>
    <mergeCell ref="G74:H74"/>
    <mergeCell ref="I74:J74"/>
    <mergeCell ref="G75:H75"/>
    <mergeCell ref="I75:J75"/>
    <mergeCell ref="E81:F81"/>
    <mergeCell ref="G81:H81"/>
    <mergeCell ref="B82:D82"/>
    <mergeCell ref="E82:F82"/>
    <mergeCell ref="G82:H82"/>
    <mergeCell ref="B76:F76"/>
    <mergeCell ref="G76:H76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47F709"/>
  </sheetPr>
  <dimension ref="A2:AB92"/>
  <sheetViews>
    <sheetView view="pageBreakPreview" zoomScale="80" zoomScaleSheetLayoutView="80" zoomScalePageLayoutView="0" workbookViewId="0" topLeftCell="A57">
      <selection activeCell="M47" sqref="M47:S47"/>
    </sheetView>
  </sheetViews>
  <sheetFormatPr defaultColWidth="9.140625" defaultRowHeight="15" outlineLevelCol="1"/>
  <cols>
    <col min="1" max="1" width="9.8515625" style="177" bestFit="1" customWidth="1"/>
    <col min="2" max="2" width="12.140625" style="177" customWidth="1"/>
    <col min="3" max="3" width="10.7109375" style="177" customWidth="1"/>
    <col min="4" max="4" width="10.57421875" style="177" customWidth="1"/>
    <col min="5" max="5" width="10.28125" style="177" customWidth="1"/>
    <col min="6" max="6" width="11.421875" style="177" customWidth="1"/>
    <col min="7" max="7" width="12.140625" style="177" customWidth="1"/>
    <col min="8" max="8" width="13.140625" style="177" customWidth="1"/>
    <col min="9" max="9" width="13.421875" style="177" customWidth="1"/>
    <col min="10" max="10" width="12.7109375" style="177" customWidth="1"/>
    <col min="11" max="11" width="18.140625" style="177" customWidth="1"/>
    <col min="12" max="12" width="13.421875" style="177" hidden="1" customWidth="1" outlineLevel="1"/>
    <col min="13" max="13" width="12.7109375" style="177" hidden="1" customWidth="1" outlineLevel="1"/>
    <col min="14" max="14" width="7.421875" style="177" hidden="1" customWidth="1" outlineLevel="1"/>
    <col min="15" max="15" width="12.7109375" style="177" hidden="1" customWidth="1" outlineLevel="1"/>
    <col min="16" max="16" width="12.8515625" style="177" hidden="1" customWidth="1" outlineLevel="1"/>
    <col min="17" max="17" width="7.421875" style="177" hidden="1" customWidth="1" outlineLevel="1"/>
    <col min="18" max="20" width="9.140625" style="177" hidden="1" customWidth="1" outlineLevel="1"/>
    <col min="21" max="21" width="9.140625" style="177" customWidth="1" collapsed="1"/>
    <col min="22" max="22" width="6.7109375" style="177" bestFit="1" customWidth="1"/>
    <col min="23" max="23" width="12.7109375" style="178" bestFit="1" customWidth="1"/>
    <col min="24" max="27" width="13.00390625" style="178" bestFit="1" customWidth="1"/>
    <col min="28" max="28" width="9.140625" style="178" customWidth="1"/>
    <col min="29" max="41" width="9.140625" style="146" customWidth="1"/>
    <col min="42" max="16384" width="9.140625" style="177" customWidth="1"/>
  </cols>
  <sheetData>
    <row r="1" ht="12.75" customHeight="1" hidden="1"/>
    <row r="2" spans="2:8" ht="18.75" hidden="1">
      <c r="B2" s="179" t="s">
        <v>293</v>
      </c>
      <c r="C2" s="179"/>
      <c r="D2" s="179" t="s">
        <v>294</v>
      </c>
      <c r="E2" s="179"/>
      <c r="F2" s="179" t="s">
        <v>295</v>
      </c>
      <c r="G2" s="179"/>
      <c r="H2" s="179"/>
    </row>
    <row r="3" ht="18.75" hidden="1"/>
    <row r="4" ht="1.5" customHeight="1" hidden="1"/>
    <row r="5" ht="18.75" hidden="1"/>
    <row r="6" spans="2:11" ht="18.75" hidden="1">
      <c r="B6" s="180"/>
      <c r="C6" s="181" t="s">
        <v>0</v>
      </c>
      <c r="D6" s="181" t="s">
        <v>1</v>
      </c>
      <c r="E6" s="181"/>
      <c r="F6" s="181" t="s">
        <v>2</v>
      </c>
      <c r="G6" s="181" t="s">
        <v>3</v>
      </c>
      <c r="H6" s="181" t="s">
        <v>4</v>
      </c>
      <c r="I6" s="181" t="s">
        <v>5</v>
      </c>
      <c r="J6" s="181"/>
      <c r="K6" s="182"/>
    </row>
    <row r="7" spans="2:11" ht="18.75" hidden="1">
      <c r="B7" s="180"/>
      <c r="C7" s="181" t="s">
        <v>6</v>
      </c>
      <c r="D7" s="181"/>
      <c r="E7" s="181"/>
      <c r="F7" s="181"/>
      <c r="G7" s="181" t="s">
        <v>7</v>
      </c>
      <c r="H7" s="181" t="s">
        <v>8</v>
      </c>
      <c r="I7" s="181" t="s">
        <v>9</v>
      </c>
      <c r="J7" s="181"/>
      <c r="K7" s="182"/>
    </row>
    <row r="8" spans="2:11" ht="18.75" hidden="1">
      <c r="B8" s="180" t="s">
        <v>177</v>
      </c>
      <c r="C8" s="183">
        <v>48.28</v>
      </c>
      <c r="D8" s="183">
        <v>0</v>
      </c>
      <c r="E8" s="183"/>
      <c r="F8" s="184"/>
      <c r="G8" s="180"/>
      <c r="H8" s="183">
        <v>0</v>
      </c>
      <c r="I8" s="184">
        <v>48.28</v>
      </c>
      <c r="J8" s="180"/>
      <c r="K8" s="185"/>
    </row>
    <row r="9" spans="2:11" ht="18.75" hidden="1">
      <c r="B9" s="180" t="s">
        <v>11</v>
      </c>
      <c r="C9" s="183">
        <v>4790.06</v>
      </c>
      <c r="D9" s="183">
        <v>3707.55</v>
      </c>
      <c r="E9" s="183"/>
      <c r="F9" s="184">
        <v>2795.32</v>
      </c>
      <c r="G9" s="180"/>
      <c r="H9" s="183">
        <v>2795.32</v>
      </c>
      <c r="I9" s="184">
        <v>5702.29</v>
      </c>
      <c r="J9" s="180"/>
      <c r="K9" s="185"/>
    </row>
    <row r="10" spans="2:11" ht="18.75" hidden="1">
      <c r="B10" s="180" t="s">
        <v>12</v>
      </c>
      <c r="C10" s="180"/>
      <c r="D10" s="183">
        <f>SUM(D8:D9)</f>
        <v>3707.55</v>
      </c>
      <c r="E10" s="183"/>
      <c r="F10" s="180"/>
      <c r="G10" s="180"/>
      <c r="H10" s="183">
        <f>SUM(H8:H9)</f>
        <v>2795.32</v>
      </c>
      <c r="I10" s="180"/>
      <c r="J10" s="180"/>
      <c r="K10" s="185"/>
    </row>
    <row r="11" ht="18.75" hidden="1">
      <c r="B11" s="177" t="s">
        <v>296</v>
      </c>
    </row>
    <row r="12" ht="7.5" customHeight="1" hidden="1"/>
    <row r="13" ht="8.25" customHeight="1" hidden="1"/>
    <row r="14" spans="2:17" ht="18.75" hidden="1">
      <c r="B14" s="186" t="s">
        <v>252</v>
      </c>
      <c r="C14" s="511" t="s">
        <v>14</v>
      </c>
      <c r="D14" s="512"/>
      <c r="E14" s="287"/>
      <c r="F14" s="181"/>
      <c r="G14" s="181"/>
      <c r="H14" s="181"/>
      <c r="I14" s="181" t="s">
        <v>20</v>
      </c>
      <c r="J14" s="185"/>
      <c r="K14" s="185"/>
      <c r="L14" s="185"/>
      <c r="M14" s="185"/>
      <c r="N14" s="185"/>
      <c r="O14" s="185"/>
      <c r="P14" s="185"/>
      <c r="Q14" s="185"/>
    </row>
    <row r="15" spans="2:17" ht="14.25" customHeight="1" hidden="1">
      <c r="B15" s="187"/>
      <c r="C15" s="513"/>
      <c r="D15" s="514"/>
      <c r="E15" s="288"/>
      <c r="F15" s="181"/>
      <c r="G15" s="181"/>
      <c r="H15" s="181" t="s">
        <v>270</v>
      </c>
      <c r="I15" s="181"/>
      <c r="J15" s="185"/>
      <c r="K15" s="185"/>
      <c r="L15" s="185"/>
      <c r="M15" s="185"/>
      <c r="N15" s="185"/>
      <c r="O15" s="185"/>
      <c r="P15" s="185"/>
      <c r="Q15" s="185"/>
    </row>
    <row r="16" spans="2:17" ht="3.75" customHeight="1" hidden="1">
      <c r="B16" s="188"/>
      <c r="C16" s="180"/>
      <c r="D16" s="180"/>
      <c r="E16" s="180"/>
      <c r="F16" s="180"/>
      <c r="G16" s="180"/>
      <c r="H16" s="180"/>
      <c r="I16" s="180"/>
      <c r="J16" s="185"/>
      <c r="K16" s="185"/>
      <c r="L16" s="185"/>
      <c r="M16" s="185"/>
      <c r="N16" s="185"/>
      <c r="O16" s="185"/>
      <c r="P16" s="185"/>
      <c r="Q16" s="185"/>
    </row>
    <row r="17" spans="2:17" ht="13.5" customHeight="1" hidden="1">
      <c r="B17" s="180"/>
      <c r="C17" s="180"/>
      <c r="D17" s="180"/>
      <c r="E17" s="180"/>
      <c r="F17" s="180"/>
      <c r="G17" s="180"/>
      <c r="H17" s="180"/>
      <c r="I17" s="180"/>
      <c r="J17" s="185"/>
      <c r="K17" s="185"/>
      <c r="L17" s="185"/>
      <c r="M17" s="185"/>
      <c r="N17" s="185"/>
      <c r="O17" s="185"/>
      <c r="P17" s="185"/>
      <c r="Q17" s="185"/>
    </row>
    <row r="18" spans="2:17" ht="0.75" customHeight="1" hidden="1">
      <c r="B18" s="180"/>
      <c r="C18" s="180"/>
      <c r="D18" s="180"/>
      <c r="E18" s="180"/>
      <c r="F18" s="180"/>
      <c r="G18" s="180"/>
      <c r="H18" s="180"/>
      <c r="I18" s="180"/>
      <c r="J18" s="185"/>
      <c r="K18" s="185"/>
      <c r="L18" s="185"/>
      <c r="M18" s="185"/>
      <c r="N18" s="185"/>
      <c r="O18" s="185"/>
      <c r="P18" s="185"/>
      <c r="Q18" s="185"/>
    </row>
    <row r="19" spans="2:17" ht="14.25" customHeight="1" hidden="1" thickBot="1">
      <c r="B19" s="180"/>
      <c r="C19" s="180"/>
      <c r="D19" s="180"/>
      <c r="E19" s="180"/>
      <c r="F19" s="180"/>
      <c r="G19" s="180"/>
      <c r="H19" s="180"/>
      <c r="I19" s="180"/>
      <c r="J19" s="185"/>
      <c r="K19" s="185"/>
      <c r="L19" s="185"/>
      <c r="M19" s="185"/>
      <c r="N19" s="185"/>
      <c r="O19" s="185"/>
      <c r="P19" s="185"/>
      <c r="Q19" s="185"/>
    </row>
    <row r="20" spans="2:17" ht="0.75" customHeight="1" hidden="1">
      <c r="B20" s="180"/>
      <c r="C20" s="180"/>
      <c r="D20" s="180"/>
      <c r="E20" s="180"/>
      <c r="F20" s="180"/>
      <c r="G20" s="180"/>
      <c r="H20" s="180"/>
      <c r="I20" s="180"/>
      <c r="J20" s="185"/>
      <c r="K20" s="185"/>
      <c r="L20" s="185"/>
      <c r="M20" s="185"/>
      <c r="N20" s="185"/>
      <c r="O20" s="185"/>
      <c r="P20" s="185"/>
      <c r="Q20" s="185"/>
    </row>
    <row r="21" spans="2:17" ht="19.5" hidden="1" thickBot="1">
      <c r="B21" s="180"/>
      <c r="C21" s="180"/>
      <c r="D21" s="180"/>
      <c r="E21" s="180"/>
      <c r="F21" s="180"/>
      <c r="G21" s="189" t="s">
        <v>297</v>
      </c>
      <c r="H21" s="190" t="s">
        <v>262</v>
      </c>
      <c r="I21" s="180"/>
      <c r="J21" s="185"/>
      <c r="K21" s="185"/>
      <c r="L21" s="185"/>
      <c r="M21" s="185"/>
      <c r="N21" s="185"/>
      <c r="O21" s="185"/>
      <c r="P21" s="185"/>
      <c r="Q21" s="185"/>
    </row>
    <row r="22" spans="2:17" ht="18.75" hidden="1">
      <c r="B22" s="191" t="s">
        <v>215</v>
      </c>
      <c r="C22" s="191"/>
      <c r="D22" s="191"/>
      <c r="E22" s="191"/>
      <c r="F22" s="183"/>
      <c r="G22" s="180">
        <v>347.8</v>
      </c>
      <c r="H22" s="180">
        <v>7.55</v>
      </c>
      <c r="I22" s="184">
        <f>G22*H22</f>
        <v>2625.89</v>
      </c>
      <c r="J22" s="185"/>
      <c r="K22" s="185"/>
      <c r="L22" s="185"/>
      <c r="M22" s="185"/>
      <c r="N22" s="185"/>
      <c r="O22" s="185"/>
      <c r="P22" s="185"/>
      <c r="Q22" s="185"/>
    </row>
    <row r="23" spans="2:17" ht="18.75" hidden="1">
      <c r="B23" s="191" t="s">
        <v>216</v>
      </c>
      <c r="C23" s="191"/>
      <c r="D23" s="191"/>
      <c r="E23" s="191"/>
      <c r="F23" s="180"/>
      <c r="G23" s="180"/>
      <c r="H23" s="180"/>
      <c r="I23" s="180"/>
      <c r="J23" s="185"/>
      <c r="K23" s="185"/>
      <c r="L23" s="185"/>
      <c r="M23" s="185"/>
      <c r="N23" s="185"/>
      <c r="O23" s="185"/>
      <c r="P23" s="185"/>
      <c r="Q23" s="185"/>
    </row>
    <row r="24" spans="2:17" ht="2.25" customHeight="1" hidden="1">
      <c r="B24" s="191" t="s">
        <v>217</v>
      </c>
      <c r="C24" s="191" t="s">
        <v>218</v>
      </c>
      <c r="D24" s="191"/>
      <c r="E24" s="191"/>
      <c r="F24" s="180"/>
      <c r="G24" s="180"/>
      <c r="H24" s="180"/>
      <c r="I24" s="180"/>
      <c r="J24" s="185"/>
      <c r="K24" s="185"/>
      <c r="L24" s="185"/>
      <c r="M24" s="185"/>
      <c r="N24" s="185"/>
      <c r="O24" s="185"/>
      <c r="P24" s="185"/>
      <c r="Q24" s="185"/>
    </row>
    <row r="25" spans="2:17" ht="14.25" customHeight="1" hidden="1">
      <c r="B25" s="191" t="s">
        <v>219</v>
      </c>
      <c r="C25" s="191"/>
      <c r="D25" s="191"/>
      <c r="E25" s="191"/>
      <c r="F25" s="180"/>
      <c r="G25" s="180"/>
      <c r="H25" s="180"/>
      <c r="I25" s="180"/>
      <c r="J25" s="185"/>
      <c r="K25" s="185"/>
      <c r="L25" s="185"/>
      <c r="M25" s="185"/>
      <c r="N25" s="185"/>
      <c r="O25" s="185"/>
      <c r="P25" s="185"/>
      <c r="Q25" s="185"/>
    </row>
    <row r="26" spans="2:17" ht="18.75" hidden="1">
      <c r="B26" s="180"/>
      <c r="C26" s="180"/>
      <c r="D26" s="180"/>
      <c r="E26" s="180"/>
      <c r="F26" s="180"/>
      <c r="G26" s="180"/>
      <c r="H26" s="180"/>
      <c r="I26" s="180"/>
      <c r="J26" s="185"/>
      <c r="K26" s="185"/>
      <c r="L26" s="185"/>
      <c r="M26" s="185"/>
      <c r="N26" s="185"/>
      <c r="O26" s="185"/>
      <c r="P26" s="185"/>
      <c r="Q26" s="185"/>
    </row>
    <row r="27" spans="2:17" ht="0.75" customHeight="1" hidden="1">
      <c r="B27" s="180"/>
      <c r="C27" s="180"/>
      <c r="D27" s="180"/>
      <c r="E27" s="180"/>
      <c r="F27" s="180"/>
      <c r="G27" s="180"/>
      <c r="H27" s="180"/>
      <c r="I27" s="180"/>
      <c r="J27" s="185"/>
      <c r="K27" s="185"/>
      <c r="L27" s="185"/>
      <c r="M27" s="185"/>
      <c r="N27" s="185"/>
      <c r="O27" s="185"/>
      <c r="P27" s="185"/>
      <c r="Q27" s="185"/>
    </row>
    <row r="28" spans="2:17" ht="3.75" customHeight="1" hidden="1">
      <c r="B28" s="180"/>
      <c r="C28" s="180"/>
      <c r="D28" s="180"/>
      <c r="E28" s="180"/>
      <c r="F28" s="180"/>
      <c r="G28" s="180"/>
      <c r="H28" s="180"/>
      <c r="I28" s="180"/>
      <c r="J28" s="185"/>
      <c r="K28" s="185"/>
      <c r="L28" s="185"/>
      <c r="M28" s="185"/>
      <c r="N28" s="185"/>
      <c r="O28" s="185"/>
      <c r="P28" s="185"/>
      <c r="Q28" s="185"/>
    </row>
    <row r="29" spans="2:17" ht="18.75" hidden="1">
      <c r="B29" s="180"/>
      <c r="C29" s="180"/>
      <c r="D29" s="180"/>
      <c r="E29" s="180"/>
      <c r="F29" s="180"/>
      <c r="G29" s="180"/>
      <c r="H29" s="180"/>
      <c r="I29" s="180"/>
      <c r="J29" s="185"/>
      <c r="K29" s="185"/>
      <c r="L29" s="185"/>
      <c r="M29" s="185"/>
      <c r="N29" s="185"/>
      <c r="O29" s="185"/>
      <c r="P29" s="185"/>
      <c r="Q29" s="185"/>
    </row>
    <row r="30" spans="2:17" ht="0.75" customHeight="1" hidden="1">
      <c r="B30" s="180"/>
      <c r="C30" s="180"/>
      <c r="D30" s="180"/>
      <c r="E30" s="180"/>
      <c r="F30" s="180"/>
      <c r="G30" s="180"/>
      <c r="H30" s="180"/>
      <c r="I30" s="180"/>
      <c r="J30" s="185"/>
      <c r="K30" s="185"/>
      <c r="L30" s="185"/>
      <c r="M30" s="185"/>
      <c r="N30" s="185"/>
      <c r="O30" s="185"/>
      <c r="P30" s="185"/>
      <c r="Q30" s="185"/>
    </row>
    <row r="31" spans="2:17" ht="18.75" hidden="1">
      <c r="B31" s="180"/>
      <c r="C31" s="180"/>
      <c r="D31" s="180"/>
      <c r="E31" s="180"/>
      <c r="F31" s="180"/>
      <c r="G31" s="180"/>
      <c r="H31" s="180"/>
      <c r="I31" s="180"/>
      <c r="J31" s="185"/>
      <c r="K31" s="185"/>
      <c r="L31" s="185"/>
      <c r="M31" s="185"/>
      <c r="N31" s="185"/>
      <c r="O31" s="185"/>
      <c r="P31" s="185"/>
      <c r="Q31" s="185"/>
    </row>
    <row r="32" spans="2:17" ht="18.75" hidden="1">
      <c r="B32" s="180"/>
      <c r="C32" s="180"/>
      <c r="D32" s="180"/>
      <c r="E32" s="180"/>
      <c r="F32" s="180"/>
      <c r="G32" s="180"/>
      <c r="H32" s="180"/>
      <c r="I32" s="180"/>
      <c r="J32" s="185"/>
      <c r="K32" s="185"/>
      <c r="L32" s="185"/>
      <c r="M32" s="185"/>
      <c r="N32" s="185"/>
      <c r="O32" s="185"/>
      <c r="P32" s="185"/>
      <c r="Q32" s="185"/>
    </row>
    <row r="33" spans="1:28" s="146" customFormat="1" ht="18.75" hidden="1">
      <c r="A33" s="177"/>
      <c r="B33" s="180"/>
      <c r="C33" s="180"/>
      <c r="D33" s="180"/>
      <c r="E33" s="180"/>
      <c r="F33" s="180"/>
      <c r="G33" s="181"/>
      <c r="H33" s="181"/>
      <c r="I33" s="192"/>
      <c r="J33" s="185"/>
      <c r="K33" s="185"/>
      <c r="L33" s="185"/>
      <c r="M33" s="185"/>
      <c r="N33" s="185"/>
      <c r="O33" s="185"/>
      <c r="P33" s="185"/>
      <c r="Q33" s="185"/>
      <c r="R33" s="177"/>
      <c r="S33" s="177"/>
      <c r="T33" s="177"/>
      <c r="U33" s="177"/>
      <c r="V33" s="177"/>
      <c r="W33" s="178"/>
      <c r="X33" s="178"/>
      <c r="Y33" s="178"/>
      <c r="Z33" s="178"/>
      <c r="AA33" s="178"/>
      <c r="AB33" s="178"/>
    </row>
    <row r="34" spans="1:28" s="146" customFormat="1" ht="18.75" hidden="1">
      <c r="A34" s="177"/>
      <c r="B34" s="180"/>
      <c r="C34" s="180"/>
      <c r="D34" s="180"/>
      <c r="E34" s="180"/>
      <c r="F34" s="180"/>
      <c r="G34" s="180"/>
      <c r="H34" s="180" t="s">
        <v>27</v>
      </c>
      <c r="I34" s="193">
        <f>SUM(I17:I33)</f>
        <v>2625.89</v>
      </c>
      <c r="J34" s="185"/>
      <c r="K34" s="185"/>
      <c r="L34" s="185"/>
      <c r="M34" s="185"/>
      <c r="N34" s="185"/>
      <c r="O34" s="185"/>
      <c r="P34" s="185"/>
      <c r="Q34" s="185"/>
      <c r="R34" s="177"/>
      <c r="S34" s="177"/>
      <c r="T34" s="177"/>
      <c r="U34" s="177"/>
      <c r="V34" s="177"/>
      <c r="W34" s="178"/>
      <c r="X34" s="178"/>
      <c r="Y34" s="178"/>
      <c r="Z34" s="178"/>
      <c r="AA34" s="178"/>
      <c r="AB34" s="178"/>
    </row>
    <row r="35" spans="1:28" s="146" customFormat="1" ht="18.75">
      <c r="A35" s="515" t="s">
        <v>298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8"/>
      <c r="X35" s="178"/>
      <c r="Y35" s="178"/>
      <c r="Z35" s="178"/>
      <c r="AA35" s="178"/>
      <c r="AB35" s="178"/>
    </row>
    <row r="36" spans="1:28" s="146" customFormat="1" ht="18.75">
      <c r="A36" s="515"/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8"/>
      <c r="X36" s="178"/>
      <c r="Y36" s="178"/>
      <c r="Z36" s="178"/>
      <c r="AA36" s="178"/>
      <c r="AB36" s="178"/>
    </row>
    <row r="37" spans="1:28" s="146" customFormat="1" ht="18.75" hidden="1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8"/>
      <c r="X37" s="178"/>
      <c r="Y37" s="178"/>
      <c r="Z37" s="178"/>
      <c r="AA37" s="178"/>
      <c r="AB37" s="178"/>
    </row>
    <row r="38" spans="1:28" s="146" customFormat="1" ht="18.75" hidden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8"/>
      <c r="X38" s="178"/>
      <c r="Y38" s="178"/>
      <c r="Z38" s="178"/>
      <c r="AA38" s="178"/>
      <c r="AB38" s="178"/>
    </row>
    <row r="39" spans="1:28" s="146" customFormat="1" ht="18.75">
      <c r="A39" s="194"/>
      <c r="B39" s="195"/>
      <c r="C39" s="195"/>
      <c r="D39" s="195"/>
      <c r="E39" s="195"/>
      <c r="F39" s="195"/>
      <c r="G39" s="195"/>
      <c r="H39" s="194"/>
      <c r="I39" s="194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8"/>
      <c r="X39" s="178"/>
      <c r="Y39" s="178"/>
      <c r="Z39" s="178"/>
      <c r="AA39" s="178"/>
      <c r="AB39" s="178"/>
    </row>
    <row r="40" spans="1:28" s="146" customFormat="1" ht="18.75">
      <c r="A40" s="194"/>
      <c r="B40" s="194" t="s">
        <v>299</v>
      </c>
      <c r="C40" s="195"/>
      <c r="D40" s="195"/>
      <c r="E40" s="195"/>
      <c r="F40" s="195"/>
      <c r="G40" s="194"/>
      <c r="H40" s="195"/>
      <c r="I40" s="194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8"/>
      <c r="X40" s="178"/>
      <c r="Y40" s="178"/>
      <c r="Z40" s="178"/>
      <c r="AA40" s="178"/>
      <c r="AB40" s="178"/>
    </row>
    <row r="41" spans="1:28" s="146" customFormat="1" ht="18.75">
      <c r="A41" s="194"/>
      <c r="B41" s="195" t="s">
        <v>300</v>
      </c>
      <c r="C41" s="194" t="s">
        <v>301</v>
      </c>
      <c r="D41" s="194"/>
      <c r="E41" s="194"/>
      <c r="F41" s="195"/>
      <c r="G41" s="194"/>
      <c r="H41" s="195"/>
      <c r="I41" s="194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8"/>
      <c r="X41" s="178"/>
      <c r="Y41" s="178"/>
      <c r="Z41" s="178"/>
      <c r="AA41" s="178"/>
      <c r="AB41" s="178"/>
    </row>
    <row r="42" spans="1:28" s="146" customFormat="1" ht="18.75">
      <c r="A42" s="194"/>
      <c r="B42" s="195" t="s">
        <v>302</v>
      </c>
      <c r="C42" s="196">
        <v>1798.6000000000001</v>
      </c>
      <c r="D42" s="194" t="s">
        <v>303</v>
      </c>
      <c r="E42" s="194"/>
      <c r="F42" s="195"/>
      <c r="G42" s="194"/>
      <c r="H42" s="195"/>
      <c r="I42" s="194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8"/>
      <c r="X42" s="178"/>
      <c r="Y42" s="178"/>
      <c r="Z42" s="178"/>
      <c r="AA42" s="178"/>
      <c r="AB42" s="178"/>
    </row>
    <row r="43" spans="1:28" s="146" customFormat="1" ht="18" customHeight="1">
      <c r="A43" s="194"/>
      <c r="B43" s="195" t="s">
        <v>304</v>
      </c>
      <c r="C43" s="197" t="s">
        <v>305</v>
      </c>
      <c r="D43" s="194" t="s">
        <v>354</v>
      </c>
      <c r="E43" s="194"/>
      <c r="F43" s="194"/>
      <c r="G43" s="195"/>
      <c r="H43" s="195"/>
      <c r="I43" s="194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8"/>
      <c r="X43" s="178"/>
      <c r="Y43" s="178"/>
      <c r="Z43" s="178"/>
      <c r="AA43" s="178"/>
      <c r="AB43" s="178"/>
    </row>
    <row r="44" spans="1:28" s="146" customFormat="1" ht="18" customHeight="1">
      <c r="A44" s="194"/>
      <c r="B44" s="195"/>
      <c r="C44" s="197"/>
      <c r="D44" s="194"/>
      <c r="E44" s="194"/>
      <c r="F44" s="194"/>
      <c r="G44" s="195"/>
      <c r="H44" s="195"/>
      <c r="I44" s="194"/>
      <c r="J44" s="177"/>
      <c r="K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518" t="s">
        <v>344</v>
      </c>
      <c r="X44" s="518"/>
      <c r="Y44" s="518"/>
      <c r="Z44" s="518"/>
      <c r="AA44" s="518"/>
      <c r="AB44" s="178"/>
    </row>
    <row r="45" spans="1:28" s="146" customFormat="1" ht="60" customHeight="1">
      <c r="A45" s="194"/>
      <c r="B45" s="195"/>
      <c r="C45" s="197"/>
      <c r="D45" s="194"/>
      <c r="E45" s="194"/>
      <c r="F45" s="194"/>
      <c r="G45" s="198" t="s">
        <v>307</v>
      </c>
      <c r="H45" s="199" t="s">
        <v>1</v>
      </c>
      <c r="I45" s="199" t="s">
        <v>2</v>
      </c>
      <c r="J45" s="200" t="s">
        <v>308</v>
      </c>
      <c r="K45" s="290" t="s">
        <v>309</v>
      </c>
      <c r="M45" s="177"/>
      <c r="N45" s="177"/>
      <c r="O45" s="177"/>
      <c r="P45" s="177"/>
      <c r="Q45" s="177"/>
      <c r="R45" s="177"/>
      <c r="S45" s="177"/>
      <c r="T45" s="177"/>
      <c r="U45" s="177"/>
      <c r="V45" s="146" t="s">
        <v>354</v>
      </c>
      <c r="W45" s="147" t="s">
        <v>355</v>
      </c>
      <c r="X45" s="147" t="s">
        <v>356</v>
      </c>
      <c r="Y45" s="147" t="s">
        <v>8</v>
      </c>
      <c r="Z45" s="147" t="s">
        <v>357</v>
      </c>
      <c r="AA45" s="147" t="s">
        <v>358</v>
      </c>
      <c r="AB45" s="178"/>
    </row>
    <row r="46" spans="1:28" s="207" customFormat="1" ht="12.75" customHeight="1">
      <c r="A46" s="202"/>
      <c r="B46" s="203"/>
      <c r="C46" s="204"/>
      <c r="D46" s="202"/>
      <c r="E46" s="202"/>
      <c r="F46" s="202"/>
      <c r="G46" s="205" t="s">
        <v>51</v>
      </c>
      <c r="H46" s="205" t="s">
        <v>51</v>
      </c>
      <c r="I46" s="205" t="s">
        <v>51</v>
      </c>
      <c r="J46" s="205" t="s">
        <v>51</v>
      </c>
      <c r="K46" s="205" t="s">
        <v>51</v>
      </c>
      <c r="M46" s="206" t="s">
        <v>397</v>
      </c>
      <c r="N46" s="206" t="s">
        <v>398</v>
      </c>
      <c r="O46" s="280" t="s">
        <v>312</v>
      </c>
      <c r="P46" s="280" t="s">
        <v>311</v>
      </c>
      <c r="Q46" s="280" t="s">
        <v>349</v>
      </c>
      <c r="R46" s="280" t="s">
        <v>313</v>
      </c>
      <c r="S46" s="206"/>
      <c r="V46" s="148" t="s">
        <v>359</v>
      </c>
      <c r="W46" s="149">
        <v>7057.099999999999</v>
      </c>
      <c r="X46" s="149">
        <v>2626.2</v>
      </c>
      <c r="Y46" s="149">
        <v>2427.15</v>
      </c>
      <c r="Z46" s="149">
        <v>7256.15</v>
      </c>
      <c r="AA46" s="149">
        <v>0</v>
      </c>
      <c r="AB46" s="209"/>
    </row>
    <row r="47" spans="1:28" s="146" customFormat="1" ht="33" customHeight="1">
      <c r="A47" s="194"/>
      <c r="B47" s="503" t="s">
        <v>314</v>
      </c>
      <c r="C47" s="503"/>
      <c r="D47" s="503"/>
      <c r="E47" s="503"/>
      <c r="F47" s="503"/>
      <c r="G47" s="210">
        <f>G49+G50</f>
        <v>14.11</v>
      </c>
      <c r="H47" s="211">
        <f>H49+H50</f>
        <v>25378.24</v>
      </c>
      <c r="I47" s="211">
        <f>P47+O47</f>
        <v>22975.88</v>
      </c>
      <c r="J47" s="212">
        <f>J50+J49</f>
        <v>17032.74</v>
      </c>
      <c r="K47" s="212">
        <f>I47-J47</f>
        <v>5943.139999999999</v>
      </c>
      <c r="M47" s="298">
        <v>72586.19</v>
      </c>
      <c r="N47" s="298">
        <v>74988.56999999999</v>
      </c>
      <c r="O47" s="299">
        <v>22941.22</v>
      </c>
      <c r="P47" s="299">
        <v>34.66</v>
      </c>
      <c r="Q47" s="300">
        <v>2626.2</v>
      </c>
      <c r="R47" s="301">
        <v>2347.18</v>
      </c>
      <c r="S47" s="302">
        <v>8779.149999999998</v>
      </c>
      <c r="T47" s="177"/>
      <c r="U47" s="177"/>
      <c r="V47" s="148" t="s">
        <v>360</v>
      </c>
      <c r="W47" s="157">
        <v>7256.15</v>
      </c>
      <c r="X47" s="157">
        <v>2626.2</v>
      </c>
      <c r="Y47" s="157">
        <v>2510.5400000000004</v>
      </c>
      <c r="Z47" s="149">
        <v>7371.809999999998</v>
      </c>
      <c r="AA47" s="158"/>
      <c r="AB47" s="178"/>
    </row>
    <row r="48" spans="1:28" s="146" customFormat="1" ht="18" customHeight="1">
      <c r="A48" s="194"/>
      <c r="B48" s="516" t="s">
        <v>315</v>
      </c>
      <c r="C48" s="486"/>
      <c r="D48" s="486"/>
      <c r="E48" s="486"/>
      <c r="F48" s="487"/>
      <c r="G48" s="213"/>
      <c r="H48" s="214"/>
      <c r="I48" s="214"/>
      <c r="J48" s="180"/>
      <c r="K48" s="180"/>
      <c r="M48" s="177"/>
      <c r="N48" s="177"/>
      <c r="O48" s="177"/>
      <c r="P48" s="177"/>
      <c r="Q48" s="177"/>
      <c r="R48" s="177"/>
      <c r="S48" s="177"/>
      <c r="T48" s="177"/>
      <c r="U48" s="177"/>
      <c r="V48" s="148" t="s">
        <v>361</v>
      </c>
      <c r="W48" s="157">
        <v>7371.809999999998</v>
      </c>
      <c r="X48" s="157">
        <v>2266.2</v>
      </c>
      <c r="Y48" s="157">
        <v>3621.9399999999996</v>
      </c>
      <c r="Z48" s="149">
        <v>6016.069999999999</v>
      </c>
      <c r="AA48" s="158"/>
      <c r="AB48" s="178"/>
    </row>
    <row r="49" spans="1:28" s="146" customFormat="1" ht="18" customHeight="1">
      <c r="A49" s="194"/>
      <c r="B49" s="501" t="s">
        <v>11</v>
      </c>
      <c r="C49" s="501"/>
      <c r="D49" s="501"/>
      <c r="E49" s="501"/>
      <c r="F49" s="501"/>
      <c r="G49" s="213">
        <f>G58</f>
        <v>9.47</v>
      </c>
      <c r="H49" s="214">
        <f>ROUND(G49*C42,2)</f>
        <v>17032.74</v>
      </c>
      <c r="I49" s="214">
        <f>O47</f>
        <v>22941.22</v>
      </c>
      <c r="J49" s="214">
        <f>H49</f>
        <v>17032.74</v>
      </c>
      <c r="K49" s="214">
        <f>I49-J49</f>
        <v>5908.48</v>
      </c>
      <c r="M49" s="177"/>
      <c r="N49" s="177"/>
      <c r="O49" s="177"/>
      <c r="P49" s="177"/>
      <c r="Q49" s="177"/>
      <c r="R49" s="177"/>
      <c r="S49" s="177"/>
      <c r="T49" s="177"/>
      <c r="U49" s="177"/>
      <c r="V49" s="148" t="s">
        <v>362</v>
      </c>
      <c r="W49" s="166">
        <v>6016.069999999999</v>
      </c>
      <c r="X49" s="166">
        <v>2626.2</v>
      </c>
      <c r="Y49" s="166">
        <v>2235.5699999999997</v>
      </c>
      <c r="Z49" s="149">
        <v>6406.699999999999</v>
      </c>
      <c r="AA49" s="159"/>
      <c r="AB49" s="178"/>
    </row>
    <row r="50" spans="1:28" s="146" customFormat="1" ht="18" customHeight="1">
      <c r="A50" s="194"/>
      <c r="B50" s="501" t="s">
        <v>62</v>
      </c>
      <c r="C50" s="501"/>
      <c r="D50" s="501"/>
      <c r="E50" s="501"/>
      <c r="F50" s="501"/>
      <c r="G50" s="213">
        <v>4.64</v>
      </c>
      <c r="H50" s="214">
        <f>ROUND(G50*C42,2)</f>
        <v>8345.5</v>
      </c>
      <c r="I50" s="214">
        <f>I47-I49</f>
        <v>34.659999999999854</v>
      </c>
      <c r="J50" s="214">
        <f>H66</f>
        <v>0</v>
      </c>
      <c r="K50" s="214">
        <f>I50-J50</f>
        <v>34.659999999999854</v>
      </c>
      <c r="M50" s="177"/>
      <c r="N50" s="177"/>
      <c r="O50" s="177"/>
      <c r="P50" s="177"/>
      <c r="Q50" s="177"/>
      <c r="R50" s="177"/>
      <c r="S50" s="177"/>
      <c r="T50" s="177"/>
      <c r="U50" s="177"/>
      <c r="V50" s="148" t="s">
        <v>363</v>
      </c>
      <c r="W50" s="157">
        <v>6406.699999999999</v>
      </c>
      <c r="X50" s="157">
        <v>2626.2</v>
      </c>
      <c r="Y50" s="157">
        <v>2275.75</v>
      </c>
      <c r="Z50" s="149">
        <v>6757.149999999998</v>
      </c>
      <c r="AA50" s="158"/>
      <c r="AB50" s="178"/>
    </row>
    <row r="51" spans="1:28" s="146" customFormat="1" ht="36.75" customHeight="1">
      <c r="A51" s="194"/>
      <c r="B51" s="279"/>
      <c r="C51" s="279"/>
      <c r="D51" s="279"/>
      <c r="E51" s="279"/>
      <c r="F51" s="278"/>
      <c r="G51" s="177"/>
      <c r="H51" s="177"/>
      <c r="I51" s="177"/>
      <c r="J51" s="177"/>
      <c r="K51" s="177"/>
      <c r="M51" s="177"/>
      <c r="N51" s="177"/>
      <c r="O51" s="177"/>
      <c r="P51" s="177"/>
      <c r="Q51" s="177"/>
      <c r="R51" s="177"/>
      <c r="S51" s="177"/>
      <c r="T51" s="177"/>
      <c r="U51" s="177"/>
      <c r="V51" s="148" t="s">
        <v>364</v>
      </c>
      <c r="W51" s="157">
        <v>6757.149999999998</v>
      </c>
      <c r="X51" s="157">
        <v>2626.2</v>
      </c>
      <c r="Y51" s="157">
        <v>2614.9500000000003</v>
      </c>
      <c r="Z51" s="149">
        <v>6768.399999999998</v>
      </c>
      <c r="AA51" s="158"/>
      <c r="AB51" s="178"/>
    </row>
    <row r="52" spans="1:28" s="146" customFormat="1" ht="18.75">
      <c r="A52" s="194"/>
      <c r="B52" s="177"/>
      <c r="C52" s="177"/>
      <c r="D52" s="177"/>
      <c r="E52" s="177"/>
      <c r="F52" s="177"/>
      <c r="G52" s="215" t="s">
        <v>345</v>
      </c>
      <c r="H52" s="215" t="s">
        <v>1</v>
      </c>
      <c r="I52" s="215" t="s">
        <v>2</v>
      </c>
      <c r="J52" s="215" t="s">
        <v>346</v>
      </c>
      <c r="K52" s="215" t="s">
        <v>391</v>
      </c>
      <c r="L52" s="216"/>
      <c r="M52" s="177"/>
      <c r="N52" s="177"/>
      <c r="O52" s="177"/>
      <c r="P52" s="177"/>
      <c r="Q52" s="177"/>
      <c r="R52" s="177"/>
      <c r="S52" s="177"/>
      <c r="T52" s="177"/>
      <c r="U52" s="177"/>
      <c r="V52" s="148" t="s">
        <v>365</v>
      </c>
      <c r="W52" s="157">
        <v>6768.399999999998</v>
      </c>
      <c r="X52" s="157">
        <v>2626.2</v>
      </c>
      <c r="Y52" s="157">
        <v>1985.4200000000005</v>
      </c>
      <c r="Z52" s="149">
        <v>7409.1799999999985</v>
      </c>
      <c r="AA52" s="158"/>
      <c r="AB52" s="178"/>
    </row>
    <row r="53" spans="1:28" s="146" customFormat="1" ht="18" customHeight="1">
      <c r="A53" s="177"/>
      <c r="B53" s="503" t="s">
        <v>344</v>
      </c>
      <c r="C53" s="503"/>
      <c r="D53" s="503"/>
      <c r="E53" s="503"/>
      <c r="F53" s="517"/>
      <c r="G53" s="217">
        <f>'09 14 г'!J53</f>
        <v>8500.129999999997</v>
      </c>
      <c r="H53" s="217">
        <f>Q47</f>
        <v>2626.2</v>
      </c>
      <c r="I53" s="217">
        <f>R47</f>
        <v>2347.18</v>
      </c>
      <c r="J53" s="217">
        <f>G53+H53-I53</f>
        <v>8779.149999999998</v>
      </c>
      <c r="K53" s="217">
        <f>I53</f>
        <v>2347.18</v>
      </c>
      <c r="L53" s="177"/>
      <c r="M53" s="177"/>
      <c r="N53" s="185"/>
      <c r="O53" s="177"/>
      <c r="P53" s="177"/>
      <c r="Q53" s="177"/>
      <c r="R53" s="177"/>
      <c r="S53" s="177"/>
      <c r="T53" s="177"/>
      <c r="U53" s="177"/>
      <c r="V53" s="148" t="s">
        <v>366</v>
      </c>
      <c r="W53" s="157">
        <v>7409.1799999999985</v>
      </c>
      <c r="X53" s="157">
        <v>2626.2</v>
      </c>
      <c r="Y53" s="157">
        <v>2188.37</v>
      </c>
      <c r="Z53" s="149">
        <v>7847.0099999999975</v>
      </c>
      <c r="AA53" s="158"/>
      <c r="AB53" s="178"/>
    </row>
    <row r="54" spans="1:28" s="146" customFormat="1" ht="18" customHeight="1">
      <c r="A54" s="177"/>
      <c r="B54" s="195"/>
      <c r="C54" s="197"/>
      <c r="D54" s="194"/>
      <c r="E54" s="194"/>
      <c r="F54" s="194"/>
      <c r="G54" s="195"/>
      <c r="H54" s="195"/>
      <c r="I54" s="194"/>
      <c r="J54" s="177"/>
      <c r="K54" s="177"/>
      <c r="L54" s="177"/>
      <c r="M54" s="177"/>
      <c r="N54" s="281"/>
      <c r="O54" s="177"/>
      <c r="P54" s="177"/>
      <c r="Q54" s="177"/>
      <c r="R54" s="177"/>
      <c r="S54" s="177"/>
      <c r="T54" s="177"/>
      <c r="U54" s="177"/>
      <c r="V54" s="148" t="s">
        <v>367</v>
      </c>
      <c r="W54" s="157">
        <v>7847.0099999999975</v>
      </c>
      <c r="X54" s="157">
        <v>2626.2</v>
      </c>
      <c r="Y54" s="157">
        <v>1973.08</v>
      </c>
      <c r="Z54" s="149">
        <v>8500.129999999997</v>
      </c>
      <c r="AA54" s="158"/>
      <c r="AB54" s="178"/>
    </row>
    <row r="55" spans="1:28" s="146" customFormat="1" ht="18.75">
      <c r="A55" s="194"/>
      <c r="B55" s="218"/>
      <c r="C55" s="219"/>
      <c r="D55" s="220"/>
      <c r="E55" s="220"/>
      <c r="F55" s="220"/>
      <c r="G55" s="217" t="s">
        <v>307</v>
      </c>
      <c r="H55" s="217" t="s">
        <v>317</v>
      </c>
      <c r="I55" s="194"/>
      <c r="J55" s="177"/>
      <c r="K55" s="177"/>
      <c r="L55" s="177"/>
      <c r="M55" s="177"/>
      <c r="N55" s="282"/>
      <c r="O55" s="177"/>
      <c r="P55" s="177"/>
      <c r="Q55" s="177"/>
      <c r="R55" s="177"/>
      <c r="S55" s="177"/>
      <c r="T55" s="177"/>
      <c r="U55" s="177"/>
      <c r="V55" s="148" t="s">
        <v>368</v>
      </c>
      <c r="W55" s="157">
        <f>Z54</f>
        <v>8500.129999999997</v>
      </c>
      <c r="X55" s="157">
        <f>H53</f>
        <v>2626.2</v>
      </c>
      <c r="Y55" s="157">
        <f>I53</f>
        <v>2347.18</v>
      </c>
      <c r="Z55" s="149">
        <f>W55+X55-Y55</f>
        <v>8779.149999999998</v>
      </c>
      <c r="AA55" s="158"/>
      <c r="AB55" s="178"/>
    </row>
    <row r="56" spans="1:28" s="207" customFormat="1" ht="11.25" customHeight="1">
      <c r="A56" s="221"/>
      <c r="B56" s="222"/>
      <c r="C56" s="223"/>
      <c r="D56" s="224"/>
      <c r="E56" s="224"/>
      <c r="F56" s="224"/>
      <c r="G56" s="205" t="s">
        <v>51</v>
      </c>
      <c r="H56" s="205" t="s">
        <v>51</v>
      </c>
      <c r="I56" s="202"/>
      <c r="L56" s="202"/>
      <c r="N56" s="283"/>
      <c r="V56" s="148" t="s">
        <v>369</v>
      </c>
      <c r="W56" s="158"/>
      <c r="X56" s="158"/>
      <c r="Y56" s="158"/>
      <c r="Z56" s="149">
        <f>W56+X56-Y56</f>
        <v>0</v>
      </c>
      <c r="AA56" s="158"/>
      <c r="AB56" s="209"/>
    </row>
    <row r="57" spans="1:28" s="146" customFormat="1" ht="33.75" customHeight="1">
      <c r="A57" s="225" t="s">
        <v>318</v>
      </c>
      <c r="B57" s="504" t="s">
        <v>342</v>
      </c>
      <c r="C57" s="505"/>
      <c r="D57" s="505"/>
      <c r="E57" s="505"/>
      <c r="F57" s="505"/>
      <c r="G57" s="180"/>
      <c r="H57" s="226">
        <f>H58+H66</f>
        <v>17032.738</v>
      </c>
      <c r="I57" s="194"/>
      <c r="J57" s="177"/>
      <c r="K57" s="177"/>
      <c r="L57" s="177"/>
      <c r="M57" s="177"/>
      <c r="N57" s="216"/>
      <c r="O57" s="177"/>
      <c r="P57" s="177"/>
      <c r="Q57" s="177"/>
      <c r="R57" s="177"/>
      <c r="S57" s="177"/>
      <c r="T57" s="177"/>
      <c r="U57" s="177"/>
      <c r="V57" s="148" t="s">
        <v>370</v>
      </c>
      <c r="W57" s="158"/>
      <c r="X57" s="158"/>
      <c r="Y57" s="158"/>
      <c r="Z57" s="149">
        <f>W57+X57-Y57</f>
        <v>0</v>
      </c>
      <c r="AA57" s="158"/>
      <c r="AB57" s="178"/>
    </row>
    <row r="58" spans="1:28" s="146" customFormat="1" ht="18.75">
      <c r="A58" s="227" t="s">
        <v>320</v>
      </c>
      <c r="B58" s="506" t="s">
        <v>321</v>
      </c>
      <c r="C58" s="507"/>
      <c r="D58" s="507"/>
      <c r="E58" s="507"/>
      <c r="F58" s="508"/>
      <c r="G58" s="228">
        <f>G59+G60+G61+G63+G65</f>
        <v>9.47</v>
      </c>
      <c r="H58" s="228">
        <f>H59+H60+H61+H63+H65</f>
        <v>17032.738</v>
      </c>
      <c r="I58" s="194"/>
      <c r="J58" s="177"/>
      <c r="K58" s="229"/>
      <c r="L58" s="177"/>
      <c r="M58" s="177"/>
      <c r="N58" s="216"/>
      <c r="O58" s="177"/>
      <c r="P58" s="177"/>
      <c r="Q58" s="177"/>
      <c r="R58" s="177"/>
      <c r="S58" s="177"/>
      <c r="T58" s="177"/>
      <c r="U58" s="177"/>
      <c r="V58" s="152" t="s">
        <v>371</v>
      </c>
      <c r="W58" s="153">
        <f>SUM(W46:W57)</f>
        <v>71389.69999999998</v>
      </c>
      <c r="X58" s="153">
        <f>SUM(X46:X57)</f>
        <v>25902.000000000004</v>
      </c>
      <c r="Y58" s="153">
        <f>SUM(Y46:Y57)</f>
        <v>24179.950000000004</v>
      </c>
      <c r="Z58" s="153">
        <f>SUM(Z46:Z57)</f>
        <v>73111.74999999997</v>
      </c>
      <c r="AA58" s="153">
        <f>SUM(AA46:AA57)</f>
        <v>0</v>
      </c>
      <c r="AB58" s="178"/>
    </row>
    <row r="59" spans="1:28" s="146" customFormat="1" ht="18.75">
      <c r="A59" s="289" t="s">
        <v>322</v>
      </c>
      <c r="B59" s="509" t="s">
        <v>323</v>
      </c>
      <c r="C59" s="507"/>
      <c r="D59" s="507"/>
      <c r="E59" s="507"/>
      <c r="F59" s="508"/>
      <c r="G59" s="230">
        <v>1.87</v>
      </c>
      <c r="H59" s="291">
        <f>ROUND(G59*C42,2)</f>
        <v>3363.38</v>
      </c>
      <c r="I59" s="194"/>
      <c r="J59" s="177"/>
      <c r="K59" s="229"/>
      <c r="L59" s="177"/>
      <c r="M59" s="177"/>
      <c r="N59" s="216"/>
      <c r="O59" s="177"/>
      <c r="P59" s="177"/>
      <c r="Q59" s="177"/>
      <c r="R59" s="177"/>
      <c r="S59" s="177"/>
      <c r="T59" s="177"/>
      <c r="U59" s="177"/>
      <c r="V59" s="177"/>
      <c r="W59" s="178"/>
      <c r="X59" s="178"/>
      <c r="Y59" s="178"/>
      <c r="Z59" s="178"/>
      <c r="AA59" s="178"/>
      <c r="AB59" s="178"/>
    </row>
    <row r="60" spans="1:28" s="146" customFormat="1" ht="39.75" customHeight="1">
      <c r="A60" s="289" t="s">
        <v>324</v>
      </c>
      <c r="B60" s="510" t="s">
        <v>325</v>
      </c>
      <c r="C60" s="499"/>
      <c r="D60" s="499"/>
      <c r="E60" s="499"/>
      <c r="F60" s="499"/>
      <c r="G60" s="290">
        <v>2.2</v>
      </c>
      <c r="H60" s="291">
        <f>ROUND(G60*C42,2)</f>
        <v>3956.92</v>
      </c>
      <c r="I60" s="194"/>
      <c r="J60" s="177"/>
      <c r="K60" s="229"/>
      <c r="L60" s="177"/>
      <c r="M60" s="177"/>
      <c r="N60" s="216"/>
      <c r="O60" s="177"/>
      <c r="P60" s="177"/>
      <c r="Q60" s="177"/>
      <c r="R60" s="177"/>
      <c r="S60" s="177"/>
      <c r="T60" s="177"/>
      <c r="U60" s="177"/>
      <c r="V60" s="177"/>
      <c r="W60" s="178"/>
      <c r="X60" s="178"/>
      <c r="Y60" s="178"/>
      <c r="Z60" s="178"/>
      <c r="AA60" s="178"/>
      <c r="AB60" s="178"/>
    </row>
    <row r="61" spans="1:28" s="146" customFormat="1" ht="15" customHeight="1">
      <c r="A61" s="501" t="s">
        <v>326</v>
      </c>
      <c r="B61" s="502" t="s">
        <v>327</v>
      </c>
      <c r="C61" s="496"/>
      <c r="D61" s="496"/>
      <c r="E61" s="496"/>
      <c r="F61" s="496"/>
      <c r="G61" s="482">
        <v>1.58</v>
      </c>
      <c r="H61" s="500">
        <f>ROUND(G61*C42,2)</f>
        <v>2841.79</v>
      </c>
      <c r="I61" s="194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8"/>
      <c r="X61" s="178"/>
      <c r="Y61" s="178"/>
      <c r="Z61" s="178"/>
      <c r="AA61" s="178"/>
      <c r="AB61" s="178"/>
    </row>
    <row r="62" spans="1:28" s="146" customFormat="1" ht="18.75" customHeight="1">
      <c r="A62" s="501"/>
      <c r="B62" s="496"/>
      <c r="C62" s="496"/>
      <c r="D62" s="496"/>
      <c r="E62" s="496"/>
      <c r="F62" s="496"/>
      <c r="G62" s="482"/>
      <c r="H62" s="500"/>
      <c r="I62" s="194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8"/>
      <c r="X62" s="178"/>
      <c r="Y62" s="178"/>
      <c r="Z62" s="178"/>
      <c r="AA62" s="178"/>
      <c r="AB62" s="178"/>
    </row>
    <row r="63" spans="1:28" s="146" customFormat="1" ht="21" customHeight="1">
      <c r="A63" s="501" t="s">
        <v>328</v>
      </c>
      <c r="B63" s="502" t="s">
        <v>329</v>
      </c>
      <c r="C63" s="496"/>
      <c r="D63" s="496"/>
      <c r="E63" s="496"/>
      <c r="F63" s="496"/>
      <c r="G63" s="482">
        <v>1.28</v>
      </c>
      <c r="H63" s="500">
        <f>G63*C42</f>
        <v>2302.208</v>
      </c>
      <c r="I63" s="194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97"/>
      <c r="X63" s="178"/>
      <c r="Y63" s="178"/>
      <c r="Z63" s="178"/>
      <c r="AA63" s="178"/>
      <c r="AB63" s="178"/>
    </row>
    <row r="64" spans="1:28" s="146" customFormat="1" ht="18.75">
      <c r="A64" s="501"/>
      <c r="B64" s="496"/>
      <c r="C64" s="496"/>
      <c r="D64" s="496"/>
      <c r="E64" s="496"/>
      <c r="F64" s="496"/>
      <c r="G64" s="482"/>
      <c r="H64" s="500"/>
      <c r="I64" s="194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8"/>
      <c r="X64" s="178"/>
      <c r="Y64" s="178"/>
      <c r="Z64" s="178"/>
      <c r="AA64" s="178"/>
      <c r="AB64" s="178"/>
    </row>
    <row r="65" spans="1:28" s="146" customFormat="1" ht="18.75">
      <c r="A65" s="289" t="s">
        <v>330</v>
      </c>
      <c r="B65" s="496" t="s">
        <v>331</v>
      </c>
      <c r="C65" s="496"/>
      <c r="D65" s="496"/>
      <c r="E65" s="496"/>
      <c r="F65" s="496"/>
      <c r="G65" s="217">
        <v>2.54</v>
      </c>
      <c r="H65" s="231">
        <f>ROUND(G65*C42,2)</f>
        <v>4568.44</v>
      </c>
      <c r="I65" s="194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8"/>
      <c r="X65" s="178"/>
      <c r="Y65" s="178"/>
      <c r="Z65" s="178"/>
      <c r="AA65" s="178"/>
      <c r="AB65" s="178"/>
    </row>
    <row r="66" spans="1:28" s="146" customFormat="1" ht="18.75">
      <c r="A66" s="226" t="s">
        <v>332</v>
      </c>
      <c r="B66" s="497" t="s">
        <v>333</v>
      </c>
      <c r="C66" s="480"/>
      <c r="D66" s="480"/>
      <c r="E66" s="480"/>
      <c r="F66" s="480"/>
      <c r="G66" s="226"/>
      <c r="H66" s="226">
        <f>H67+H68+H69+H70+H71+H72</f>
        <v>0</v>
      </c>
      <c r="I66" s="194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97"/>
      <c r="X66" s="178"/>
      <c r="Y66" s="178"/>
      <c r="Z66" s="178"/>
      <c r="AA66" s="178"/>
      <c r="AB66" s="178"/>
    </row>
    <row r="67" spans="1:28" s="146" customFormat="1" ht="18.75">
      <c r="A67" s="216"/>
      <c r="B67" s="498" t="s">
        <v>334</v>
      </c>
      <c r="C67" s="499"/>
      <c r="D67" s="499"/>
      <c r="E67" s="499"/>
      <c r="F67" s="499"/>
      <c r="G67" s="232"/>
      <c r="H67" s="232"/>
      <c r="I67" s="194"/>
      <c r="J67" s="177"/>
      <c r="K67" s="177"/>
      <c r="L67" s="194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8"/>
      <c r="X67" s="178"/>
      <c r="Y67" s="178"/>
      <c r="Z67" s="178"/>
      <c r="AA67" s="178"/>
      <c r="AB67" s="178"/>
    </row>
    <row r="68" spans="1:28" s="146" customFormat="1" ht="18.75">
      <c r="A68" s="216"/>
      <c r="B68" s="498" t="s">
        <v>350</v>
      </c>
      <c r="C68" s="499"/>
      <c r="D68" s="499"/>
      <c r="E68" s="499"/>
      <c r="F68" s="499"/>
      <c r="G68" s="231"/>
      <c r="H68" s="231"/>
      <c r="I68" s="194"/>
      <c r="J68" s="177"/>
      <c r="K68" s="177"/>
      <c r="L68" s="194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8"/>
      <c r="X68" s="178"/>
      <c r="Y68" s="178"/>
      <c r="Z68" s="178"/>
      <c r="AA68" s="178"/>
      <c r="AB68" s="178"/>
    </row>
    <row r="69" spans="1:28" s="146" customFormat="1" ht="18.75">
      <c r="A69" s="216"/>
      <c r="B69" s="488" t="s">
        <v>336</v>
      </c>
      <c r="C69" s="489"/>
      <c r="D69" s="489"/>
      <c r="E69" s="489"/>
      <c r="F69" s="490"/>
      <c r="G69" s="231"/>
      <c r="H69" s="231"/>
      <c r="I69" s="194"/>
      <c r="J69" s="177"/>
      <c r="K69" s="177"/>
      <c r="L69" s="194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97"/>
      <c r="X69" s="178"/>
      <c r="Y69" s="178"/>
      <c r="Z69" s="178"/>
      <c r="AA69" s="178"/>
      <c r="AB69" s="178"/>
    </row>
    <row r="70" spans="1:28" s="146" customFormat="1" ht="18.75" customHeight="1">
      <c r="A70" s="216"/>
      <c r="B70" s="488" t="s">
        <v>336</v>
      </c>
      <c r="C70" s="489"/>
      <c r="D70" s="489"/>
      <c r="E70" s="489"/>
      <c r="F70" s="490"/>
      <c r="G70" s="231"/>
      <c r="H70" s="231"/>
      <c r="I70" s="194"/>
      <c r="J70" s="177"/>
      <c r="K70" s="177"/>
      <c r="L70" s="194"/>
      <c r="M70" s="194"/>
      <c r="N70" s="177"/>
      <c r="O70" s="177"/>
      <c r="P70" s="177"/>
      <c r="Q70" s="177"/>
      <c r="R70" s="177"/>
      <c r="S70" s="177"/>
      <c r="T70" s="177"/>
      <c r="U70" s="177"/>
      <c r="V70" s="177"/>
      <c r="W70" s="178"/>
      <c r="X70" s="178"/>
      <c r="Y70" s="178"/>
      <c r="Z70" s="178"/>
      <c r="AA70" s="178"/>
      <c r="AB70" s="178"/>
    </row>
    <row r="71" spans="1:28" s="146" customFormat="1" ht="18.75" customHeight="1">
      <c r="A71" s="216"/>
      <c r="B71" s="488" t="s">
        <v>336</v>
      </c>
      <c r="C71" s="489"/>
      <c r="D71" s="489"/>
      <c r="E71" s="489"/>
      <c r="F71" s="490"/>
      <c r="G71" s="231"/>
      <c r="H71" s="231"/>
      <c r="I71" s="194"/>
      <c r="J71" s="177"/>
      <c r="K71" s="177"/>
      <c r="L71" s="194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8"/>
      <c r="X71" s="178"/>
      <c r="Y71" s="178"/>
      <c r="Z71" s="178"/>
      <c r="AA71" s="178"/>
      <c r="AB71" s="178"/>
    </row>
    <row r="72" spans="1:28" s="146" customFormat="1" ht="18.75">
      <c r="A72" s="216"/>
      <c r="B72" s="488" t="s">
        <v>336</v>
      </c>
      <c r="C72" s="489"/>
      <c r="D72" s="489"/>
      <c r="E72" s="489"/>
      <c r="F72" s="490"/>
      <c r="G72" s="231"/>
      <c r="H72" s="231"/>
      <c r="I72" s="194"/>
      <c r="J72" s="177"/>
      <c r="K72" s="177"/>
      <c r="L72" s="194"/>
      <c r="M72" s="194"/>
      <c r="N72" s="177"/>
      <c r="O72" s="194"/>
      <c r="P72" s="177"/>
      <c r="Q72" s="177"/>
      <c r="R72" s="177"/>
      <c r="S72" s="177"/>
      <c r="T72" s="177"/>
      <c r="U72" s="177"/>
      <c r="V72" s="177"/>
      <c r="W72" s="197"/>
      <c r="X72" s="178"/>
      <c r="Y72" s="178"/>
      <c r="Z72" s="178"/>
      <c r="AA72" s="178"/>
      <c r="AB72" s="178"/>
    </row>
    <row r="73" spans="1:28" s="146" customFormat="1" ht="18.75">
      <c r="A73" s="216"/>
      <c r="B73" s="233"/>
      <c r="C73" s="234"/>
      <c r="D73" s="234"/>
      <c r="E73" s="234"/>
      <c r="F73" s="234"/>
      <c r="G73" s="235"/>
      <c r="H73" s="194"/>
      <c r="I73" s="194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8"/>
      <c r="X73" s="178"/>
      <c r="Y73" s="178"/>
      <c r="Z73" s="178"/>
      <c r="AA73" s="178"/>
      <c r="AB73" s="178"/>
    </row>
    <row r="74" spans="1:28" s="146" customFormat="1" ht="18.75" customHeight="1">
      <c r="A74" s="216"/>
      <c r="B74" s="233"/>
      <c r="C74" s="234"/>
      <c r="D74" s="234"/>
      <c r="E74" s="234"/>
      <c r="F74" s="234"/>
      <c r="G74" s="491" t="s">
        <v>62</v>
      </c>
      <c r="H74" s="492"/>
      <c r="I74" s="493" t="s">
        <v>316</v>
      </c>
      <c r="J74" s="492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8"/>
      <c r="X74" s="178"/>
      <c r="Y74" s="178"/>
      <c r="Z74" s="178"/>
      <c r="AA74" s="178"/>
      <c r="AB74" s="178"/>
    </row>
    <row r="75" spans="1:28" s="207" customFormat="1" ht="12.75">
      <c r="A75" s="236"/>
      <c r="B75" s="237"/>
      <c r="C75" s="238"/>
      <c r="D75" s="238"/>
      <c r="E75" s="238"/>
      <c r="F75" s="238"/>
      <c r="G75" s="494" t="s">
        <v>51</v>
      </c>
      <c r="H75" s="495"/>
      <c r="I75" s="494" t="s">
        <v>51</v>
      </c>
      <c r="J75" s="495"/>
      <c r="W75" s="209"/>
      <c r="X75" s="209"/>
      <c r="Y75" s="209"/>
      <c r="Z75" s="209"/>
      <c r="AA75" s="209"/>
      <c r="AB75" s="209"/>
    </row>
    <row r="76" spans="1:28" s="185" customFormat="1" ht="18.75">
      <c r="A76" s="216"/>
      <c r="B76" s="479" t="s">
        <v>403</v>
      </c>
      <c r="C76" s="480"/>
      <c r="D76" s="480"/>
      <c r="E76" s="480"/>
      <c r="F76" s="481"/>
      <c r="G76" s="482">
        <f>'09 14 г'!G77:H77</f>
        <v>-4095.1700000000583</v>
      </c>
      <c r="H76" s="483"/>
      <c r="I76" s="482">
        <f>'09 14 г'!I77:J77</f>
        <v>0</v>
      </c>
      <c r="J76" s="483"/>
      <c r="L76" s="239" t="s">
        <v>338</v>
      </c>
      <c r="M76" s="239" t="s">
        <v>339</v>
      </c>
      <c r="W76" s="239"/>
      <c r="X76" s="239"/>
      <c r="Y76" s="239"/>
      <c r="Z76" s="239"/>
      <c r="AA76" s="239"/>
      <c r="AB76" s="239"/>
    </row>
    <row r="77" spans="1:28" s="146" customFormat="1" ht="18.75">
      <c r="A77" s="195"/>
      <c r="B77" s="479" t="s">
        <v>404</v>
      </c>
      <c r="C77" s="480"/>
      <c r="D77" s="480"/>
      <c r="E77" s="480"/>
      <c r="F77" s="481"/>
      <c r="G77" s="482">
        <f>G76+I47-J47+K53</f>
        <v>4195.14999999994</v>
      </c>
      <c r="H77" s="483"/>
      <c r="I77" s="484">
        <f>I76+I53-K53</f>
        <v>0</v>
      </c>
      <c r="J77" s="483"/>
      <c r="K77" s="177"/>
      <c r="L77" s="197">
        <f>G77</f>
        <v>4195.14999999994</v>
      </c>
      <c r="M77" s="197">
        <f>I77</f>
        <v>0</v>
      </c>
      <c r="N77" s="177"/>
      <c r="O77" s="240"/>
      <c r="P77" s="241"/>
      <c r="Q77" s="177"/>
      <c r="R77" s="177"/>
      <c r="S77" s="177"/>
      <c r="T77" s="177"/>
      <c r="U77" s="177"/>
      <c r="V77" s="177"/>
      <c r="W77" s="178"/>
      <c r="X77" s="178"/>
      <c r="Y77" s="178"/>
      <c r="Z77" s="178"/>
      <c r="AA77" s="178"/>
      <c r="AB77" s="178"/>
    </row>
    <row r="78" spans="1:28" s="146" customFormat="1" ht="18.75">
      <c r="A78" s="194"/>
      <c r="B78" s="194"/>
      <c r="C78" s="194"/>
      <c r="D78" s="194"/>
      <c r="E78" s="194"/>
      <c r="F78" s="194"/>
      <c r="G78" s="242"/>
      <c r="H78" s="194"/>
      <c r="I78" s="194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8"/>
      <c r="X78" s="178"/>
      <c r="Y78" s="178"/>
      <c r="Z78" s="178"/>
      <c r="AA78" s="178"/>
      <c r="AB78" s="178"/>
    </row>
    <row r="79" spans="1:28" s="146" customFormat="1" ht="18.75">
      <c r="A79" s="194" t="s">
        <v>392</v>
      </c>
      <c r="B79" s="177"/>
      <c r="C79" s="177"/>
      <c r="D79" s="177"/>
      <c r="E79" s="177"/>
      <c r="F79" s="177"/>
      <c r="G79" s="243"/>
      <c r="H79" s="244"/>
      <c r="I79" s="194"/>
      <c r="J79" s="177"/>
      <c r="K79" s="177"/>
      <c r="L79" s="194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8"/>
      <c r="X79" s="178"/>
      <c r="Y79" s="178"/>
      <c r="Z79" s="178"/>
      <c r="AA79" s="178"/>
      <c r="AB79" s="178"/>
    </row>
    <row r="80" spans="1:28" s="146" customFormat="1" ht="18.75">
      <c r="A80" s="194"/>
      <c r="B80" s="177"/>
      <c r="C80" s="177"/>
      <c r="D80" s="177"/>
      <c r="E80" s="177"/>
      <c r="F80" s="177"/>
      <c r="G80" s="194"/>
      <c r="H80" s="194"/>
      <c r="I80" s="194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8"/>
      <c r="X80" s="178"/>
      <c r="Y80" s="178"/>
      <c r="Z80" s="178"/>
      <c r="AA80" s="178"/>
      <c r="AB80" s="178"/>
    </row>
    <row r="81" spans="2:12" ht="18.75">
      <c r="B81" s="238"/>
      <c r="C81" s="238"/>
      <c r="D81" s="238"/>
      <c r="E81" s="559" t="s">
        <v>399</v>
      </c>
      <c r="F81" s="560"/>
      <c r="G81" s="482" t="s">
        <v>400</v>
      </c>
      <c r="H81" s="483"/>
      <c r="I81" s="194"/>
      <c r="L81" s="177" t="s">
        <v>401</v>
      </c>
    </row>
    <row r="82" spans="1:12" ht="18.75">
      <c r="A82" s="194"/>
      <c r="B82" s="561" t="s">
        <v>402</v>
      </c>
      <c r="C82" s="562"/>
      <c r="D82" s="563"/>
      <c r="E82" s="482">
        <f>M47</f>
        <v>72586.19</v>
      </c>
      <c r="F82" s="483"/>
      <c r="G82" s="482">
        <f>N47</f>
        <v>74988.56999999999</v>
      </c>
      <c r="H82" s="483"/>
      <c r="I82" s="194"/>
      <c r="L82" s="194">
        <f>E82-G82+H47-I47</f>
        <v>-0.01999999998952262</v>
      </c>
    </row>
    <row r="83" spans="1:9" ht="18.75">
      <c r="A83" s="194"/>
      <c r="H83" s="194"/>
      <c r="I83" s="194"/>
    </row>
    <row r="84" spans="1:9" ht="18.75">
      <c r="A84" s="194"/>
      <c r="H84" s="194"/>
      <c r="I84" s="194"/>
    </row>
    <row r="85" spans="1:9" ht="18.75">
      <c r="A85" s="194"/>
      <c r="H85" s="194"/>
      <c r="I85" s="194"/>
    </row>
    <row r="86" spans="1:9" ht="14.25" customHeight="1">
      <c r="A86" s="194"/>
      <c r="H86" s="194"/>
      <c r="I86" s="194"/>
    </row>
    <row r="87" spans="8:19" ht="18.75" hidden="1">
      <c r="H87" s="194"/>
      <c r="L87" s="177">
        <v>0</v>
      </c>
      <c r="O87" s="245" t="s">
        <v>280</v>
      </c>
      <c r="P87" s="246">
        <f>'[2]июнь2013г'!D92</f>
        <v>5934.36</v>
      </c>
      <c r="Q87" s="246">
        <f>'[2]июнь2013г'!E92</f>
        <v>2626.2</v>
      </c>
      <c r="R87" s="246">
        <f>'[2]июнь2013г'!F92</f>
        <v>2134.76</v>
      </c>
      <c r="S87" s="246">
        <f>'[2]июнь2013г'!G92</f>
        <v>6425.8</v>
      </c>
    </row>
    <row r="88" spans="3:19" ht="18.75" hidden="1">
      <c r="C88" s="216"/>
      <c r="O88" s="246" t="s">
        <v>283</v>
      </c>
      <c r="P88" s="214">
        <f>S87</f>
        <v>6425.8</v>
      </c>
      <c r="Q88" s="180">
        <v>2626.2</v>
      </c>
      <c r="R88" s="180">
        <v>2377.48</v>
      </c>
      <c r="S88" s="214">
        <f>P88+Q88-R88+L87</f>
        <v>6674.52</v>
      </c>
    </row>
    <row r="89" ht="18.75" hidden="1"/>
    <row r="90" ht="18.75" hidden="1"/>
    <row r="91" spans="1:8" ht="18.75">
      <c r="A91" s="247" t="s">
        <v>377</v>
      </c>
      <c r="H91" s="292" t="s">
        <v>70</v>
      </c>
    </row>
    <row r="92" spans="1:8" ht="18.75">
      <c r="A92" s="247" t="s">
        <v>378</v>
      </c>
      <c r="H92" s="292" t="s">
        <v>71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3">
    <mergeCell ref="E81:F81"/>
    <mergeCell ref="G81:H81"/>
    <mergeCell ref="B82:D82"/>
    <mergeCell ref="E82:F82"/>
    <mergeCell ref="G82:H82"/>
    <mergeCell ref="B76:F76"/>
    <mergeCell ref="G76:H76"/>
    <mergeCell ref="I76:J76"/>
    <mergeCell ref="B77:F77"/>
    <mergeCell ref="G77:H77"/>
    <mergeCell ref="I77:J77"/>
    <mergeCell ref="B71:F71"/>
    <mergeCell ref="B72:F72"/>
    <mergeCell ref="G74:H74"/>
    <mergeCell ref="I74:J74"/>
    <mergeCell ref="G75:H75"/>
    <mergeCell ref="I75:J75"/>
    <mergeCell ref="B65:F65"/>
    <mergeCell ref="B66:F66"/>
    <mergeCell ref="B67:F67"/>
    <mergeCell ref="B68:F68"/>
    <mergeCell ref="B69:F69"/>
    <mergeCell ref="B70:F70"/>
    <mergeCell ref="A61:A62"/>
    <mergeCell ref="B61:F62"/>
    <mergeCell ref="G61:G62"/>
    <mergeCell ref="H61:H62"/>
    <mergeCell ref="A63:A64"/>
    <mergeCell ref="B63:F64"/>
    <mergeCell ref="G63:G64"/>
    <mergeCell ref="H63:H64"/>
    <mergeCell ref="B50:F50"/>
    <mergeCell ref="B53:F53"/>
    <mergeCell ref="B57:F57"/>
    <mergeCell ref="B58:F58"/>
    <mergeCell ref="B59:F59"/>
    <mergeCell ref="B60:F60"/>
    <mergeCell ref="C14:D15"/>
    <mergeCell ref="A35:K36"/>
    <mergeCell ref="W44:AA44"/>
    <mergeCell ref="B47:F47"/>
    <mergeCell ref="B48:F48"/>
    <mergeCell ref="B49:F49"/>
  </mergeCells>
  <conditionalFormatting sqref="M47">
    <cfRule type="cellIs" priority="6" dxfId="91" operator="equal" stopIfTrue="1">
      <formula>0</formula>
    </cfRule>
  </conditionalFormatting>
  <conditionalFormatting sqref="M47">
    <cfRule type="cellIs" priority="5" dxfId="92" operator="equal" stopIfTrue="1">
      <formula>0</formula>
    </cfRule>
  </conditionalFormatting>
  <conditionalFormatting sqref="M47:N47">
    <cfRule type="cellIs" priority="4" dxfId="93" operator="equal" stopIfTrue="1">
      <formula>0</formula>
    </cfRule>
  </conditionalFormatting>
  <conditionalFormatting sqref="N47">
    <cfRule type="cellIs" priority="1" dxfId="94" operator="equal" stopIfTrue="1">
      <formula>0</formula>
    </cfRule>
    <cfRule type="cellIs" priority="2" dxfId="91" operator="equal" stopIfTrue="1">
      <formula>326166</formula>
    </cfRule>
    <cfRule type="cellIs" priority="3" dxfId="5" operator="equal" stopIfTrue="1">
      <formula>0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47F709"/>
  </sheetPr>
  <dimension ref="A2:AB92"/>
  <sheetViews>
    <sheetView view="pageBreakPreview" zoomScale="80" zoomScaleSheetLayoutView="80" zoomScalePageLayoutView="0" workbookViewId="0" topLeftCell="A45">
      <selection activeCell="M47" sqref="M47:S47"/>
    </sheetView>
  </sheetViews>
  <sheetFormatPr defaultColWidth="9.140625" defaultRowHeight="15" outlineLevelCol="1"/>
  <cols>
    <col min="1" max="1" width="9.8515625" style="177" bestFit="1" customWidth="1"/>
    <col min="2" max="2" width="12.140625" style="177" customWidth="1"/>
    <col min="3" max="3" width="10.7109375" style="177" customWidth="1"/>
    <col min="4" max="4" width="10.57421875" style="177" customWidth="1"/>
    <col min="5" max="5" width="10.28125" style="177" customWidth="1"/>
    <col min="6" max="6" width="11.421875" style="177" customWidth="1"/>
    <col min="7" max="7" width="12.140625" style="177" customWidth="1"/>
    <col min="8" max="8" width="13.140625" style="177" customWidth="1"/>
    <col min="9" max="9" width="13.421875" style="177" customWidth="1"/>
    <col min="10" max="10" width="12.7109375" style="177" customWidth="1"/>
    <col min="11" max="11" width="18.140625" style="177" customWidth="1"/>
    <col min="12" max="12" width="13.421875" style="177" hidden="1" customWidth="1" outlineLevel="1"/>
    <col min="13" max="13" width="12.7109375" style="177" hidden="1" customWidth="1" outlineLevel="1"/>
    <col min="14" max="14" width="7.421875" style="177" hidden="1" customWidth="1" outlineLevel="1"/>
    <col min="15" max="15" width="12.7109375" style="177" hidden="1" customWidth="1" outlineLevel="1"/>
    <col min="16" max="16" width="12.8515625" style="177" hidden="1" customWidth="1" outlineLevel="1"/>
    <col min="17" max="17" width="7.421875" style="177" hidden="1" customWidth="1" outlineLevel="1"/>
    <col min="18" max="20" width="9.140625" style="177" hidden="1" customWidth="1" outlineLevel="1"/>
    <col min="21" max="21" width="9.140625" style="177" customWidth="1" collapsed="1"/>
    <col min="22" max="22" width="6.7109375" style="177" bestFit="1" customWidth="1"/>
    <col min="23" max="23" width="12.7109375" style="178" bestFit="1" customWidth="1"/>
    <col min="24" max="27" width="13.00390625" style="178" bestFit="1" customWidth="1"/>
    <col min="28" max="28" width="9.140625" style="178" customWidth="1"/>
    <col min="29" max="41" width="9.140625" style="146" customWidth="1"/>
    <col min="42" max="16384" width="9.140625" style="177" customWidth="1"/>
  </cols>
  <sheetData>
    <row r="1" ht="12.75" customHeight="1" hidden="1"/>
    <row r="2" spans="2:8" ht="18.75" hidden="1">
      <c r="B2" s="179" t="s">
        <v>293</v>
      </c>
      <c r="C2" s="179"/>
      <c r="D2" s="179" t="s">
        <v>294</v>
      </c>
      <c r="E2" s="179"/>
      <c r="F2" s="179" t="s">
        <v>295</v>
      </c>
      <c r="G2" s="179"/>
      <c r="H2" s="179"/>
    </row>
    <row r="3" ht="18.75" hidden="1"/>
    <row r="4" ht="1.5" customHeight="1" hidden="1"/>
    <row r="5" ht="18.75" hidden="1"/>
    <row r="6" spans="2:11" ht="18.75" hidden="1">
      <c r="B6" s="180"/>
      <c r="C6" s="181" t="s">
        <v>0</v>
      </c>
      <c r="D6" s="181" t="s">
        <v>1</v>
      </c>
      <c r="E6" s="181"/>
      <c r="F6" s="181" t="s">
        <v>2</v>
      </c>
      <c r="G6" s="181" t="s">
        <v>3</v>
      </c>
      <c r="H6" s="181" t="s">
        <v>4</v>
      </c>
      <c r="I6" s="181" t="s">
        <v>5</v>
      </c>
      <c r="J6" s="181"/>
      <c r="K6" s="182"/>
    </row>
    <row r="7" spans="2:11" ht="18.75" hidden="1">
      <c r="B7" s="180"/>
      <c r="C7" s="181" t="s">
        <v>6</v>
      </c>
      <c r="D7" s="181"/>
      <c r="E7" s="181"/>
      <c r="F7" s="181"/>
      <c r="G7" s="181" t="s">
        <v>7</v>
      </c>
      <c r="H7" s="181" t="s">
        <v>8</v>
      </c>
      <c r="I7" s="181" t="s">
        <v>9</v>
      </c>
      <c r="J7" s="181"/>
      <c r="K7" s="182"/>
    </row>
    <row r="8" spans="2:11" ht="18.75" hidden="1">
      <c r="B8" s="180" t="s">
        <v>177</v>
      </c>
      <c r="C8" s="183">
        <v>48.28</v>
      </c>
      <c r="D8" s="183">
        <v>0</v>
      </c>
      <c r="E8" s="183"/>
      <c r="F8" s="184"/>
      <c r="G8" s="180"/>
      <c r="H8" s="183">
        <v>0</v>
      </c>
      <c r="I8" s="184">
        <v>48.28</v>
      </c>
      <c r="J8" s="180"/>
      <c r="K8" s="185"/>
    </row>
    <row r="9" spans="2:11" ht="18.75" hidden="1">
      <c r="B9" s="180" t="s">
        <v>11</v>
      </c>
      <c r="C9" s="183">
        <v>4790.06</v>
      </c>
      <c r="D9" s="183">
        <v>3707.55</v>
      </c>
      <c r="E9" s="183"/>
      <c r="F9" s="184">
        <v>2795.32</v>
      </c>
      <c r="G9" s="180"/>
      <c r="H9" s="183">
        <v>2795.32</v>
      </c>
      <c r="I9" s="184">
        <v>5702.29</v>
      </c>
      <c r="J9" s="180"/>
      <c r="K9" s="185"/>
    </row>
    <row r="10" spans="2:11" ht="18.75" hidden="1">
      <c r="B10" s="180" t="s">
        <v>12</v>
      </c>
      <c r="C10" s="180"/>
      <c r="D10" s="183">
        <f>SUM(D8:D9)</f>
        <v>3707.55</v>
      </c>
      <c r="E10" s="183"/>
      <c r="F10" s="180"/>
      <c r="G10" s="180"/>
      <c r="H10" s="183">
        <f>SUM(H8:H9)</f>
        <v>2795.32</v>
      </c>
      <c r="I10" s="180"/>
      <c r="J10" s="180"/>
      <c r="K10" s="185"/>
    </row>
    <row r="11" ht="18.75" hidden="1">
      <c r="B11" s="177" t="s">
        <v>296</v>
      </c>
    </row>
    <row r="12" ht="7.5" customHeight="1" hidden="1"/>
    <row r="13" ht="8.25" customHeight="1" hidden="1"/>
    <row r="14" spans="2:17" ht="18.75" hidden="1">
      <c r="B14" s="186" t="s">
        <v>252</v>
      </c>
      <c r="C14" s="511" t="s">
        <v>14</v>
      </c>
      <c r="D14" s="512"/>
      <c r="E14" s="293"/>
      <c r="F14" s="181"/>
      <c r="G14" s="181"/>
      <c r="H14" s="181"/>
      <c r="I14" s="181" t="s">
        <v>20</v>
      </c>
      <c r="J14" s="185"/>
      <c r="K14" s="185"/>
      <c r="L14" s="185"/>
      <c r="M14" s="185"/>
      <c r="N14" s="185"/>
      <c r="O14" s="185"/>
      <c r="P14" s="185"/>
      <c r="Q14" s="185"/>
    </row>
    <row r="15" spans="2:17" ht="14.25" customHeight="1" hidden="1">
      <c r="B15" s="187"/>
      <c r="C15" s="513"/>
      <c r="D15" s="514"/>
      <c r="E15" s="294"/>
      <c r="F15" s="181"/>
      <c r="G15" s="181"/>
      <c r="H15" s="181" t="s">
        <v>270</v>
      </c>
      <c r="I15" s="181"/>
      <c r="J15" s="185"/>
      <c r="K15" s="185"/>
      <c r="L15" s="185"/>
      <c r="M15" s="185"/>
      <c r="N15" s="185"/>
      <c r="O15" s="185"/>
      <c r="P15" s="185"/>
      <c r="Q15" s="185"/>
    </row>
    <row r="16" spans="2:17" ht="3.75" customHeight="1" hidden="1">
      <c r="B16" s="188"/>
      <c r="C16" s="180"/>
      <c r="D16" s="180"/>
      <c r="E16" s="180"/>
      <c r="F16" s="180"/>
      <c r="G16" s="180"/>
      <c r="H16" s="180"/>
      <c r="I16" s="180"/>
      <c r="J16" s="185"/>
      <c r="K16" s="185"/>
      <c r="L16" s="185"/>
      <c r="M16" s="185"/>
      <c r="N16" s="185"/>
      <c r="O16" s="185"/>
      <c r="P16" s="185"/>
      <c r="Q16" s="185"/>
    </row>
    <row r="17" spans="2:17" ht="13.5" customHeight="1" hidden="1">
      <c r="B17" s="180"/>
      <c r="C17" s="180"/>
      <c r="D17" s="180"/>
      <c r="E17" s="180"/>
      <c r="F17" s="180"/>
      <c r="G17" s="180"/>
      <c r="H17" s="180"/>
      <c r="I17" s="180"/>
      <c r="J17" s="185"/>
      <c r="K17" s="185"/>
      <c r="L17" s="185"/>
      <c r="M17" s="185"/>
      <c r="N17" s="185"/>
      <c r="O17" s="185"/>
      <c r="P17" s="185"/>
      <c r="Q17" s="185"/>
    </row>
    <row r="18" spans="2:17" ht="0.75" customHeight="1" hidden="1">
      <c r="B18" s="180"/>
      <c r="C18" s="180"/>
      <c r="D18" s="180"/>
      <c r="E18" s="180"/>
      <c r="F18" s="180"/>
      <c r="G18" s="180"/>
      <c r="H18" s="180"/>
      <c r="I18" s="180"/>
      <c r="J18" s="185"/>
      <c r="K18" s="185"/>
      <c r="L18" s="185"/>
      <c r="M18" s="185"/>
      <c r="N18" s="185"/>
      <c r="O18" s="185"/>
      <c r="P18" s="185"/>
      <c r="Q18" s="185"/>
    </row>
    <row r="19" spans="2:17" ht="14.25" customHeight="1" hidden="1" thickBot="1">
      <c r="B19" s="180"/>
      <c r="C19" s="180"/>
      <c r="D19" s="180"/>
      <c r="E19" s="180"/>
      <c r="F19" s="180"/>
      <c r="G19" s="180"/>
      <c r="H19" s="180"/>
      <c r="I19" s="180"/>
      <c r="J19" s="185"/>
      <c r="K19" s="185"/>
      <c r="L19" s="185"/>
      <c r="M19" s="185"/>
      <c r="N19" s="185"/>
      <c r="O19" s="185"/>
      <c r="P19" s="185"/>
      <c r="Q19" s="185"/>
    </row>
    <row r="20" spans="2:17" ht="0.75" customHeight="1" hidden="1">
      <c r="B20" s="180"/>
      <c r="C20" s="180"/>
      <c r="D20" s="180"/>
      <c r="E20" s="180"/>
      <c r="F20" s="180"/>
      <c r="G20" s="180"/>
      <c r="H20" s="180"/>
      <c r="I20" s="180"/>
      <c r="J20" s="185"/>
      <c r="K20" s="185"/>
      <c r="L20" s="185"/>
      <c r="M20" s="185"/>
      <c r="N20" s="185"/>
      <c r="O20" s="185"/>
      <c r="P20" s="185"/>
      <c r="Q20" s="185"/>
    </row>
    <row r="21" spans="2:17" ht="19.5" hidden="1" thickBot="1">
      <c r="B21" s="180"/>
      <c r="C21" s="180"/>
      <c r="D21" s="180"/>
      <c r="E21" s="180"/>
      <c r="F21" s="180"/>
      <c r="G21" s="189" t="s">
        <v>297</v>
      </c>
      <c r="H21" s="190" t="s">
        <v>262</v>
      </c>
      <c r="I21" s="180"/>
      <c r="J21" s="185"/>
      <c r="K21" s="185"/>
      <c r="L21" s="185"/>
      <c r="M21" s="185"/>
      <c r="N21" s="185"/>
      <c r="O21" s="185"/>
      <c r="P21" s="185"/>
      <c r="Q21" s="185"/>
    </row>
    <row r="22" spans="2:17" ht="18.75" hidden="1">
      <c r="B22" s="191" t="s">
        <v>215</v>
      </c>
      <c r="C22" s="191"/>
      <c r="D22" s="191"/>
      <c r="E22" s="191"/>
      <c r="F22" s="183"/>
      <c r="G22" s="180">
        <v>347.8</v>
      </c>
      <c r="H22" s="180">
        <v>7.55</v>
      </c>
      <c r="I22" s="184">
        <f>G22*H22</f>
        <v>2625.89</v>
      </c>
      <c r="J22" s="185"/>
      <c r="K22" s="185"/>
      <c r="L22" s="185"/>
      <c r="M22" s="185"/>
      <c r="N22" s="185"/>
      <c r="O22" s="185"/>
      <c r="P22" s="185"/>
      <c r="Q22" s="185"/>
    </row>
    <row r="23" spans="2:17" ht="18.75" hidden="1">
      <c r="B23" s="191" t="s">
        <v>216</v>
      </c>
      <c r="C23" s="191"/>
      <c r="D23" s="191"/>
      <c r="E23" s="191"/>
      <c r="F23" s="180"/>
      <c r="G23" s="180"/>
      <c r="H23" s="180"/>
      <c r="I23" s="180"/>
      <c r="J23" s="185"/>
      <c r="K23" s="185"/>
      <c r="L23" s="185"/>
      <c r="M23" s="185"/>
      <c r="N23" s="185"/>
      <c r="O23" s="185"/>
      <c r="P23" s="185"/>
      <c r="Q23" s="185"/>
    </row>
    <row r="24" spans="2:17" ht="2.25" customHeight="1" hidden="1">
      <c r="B24" s="191" t="s">
        <v>217</v>
      </c>
      <c r="C24" s="191" t="s">
        <v>218</v>
      </c>
      <c r="D24" s="191"/>
      <c r="E24" s="191"/>
      <c r="F24" s="180"/>
      <c r="G24" s="180"/>
      <c r="H24" s="180"/>
      <c r="I24" s="180"/>
      <c r="J24" s="185"/>
      <c r="K24" s="185"/>
      <c r="L24" s="185"/>
      <c r="M24" s="185"/>
      <c r="N24" s="185"/>
      <c r="O24" s="185"/>
      <c r="P24" s="185"/>
      <c r="Q24" s="185"/>
    </row>
    <row r="25" spans="2:17" ht="14.25" customHeight="1" hidden="1">
      <c r="B25" s="191" t="s">
        <v>219</v>
      </c>
      <c r="C25" s="191"/>
      <c r="D25" s="191"/>
      <c r="E25" s="191"/>
      <c r="F25" s="180"/>
      <c r="G25" s="180"/>
      <c r="H25" s="180"/>
      <c r="I25" s="180"/>
      <c r="J25" s="185"/>
      <c r="K25" s="185"/>
      <c r="L25" s="185"/>
      <c r="M25" s="185"/>
      <c r="N25" s="185"/>
      <c r="O25" s="185"/>
      <c r="P25" s="185"/>
      <c r="Q25" s="185"/>
    </row>
    <row r="26" spans="2:17" ht="18.75" hidden="1">
      <c r="B26" s="180"/>
      <c r="C26" s="180"/>
      <c r="D26" s="180"/>
      <c r="E26" s="180"/>
      <c r="F26" s="180"/>
      <c r="G26" s="180"/>
      <c r="H26" s="180"/>
      <c r="I26" s="180"/>
      <c r="J26" s="185"/>
      <c r="K26" s="185"/>
      <c r="L26" s="185"/>
      <c r="M26" s="185"/>
      <c r="N26" s="185"/>
      <c r="O26" s="185"/>
      <c r="P26" s="185"/>
      <c r="Q26" s="185"/>
    </row>
    <row r="27" spans="2:17" ht="0.75" customHeight="1" hidden="1">
      <c r="B27" s="180"/>
      <c r="C27" s="180"/>
      <c r="D27" s="180"/>
      <c r="E27" s="180"/>
      <c r="F27" s="180"/>
      <c r="G27" s="180"/>
      <c r="H27" s="180"/>
      <c r="I27" s="180"/>
      <c r="J27" s="185"/>
      <c r="K27" s="185"/>
      <c r="L27" s="185"/>
      <c r="M27" s="185"/>
      <c r="N27" s="185"/>
      <c r="O27" s="185"/>
      <c r="P27" s="185"/>
      <c r="Q27" s="185"/>
    </row>
    <row r="28" spans="2:17" ht="3.75" customHeight="1" hidden="1">
      <c r="B28" s="180"/>
      <c r="C28" s="180"/>
      <c r="D28" s="180"/>
      <c r="E28" s="180"/>
      <c r="F28" s="180"/>
      <c r="G28" s="180"/>
      <c r="H28" s="180"/>
      <c r="I28" s="180"/>
      <c r="J28" s="185"/>
      <c r="K28" s="185"/>
      <c r="L28" s="185"/>
      <c r="M28" s="185"/>
      <c r="N28" s="185"/>
      <c r="O28" s="185"/>
      <c r="P28" s="185"/>
      <c r="Q28" s="185"/>
    </row>
    <row r="29" spans="2:17" ht="18.75" hidden="1">
      <c r="B29" s="180"/>
      <c r="C29" s="180"/>
      <c r="D29" s="180"/>
      <c r="E29" s="180"/>
      <c r="F29" s="180"/>
      <c r="G29" s="180"/>
      <c r="H29" s="180"/>
      <c r="I29" s="180"/>
      <c r="J29" s="185"/>
      <c r="K29" s="185"/>
      <c r="L29" s="185"/>
      <c r="M29" s="185"/>
      <c r="N29" s="185"/>
      <c r="O29" s="185"/>
      <c r="P29" s="185"/>
      <c r="Q29" s="185"/>
    </row>
    <row r="30" spans="2:17" ht="0.75" customHeight="1" hidden="1">
      <c r="B30" s="180"/>
      <c r="C30" s="180"/>
      <c r="D30" s="180"/>
      <c r="E30" s="180"/>
      <c r="F30" s="180"/>
      <c r="G30" s="180"/>
      <c r="H30" s="180"/>
      <c r="I30" s="180"/>
      <c r="J30" s="185"/>
      <c r="K30" s="185"/>
      <c r="L30" s="185"/>
      <c r="M30" s="185"/>
      <c r="N30" s="185"/>
      <c r="O30" s="185"/>
      <c r="P30" s="185"/>
      <c r="Q30" s="185"/>
    </row>
    <row r="31" spans="2:17" ht="18.75" hidden="1">
      <c r="B31" s="180"/>
      <c r="C31" s="180"/>
      <c r="D31" s="180"/>
      <c r="E31" s="180"/>
      <c r="F31" s="180"/>
      <c r="G31" s="180"/>
      <c r="H31" s="180"/>
      <c r="I31" s="180"/>
      <c r="J31" s="185"/>
      <c r="K31" s="185"/>
      <c r="L31" s="185"/>
      <c r="M31" s="185"/>
      <c r="N31" s="185"/>
      <c r="O31" s="185"/>
      <c r="P31" s="185"/>
      <c r="Q31" s="185"/>
    </row>
    <row r="32" spans="2:17" ht="18.75" hidden="1">
      <c r="B32" s="180"/>
      <c r="C32" s="180"/>
      <c r="D32" s="180"/>
      <c r="E32" s="180"/>
      <c r="F32" s="180"/>
      <c r="G32" s="180"/>
      <c r="H32" s="180"/>
      <c r="I32" s="180"/>
      <c r="J32" s="185"/>
      <c r="K32" s="185"/>
      <c r="L32" s="185"/>
      <c r="M32" s="185"/>
      <c r="N32" s="185"/>
      <c r="O32" s="185"/>
      <c r="P32" s="185"/>
      <c r="Q32" s="185"/>
    </row>
    <row r="33" spans="1:28" s="146" customFormat="1" ht="18.75" hidden="1">
      <c r="A33" s="177"/>
      <c r="B33" s="180"/>
      <c r="C33" s="180"/>
      <c r="D33" s="180"/>
      <c r="E33" s="180"/>
      <c r="F33" s="180"/>
      <c r="G33" s="181"/>
      <c r="H33" s="181"/>
      <c r="I33" s="192"/>
      <c r="J33" s="185"/>
      <c r="K33" s="185"/>
      <c r="L33" s="185"/>
      <c r="M33" s="185"/>
      <c r="N33" s="185"/>
      <c r="O33" s="185"/>
      <c r="P33" s="185"/>
      <c r="Q33" s="185"/>
      <c r="R33" s="177"/>
      <c r="S33" s="177"/>
      <c r="T33" s="177"/>
      <c r="U33" s="177"/>
      <c r="V33" s="177"/>
      <c r="W33" s="178"/>
      <c r="X33" s="178"/>
      <c r="Y33" s="178"/>
      <c r="Z33" s="178"/>
      <c r="AA33" s="178"/>
      <c r="AB33" s="178"/>
    </row>
    <row r="34" spans="1:28" s="146" customFormat="1" ht="18.75" hidden="1">
      <c r="A34" s="177"/>
      <c r="B34" s="180"/>
      <c r="C34" s="180"/>
      <c r="D34" s="180"/>
      <c r="E34" s="180"/>
      <c r="F34" s="180"/>
      <c r="G34" s="180"/>
      <c r="H34" s="180" t="s">
        <v>27</v>
      </c>
      <c r="I34" s="193">
        <f>SUM(I17:I33)</f>
        <v>2625.89</v>
      </c>
      <c r="J34" s="185"/>
      <c r="K34" s="185"/>
      <c r="L34" s="185"/>
      <c r="M34" s="185"/>
      <c r="N34" s="185"/>
      <c r="O34" s="185"/>
      <c r="P34" s="185"/>
      <c r="Q34" s="185"/>
      <c r="R34" s="177"/>
      <c r="S34" s="177"/>
      <c r="T34" s="177"/>
      <c r="U34" s="177"/>
      <c r="V34" s="177"/>
      <c r="W34" s="178"/>
      <c r="X34" s="178"/>
      <c r="Y34" s="178"/>
      <c r="Z34" s="178"/>
      <c r="AA34" s="178"/>
      <c r="AB34" s="178"/>
    </row>
    <row r="35" spans="1:28" s="146" customFormat="1" ht="18.75">
      <c r="A35" s="515" t="s">
        <v>298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8"/>
      <c r="X35" s="178"/>
      <c r="Y35" s="178"/>
      <c r="Z35" s="178"/>
      <c r="AA35" s="178"/>
      <c r="AB35" s="178"/>
    </row>
    <row r="36" spans="1:28" s="146" customFormat="1" ht="18.75">
      <c r="A36" s="515"/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8"/>
      <c r="X36" s="178"/>
      <c r="Y36" s="178"/>
      <c r="Z36" s="178"/>
      <c r="AA36" s="178"/>
      <c r="AB36" s="178"/>
    </row>
    <row r="37" spans="1:28" s="146" customFormat="1" ht="18.75" hidden="1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8"/>
      <c r="X37" s="178"/>
      <c r="Y37" s="178"/>
      <c r="Z37" s="178"/>
      <c r="AA37" s="178"/>
      <c r="AB37" s="178"/>
    </row>
    <row r="38" spans="1:28" s="146" customFormat="1" ht="18.75" hidden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8"/>
      <c r="X38" s="178"/>
      <c r="Y38" s="178"/>
      <c r="Z38" s="178"/>
      <c r="AA38" s="178"/>
      <c r="AB38" s="178"/>
    </row>
    <row r="39" spans="1:28" s="146" customFormat="1" ht="18.75">
      <c r="A39" s="194"/>
      <c r="B39" s="195"/>
      <c r="C39" s="195"/>
      <c r="D39" s="195"/>
      <c r="E39" s="195"/>
      <c r="F39" s="195"/>
      <c r="G39" s="195"/>
      <c r="H39" s="194"/>
      <c r="I39" s="194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8"/>
      <c r="X39" s="178"/>
      <c r="Y39" s="178"/>
      <c r="Z39" s="178"/>
      <c r="AA39" s="178"/>
      <c r="AB39" s="178"/>
    </row>
    <row r="40" spans="1:28" s="146" customFormat="1" ht="18.75">
      <c r="A40" s="194"/>
      <c r="B40" s="194" t="s">
        <v>299</v>
      </c>
      <c r="C40" s="195"/>
      <c r="D40" s="195"/>
      <c r="E40" s="195"/>
      <c r="F40" s="195"/>
      <c r="G40" s="194"/>
      <c r="H40" s="195"/>
      <c r="I40" s="194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8"/>
      <c r="X40" s="178"/>
      <c r="Y40" s="178"/>
      <c r="Z40" s="178"/>
      <c r="AA40" s="178"/>
      <c r="AB40" s="178"/>
    </row>
    <row r="41" spans="1:28" s="146" customFormat="1" ht="18.75">
      <c r="A41" s="194"/>
      <c r="B41" s="195" t="s">
        <v>300</v>
      </c>
      <c r="C41" s="194" t="s">
        <v>301</v>
      </c>
      <c r="D41" s="194"/>
      <c r="E41" s="194"/>
      <c r="F41" s="195"/>
      <c r="G41" s="194"/>
      <c r="H41" s="195"/>
      <c r="I41" s="194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8"/>
      <c r="X41" s="178"/>
      <c r="Y41" s="178"/>
      <c r="Z41" s="178"/>
      <c r="AA41" s="178"/>
      <c r="AB41" s="178"/>
    </row>
    <row r="42" spans="1:28" s="146" customFormat="1" ht="18.75">
      <c r="A42" s="194"/>
      <c r="B42" s="195" t="s">
        <v>302</v>
      </c>
      <c r="C42" s="196">
        <v>1798.6000000000001</v>
      </c>
      <c r="D42" s="194" t="s">
        <v>303</v>
      </c>
      <c r="E42" s="194"/>
      <c r="F42" s="195"/>
      <c r="G42" s="194"/>
      <c r="H42" s="195"/>
      <c r="I42" s="194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8"/>
      <c r="X42" s="178"/>
      <c r="Y42" s="178"/>
      <c r="Z42" s="178"/>
      <c r="AA42" s="178"/>
      <c r="AB42" s="178"/>
    </row>
    <row r="43" spans="1:28" s="146" customFormat="1" ht="18" customHeight="1">
      <c r="A43" s="194"/>
      <c r="B43" s="195" t="s">
        <v>304</v>
      </c>
      <c r="C43" s="197" t="s">
        <v>341</v>
      </c>
      <c r="D43" s="194" t="s">
        <v>354</v>
      </c>
      <c r="E43" s="194"/>
      <c r="F43" s="194"/>
      <c r="G43" s="195"/>
      <c r="H43" s="195"/>
      <c r="I43" s="194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8"/>
      <c r="X43" s="178"/>
      <c r="Y43" s="178"/>
      <c r="Z43" s="178"/>
      <c r="AA43" s="178"/>
      <c r="AB43" s="178"/>
    </row>
    <row r="44" spans="1:28" s="146" customFormat="1" ht="18" customHeight="1">
      <c r="A44" s="194"/>
      <c r="B44" s="195"/>
      <c r="C44" s="197"/>
      <c r="D44" s="194"/>
      <c r="E44" s="194"/>
      <c r="F44" s="194"/>
      <c r="G44" s="195"/>
      <c r="H44" s="195"/>
      <c r="I44" s="194"/>
      <c r="J44" s="177"/>
      <c r="K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518" t="s">
        <v>344</v>
      </c>
      <c r="X44" s="518"/>
      <c r="Y44" s="518"/>
      <c r="Z44" s="518"/>
      <c r="AA44" s="518"/>
      <c r="AB44" s="178"/>
    </row>
    <row r="45" spans="1:28" s="146" customFormat="1" ht="60" customHeight="1">
      <c r="A45" s="194"/>
      <c r="B45" s="195"/>
      <c r="C45" s="197"/>
      <c r="D45" s="194"/>
      <c r="E45" s="194"/>
      <c r="F45" s="194"/>
      <c r="G45" s="198" t="s">
        <v>307</v>
      </c>
      <c r="H45" s="199" t="s">
        <v>1</v>
      </c>
      <c r="I45" s="199" t="s">
        <v>2</v>
      </c>
      <c r="J45" s="200" t="s">
        <v>308</v>
      </c>
      <c r="K45" s="296" t="s">
        <v>309</v>
      </c>
      <c r="M45" s="177"/>
      <c r="N45" s="177"/>
      <c r="O45" s="177"/>
      <c r="P45" s="177"/>
      <c r="Q45" s="177"/>
      <c r="R45" s="177"/>
      <c r="S45" s="177"/>
      <c r="T45" s="177"/>
      <c r="U45" s="177"/>
      <c r="V45" s="146" t="s">
        <v>354</v>
      </c>
      <c r="W45" s="147" t="s">
        <v>355</v>
      </c>
      <c r="X45" s="147" t="s">
        <v>356</v>
      </c>
      <c r="Y45" s="147" t="s">
        <v>8</v>
      </c>
      <c r="Z45" s="147" t="s">
        <v>357</v>
      </c>
      <c r="AA45" s="147" t="s">
        <v>358</v>
      </c>
      <c r="AB45" s="178"/>
    </row>
    <row r="46" spans="1:28" s="207" customFormat="1" ht="12.75" customHeight="1">
      <c r="A46" s="202"/>
      <c r="B46" s="203"/>
      <c r="C46" s="204"/>
      <c r="D46" s="202"/>
      <c r="E46" s="202"/>
      <c r="F46" s="202"/>
      <c r="G46" s="205" t="s">
        <v>51</v>
      </c>
      <c r="H46" s="205" t="s">
        <v>51</v>
      </c>
      <c r="I46" s="205" t="s">
        <v>51</v>
      </c>
      <c r="J46" s="205" t="s">
        <v>51</v>
      </c>
      <c r="K46" s="205" t="s">
        <v>51</v>
      </c>
      <c r="M46" s="206" t="s">
        <v>397</v>
      </c>
      <c r="N46" s="206" t="s">
        <v>398</v>
      </c>
      <c r="O46" s="280" t="s">
        <v>312</v>
      </c>
      <c r="P46" s="280" t="s">
        <v>311</v>
      </c>
      <c r="Q46" s="280" t="s">
        <v>349</v>
      </c>
      <c r="R46" s="280" t="s">
        <v>313</v>
      </c>
      <c r="S46" s="206"/>
      <c r="V46" s="148" t="s">
        <v>359</v>
      </c>
      <c r="W46" s="149">
        <v>7057.099999999999</v>
      </c>
      <c r="X46" s="149">
        <v>2626.2</v>
      </c>
      <c r="Y46" s="149">
        <v>2427.15</v>
      </c>
      <c r="Z46" s="149">
        <v>7256.15</v>
      </c>
      <c r="AA46" s="149">
        <v>0</v>
      </c>
      <c r="AB46" s="209"/>
    </row>
    <row r="47" spans="1:28" s="146" customFormat="1" ht="33" customHeight="1">
      <c r="A47" s="194"/>
      <c r="B47" s="503" t="s">
        <v>314</v>
      </c>
      <c r="C47" s="503"/>
      <c r="D47" s="503"/>
      <c r="E47" s="503"/>
      <c r="F47" s="503"/>
      <c r="G47" s="210">
        <f>G49+G50</f>
        <v>14.11</v>
      </c>
      <c r="H47" s="211">
        <f>H49+H50</f>
        <v>25378.24</v>
      </c>
      <c r="I47" s="211">
        <f>P47+O47</f>
        <v>27983.170000000006</v>
      </c>
      <c r="J47" s="212">
        <f>J50+J49</f>
        <v>17032.74</v>
      </c>
      <c r="K47" s="212">
        <f>I47-J47</f>
        <v>10950.430000000004</v>
      </c>
      <c r="M47" s="303">
        <v>74988.56999999999</v>
      </c>
      <c r="N47" s="303">
        <v>72383.66</v>
      </c>
      <c r="O47" s="304">
        <v>27940.160000000007</v>
      </c>
      <c r="P47" s="304">
        <v>43.01</v>
      </c>
      <c r="Q47" s="305">
        <v>2626.2099999999996</v>
      </c>
      <c r="R47" s="306">
        <v>2980.3599999999997</v>
      </c>
      <c r="S47" s="286">
        <v>8424.999999999998</v>
      </c>
      <c r="T47" s="177"/>
      <c r="U47" s="177"/>
      <c r="V47" s="148" t="s">
        <v>360</v>
      </c>
      <c r="W47" s="157">
        <v>7256.15</v>
      </c>
      <c r="X47" s="157">
        <v>2626.2</v>
      </c>
      <c r="Y47" s="157">
        <v>2510.5400000000004</v>
      </c>
      <c r="Z47" s="149">
        <v>7371.809999999998</v>
      </c>
      <c r="AA47" s="158"/>
      <c r="AB47" s="178"/>
    </row>
    <row r="48" spans="1:28" s="146" customFormat="1" ht="18" customHeight="1">
      <c r="A48" s="194"/>
      <c r="B48" s="516" t="s">
        <v>315</v>
      </c>
      <c r="C48" s="486"/>
      <c r="D48" s="486"/>
      <c r="E48" s="486"/>
      <c r="F48" s="487"/>
      <c r="G48" s="213"/>
      <c r="H48" s="214"/>
      <c r="I48" s="214"/>
      <c r="J48" s="180"/>
      <c r="K48" s="180"/>
      <c r="M48" s="177"/>
      <c r="N48" s="177"/>
      <c r="O48" s="177"/>
      <c r="P48" s="177"/>
      <c r="Q48" s="177"/>
      <c r="R48" s="177"/>
      <c r="S48" s="177"/>
      <c r="T48" s="177"/>
      <c r="U48" s="177"/>
      <c r="V48" s="148" t="s">
        <v>361</v>
      </c>
      <c r="W48" s="157">
        <v>7371.809999999998</v>
      </c>
      <c r="X48" s="157">
        <v>2266.2</v>
      </c>
      <c r="Y48" s="157">
        <v>3621.9399999999996</v>
      </c>
      <c r="Z48" s="149">
        <v>6016.069999999999</v>
      </c>
      <c r="AA48" s="158"/>
      <c r="AB48" s="178"/>
    </row>
    <row r="49" spans="1:28" s="146" customFormat="1" ht="18" customHeight="1">
      <c r="A49" s="194"/>
      <c r="B49" s="501" t="s">
        <v>11</v>
      </c>
      <c r="C49" s="501"/>
      <c r="D49" s="501"/>
      <c r="E49" s="501"/>
      <c r="F49" s="501"/>
      <c r="G49" s="213">
        <f>G58</f>
        <v>9.47</v>
      </c>
      <c r="H49" s="214">
        <f>ROUND(G49*C42,2)</f>
        <v>17032.74</v>
      </c>
      <c r="I49" s="214">
        <f>O47</f>
        <v>27940.160000000007</v>
      </c>
      <c r="J49" s="214">
        <f>H49</f>
        <v>17032.74</v>
      </c>
      <c r="K49" s="214">
        <f>I49-J49</f>
        <v>10907.420000000006</v>
      </c>
      <c r="M49" s="177"/>
      <c r="N49" s="177"/>
      <c r="O49" s="177"/>
      <c r="P49" s="177"/>
      <c r="Q49" s="177"/>
      <c r="R49" s="177"/>
      <c r="S49" s="177"/>
      <c r="T49" s="177"/>
      <c r="U49" s="177"/>
      <c r="V49" s="148" t="s">
        <v>362</v>
      </c>
      <c r="W49" s="166">
        <v>6016.069999999999</v>
      </c>
      <c r="X49" s="166">
        <v>2626.2</v>
      </c>
      <c r="Y49" s="166">
        <v>2235.5699999999997</v>
      </c>
      <c r="Z49" s="149">
        <v>6406.699999999999</v>
      </c>
      <c r="AA49" s="159"/>
      <c r="AB49" s="178"/>
    </row>
    <row r="50" spans="1:28" s="146" customFormat="1" ht="18" customHeight="1">
      <c r="A50" s="194"/>
      <c r="B50" s="501" t="s">
        <v>62</v>
      </c>
      <c r="C50" s="501"/>
      <c r="D50" s="501"/>
      <c r="E50" s="501"/>
      <c r="F50" s="501"/>
      <c r="G50" s="213">
        <v>4.64</v>
      </c>
      <c r="H50" s="214">
        <f>ROUND(G50*C42,2)</f>
        <v>8345.5</v>
      </c>
      <c r="I50" s="214">
        <f>I47-I49</f>
        <v>43.0099999999984</v>
      </c>
      <c r="J50" s="214">
        <f>H66</f>
        <v>0</v>
      </c>
      <c r="K50" s="214">
        <f>I50-J50</f>
        <v>43.0099999999984</v>
      </c>
      <c r="M50" s="177"/>
      <c r="N50" s="177"/>
      <c r="O50" s="177"/>
      <c r="P50" s="177"/>
      <c r="Q50" s="177"/>
      <c r="R50" s="177"/>
      <c r="S50" s="177"/>
      <c r="T50" s="177"/>
      <c r="U50" s="177"/>
      <c r="V50" s="148" t="s">
        <v>363</v>
      </c>
      <c r="W50" s="157">
        <v>6406.699999999999</v>
      </c>
      <c r="X50" s="157">
        <v>2626.2</v>
      </c>
      <c r="Y50" s="157">
        <v>2275.75</v>
      </c>
      <c r="Z50" s="149">
        <v>6757.149999999998</v>
      </c>
      <c r="AA50" s="158"/>
      <c r="AB50" s="178"/>
    </row>
    <row r="51" spans="1:28" s="146" customFormat="1" ht="36.75" customHeight="1">
      <c r="A51" s="194"/>
      <c r="B51" s="279"/>
      <c r="C51" s="279"/>
      <c r="D51" s="279"/>
      <c r="E51" s="279"/>
      <c r="F51" s="278"/>
      <c r="G51" s="177"/>
      <c r="H51" s="177"/>
      <c r="I51" s="177"/>
      <c r="J51" s="177"/>
      <c r="K51" s="177"/>
      <c r="M51" s="177"/>
      <c r="N51" s="177"/>
      <c r="O51" s="177"/>
      <c r="P51" s="177"/>
      <c r="Q51" s="177"/>
      <c r="R51" s="177"/>
      <c r="S51" s="177"/>
      <c r="T51" s="177"/>
      <c r="U51" s="177"/>
      <c r="V51" s="148" t="s">
        <v>364</v>
      </c>
      <c r="W51" s="157">
        <v>6757.149999999998</v>
      </c>
      <c r="X51" s="157">
        <v>2626.2</v>
      </c>
      <c r="Y51" s="157">
        <v>2614.9500000000003</v>
      </c>
      <c r="Z51" s="149">
        <v>6768.399999999998</v>
      </c>
      <c r="AA51" s="158"/>
      <c r="AB51" s="178"/>
    </row>
    <row r="52" spans="1:28" s="146" customFormat="1" ht="18.75">
      <c r="A52" s="194"/>
      <c r="B52" s="177"/>
      <c r="C52" s="177"/>
      <c r="D52" s="177"/>
      <c r="E52" s="177"/>
      <c r="F52" s="177"/>
      <c r="G52" s="215" t="s">
        <v>345</v>
      </c>
      <c r="H52" s="215" t="s">
        <v>1</v>
      </c>
      <c r="I52" s="215" t="s">
        <v>2</v>
      </c>
      <c r="J52" s="215" t="s">
        <v>346</v>
      </c>
      <c r="K52" s="215" t="s">
        <v>391</v>
      </c>
      <c r="L52" s="216"/>
      <c r="M52" s="177"/>
      <c r="N52" s="177"/>
      <c r="O52" s="177"/>
      <c r="P52" s="177"/>
      <c r="Q52" s="177"/>
      <c r="R52" s="177"/>
      <c r="S52" s="177"/>
      <c r="T52" s="177"/>
      <c r="U52" s="177"/>
      <c r="V52" s="148" t="s">
        <v>365</v>
      </c>
      <c r="W52" s="157">
        <v>6768.399999999998</v>
      </c>
      <c r="X52" s="157">
        <v>2626.2</v>
      </c>
      <c r="Y52" s="157">
        <v>1985.4200000000005</v>
      </c>
      <c r="Z52" s="149">
        <v>7409.1799999999985</v>
      </c>
      <c r="AA52" s="158"/>
      <c r="AB52" s="178"/>
    </row>
    <row r="53" spans="1:28" s="146" customFormat="1" ht="18" customHeight="1">
      <c r="A53" s="177"/>
      <c r="B53" s="503" t="s">
        <v>344</v>
      </c>
      <c r="C53" s="503"/>
      <c r="D53" s="503"/>
      <c r="E53" s="503"/>
      <c r="F53" s="517"/>
      <c r="G53" s="217">
        <f>'10 14 г'!J53</f>
        <v>8779.149999999998</v>
      </c>
      <c r="H53" s="217">
        <f>Q47</f>
        <v>2626.2099999999996</v>
      </c>
      <c r="I53" s="217">
        <f>R47</f>
        <v>2980.3599999999997</v>
      </c>
      <c r="J53" s="217">
        <f>G53+H53-I53</f>
        <v>8424.999999999996</v>
      </c>
      <c r="K53" s="217">
        <f>I53</f>
        <v>2980.3599999999997</v>
      </c>
      <c r="L53" s="177"/>
      <c r="M53" s="177"/>
      <c r="N53" s="185"/>
      <c r="O53" s="177"/>
      <c r="P53" s="177"/>
      <c r="Q53" s="177"/>
      <c r="R53" s="177"/>
      <c r="S53" s="177"/>
      <c r="T53" s="177"/>
      <c r="U53" s="177"/>
      <c r="V53" s="148" t="s">
        <v>366</v>
      </c>
      <c r="W53" s="157">
        <v>7409.1799999999985</v>
      </c>
      <c r="X53" s="157">
        <v>2626.2</v>
      </c>
      <c r="Y53" s="157">
        <v>2188.37</v>
      </c>
      <c r="Z53" s="149">
        <v>7847.0099999999975</v>
      </c>
      <c r="AA53" s="158"/>
      <c r="AB53" s="178"/>
    </row>
    <row r="54" spans="1:28" s="146" customFormat="1" ht="18" customHeight="1">
      <c r="A54" s="177"/>
      <c r="B54" s="195"/>
      <c r="C54" s="197"/>
      <c r="D54" s="194"/>
      <c r="E54" s="194"/>
      <c r="F54" s="194"/>
      <c r="G54" s="195"/>
      <c r="H54" s="195"/>
      <c r="I54" s="194"/>
      <c r="J54" s="177"/>
      <c r="K54" s="177"/>
      <c r="L54" s="177"/>
      <c r="M54" s="177"/>
      <c r="N54" s="281"/>
      <c r="O54" s="177"/>
      <c r="P54" s="177"/>
      <c r="Q54" s="177"/>
      <c r="R54" s="177"/>
      <c r="S54" s="177"/>
      <c r="T54" s="177"/>
      <c r="U54" s="177"/>
      <c r="V54" s="148" t="s">
        <v>367</v>
      </c>
      <c r="W54" s="157">
        <v>7847.0099999999975</v>
      </c>
      <c r="X54" s="157">
        <v>2626.2</v>
      </c>
      <c r="Y54" s="157">
        <v>1973.08</v>
      </c>
      <c r="Z54" s="149">
        <v>8500.129999999997</v>
      </c>
      <c r="AA54" s="158"/>
      <c r="AB54" s="178"/>
    </row>
    <row r="55" spans="1:28" s="146" customFormat="1" ht="18.75">
      <c r="A55" s="194"/>
      <c r="B55" s="218"/>
      <c r="C55" s="219"/>
      <c r="D55" s="220"/>
      <c r="E55" s="220"/>
      <c r="F55" s="220"/>
      <c r="G55" s="217" t="s">
        <v>307</v>
      </c>
      <c r="H55" s="217" t="s">
        <v>317</v>
      </c>
      <c r="I55" s="194"/>
      <c r="J55" s="177"/>
      <c r="K55" s="177"/>
      <c r="L55" s="177"/>
      <c r="M55" s="177"/>
      <c r="N55" s="282"/>
      <c r="O55" s="177"/>
      <c r="P55" s="177"/>
      <c r="Q55" s="177"/>
      <c r="R55" s="177"/>
      <c r="S55" s="177"/>
      <c r="T55" s="177"/>
      <c r="U55" s="177"/>
      <c r="V55" s="148" t="s">
        <v>368</v>
      </c>
      <c r="W55" s="157">
        <v>8500.129999999997</v>
      </c>
      <c r="X55" s="157">
        <v>2626.2</v>
      </c>
      <c r="Y55" s="157">
        <v>2347.18</v>
      </c>
      <c r="Z55" s="149">
        <v>8779.149999999998</v>
      </c>
      <c r="AA55" s="158"/>
      <c r="AB55" s="178"/>
    </row>
    <row r="56" spans="1:28" s="207" customFormat="1" ht="11.25" customHeight="1">
      <c r="A56" s="221"/>
      <c r="B56" s="222"/>
      <c r="C56" s="223"/>
      <c r="D56" s="224"/>
      <c r="E56" s="224"/>
      <c r="F56" s="224"/>
      <c r="G56" s="205" t="s">
        <v>51</v>
      </c>
      <c r="H56" s="205" t="s">
        <v>51</v>
      </c>
      <c r="I56" s="202"/>
      <c r="L56" s="202"/>
      <c r="N56" s="283"/>
      <c r="V56" s="148" t="s">
        <v>369</v>
      </c>
      <c r="W56" s="157">
        <f>Z55</f>
        <v>8779.149999999998</v>
      </c>
      <c r="X56" s="157">
        <f>H53</f>
        <v>2626.2099999999996</v>
      </c>
      <c r="Y56" s="157">
        <f>I53</f>
        <v>2980.3599999999997</v>
      </c>
      <c r="Z56" s="149">
        <f>W56+X56-Y56</f>
        <v>8424.999999999996</v>
      </c>
      <c r="AA56" s="158"/>
      <c r="AB56" s="209"/>
    </row>
    <row r="57" spans="1:28" s="146" customFormat="1" ht="33.75" customHeight="1">
      <c r="A57" s="225" t="s">
        <v>318</v>
      </c>
      <c r="B57" s="504" t="s">
        <v>342</v>
      </c>
      <c r="C57" s="505"/>
      <c r="D57" s="505"/>
      <c r="E57" s="505"/>
      <c r="F57" s="505"/>
      <c r="G57" s="180"/>
      <c r="H57" s="226">
        <f>H58+H66</f>
        <v>17032.738</v>
      </c>
      <c r="I57" s="194"/>
      <c r="J57" s="177"/>
      <c r="K57" s="177"/>
      <c r="L57" s="177"/>
      <c r="M57" s="177"/>
      <c r="N57" s="216"/>
      <c r="O57" s="177"/>
      <c r="P57" s="177"/>
      <c r="Q57" s="177"/>
      <c r="R57" s="177"/>
      <c r="S57" s="177"/>
      <c r="T57" s="177"/>
      <c r="U57" s="177"/>
      <c r="V57" s="148" t="s">
        <v>370</v>
      </c>
      <c r="W57" s="158"/>
      <c r="X57" s="158"/>
      <c r="Y57" s="158"/>
      <c r="Z57" s="149">
        <f>W57+X57-Y57</f>
        <v>0</v>
      </c>
      <c r="AA57" s="158"/>
      <c r="AB57" s="178"/>
    </row>
    <row r="58" spans="1:28" s="146" customFormat="1" ht="18.75">
      <c r="A58" s="227" t="s">
        <v>320</v>
      </c>
      <c r="B58" s="506" t="s">
        <v>321</v>
      </c>
      <c r="C58" s="507"/>
      <c r="D58" s="507"/>
      <c r="E58" s="507"/>
      <c r="F58" s="508"/>
      <c r="G58" s="228">
        <f>G59+G60+G61+G63+G65</f>
        <v>9.47</v>
      </c>
      <c r="H58" s="228">
        <f>H59+H60+H61+H63+H65</f>
        <v>17032.738</v>
      </c>
      <c r="I58" s="194"/>
      <c r="J58" s="177"/>
      <c r="K58" s="229"/>
      <c r="L58" s="177"/>
      <c r="M58" s="177"/>
      <c r="N58" s="216"/>
      <c r="O58" s="177"/>
      <c r="P58" s="177"/>
      <c r="Q58" s="177"/>
      <c r="R58" s="177"/>
      <c r="S58" s="177"/>
      <c r="T58" s="177"/>
      <c r="U58" s="177"/>
      <c r="V58" s="152" t="s">
        <v>371</v>
      </c>
      <c r="W58" s="153">
        <f>SUM(W46:W57)</f>
        <v>80168.84999999998</v>
      </c>
      <c r="X58" s="153">
        <f>SUM(X46:X57)</f>
        <v>28528.210000000003</v>
      </c>
      <c r="Y58" s="153">
        <f>SUM(Y46:Y57)</f>
        <v>27160.310000000005</v>
      </c>
      <c r="Z58" s="153">
        <f>SUM(Z46:Z57)</f>
        <v>81536.74999999997</v>
      </c>
      <c r="AA58" s="153">
        <f>SUM(AA46:AA57)</f>
        <v>0</v>
      </c>
      <c r="AB58" s="178"/>
    </row>
    <row r="59" spans="1:28" s="146" customFormat="1" ht="18.75">
      <c r="A59" s="295" t="s">
        <v>322</v>
      </c>
      <c r="B59" s="509" t="s">
        <v>323</v>
      </c>
      <c r="C59" s="507"/>
      <c r="D59" s="507"/>
      <c r="E59" s="507"/>
      <c r="F59" s="508"/>
      <c r="G59" s="230">
        <v>1.87</v>
      </c>
      <c r="H59" s="297">
        <f>ROUND(G59*C42,2)</f>
        <v>3363.38</v>
      </c>
      <c r="I59" s="194"/>
      <c r="J59" s="177"/>
      <c r="K59" s="229"/>
      <c r="L59" s="177"/>
      <c r="M59" s="177"/>
      <c r="N59" s="216"/>
      <c r="O59" s="177"/>
      <c r="P59" s="177"/>
      <c r="Q59" s="177"/>
      <c r="R59" s="177"/>
      <c r="S59" s="177"/>
      <c r="T59" s="177"/>
      <c r="U59" s="177"/>
      <c r="V59" s="177"/>
      <c r="W59" s="178"/>
      <c r="X59" s="178"/>
      <c r="Y59" s="178"/>
      <c r="Z59" s="178"/>
      <c r="AA59" s="178"/>
      <c r="AB59" s="178"/>
    </row>
    <row r="60" spans="1:28" s="146" customFormat="1" ht="39.75" customHeight="1">
      <c r="A60" s="295" t="s">
        <v>324</v>
      </c>
      <c r="B60" s="510" t="s">
        <v>325</v>
      </c>
      <c r="C60" s="499"/>
      <c r="D60" s="499"/>
      <c r="E60" s="499"/>
      <c r="F60" s="499"/>
      <c r="G60" s="296">
        <v>2.2</v>
      </c>
      <c r="H60" s="297">
        <f>ROUND(G60*C42,2)</f>
        <v>3956.92</v>
      </c>
      <c r="I60" s="194"/>
      <c r="J60" s="177"/>
      <c r="K60" s="229"/>
      <c r="L60" s="177"/>
      <c r="M60" s="177"/>
      <c r="N60" s="216"/>
      <c r="O60" s="177"/>
      <c r="P60" s="177"/>
      <c r="Q60" s="177"/>
      <c r="R60" s="177"/>
      <c r="S60" s="177"/>
      <c r="T60" s="177"/>
      <c r="U60" s="177"/>
      <c r="V60" s="177"/>
      <c r="W60" s="178"/>
      <c r="X60" s="178"/>
      <c r="Y60" s="178"/>
      <c r="Z60" s="178"/>
      <c r="AA60" s="178"/>
      <c r="AB60" s="178"/>
    </row>
    <row r="61" spans="1:28" s="146" customFormat="1" ht="15" customHeight="1">
      <c r="A61" s="501" t="s">
        <v>326</v>
      </c>
      <c r="B61" s="502" t="s">
        <v>327</v>
      </c>
      <c r="C61" s="496"/>
      <c r="D61" s="496"/>
      <c r="E61" s="496"/>
      <c r="F61" s="496"/>
      <c r="G61" s="482">
        <v>1.58</v>
      </c>
      <c r="H61" s="500">
        <f>ROUND(G61*C42,2)</f>
        <v>2841.79</v>
      </c>
      <c r="I61" s="194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8"/>
      <c r="X61" s="178"/>
      <c r="Y61" s="178"/>
      <c r="Z61" s="178"/>
      <c r="AA61" s="178"/>
      <c r="AB61" s="178"/>
    </row>
    <row r="62" spans="1:28" s="146" customFormat="1" ht="18.75" customHeight="1">
      <c r="A62" s="501"/>
      <c r="B62" s="496"/>
      <c r="C62" s="496"/>
      <c r="D62" s="496"/>
      <c r="E62" s="496"/>
      <c r="F62" s="496"/>
      <c r="G62" s="482"/>
      <c r="H62" s="500"/>
      <c r="I62" s="194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8"/>
      <c r="X62" s="178"/>
      <c r="Y62" s="178"/>
      <c r="Z62" s="178"/>
      <c r="AA62" s="178"/>
      <c r="AB62" s="178"/>
    </row>
    <row r="63" spans="1:28" s="146" customFormat="1" ht="21" customHeight="1">
      <c r="A63" s="501" t="s">
        <v>328</v>
      </c>
      <c r="B63" s="502" t="s">
        <v>329</v>
      </c>
      <c r="C63" s="496"/>
      <c r="D63" s="496"/>
      <c r="E63" s="496"/>
      <c r="F63" s="496"/>
      <c r="G63" s="482">
        <v>1.28</v>
      </c>
      <c r="H63" s="500">
        <f>G63*C42</f>
        <v>2302.208</v>
      </c>
      <c r="I63" s="194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97"/>
      <c r="X63" s="178"/>
      <c r="Y63" s="178"/>
      <c r="Z63" s="178"/>
      <c r="AA63" s="178"/>
      <c r="AB63" s="178"/>
    </row>
    <row r="64" spans="1:28" s="146" customFormat="1" ht="18.75">
      <c r="A64" s="501"/>
      <c r="B64" s="496"/>
      <c r="C64" s="496"/>
      <c r="D64" s="496"/>
      <c r="E64" s="496"/>
      <c r="F64" s="496"/>
      <c r="G64" s="482"/>
      <c r="H64" s="500"/>
      <c r="I64" s="194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8"/>
      <c r="X64" s="178"/>
      <c r="Y64" s="178"/>
      <c r="Z64" s="178"/>
      <c r="AA64" s="178"/>
      <c r="AB64" s="178"/>
    </row>
    <row r="65" spans="1:28" s="146" customFormat="1" ht="18.75">
      <c r="A65" s="295" t="s">
        <v>330</v>
      </c>
      <c r="B65" s="496" t="s">
        <v>331</v>
      </c>
      <c r="C65" s="496"/>
      <c r="D65" s="496"/>
      <c r="E65" s="496"/>
      <c r="F65" s="496"/>
      <c r="G65" s="217">
        <v>2.54</v>
      </c>
      <c r="H65" s="231">
        <f>ROUND(G65*C42,2)</f>
        <v>4568.44</v>
      </c>
      <c r="I65" s="194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8"/>
      <c r="X65" s="178"/>
      <c r="Y65" s="178"/>
      <c r="Z65" s="178"/>
      <c r="AA65" s="178"/>
      <c r="AB65" s="178"/>
    </row>
    <row r="66" spans="1:28" s="146" customFormat="1" ht="18.75">
      <c r="A66" s="226" t="s">
        <v>332</v>
      </c>
      <c r="B66" s="497" t="s">
        <v>333</v>
      </c>
      <c r="C66" s="480"/>
      <c r="D66" s="480"/>
      <c r="E66" s="480"/>
      <c r="F66" s="480"/>
      <c r="G66" s="226"/>
      <c r="H66" s="226">
        <f>H67+H68+H69+H70+H71+H72</f>
        <v>0</v>
      </c>
      <c r="I66" s="194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97"/>
      <c r="X66" s="178"/>
      <c r="Y66" s="178"/>
      <c r="Z66" s="178"/>
      <c r="AA66" s="178"/>
      <c r="AB66" s="178"/>
    </row>
    <row r="67" spans="1:28" s="146" customFormat="1" ht="18.75">
      <c r="A67" s="216"/>
      <c r="B67" s="498" t="s">
        <v>334</v>
      </c>
      <c r="C67" s="499"/>
      <c r="D67" s="499"/>
      <c r="E67" s="499"/>
      <c r="F67" s="499"/>
      <c r="G67" s="232"/>
      <c r="H67" s="232"/>
      <c r="I67" s="194"/>
      <c r="J67" s="177"/>
      <c r="K67" s="177"/>
      <c r="L67" s="194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8"/>
      <c r="X67" s="178"/>
      <c r="Y67" s="178"/>
      <c r="Z67" s="178"/>
      <c r="AA67" s="178"/>
      <c r="AB67" s="178"/>
    </row>
    <row r="68" spans="1:28" s="146" customFormat="1" ht="18.75">
      <c r="A68" s="216"/>
      <c r="B68" s="498" t="s">
        <v>350</v>
      </c>
      <c r="C68" s="499"/>
      <c r="D68" s="499"/>
      <c r="E68" s="499"/>
      <c r="F68" s="499"/>
      <c r="G68" s="231"/>
      <c r="H68" s="231"/>
      <c r="I68" s="194"/>
      <c r="J68" s="177"/>
      <c r="K68" s="177"/>
      <c r="L68" s="194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8"/>
      <c r="X68" s="178"/>
      <c r="Y68" s="178"/>
      <c r="Z68" s="178"/>
      <c r="AA68" s="178"/>
      <c r="AB68" s="178"/>
    </row>
    <row r="69" spans="1:28" s="146" customFormat="1" ht="18.75">
      <c r="A69" s="216"/>
      <c r="B69" s="488" t="s">
        <v>336</v>
      </c>
      <c r="C69" s="489"/>
      <c r="D69" s="489"/>
      <c r="E69" s="489"/>
      <c r="F69" s="490"/>
      <c r="G69" s="231"/>
      <c r="H69" s="231"/>
      <c r="I69" s="194"/>
      <c r="J69" s="177"/>
      <c r="K69" s="177"/>
      <c r="L69" s="194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97"/>
      <c r="X69" s="178"/>
      <c r="Y69" s="178"/>
      <c r="Z69" s="178"/>
      <c r="AA69" s="178"/>
      <c r="AB69" s="178"/>
    </row>
    <row r="70" spans="1:28" s="146" customFormat="1" ht="18.75" customHeight="1">
      <c r="A70" s="216"/>
      <c r="B70" s="488" t="s">
        <v>336</v>
      </c>
      <c r="C70" s="489"/>
      <c r="D70" s="489"/>
      <c r="E70" s="489"/>
      <c r="F70" s="490"/>
      <c r="G70" s="231"/>
      <c r="H70" s="231"/>
      <c r="I70" s="194"/>
      <c r="J70" s="177"/>
      <c r="K70" s="177"/>
      <c r="L70" s="194"/>
      <c r="M70" s="194"/>
      <c r="N70" s="177"/>
      <c r="O70" s="177"/>
      <c r="P70" s="177"/>
      <c r="Q70" s="177"/>
      <c r="R70" s="177"/>
      <c r="S70" s="177"/>
      <c r="T70" s="177"/>
      <c r="U70" s="177"/>
      <c r="V70" s="177"/>
      <c r="W70" s="178"/>
      <c r="X70" s="178"/>
      <c r="Y70" s="178"/>
      <c r="Z70" s="178"/>
      <c r="AA70" s="178"/>
      <c r="AB70" s="178"/>
    </row>
    <row r="71" spans="1:28" s="146" customFormat="1" ht="18.75" customHeight="1">
      <c r="A71" s="216"/>
      <c r="B71" s="488" t="s">
        <v>336</v>
      </c>
      <c r="C71" s="489"/>
      <c r="D71" s="489"/>
      <c r="E71" s="489"/>
      <c r="F71" s="490"/>
      <c r="G71" s="231"/>
      <c r="H71" s="231"/>
      <c r="I71" s="194"/>
      <c r="J71" s="177"/>
      <c r="K71" s="177"/>
      <c r="L71" s="194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8"/>
      <c r="X71" s="178"/>
      <c r="Y71" s="178"/>
      <c r="Z71" s="178"/>
      <c r="AA71" s="178"/>
      <c r="AB71" s="178"/>
    </row>
    <row r="72" spans="1:28" s="146" customFormat="1" ht="18.75">
      <c r="A72" s="216"/>
      <c r="B72" s="488" t="s">
        <v>336</v>
      </c>
      <c r="C72" s="489"/>
      <c r="D72" s="489"/>
      <c r="E72" s="489"/>
      <c r="F72" s="490"/>
      <c r="G72" s="231"/>
      <c r="H72" s="231"/>
      <c r="I72" s="194"/>
      <c r="J72" s="177"/>
      <c r="K72" s="177"/>
      <c r="L72" s="194"/>
      <c r="M72" s="194"/>
      <c r="N72" s="177"/>
      <c r="O72" s="194"/>
      <c r="P72" s="177"/>
      <c r="Q72" s="177"/>
      <c r="R72" s="177"/>
      <c r="S72" s="177"/>
      <c r="T72" s="177"/>
      <c r="U72" s="177"/>
      <c r="V72" s="177"/>
      <c r="W72" s="197"/>
      <c r="X72" s="178"/>
      <c r="Y72" s="178"/>
      <c r="Z72" s="178"/>
      <c r="AA72" s="178"/>
      <c r="AB72" s="178"/>
    </row>
    <row r="73" spans="1:28" s="146" customFormat="1" ht="18.75">
      <c r="A73" s="216"/>
      <c r="B73" s="233"/>
      <c r="C73" s="234"/>
      <c r="D73" s="234"/>
      <c r="E73" s="234"/>
      <c r="F73" s="234"/>
      <c r="G73" s="235"/>
      <c r="H73" s="194"/>
      <c r="I73" s="194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8"/>
      <c r="X73" s="178"/>
      <c r="Y73" s="178"/>
      <c r="Z73" s="178"/>
      <c r="AA73" s="178"/>
      <c r="AB73" s="178"/>
    </row>
    <row r="74" spans="1:28" s="146" customFormat="1" ht="18.75" customHeight="1">
      <c r="A74" s="216"/>
      <c r="B74" s="233"/>
      <c r="C74" s="234"/>
      <c r="D74" s="234"/>
      <c r="E74" s="234"/>
      <c r="F74" s="234"/>
      <c r="G74" s="491" t="s">
        <v>62</v>
      </c>
      <c r="H74" s="492"/>
      <c r="I74" s="493" t="s">
        <v>316</v>
      </c>
      <c r="J74" s="492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8"/>
      <c r="X74" s="178"/>
      <c r="Y74" s="178"/>
      <c r="Z74" s="178"/>
      <c r="AA74" s="178"/>
      <c r="AB74" s="178"/>
    </row>
    <row r="75" spans="1:28" s="207" customFormat="1" ht="12.75">
      <c r="A75" s="236"/>
      <c r="B75" s="237"/>
      <c r="C75" s="238"/>
      <c r="D75" s="238"/>
      <c r="E75" s="238"/>
      <c r="F75" s="238"/>
      <c r="G75" s="494" t="s">
        <v>51</v>
      </c>
      <c r="H75" s="495"/>
      <c r="I75" s="494" t="s">
        <v>51</v>
      </c>
      <c r="J75" s="495"/>
      <c r="W75" s="209"/>
      <c r="X75" s="209"/>
      <c r="Y75" s="209"/>
      <c r="Z75" s="209"/>
      <c r="AA75" s="209"/>
      <c r="AB75" s="209"/>
    </row>
    <row r="76" spans="1:28" s="185" customFormat="1" ht="18.75">
      <c r="A76" s="216"/>
      <c r="B76" s="479" t="s">
        <v>403</v>
      </c>
      <c r="C76" s="480"/>
      <c r="D76" s="480"/>
      <c r="E76" s="480"/>
      <c r="F76" s="481"/>
      <c r="G76" s="482">
        <f>'10 14 г'!G77:H77</f>
        <v>4195.14999999994</v>
      </c>
      <c r="H76" s="483"/>
      <c r="I76" s="482">
        <f>'10 14 г'!I77:J77</f>
        <v>0</v>
      </c>
      <c r="J76" s="483"/>
      <c r="L76" s="239" t="s">
        <v>338</v>
      </c>
      <c r="M76" s="239" t="s">
        <v>339</v>
      </c>
      <c r="W76" s="239"/>
      <c r="X76" s="239"/>
      <c r="Y76" s="239"/>
      <c r="Z76" s="239"/>
      <c r="AA76" s="239"/>
      <c r="AB76" s="239"/>
    </row>
    <row r="77" spans="1:28" s="146" customFormat="1" ht="18.75">
      <c r="A77" s="195"/>
      <c r="B77" s="479" t="s">
        <v>404</v>
      </c>
      <c r="C77" s="480"/>
      <c r="D77" s="480"/>
      <c r="E77" s="480"/>
      <c r="F77" s="481"/>
      <c r="G77" s="482">
        <f>G76+I47-J47+K53</f>
        <v>18125.939999999944</v>
      </c>
      <c r="H77" s="483"/>
      <c r="I77" s="484">
        <f>I76+I53-K53</f>
        <v>0</v>
      </c>
      <c r="J77" s="483"/>
      <c r="K77" s="177"/>
      <c r="L77" s="197">
        <f>G77</f>
        <v>18125.939999999944</v>
      </c>
      <c r="M77" s="197">
        <f>I77</f>
        <v>0</v>
      </c>
      <c r="N77" s="177"/>
      <c r="O77" s="240"/>
      <c r="P77" s="241"/>
      <c r="Q77" s="177"/>
      <c r="R77" s="177"/>
      <c r="S77" s="177"/>
      <c r="T77" s="177"/>
      <c r="U77" s="177"/>
      <c r="V77" s="177"/>
      <c r="W77" s="178"/>
      <c r="X77" s="178"/>
      <c r="Y77" s="178"/>
      <c r="Z77" s="178"/>
      <c r="AA77" s="178"/>
      <c r="AB77" s="178"/>
    </row>
    <row r="78" spans="1:28" s="146" customFormat="1" ht="18.75">
      <c r="A78" s="194"/>
      <c r="B78" s="194"/>
      <c r="C78" s="194"/>
      <c r="D78" s="194"/>
      <c r="E78" s="194"/>
      <c r="F78" s="194"/>
      <c r="G78" s="242"/>
      <c r="H78" s="194"/>
      <c r="I78" s="194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8"/>
      <c r="X78" s="178"/>
      <c r="Y78" s="178"/>
      <c r="Z78" s="178"/>
      <c r="AA78" s="178"/>
      <c r="AB78" s="178"/>
    </row>
    <row r="79" spans="1:28" s="146" customFormat="1" ht="18.75">
      <c r="A79" s="194" t="s">
        <v>392</v>
      </c>
      <c r="B79" s="177"/>
      <c r="C79" s="177"/>
      <c r="D79" s="177"/>
      <c r="E79" s="177"/>
      <c r="F79" s="177"/>
      <c r="G79" s="243"/>
      <c r="H79" s="244"/>
      <c r="I79" s="194"/>
      <c r="J79" s="177"/>
      <c r="K79" s="177"/>
      <c r="L79" s="194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8"/>
      <c r="X79" s="178"/>
      <c r="Y79" s="178"/>
      <c r="Z79" s="178"/>
      <c r="AA79" s="178"/>
      <c r="AB79" s="178"/>
    </row>
    <row r="80" spans="1:28" s="146" customFormat="1" ht="18.75">
      <c r="A80" s="194"/>
      <c r="B80" s="177"/>
      <c r="C80" s="177"/>
      <c r="D80" s="177"/>
      <c r="E80" s="177"/>
      <c r="F80" s="177"/>
      <c r="G80" s="194"/>
      <c r="H80" s="194"/>
      <c r="I80" s="194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8"/>
      <c r="X80" s="178"/>
      <c r="Y80" s="178"/>
      <c r="Z80" s="178"/>
      <c r="AA80" s="178"/>
      <c r="AB80" s="178"/>
    </row>
    <row r="81" spans="2:12" ht="18.75">
      <c r="B81" s="238"/>
      <c r="C81" s="238"/>
      <c r="D81" s="238"/>
      <c r="E81" s="559" t="s">
        <v>399</v>
      </c>
      <c r="F81" s="560"/>
      <c r="G81" s="482" t="s">
        <v>400</v>
      </c>
      <c r="H81" s="483"/>
      <c r="I81" s="194"/>
      <c r="L81" s="177" t="s">
        <v>401</v>
      </c>
    </row>
    <row r="82" spans="1:12" ht="18.75">
      <c r="A82" s="194"/>
      <c r="B82" s="561" t="s">
        <v>402</v>
      </c>
      <c r="C82" s="562"/>
      <c r="D82" s="563"/>
      <c r="E82" s="482">
        <f>M47</f>
        <v>74988.56999999999</v>
      </c>
      <c r="F82" s="483"/>
      <c r="G82" s="482">
        <f>N47</f>
        <v>72383.66</v>
      </c>
      <c r="H82" s="483"/>
      <c r="I82" s="194"/>
      <c r="L82" s="194">
        <f>E82-G82+H47-I47</f>
        <v>-0.020000000014988473</v>
      </c>
    </row>
    <row r="83" spans="1:9" ht="18.75">
      <c r="A83" s="194"/>
      <c r="H83" s="194"/>
      <c r="I83" s="194"/>
    </row>
    <row r="84" spans="1:9" ht="18.75">
      <c r="A84" s="194"/>
      <c r="H84" s="194"/>
      <c r="I84" s="194"/>
    </row>
    <row r="85" spans="1:9" ht="18.75">
      <c r="A85" s="194"/>
      <c r="H85" s="194"/>
      <c r="I85" s="194"/>
    </row>
    <row r="86" spans="1:9" ht="14.25" customHeight="1">
      <c r="A86" s="194"/>
      <c r="H86" s="194"/>
      <c r="I86" s="194"/>
    </row>
    <row r="87" spans="8:19" ht="18.75" hidden="1">
      <c r="H87" s="194"/>
      <c r="L87" s="177">
        <v>0</v>
      </c>
      <c r="O87" s="245" t="s">
        <v>280</v>
      </c>
      <c r="P87" s="246">
        <f>'[2]июнь2013г'!D92</f>
        <v>5934.36</v>
      </c>
      <c r="Q87" s="246">
        <f>'[2]июнь2013г'!E92</f>
        <v>2626.2</v>
      </c>
      <c r="R87" s="246">
        <f>'[2]июнь2013г'!F92</f>
        <v>2134.76</v>
      </c>
      <c r="S87" s="246">
        <f>'[2]июнь2013г'!G92</f>
        <v>6425.8</v>
      </c>
    </row>
    <row r="88" spans="3:19" ht="18.75" hidden="1">
      <c r="C88" s="216"/>
      <c r="O88" s="246" t="s">
        <v>283</v>
      </c>
      <c r="P88" s="214">
        <f>S87</f>
        <v>6425.8</v>
      </c>
      <c r="Q88" s="180">
        <v>2626.2</v>
      </c>
      <c r="R88" s="180">
        <v>2377.48</v>
      </c>
      <c r="S88" s="214">
        <f>P88+Q88-R88+L87</f>
        <v>6674.52</v>
      </c>
    </row>
    <row r="89" ht="18.75" hidden="1"/>
    <row r="90" ht="18.75" hidden="1"/>
    <row r="91" spans="1:8" ht="18.75">
      <c r="A91" s="247" t="s">
        <v>377</v>
      </c>
      <c r="H91" s="292" t="s">
        <v>70</v>
      </c>
    </row>
    <row r="92" spans="1:8" ht="18.75">
      <c r="A92" s="247" t="s">
        <v>378</v>
      </c>
      <c r="H92" s="292" t="s">
        <v>71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3">
    <mergeCell ref="E81:F81"/>
    <mergeCell ref="G81:H81"/>
    <mergeCell ref="B82:D82"/>
    <mergeCell ref="E82:F82"/>
    <mergeCell ref="G82:H82"/>
    <mergeCell ref="B76:F76"/>
    <mergeCell ref="G76:H76"/>
    <mergeCell ref="I76:J76"/>
    <mergeCell ref="B77:F77"/>
    <mergeCell ref="G77:H77"/>
    <mergeCell ref="I77:J77"/>
    <mergeCell ref="B71:F71"/>
    <mergeCell ref="B72:F72"/>
    <mergeCell ref="G74:H74"/>
    <mergeCell ref="I74:J74"/>
    <mergeCell ref="G75:H75"/>
    <mergeCell ref="I75:J75"/>
    <mergeCell ref="B65:F65"/>
    <mergeCell ref="B66:F66"/>
    <mergeCell ref="B67:F67"/>
    <mergeCell ref="B68:F68"/>
    <mergeCell ref="B69:F69"/>
    <mergeCell ref="B70:F70"/>
    <mergeCell ref="A61:A62"/>
    <mergeCell ref="B61:F62"/>
    <mergeCell ref="G61:G62"/>
    <mergeCell ref="H61:H62"/>
    <mergeCell ref="A63:A64"/>
    <mergeCell ref="B63:F64"/>
    <mergeCell ref="G63:G64"/>
    <mergeCell ref="H63:H64"/>
    <mergeCell ref="B50:F50"/>
    <mergeCell ref="B53:F53"/>
    <mergeCell ref="B57:F57"/>
    <mergeCell ref="B58:F58"/>
    <mergeCell ref="B59:F59"/>
    <mergeCell ref="B60:F60"/>
    <mergeCell ref="C14:D15"/>
    <mergeCell ref="A35:K36"/>
    <mergeCell ref="W44:AA44"/>
    <mergeCell ref="B47:F47"/>
    <mergeCell ref="B48:F48"/>
    <mergeCell ref="B49:F49"/>
  </mergeCells>
  <conditionalFormatting sqref="M47">
    <cfRule type="cellIs" priority="8" dxfId="91" operator="equal" stopIfTrue="1">
      <formula>0</formula>
    </cfRule>
  </conditionalFormatting>
  <conditionalFormatting sqref="M47">
    <cfRule type="cellIs" priority="7" dxfId="92" operator="equal" stopIfTrue="1">
      <formula>0</formula>
    </cfRule>
  </conditionalFormatting>
  <conditionalFormatting sqref="M47:N47">
    <cfRule type="cellIs" priority="6" dxfId="93" operator="equal" stopIfTrue="1">
      <formula>0</formula>
    </cfRule>
  </conditionalFormatting>
  <conditionalFormatting sqref="N47">
    <cfRule type="cellIs" priority="3" dxfId="94" operator="equal" stopIfTrue="1">
      <formula>0</formula>
    </cfRule>
    <cfRule type="cellIs" priority="4" dxfId="91" operator="equal" stopIfTrue="1">
      <formula>326166</formula>
    </cfRule>
    <cfRule type="cellIs" priority="5" dxfId="5" operator="equal" stopIfTrue="1">
      <formula>0</formula>
    </cfRule>
  </conditionalFormatting>
  <conditionalFormatting sqref="M47:N47">
    <cfRule type="cellIs" priority="1" dxfId="95" operator="equal" stopIfTrue="1">
      <formula>0</formula>
    </cfRule>
    <cfRule type="cellIs" priority="2" dxfId="8" operator="equal" stopIfTrue="1">
      <formula>0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47F709"/>
  </sheetPr>
  <dimension ref="A2:AB92"/>
  <sheetViews>
    <sheetView view="pageBreakPreview" zoomScale="80" zoomScaleSheetLayoutView="80" zoomScalePageLayoutView="0" workbookViewId="0" topLeftCell="A47">
      <selection activeCell="M47" sqref="M47:S47"/>
    </sheetView>
  </sheetViews>
  <sheetFormatPr defaultColWidth="9.140625" defaultRowHeight="15" outlineLevelCol="1"/>
  <cols>
    <col min="1" max="1" width="9.8515625" style="177" bestFit="1" customWidth="1"/>
    <col min="2" max="2" width="12.140625" style="177" customWidth="1"/>
    <col min="3" max="3" width="10.7109375" style="177" customWidth="1"/>
    <col min="4" max="4" width="10.57421875" style="177" customWidth="1"/>
    <col min="5" max="5" width="10.28125" style="177" customWidth="1"/>
    <col min="6" max="6" width="11.421875" style="177" customWidth="1"/>
    <col min="7" max="7" width="12.140625" style="177" customWidth="1"/>
    <col min="8" max="8" width="13.140625" style="177" customWidth="1"/>
    <col min="9" max="9" width="13.421875" style="177" customWidth="1"/>
    <col min="10" max="10" width="12.7109375" style="177" customWidth="1"/>
    <col min="11" max="11" width="18.140625" style="177" customWidth="1"/>
    <col min="12" max="12" width="13.421875" style="177" hidden="1" customWidth="1" outlineLevel="1"/>
    <col min="13" max="13" width="12.7109375" style="177" hidden="1" customWidth="1" outlineLevel="1"/>
    <col min="14" max="14" width="7.421875" style="177" hidden="1" customWidth="1" outlineLevel="1"/>
    <col min="15" max="15" width="12.7109375" style="177" hidden="1" customWidth="1" outlineLevel="1"/>
    <col min="16" max="16" width="12.8515625" style="177" hidden="1" customWidth="1" outlineLevel="1"/>
    <col min="17" max="17" width="7.421875" style="177" hidden="1" customWidth="1" outlineLevel="1"/>
    <col min="18" max="20" width="9.140625" style="177" hidden="1" customWidth="1" outlineLevel="1"/>
    <col min="21" max="21" width="9.140625" style="177" customWidth="1" collapsed="1"/>
    <col min="22" max="22" width="6.7109375" style="177" bestFit="1" customWidth="1"/>
    <col min="23" max="23" width="12.7109375" style="178" bestFit="1" customWidth="1"/>
    <col min="24" max="27" width="13.00390625" style="178" bestFit="1" customWidth="1"/>
    <col min="28" max="28" width="9.140625" style="178" customWidth="1"/>
    <col min="29" max="41" width="9.140625" style="146" customWidth="1"/>
    <col min="42" max="16384" width="9.140625" style="177" customWidth="1"/>
  </cols>
  <sheetData>
    <row r="1" ht="12.75" customHeight="1" hidden="1"/>
    <row r="2" spans="2:8" ht="18.75" hidden="1">
      <c r="B2" s="179" t="s">
        <v>293</v>
      </c>
      <c r="C2" s="179"/>
      <c r="D2" s="179" t="s">
        <v>294</v>
      </c>
      <c r="E2" s="179"/>
      <c r="F2" s="179" t="s">
        <v>295</v>
      </c>
      <c r="G2" s="179"/>
      <c r="H2" s="179"/>
    </row>
    <row r="3" ht="18.75" hidden="1"/>
    <row r="4" ht="1.5" customHeight="1" hidden="1"/>
    <row r="5" ht="18.75" hidden="1"/>
    <row r="6" spans="2:11" ht="18.75" hidden="1">
      <c r="B6" s="180"/>
      <c r="C6" s="181" t="s">
        <v>0</v>
      </c>
      <c r="D6" s="181" t="s">
        <v>1</v>
      </c>
      <c r="E6" s="181"/>
      <c r="F6" s="181" t="s">
        <v>2</v>
      </c>
      <c r="G6" s="181" t="s">
        <v>3</v>
      </c>
      <c r="H6" s="181" t="s">
        <v>4</v>
      </c>
      <c r="I6" s="181" t="s">
        <v>5</v>
      </c>
      <c r="J6" s="181"/>
      <c r="K6" s="182"/>
    </row>
    <row r="7" spans="2:11" ht="18.75" hidden="1">
      <c r="B7" s="180"/>
      <c r="C7" s="181" t="s">
        <v>6</v>
      </c>
      <c r="D7" s="181"/>
      <c r="E7" s="181"/>
      <c r="F7" s="181"/>
      <c r="G7" s="181" t="s">
        <v>7</v>
      </c>
      <c r="H7" s="181" t="s">
        <v>8</v>
      </c>
      <c r="I7" s="181" t="s">
        <v>9</v>
      </c>
      <c r="J7" s="181"/>
      <c r="K7" s="182"/>
    </row>
    <row r="8" spans="2:11" ht="18.75" hidden="1">
      <c r="B8" s="180" t="s">
        <v>177</v>
      </c>
      <c r="C8" s="183">
        <v>48.28</v>
      </c>
      <c r="D8" s="183">
        <v>0</v>
      </c>
      <c r="E8" s="183"/>
      <c r="F8" s="184"/>
      <c r="G8" s="180"/>
      <c r="H8" s="183">
        <v>0</v>
      </c>
      <c r="I8" s="184">
        <v>48.28</v>
      </c>
      <c r="J8" s="180"/>
      <c r="K8" s="185"/>
    </row>
    <row r="9" spans="2:11" ht="18.75" hidden="1">
      <c r="B9" s="180" t="s">
        <v>11</v>
      </c>
      <c r="C9" s="183">
        <v>4790.06</v>
      </c>
      <c r="D9" s="183">
        <v>3707.55</v>
      </c>
      <c r="E9" s="183"/>
      <c r="F9" s="184">
        <v>2795.32</v>
      </c>
      <c r="G9" s="180"/>
      <c r="H9" s="183">
        <v>2795.32</v>
      </c>
      <c r="I9" s="184">
        <v>5702.29</v>
      </c>
      <c r="J9" s="180"/>
      <c r="K9" s="185"/>
    </row>
    <row r="10" spans="2:11" ht="18.75" hidden="1">
      <c r="B10" s="180" t="s">
        <v>12</v>
      </c>
      <c r="C10" s="180"/>
      <c r="D10" s="183">
        <f>SUM(D8:D9)</f>
        <v>3707.55</v>
      </c>
      <c r="E10" s="183"/>
      <c r="F10" s="180"/>
      <c r="G10" s="180"/>
      <c r="H10" s="183">
        <f>SUM(H8:H9)</f>
        <v>2795.32</v>
      </c>
      <c r="I10" s="180"/>
      <c r="J10" s="180"/>
      <c r="K10" s="185"/>
    </row>
    <row r="11" ht="18.75" hidden="1">
      <c r="B11" s="177" t="s">
        <v>296</v>
      </c>
    </row>
    <row r="12" ht="7.5" customHeight="1" hidden="1"/>
    <row r="13" ht="8.25" customHeight="1" hidden="1"/>
    <row r="14" spans="2:17" ht="18.75" hidden="1">
      <c r="B14" s="186" t="s">
        <v>252</v>
      </c>
      <c r="C14" s="511" t="s">
        <v>14</v>
      </c>
      <c r="D14" s="512"/>
      <c r="E14" s="310"/>
      <c r="F14" s="181"/>
      <c r="G14" s="181"/>
      <c r="H14" s="181"/>
      <c r="I14" s="181" t="s">
        <v>20</v>
      </c>
      <c r="J14" s="185"/>
      <c r="K14" s="185"/>
      <c r="L14" s="185"/>
      <c r="M14" s="185"/>
      <c r="N14" s="185"/>
      <c r="O14" s="185"/>
      <c r="P14" s="185"/>
      <c r="Q14" s="185"/>
    </row>
    <row r="15" spans="2:17" ht="14.25" customHeight="1" hidden="1">
      <c r="B15" s="187"/>
      <c r="C15" s="513"/>
      <c r="D15" s="514"/>
      <c r="E15" s="311"/>
      <c r="F15" s="181"/>
      <c r="G15" s="181"/>
      <c r="H15" s="181" t="s">
        <v>270</v>
      </c>
      <c r="I15" s="181"/>
      <c r="J15" s="185"/>
      <c r="K15" s="185"/>
      <c r="L15" s="185"/>
      <c r="M15" s="185"/>
      <c r="N15" s="185"/>
      <c r="O15" s="185"/>
      <c r="P15" s="185"/>
      <c r="Q15" s="185"/>
    </row>
    <row r="16" spans="2:17" ht="3.75" customHeight="1" hidden="1">
      <c r="B16" s="188"/>
      <c r="C16" s="180"/>
      <c r="D16" s="180"/>
      <c r="E16" s="180"/>
      <c r="F16" s="180"/>
      <c r="G16" s="180"/>
      <c r="H16" s="180"/>
      <c r="I16" s="180"/>
      <c r="J16" s="185"/>
      <c r="K16" s="185"/>
      <c r="L16" s="185"/>
      <c r="M16" s="185"/>
      <c r="N16" s="185"/>
      <c r="O16" s="185"/>
      <c r="P16" s="185"/>
      <c r="Q16" s="185"/>
    </row>
    <row r="17" spans="2:17" ht="13.5" customHeight="1" hidden="1">
      <c r="B17" s="180"/>
      <c r="C17" s="180"/>
      <c r="D17" s="180"/>
      <c r="E17" s="180"/>
      <c r="F17" s="180"/>
      <c r="G17" s="180"/>
      <c r="H17" s="180"/>
      <c r="I17" s="180"/>
      <c r="J17" s="185"/>
      <c r="K17" s="185"/>
      <c r="L17" s="185"/>
      <c r="M17" s="185"/>
      <c r="N17" s="185"/>
      <c r="O17" s="185"/>
      <c r="P17" s="185"/>
      <c r="Q17" s="185"/>
    </row>
    <row r="18" spans="2:17" ht="0.75" customHeight="1" hidden="1">
      <c r="B18" s="180"/>
      <c r="C18" s="180"/>
      <c r="D18" s="180"/>
      <c r="E18" s="180"/>
      <c r="F18" s="180"/>
      <c r="G18" s="180"/>
      <c r="H18" s="180"/>
      <c r="I18" s="180"/>
      <c r="J18" s="185"/>
      <c r="K18" s="185"/>
      <c r="L18" s="185"/>
      <c r="M18" s="185"/>
      <c r="N18" s="185"/>
      <c r="O18" s="185"/>
      <c r="P18" s="185"/>
      <c r="Q18" s="185"/>
    </row>
    <row r="19" spans="2:17" ht="14.25" customHeight="1" hidden="1" thickBot="1">
      <c r="B19" s="180"/>
      <c r="C19" s="180"/>
      <c r="D19" s="180"/>
      <c r="E19" s="180"/>
      <c r="F19" s="180"/>
      <c r="G19" s="180"/>
      <c r="H19" s="180"/>
      <c r="I19" s="180"/>
      <c r="J19" s="185"/>
      <c r="K19" s="185"/>
      <c r="L19" s="185"/>
      <c r="M19" s="185"/>
      <c r="N19" s="185"/>
      <c r="O19" s="185"/>
      <c r="P19" s="185"/>
      <c r="Q19" s="185"/>
    </row>
    <row r="20" spans="2:17" ht="0.75" customHeight="1" hidden="1">
      <c r="B20" s="180"/>
      <c r="C20" s="180"/>
      <c r="D20" s="180"/>
      <c r="E20" s="180"/>
      <c r="F20" s="180"/>
      <c r="G20" s="180"/>
      <c r="H20" s="180"/>
      <c r="I20" s="180"/>
      <c r="J20" s="185"/>
      <c r="K20" s="185"/>
      <c r="L20" s="185"/>
      <c r="M20" s="185"/>
      <c r="N20" s="185"/>
      <c r="O20" s="185"/>
      <c r="P20" s="185"/>
      <c r="Q20" s="185"/>
    </row>
    <row r="21" spans="2:17" ht="19.5" hidden="1" thickBot="1">
      <c r="B21" s="180"/>
      <c r="C21" s="180"/>
      <c r="D21" s="180"/>
      <c r="E21" s="180"/>
      <c r="F21" s="180"/>
      <c r="G21" s="189" t="s">
        <v>297</v>
      </c>
      <c r="H21" s="190" t="s">
        <v>262</v>
      </c>
      <c r="I21" s="180"/>
      <c r="J21" s="185"/>
      <c r="K21" s="185"/>
      <c r="L21" s="185"/>
      <c r="M21" s="185"/>
      <c r="N21" s="185"/>
      <c r="O21" s="185"/>
      <c r="P21" s="185"/>
      <c r="Q21" s="185"/>
    </row>
    <row r="22" spans="2:17" ht="18.75" hidden="1">
      <c r="B22" s="191" t="s">
        <v>215</v>
      </c>
      <c r="C22" s="191"/>
      <c r="D22" s="191"/>
      <c r="E22" s="191"/>
      <c r="F22" s="183"/>
      <c r="G22" s="180">
        <v>347.8</v>
      </c>
      <c r="H22" s="180">
        <v>7.55</v>
      </c>
      <c r="I22" s="184">
        <f>G22*H22</f>
        <v>2625.89</v>
      </c>
      <c r="J22" s="185"/>
      <c r="K22" s="185"/>
      <c r="L22" s="185"/>
      <c r="M22" s="185"/>
      <c r="N22" s="185"/>
      <c r="O22" s="185"/>
      <c r="P22" s="185"/>
      <c r="Q22" s="185"/>
    </row>
    <row r="23" spans="2:17" ht="18.75" hidden="1">
      <c r="B23" s="191" t="s">
        <v>216</v>
      </c>
      <c r="C23" s="191"/>
      <c r="D23" s="191"/>
      <c r="E23" s="191"/>
      <c r="F23" s="180"/>
      <c r="G23" s="180"/>
      <c r="H23" s="180"/>
      <c r="I23" s="180"/>
      <c r="J23" s="185"/>
      <c r="K23" s="185"/>
      <c r="L23" s="185"/>
      <c r="M23" s="185"/>
      <c r="N23" s="185"/>
      <c r="O23" s="185"/>
      <c r="P23" s="185"/>
      <c r="Q23" s="185"/>
    </row>
    <row r="24" spans="2:17" ht="2.25" customHeight="1" hidden="1">
      <c r="B24" s="191" t="s">
        <v>217</v>
      </c>
      <c r="C24" s="191" t="s">
        <v>218</v>
      </c>
      <c r="D24" s="191"/>
      <c r="E24" s="191"/>
      <c r="F24" s="180"/>
      <c r="G24" s="180"/>
      <c r="H24" s="180"/>
      <c r="I24" s="180"/>
      <c r="J24" s="185"/>
      <c r="K24" s="185"/>
      <c r="L24" s="185"/>
      <c r="M24" s="185"/>
      <c r="N24" s="185"/>
      <c r="O24" s="185"/>
      <c r="P24" s="185"/>
      <c r="Q24" s="185"/>
    </row>
    <row r="25" spans="2:17" ht="14.25" customHeight="1" hidden="1">
      <c r="B25" s="191" t="s">
        <v>219</v>
      </c>
      <c r="C25" s="191"/>
      <c r="D25" s="191"/>
      <c r="E25" s="191"/>
      <c r="F25" s="180"/>
      <c r="G25" s="180"/>
      <c r="H25" s="180"/>
      <c r="I25" s="180"/>
      <c r="J25" s="185"/>
      <c r="K25" s="185"/>
      <c r="L25" s="185"/>
      <c r="M25" s="185"/>
      <c r="N25" s="185"/>
      <c r="O25" s="185"/>
      <c r="P25" s="185"/>
      <c r="Q25" s="185"/>
    </row>
    <row r="26" spans="2:17" ht="18.75" hidden="1">
      <c r="B26" s="180"/>
      <c r="C26" s="180"/>
      <c r="D26" s="180"/>
      <c r="E26" s="180"/>
      <c r="F26" s="180"/>
      <c r="G26" s="180"/>
      <c r="H26" s="180"/>
      <c r="I26" s="180"/>
      <c r="J26" s="185"/>
      <c r="K26" s="185"/>
      <c r="L26" s="185"/>
      <c r="M26" s="185"/>
      <c r="N26" s="185"/>
      <c r="O26" s="185"/>
      <c r="P26" s="185"/>
      <c r="Q26" s="185"/>
    </row>
    <row r="27" spans="2:17" ht="0.75" customHeight="1" hidden="1">
      <c r="B27" s="180"/>
      <c r="C27" s="180"/>
      <c r="D27" s="180"/>
      <c r="E27" s="180"/>
      <c r="F27" s="180"/>
      <c r="G27" s="180"/>
      <c r="H27" s="180"/>
      <c r="I27" s="180"/>
      <c r="J27" s="185"/>
      <c r="K27" s="185"/>
      <c r="L27" s="185"/>
      <c r="M27" s="185"/>
      <c r="N27" s="185"/>
      <c r="O27" s="185"/>
      <c r="P27" s="185"/>
      <c r="Q27" s="185"/>
    </row>
    <row r="28" spans="2:17" ht="3.75" customHeight="1" hidden="1">
      <c r="B28" s="180"/>
      <c r="C28" s="180"/>
      <c r="D28" s="180"/>
      <c r="E28" s="180"/>
      <c r="F28" s="180"/>
      <c r="G28" s="180"/>
      <c r="H28" s="180"/>
      <c r="I28" s="180"/>
      <c r="J28" s="185"/>
      <c r="K28" s="185"/>
      <c r="L28" s="185"/>
      <c r="M28" s="185"/>
      <c r="N28" s="185"/>
      <c r="O28" s="185"/>
      <c r="P28" s="185"/>
      <c r="Q28" s="185"/>
    </row>
    <row r="29" spans="2:17" ht="18.75" hidden="1">
      <c r="B29" s="180"/>
      <c r="C29" s="180"/>
      <c r="D29" s="180"/>
      <c r="E29" s="180"/>
      <c r="F29" s="180"/>
      <c r="G29" s="180"/>
      <c r="H29" s="180"/>
      <c r="I29" s="180"/>
      <c r="J29" s="185"/>
      <c r="K29" s="185"/>
      <c r="L29" s="185"/>
      <c r="M29" s="185"/>
      <c r="N29" s="185"/>
      <c r="O29" s="185"/>
      <c r="P29" s="185"/>
      <c r="Q29" s="185"/>
    </row>
    <row r="30" spans="2:17" ht="0.75" customHeight="1" hidden="1">
      <c r="B30" s="180"/>
      <c r="C30" s="180"/>
      <c r="D30" s="180"/>
      <c r="E30" s="180"/>
      <c r="F30" s="180"/>
      <c r="G30" s="180"/>
      <c r="H30" s="180"/>
      <c r="I30" s="180"/>
      <c r="J30" s="185"/>
      <c r="K30" s="185"/>
      <c r="L30" s="185"/>
      <c r="M30" s="185"/>
      <c r="N30" s="185"/>
      <c r="O30" s="185"/>
      <c r="P30" s="185"/>
      <c r="Q30" s="185"/>
    </row>
    <row r="31" spans="2:17" ht="18.75" hidden="1">
      <c r="B31" s="180"/>
      <c r="C31" s="180"/>
      <c r="D31" s="180"/>
      <c r="E31" s="180"/>
      <c r="F31" s="180"/>
      <c r="G31" s="180"/>
      <c r="H31" s="180"/>
      <c r="I31" s="180"/>
      <c r="J31" s="185"/>
      <c r="K31" s="185"/>
      <c r="L31" s="185"/>
      <c r="M31" s="185"/>
      <c r="N31" s="185"/>
      <c r="O31" s="185"/>
      <c r="P31" s="185"/>
      <c r="Q31" s="185"/>
    </row>
    <row r="32" spans="2:17" ht="18.75" hidden="1">
      <c r="B32" s="180"/>
      <c r="C32" s="180"/>
      <c r="D32" s="180"/>
      <c r="E32" s="180"/>
      <c r="F32" s="180"/>
      <c r="G32" s="180"/>
      <c r="H32" s="180"/>
      <c r="I32" s="180"/>
      <c r="J32" s="185"/>
      <c r="K32" s="185"/>
      <c r="L32" s="185"/>
      <c r="M32" s="185"/>
      <c r="N32" s="185"/>
      <c r="O32" s="185"/>
      <c r="P32" s="185"/>
      <c r="Q32" s="185"/>
    </row>
    <row r="33" spans="1:28" s="146" customFormat="1" ht="18.75" hidden="1">
      <c r="A33" s="177"/>
      <c r="B33" s="180"/>
      <c r="C33" s="180"/>
      <c r="D33" s="180"/>
      <c r="E33" s="180"/>
      <c r="F33" s="180"/>
      <c r="G33" s="181"/>
      <c r="H33" s="181"/>
      <c r="I33" s="192"/>
      <c r="J33" s="185"/>
      <c r="K33" s="185"/>
      <c r="L33" s="185"/>
      <c r="M33" s="185"/>
      <c r="N33" s="185"/>
      <c r="O33" s="185"/>
      <c r="P33" s="185"/>
      <c r="Q33" s="185"/>
      <c r="R33" s="177"/>
      <c r="S33" s="177"/>
      <c r="T33" s="177"/>
      <c r="U33" s="177"/>
      <c r="V33" s="177"/>
      <c r="W33" s="178"/>
      <c r="X33" s="178"/>
      <c r="Y33" s="178"/>
      <c r="Z33" s="178"/>
      <c r="AA33" s="178"/>
      <c r="AB33" s="178"/>
    </row>
    <row r="34" spans="1:28" s="146" customFormat="1" ht="18.75" hidden="1">
      <c r="A34" s="177"/>
      <c r="B34" s="180"/>
      <c r="C34" s="180"/>
      <c r="D34" s="180"/>
      <c r="E34" s="180"/>
      <c r="F34" s="180"/>
      <c r="G34" s="180"/>
      <c r="H34" s="180" t="s">
        <v>27</v>
      </c>
      <c r="I34" s="193">
        <f>SUM(I17:I33)</f>
        <v>2625.89</v>
      </c>
      <c r="J34" s="185"/>
      <c r="K34" s="185"/>
      <c r="L34" s="185"/>
      <c r="M34" s="185"/>
      <c r="N34" s="185"/>
      <c r="O34" s="185"/>
      <c r="P34" s="185"/>
      <c r="Q34" s="185"/>
      <c r="R34" s="177"/>
      <c r="S34" s="177"/>
      <c r="T34" s="177"/>
      <c r="U34" s="177"/>
      <c r="V34" s="177"/>
      <c r="W34" s="178"/>
      <c r="X34" s="178"/>
      <c r="Y34" s="178"/>
      <c r="Z34" s="178"/>
      <c r="AA34" s="178"/>
      <c r="AB34" s="178"/>
    </row>
    <row r="35" spans="1:28" s="146" customFormat="1" ht="18.75">
      <c r="A35" s="515" t="s">
        <v>298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8"/>
      <c r="X35" s="178"/>
      <c r="Y35" s="178"/>
      <c r="Z35" s="178"/>
      <c r="AA35" s="178"/>
      <c r="AB35" s="178"/>
    </row>
    <row r="36" spans="1:28" s="146" customFormat="1" ht="18.75">
      <c r="A36" s="515"/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8"/>
      <c r="X36" s="178"/>
      <c r="Y36" s="178"/>
      <c r="Z36" s="178"/>
      <c r="AA36" s="178"/>
      <c r="AB36" s="178"/>
    </row>
    <row r="37" spans="1:28" s="146" customFormat="1" ht="18.75" hidden="1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8"/>
      <c r="X37" s="178"/>
      <c r="Y37" s="178"/>
      <c r="Z37" s="178"/>
      <c r="AA37" s="178"/>
      <c r="AB37" s="178"/>
    </row>
    <row r="38" spans="1:28" s="146" customFormat="1" ht="18.75" hidden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8"/>
      <c r="X38" s="178"/>
      <c r="Y38" s="178"/>
      <c r="Z38" s="178"/>
      <c r="AA38" s="178"/>
      <c r="AB38" s="178"/>
    </row>
    <row r="39" spans="1:28" s="146" customFormat="1" ht="18.75">
      <c r="A39" s="194"/>
      <c r="B39" s="195"/>
      <c r="C39" s="195"/>
      <c r="D39" s="195"/>
      <c r="E39" s="195"/>
      <c r="F39" s="195"/>
      <c r="G39" s="195"/>
      <c r="H39" s="194"/>
      <c r="I39" s="194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8"/>
      <c r="X39" s="178"/>
      <c r="Y39" s="178"/>
      <c r="Z39" s="178"/>
      <c r="AA39" s="178"/>
      <c r="AB39" s="178"/>
    </row>
    <row r="40" spans="1:28" s="146" customFormat="1" ht="18.75">
      <c r="A40" s="194"/>
      <c r="B40" s="194" t="s">
        <v>299</v>
      </c>
      <c r="C40" s="195"/>
      <c r="D40" s="195"/>
      <c r="E40" s="195"/>
      <c r="F40" s="195"/>
      <c r="G40" s="194"/>
      <c r="H40" s="195"/>
      <c r="I40" s="194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8"/>
      <c r="X40" s="178"/>
      <c r="Y40" s="178"/>
      <c r="Z40" s="178"/>
      <c r="AA40" s="178"/>
      <c r="AB40" s="178"/>
    </row>
    <row r="41" spans="1:28" s="146" customFormat="1" ht="18.75">
      <c r="A41" s="194"/>
      <c r="B41" s="195" t="s">
        <v>300</v>
      </c>
      <c r="C41" s="194" t="s">
        <v>301</v>
      </c>
      <c r="D41" s="194"/>
      <c r="E41" s="194"/>
      <c r="F41" s="195"/>
      <c r="G41" s="194"/>
      <c r="H41" s="195"/>
      <c r="I41" s="194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8"/>
      <c r="X41" s="178"/>
      <c r="Y41" s="178"/>
      <c r="Z41" s="178"/>
      <c r="AA41" s="178"/>
      <c r="AB41" s="178"/>
    </row>
    <row r="42" spans="1:28" s="146" customFormat="1" ht="18.75">
      <c r="A42" s="194"/>
      <c r="B42" s="195" t="s">
        <v>302</v>
      </c>
      <c r="C42" s="196">
        <v>1798.6000000000001</v>
      </c>
      <c r="D42" s="194" t="s">
        <v>303</v>
      </c>
      <c r="E42" s="194"/>
      <c r="F42" s="195"/>
      <c r="G42" s="194"/>
      <c r="H42" s="195"/>
      <c r="I42" s="194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8"/>
      <c r="X42" s="178"/>
      <c r="Y42" s="178"/>
      <c r="Z42" s="178"/>
      <c r="AA42" s="178"/>
      <c r="AB42" s="178"/>
    </row>
    <row r="43" spans="1:28" s="146" customFormat="1" ht="18" customHeight="1">
      <c r="A43" s="194"/>
      <c r="B43" s="195" t="s">
        <v>304</v>
      </c>
      <c r="C43" s="197" t="s">
        <v>348</v>
      </c>
      <c r="D43" s="194" t="s">
        <v>354</v>
      </c>
      <c r="E43" s="194"/>
      <c r="F43" s="194"/>
      <c r="G43" s="195"/>
      <c r="H43" s="195"/>
      <c r="I43" s="194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8"/>
      <c r="X43" s="178"/>
      <c r="Y43" s="178"/>
      <c r="Z43" s="178"/>
      <c r="AA43" s="178"/>
      <c r="AB43" s="178"/>
    </row>
    <row r="44" spans="1:28" s="146" customFormat="1" ht="18" customHeight="1">
      <c r="A44" s="194"/>
      <c r="B44" s="195"/>
      <c r="C44" s="197"/>
      <c r="D44" s="194"/>
      <c r="E44" s="194"/>
      <c r="F44" s="194"/>
      <c r="G44" s="195"/>
      <c r="H44" s="195"/>
      <c r="I44" s="194"/>
      <c r="J44" s="177"/>
      <c r="K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518" t="s">
        <v>344</v>
      </c>
      <c r="X44" s="518"/>
      <c r="Y44" s="518"/>
      <c r="Z44" s="518"/>
      <c r="AA44" s="518"/>
      <c r="AB44" s="178"/>
    </row>
    <row r="45" spans="1:28" s="146" customFormat="1" ht="60" customHeight="1">
      <c r="A45" s="194"/>
      <c r="B45" s="195"/>
      <c r="C45" s="197"/>
      <c r="D45" s="194"/>
      <c r="E45" s="194"/>
      <c r="F45" s="194"/>
      <c r="G45" s="198" t="s">
        <v>307</v>
      </c>
      <c r="H45" s="199" t="s">
        <v>1</v>
      </c>
      <c r="I45" s="199" t="s">
        <v>2</v>
      </c>
      <c r="J45" s="200" t="s">
        <v>308</v>
      </c>
      <c r="K45" s="307" t="s">
        <v>309</v>
      </c>
      <c r="M45" s="177"/>
      <c r="N45" s="177"/>
      <c r="O45" s="177"/>
      <c r="P45" s="177"/>
      <c r="Q45" s="177"/>
      <c r="R45" s="177"/>
      <c r="S45" s="177"/>
      <c r="T45" s="177"/>
      <c r="U45" s="177"/>
      <c r="V45" s="146" t="s">
        <v>354</v>
      </c>
      <c r="W45" s="147" t="s">
        <v>355</v>
      </c>
      <c r="X45" s="147" t="s">
        <v>356</v>
      </c>
      <c r="Y45" s="147" t="s">
        <v>8</v>
      </c>
      <c r="Z45" s="147" t="s">
        <v>357</v>
      </c>
      <c r="AA45" s="147" t="s">
        <v>358</v>
      </c>
      <c r="AB45" s="178"/>
    </row>
    <row r="46" spans="1:28" s="207" customFormat="1" ht="12.75" customHeight="1">
      <c r="A46" s="202"/>
      <c r="B46" s="203"/>
      <c r="C46" s="204"/>
      <c r="D46" s="202"/>
      <c r="E46" s="202"/>
      <c r="F46" s="202"/>
      <c r="G46" s="205" t="s">
        <v>51</v>
      </c>
      <c r="H46" s="205" t="s">
        <v>51</v>
      </c>
      <c r="I46" s="205" t="s">
        <v>51</v>
      </c>
      <c r="J46" s="205" t="s">
        <v>51</v>
      </c>
      <c r="K46" s="205" t="s">
        <v>51</v>
      </c>
      <c r="M46" s="206" t="s">
        <v>397</v>
      </c>
      <c r="N46" s="206" t="s">
        <v>398</v>
      </c>
      <c r="O46" s="280" t="s">
        <v>312</v>
      </c>
      <c r="P46" s="280" t="s">
        <v>311</v>
      </c>
      <c r="Q46" s="280" t="s">
        <v>349</v>
      </c>
      <c r="R46" s="280" t="s">
        <v>313</v>
      </c>
      <c r="S46" s="206"/>
      <c r="V46" s="148" t="s">
        <v>359</v>
      </c>
      <c r="W46" s="149">
        <v>7057.099999999999</v>
      </c>
      <c r="X46" s="149">
        <v>2626.2</v>
      </c>
      <c r="Y46" s="149">
        <v>2427.15</v>
      </c>
      <c r="Z46" s="149">
        <v>7256.15</v>
      </c>
      <c r="AA46" s="149">
        <v>0</v>
      </c>
      <c r="AB46" s="209"/>
    </row>
    <row r="47" spans="1:28" s="146" customFormat="1" ht="33" customHeight="1">
      <c r="A47" s="194"/>
      <c r="B47" s="503" t="s">
        <v>314</v>
      </c>
      <c r="C47" s="503"/>
      <c r="D47" s="503"/>
      <c r="E47" s="503"/>
      <c r="F47" s="503"/>
      <c r="G47" s="210">
        <f>G49+G50</f>
        <v>14.11</v>
      </c>
      <c r="H47" s="211">
        <f>H49+H50</f>
        <v>25378.24</v>
      </c>
      <c r="I47" s="211">
        <f>P47+O47</f>
        <v>28828.150000000005</v>
      </c>
      <c r="J47" s="212">
        <f>J50+J49</f>
        <v>17032.74</v>
      </c>
      <c r="K47" s="212">
        <f>I47-J47</f>
        <v>11795.410000000003</v>
      </c>
      <c r="M47" s="317">
        <v>72383.66</v>
      </c>
      <c r="N47" s="317">
        <v>68933.77000000002</v>
      </c>
      <c r="O47" s="318">
        <v>28797.390000000007</v>
      </c>
      <c r="P47" s="318">
        <v>30.76</v>
      </c>
      <c r="Q47" s="319"/>
      <c r="R47" s="318">
        <v>1418.6000000000001</v>
      </c>
      <c r="S47" s="286">
        <v>7006.4</v>
      </c>
      <c r="T47" s="177"/>
      <c r="U47" s="177"/>
      <c r="V47" s="148" t="s">
        <v>360</v>
      </c>
      <c r="W47" s="157">
        <v>7256.15</v>
      </c>
      <c r="X47" s="157">
        <v>2626.2</v>
      </c>
      <c r="Y47" s="157">
        <v>2510.5400000000004</v>
      </c>
      <c r="Z47" s="149">
        <v>7371.809999999998</v>
      </c>
      <c r="AA47" s="158"/>
      <c r="AB47" s="178"/>
    </row>
    <row r="48" spans="1:28" s="146" customFormat="1" ht="18" customHeight="1">
      <c r="A48" s="194"/>
      <c r="B48" s="516" t="s">
        <v>315</v>
      </c>
      <c r="C48" s="486"/>
      <c r="D48" s="486"/>
      <c r="E48" s="486"/>
      <c r="F48" s="487"/>
      <c r="G48" s="213"/>
      <c r="H48" s="214"/>
      <c r="I48" s="214"/>
      <c r="J48" s="180"/>
      <c r="K48" s="180"/>
      <c r="M48" s="177"/>
      <c r="N48" s="177"/>
      <c r="O48" s="177"/>
      <c r="P48" s="177"/>
      <c r="Q48" s="177"/>
      <c r="R48" s="177"/>
      <c r="S48" s="177"/>
      <c r="T48" s="177"/>
      <c r="U48" s="177"/>
      <c r="V48" s="148" t="s">
        <v>361</v>
      </c>
      <c r="W48" s="157">
        <v>7371.809999999998</v>
      </c>
      <c r="X48" s="157">
        <v>2266.2</v>
      </c>
      <c r="Y48" s="157">
        <v>3621.9399999999996</v>
      </c>
      <c r="Z48" s="149">
        <v>6016.069999999999</v>
      </c>
      <c r="AA48" s="158"/>
      <c r="AB48" s="178"/>
    </row>
    <row r="49" spans="1:28" s="146" customFormat="1" ht="18" customHeight="1">
      <c r="A49" s="194"/>
      <c r="B49" s="501" t="s">
        <v>11</v>
      </c>
      <c r="C49" s="501"/>
      <c r="D49" s="501"/>
      <c r="E49" s="501"/>
      <c r="F49" s="501"/>
      <c r="G49" s="213">
        <f>G58</f>
        <v>9.47</v>
      </c>
      <c r="H49" s="214">
        <f>ROUND(G49*C42,2)</f>
        <v>17032.74</v>
      </c>
      <c r="I49" s="214">
        <f>O47</f>
        <v>28797.390000000007</v>
      </c>
      <c r="J49" s="214">
        <f>H49</f>
        <v>17032.74</v>
      </c>
      <c r="K49" s="214">
        <f>I49-J49</f>
        <v>11764.650000000005</v>
      </c>
      <c r="M49" s="177"/>
      <c r="N49" s="177"/>
      <c r="O49" s="177"/>
      <c r="P49" s="177"/>
      <c r="Q49" s="177"/>
      <c r="R49" s="177"/>
      <c r="S49" s="177"/>
      <c r="T49" s="177"/>
      <c r="U49" s="177"/>
      <c r="V49" s="148" t="s">
        <v>362</v>
      </c>
      <c r="W49" s="166">
        <v>6016.069999999999</v>
      </c>
      <c r="X49" s="166">
        <v>2626.2</v>
      </c>
      <c r="Y49" s="166">
        <v>2235.5699999999997</v>
      </c>
      <c r="Z49" s="149">
        <v>6406.699999999999</v>
      </c>
      <c r="AA49" s="159"/>
      <c r="AB49" s="178"/>
    </row>
    <row r="50" spans="1:28" s="146" customFormat="1" ht="18" customHeight="1">
      <c r="A50" s="194"/>
      <c r="B50" s="501" t="s">
        <v>62</v>
      </c>
      <c r="C50" s="501"/>
      <c r="D50" s="501"/>
      <c r="E50" s="501"/>
      <c r="F50" s="501"/>
      <c r="G50" s="213">
        <v>4.64</v>
      </c>
      <c r="H50" s="214">
        <f>ROUND(G50*C42,2)</f>
        <v>8345.5</v>
      </c>
      <c r="I50" s="214">
        <f>I47-I49</f>
        <v>30.7599999999984</v>
      </c>
      <c r="J50" s="214">
        <f>H66</f>
        <v>0</v>
      </c>
      <c r="K50" s="214">
        <f>I50-J50</f>
        <v>30.7599999999984</v>
      </c>
      <c r="M50" s="177"/>
      <c r="N50" s="177"/>
      <c r="O50" s="177"/>
      <c r="P50" s="177"/>
      <c r="Q50" s="177"/>
      <c r="R50" s="177"/>
      <c r="S50" s="177"/>
      <c r="T50" s="177"/>
      <c r="U50" s="177"/>
      <c r="V50" s="148" t="s">
        <v>363</v>
      </c>
      <c r="W50" s="157">
        <v>6406.699999999999</v>
      </c>
      <c r="X50" s="157">
        <v>2626.2</v>
      </c>
      <c r="Y50" s="157">
        <v>2275.75</v>
      </c>
      <c r="Z50" s="149">
        <v>6757.149999999998</v>
      </c>
      <c r="AA50" s="158"/>
      <c r="AB50" s="178"/>
    </row>
    <row r="51" spans="1:28" s="146" customFormat="1" ht="36.75" customHeight="1">
      <c r="A51" s="194"/>
      <c r="B51" s="279"/>
      <c r="C51" s="279"/>
      <c r="D51" s="279"/>
      <c r="E51" s="279"/>
      <c r="F51" s="278"/>
      <c r="G51" s="177"/>
      <c r="H51" s="177"/>
      <c r="I51" s="177"/>
      <c r="J51" s="177"/>
      <c r="K51" s="177"/>
      <c r="M51" s="177"/>
      <c r="N51" s="177"/>
      <c r="O51" s="177"/>
      <c r="P51" s="177"/>
      <c r="Q51" s="177"/>
      <c r="R51" s="177"/>
      <c r="S51" s="177"/>
      <c r="T51" s="177"/>
      <c r="U51" s="177"/>
      <c r="V51" s="148" t="s">
        <v>364</v>
      </c>
      <c r="W51" s="157">
        <v>6757.149999999998</v>
      </c>
      <c r="X51" s="157">
        <v>2626.2</v>
      </c>
      <c r="Y51" s="157">
        <v>2614.9500000000003</v>
      </c>
      <c r="Z51" s="149">
        <v>6768.399999999998</v>
      </c>
      <c r="AA51" s="158"/>
      <c r="AB51" s="178"/>
    </row>
    <row r="52" spans="1:28" s="146" customFormat="1" ht="18.75">
      <c r="A52" s="194"/>
      <c r="B52" s="177"/>
      <c r="C52" s="177"/>
      <c r="D52" s="177"/>
      <c r="E52" s="177"/>
      <c r="F52" s="177"/>
      <c r="G52" s="215" t="s">
        <v>345</v>
      </c>
      <c r="H52" s="215" t="s">
        <v>1</v>
      </c>
      <c r="I52" s="215" t="s">
        <v>2</v>
      </c>
      <c r="J52" s="215" t="s">
        <v>346</v>
      </c>
      <c r="K52" s="215" t="s">
        <v>391</v>
      </c>
      <c r="L52" s="216"/>
      <c r="M52" s="177"/>
      <c r="N52" s="177"/>
      <c r="O52" s="177"/>
      <c r="P52" s="177"/>
      <c r="Q52" s="177"/>
      <c r="R52" s="177"/>
      <c r="S52" s="177"/>
      <c r="T52" s="177"/>
      <c r="U52" s="177"/>
      <c r="V52" s="148" t="s">
        <v>365</v>
      </c>
      <c r="W52" s="157">
        <v>6768.399999999998</v>
      </c>
      <c r="X52" s="157">
        <v>2626.2</v>
      </c>
      <c r="Y52" s="157">
        <v>1985.4200000000005</v>
      </c>
      <c r="Z52" s="149">
        <v>7409.1799999999985</v>
      </c>
      <c r="AA52" s="158"/>
      <c r="AB52" s="178"/>
    </row>
    <row r="53" spans="1:28" s="146" customFormat="1" ht="18" customHeight="1">
      <c r="A53" s="177"/>
      <c r="B53" s="503" t="s">
        <v>344</v>
      </c>
      <c r="C53" s="503"/>
      <c r="D53" s="503"/>
      <c r="E53" s="503"/>
      <c r="F53" s="517"/>
      <c r="G53" s="217">
        <f>'11 14 г'!J53</f>
        <v>8424.999999999996</v>
      </c>
      <c r="H53" s="217">
        <f>Q47</f>
        <v>0</v>
      </c>
      <c r="I53" s="217">
        <f>R47</f>
        <v>1418.6000000000001</v>
      </c>
      <c r="J53" s="217">
        <f>G53+H53-I53</f>
        <v>7006.399999999996</v>
      </c>
      <c r="K53" s="217">
        <f>I53</f>
        <v>1418.6000000000001</v>
      </c>
      <c r="L53" s="177"/>
      <c r="M53" s="177"/>
      <c r="N53" s="185"/>
      <c r="O53" s="177"/>
      <c r="P53" s="177"/>
      <c r="Q53" s="177"/>
      <c r="R53" s="177"/>
      <c r="S53" s="177"/>
      <c r="T53" s="177"/>
      <c r="U53" s="177"/>
      <c r="V53" s="148" t="s">
        <v>366</v>
      </c>
      <c r="W53" s="157">
        <v>7409.1799999999985</v>
      </c>
      <c r="X53" s="157">
        <v>2626.2</v>
      </c>
      <c r="Y53" s="157">
        <v>2188.37</v>
      </c>
      <c r="Z53" s="149">
        <v>7847.0099999999975</v>
      </c>
      <c r="AA53" s="158"/>
      <c r="AB53" s="178"/>
    </row>
    <row r="54" spans="1:28" s="146" customFormat="1" ht="18" customHeight="1">
      <c r="A54" s="177"/>
      <c r="B54" s="195"/>
      <c r="C54" s="197"/>
      <c r="D54" s="194"/>
      <c r="E54" s="194"/>
      <c r="F54" s="194"/>
      <c r="G54" s="195"/>
      <c r="H54" s="195"/>
      <c r="I54" s="194"/>
      <c r="J54" s="177"/>
      <c r="K54" s="177"/>
      <c r="L54" s="177"/>
      <c r="M54" s="177"/>
      <c r="N54" s="281"/>
      <c r="O54" s="177"/>
      <c r="P54" s="177"/>
      <c r="Q54" s="177"/>
      <c r="R54" s="177"/>
      <c r="S54" s="177"/>
      <c r="T54" s="177"/>
      <c r="U54" s="177"/>
      <c r="V54" s="148" t="s">
        <v>367</v>
      </c>
      <c r="W54" s="157">
        <v>7847.0099999999975</v>
      </c>
      <c r="X54" s="157">
        <v>2626.2</v>
      </c>
      <c r="Y54" s="157">
        <v>1973.08</v>
      </c>
      <c r="Z54" s="149">
        <v>8500.129999999997</v>
      </c>
      <c r="AA54" s="158"/>
      <c r="AB54" s="178"/>
    </row>
    <row r="55" spans="1:28" s="146" customFormat="1" ht="18.75">
      <c r="A55" s="194"/>
      <c r="B55" s="218"/>
      <c r="C55" s="219"/>
      <c r="D55" s="220"/>
      <c r="E55" s="220"/>
      <c r="F55" s="220"/>
      <c r="G55" s="217" t="s">
        <v>307</v>
      </c>
      <c r="H55" s="217" t="s">
        <v>317</v>
      </c>
      <c r="I55" s="194"/>
      <c r="J55" s="177"/>
      <c r="K55" s="177"/>
      <c r="L55" s="177"/>
      <c r="M55" s="177"/>
      <c r="N55" s="282"/>
      <c r="O55" s="177"/>
      <c r="P55" s="177"/>
      <c r="Q55" s="177"/>
      <c r="R55" s="177"/>
      <c r="S55" s="177"/>
      <c r="T55" s="177"/>
      <c r="U55" s="177"/>
      <c r="V55" s="148" t="s">
        <v>368</v>
      </c>
      <c r="W55" s="157">
        <v>8500.129999999997</v>
      </c>
      <c r="X55" s="157">
        <v>2626.2</v>
      </c>
      <c r="Y55" s="157">
        <v>2347.18</v>
      </c>
      <c r="Z55" s="149">
        <v>8779.149999999998</v>
      </c>
      <c r="AA55" s="158"/>
      <c r="AB55" s="178"/>
    </row>
    <row r="56" spans="1:28" s="207" customFormat="1" ht="11.25" customHeight="1">
      <c r="A56" s="221"/>
      <c r="B56" s="222"/>
      <c r="C56" s="223"/>
      <c r="D56" s="224"/>
      <c r="E56" s="224"/>
      <c r="F56" s="224"/>
      <c r="G56" s="205" t="s">
        <v>51</v>
      </c>
      <c r="H56" s="205" t="s">
        <v>51</v>
      </c>
      <c r="I56" s="202"/>
      <c r="L56" s="202"/>
      <c r="N56" s="283"/>
      <c r="V56" s="148" t="s">
        <v>369</v>
      </c>
      <c r="W56" s="157">
        <v>8779.149999999998</v>
      </c>
      <c r="X56" s="157">
        <v>2626.2099999999996</v>
      </c>
      <c r="Y56" s="157">
        <v>2980.3599999999997</v>
      </c>
      <c r="Z56" s="149">
        <v>8424.999999999996</v>
      </c>
      <c r="AA56" s="158"/>
      <c r="AB56" s="209"/>
    </row>
    <row r="57" spans="1:28" s="146" customFormat="1" ht="33.75" customHeight="1">
      <c r="A57" s="225" t="s">
        <v>318</v>
      </c>
      <c r="B57" s="504" t="s">
        <v>342</v>
      </c>
      <c r="C57" s="505"/>
      <c r="D57" s="505"/>
      <c r="E57" s="505"/>
      <c r="F57" s="505"/>
      <c r="G57" s="180"/>
      <c r="H57" s="226">
        <f>H58+H66</f>
        <v>17032.738</v>
      </c>
      <c r="I57" s="194"/>
      <c r="J57" s="177"/>
      <c r="K57" s="177"/>
      <c r="L57" s="177"/>
      <c r="M57" s="177"/>
      <c r="N57" s="216"/>
      <c r="O57" s="177"/>
      <c r="P57" s="177"/>
      <c r="Q57" s="177"/>
      <c r="R57" s="177"/>
      <c r="S57" s="177"/>
      <c r="T57" s="177"/>
      <c r="U57" s="177"/>
      <c r="V57" s="148" t="s">
        <v>370</v>
      </c>
      <c r="W57" s="157">
        <f>Z56</f>
        <v>8424.999999999996</v>
      </c>
      <c r="X57" s="157">
        <f>H53</f>
        <v>0</v>
      </c>
      <c r="Y57" s="157">
        <f>I53</f>
        <v>1418.6000000000001</v>
      </c>
      <c r="Z57" s="149">
        <f>W57+X57-Y57</f>
        <v>7006.399999999996</v>
      </c>
      <c r="AA57" s="158"/>
      <c r="AB57" s="178"/>
    </row>
    <row r="58" spans="1:28" s="146" customFormat="1" ht="18.75">
      <c r="A58" s="227" t="s">
        <v>320</v>
      </c>
      <c r="B58" s="506" t="s">
        <v>321</v>
      </c>
      <c r="C58" s="507"/>
      <c r="D58" s="507"/>
      <c r="E58" s="507"/>
      <c r="F58" s="508"/>
      <c r="G58" s="228">
        <f>G59+G60+G61+G63+G65</f>
        <v>9.47</v>
      </c>
      <c r="H58" s="228">
        <f>H59+H60+H61+H63+H65</f>
        <v>17032.738</v>
      </c>
      <c r="I58" s="194"/>
      <c r="J58" s="177"/>
      <c r="K58" s="229"/>
      <c r="L58" s="177"/>
      <c r="M58" s="177"/>
      <c r="N58" s="216"/>
      <c r="O58" s="177"/>
      <c r="P58" s="177"/>
      <c r="Q58" s="177"/>
      <c r="R58" s="177"/>
      <c r="S58" s="177"/>
      <c r="T58" s="177"/>
      <c r="U58" s="177"/>
      <c r="V58" s="152" t="s">
        <v>371</v>
      </c>
      <c r="W58" s="153">
        <f>SUM(W46:W57)</f>
        <v>88593.84999999998</v>
      </c>
      <c r="X58" s="153">
        <f>SUM(X46:X57)</f>
        <v>28528.210000000003</v>
      </c>
      <c r="Y58" s="153">
        <f>SUM(Y46:Y57)</f>
        <v>28578.910000000003</v>
      </c>
      <c r="Z58" s="153">
        <f>SUM(Z46:Z57)</f>
        <v>88543.14999999997</v>
      </c>
      <c r="AA58" s="153">
        <f>SUM(AA46:AA57)</f>
        <v>0</v>
      </c>
      <c r="AB58" s="178"/>
    </row>
    <row r="59" spans="1:28" s="146" customFormat="1" ht="18.75">
      <c r="A59" s="309" t="s">
        <v>322</v>
      </c>
      <c r="B59" s="509" t="s">
        <v>323</v>
      </c>
      <c r="C59" s="507"/>
      <c r="D59" s="507"/>
      <c r="E59" s="507"/>
      <c r="F59" s="508"/>
      <c r="G59" s="230">
        <v>1.87</v>
      </c>
      <c r="H59" s="308">
        <f>ROUND(G59*C42,2)</f>
        <v>3363.38</v>
      </c>
      <c r="I59" s="194"/>
      <c r="J59" s="177"/>
      <c r="K59" s="229"/>
      <c r="L59" s="177"/>
      <c r="M59" s="177"/>
      <c r="N59" s="216"/>
      <c r="O59" s="177"/>
      <c r="P59" s="177"/>
      <c r="Q59" s="177"/>
      <c r="R59" s="177"/>
      <c r="S59" s="177"/>
      <c r="T59" s="177"/>
      <c r="U59" s="177"/>
      <c r="V59" s="177"/>
      <c r="W59" s="178"/>
      <c r="X59" s="178"/>
      <c r="Y59" s="178"/>
      <c r="Z59" s="178"/>
      <c r="AA59" s="178"/>
      <c r="AB59" s="178"/>
    </row>
    <row r="60" spans="1:28" s="146" customFormat="1" ht="39.75" customHeight="1">
      <c r="A60" s="309" t="s">
        <v>324</v>
      </c>
      <c r="B60" s="510" t="s">
        <v>325</v>
      </c>
      <c r="C60" s="499"/>
      <c r="D60" s="499"/>
      <c r="E60" s="499"/>
      <c r="F60" s="499"/>
      <c r="G60" s="307">
        <v>2.2</v>
      </c>
      <c r="H60" s="308">
        <f>ROUND(G60*C42,2)</f>
        <v>3956.92</v>
      </c>
      <c r="I60" s="194"/>
      <c r="J60" s="177"/>
      <c r="K60" s="229"/>
      <c r="L60" s="177"/>
      <c r="M60" s="177"/>
      <c r="N60" s="216"/>
      <c r="O60" s="177"/>
      <c r="P60" s="177"/>
      <c r="Q60" s="177"/>
      <c r="R60" s="177"/>
      <c r="S60" s="177"/>
      <c r="T60" s="177"/>
      <c r="U60" s="177"/>
      <c r="V60" s="177"/>
      <c r="W60" s="178"/>
      <c r="X60" s="178"/>
      <c r="Y60" s="178"/>
      <c r="Z60" s="178"/>
      <c r="AA60" s="178"/>
      <c r="AB60" s="178"/>
    </row>
    <row r="61" spans="1:28" s="146" customFormat="1" ht="15" customHeight="1">
      <c r="A61" s="501" t="s">
        <v>326</v>
      </c>
      <c r="B61" s="502" t="s">
        <v>327</v>
      </c>
      <c r="C61" s="496"/>
      <c r="D61" s="496"/>
      <c r="E61" s="496"/>
      <c r="F61" s="496"/>
      <c r="G61" s="482">
        <v>1.58</v>
      </c>
      <c r="H61" s="500">
        <f>ROUND(G61*C42,2)</f>
        <v>2841.79</v>
      </c>
      <c r="I61" s="194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8"/>
      <c r="X61" s="178"/>
      <c r="Y61" s="178"/>
      <c r="Z61" s="178"/>
      <c r="AA61" s="178"/>
      <c r="AB61" s="178"/>
    </row>
    <row r="62" spans="1:28" s="146" customFormat="1" ht="18.75" customHeight="1">
      <c r="A62" s="501"/>
      <c r="B62" s="496"/>
      <c r="C62" s="496"/>
      <c r="D62" s="496"/>
      <c r="E62" s="496"/>
      <c r="F62" s="496"/>
      <c r="G62" s="482"/>
      <c r="H62" s="500"/>
      <c r="I62" s="194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8"/>
      <c r="X62" s="178"/>
      <c r="Y62" s="178"/>
      <c r="Z62" s="178"/>
      <c r="AA62" s="178"/>
      <c r="AB62" s="178"/>
    </row>
    <row r="63" spans="1:28" s="146" customFormat="1" ht="21" customHeight="1">
      <c r="A63" s="501" t="s">
        <v>328</v>
      </c>
      <c r="B63" s="502" t="s">
        <v>329</v>
      </c>
      <c r="C63" s="496"/>
      <c r="D63" s="496"/>
      <c r="E63" s="496"/>
      <c r="F63" s="496"/>
      <c r="G63" s="482">
        <v>1.28</v>
      </c>
      <c r="H63" s="500">
        <f>G63*C42</f>
        <v>2302.208</v>
      </c>
      <c r="I63" s="194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97"/>
      <c r="X63" s="178"/>
      <c r="Y63" s="178"/>
      <c r="Z63" s="178"/>
      <c r="AA63" s="178"/>
      <c r="AB63" s="178"/>
    </row>
    <row r="64" spans="1:28" s="146" customFormat="1" ht="18.75">
      <c r="A64" s="501"/>
      <c r="B64" s="496"/>
      <c r="C64" s="496"/>
      <c r="D64" s="496"/>
      <c r="E64" s="496"/>
      <c r="F64" s="496"/>
      <c r="G64" s="482"/>
      <c r="H64" s="500"/>
      <c r="I64" s="194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8"/>
      <c r="X64" s="178"/>
      <c r="Y64" s="178"/>
      <c r="Z64" s="178"/>
      <c r="AA64" s="178"/>
      <c r="AB64" s="178"/>
    </row>
    <row r="65" spans="1:28" s="146" customFormat="1" ht="18.75">
      <c r="A65" s="309" t="s">
        <v>330</v>
      </c>
      <c r="B65" s="496" t="s">
        <v>331</v>
      </c>
      <c r="C65" s="496"/>
      <c r="D65" s="496"/>
      <c r="E65" s="496"/>
      <c r="F65" s="496"/>
      <c r="G65" s="217">
        <v>2.54</v>
      </c>
      <c r="H65" s="231">
        <f>ROUND(G65*C42,2)</f>
        <v>4568.44</v>
      </c>
      <c r="I65" s="194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8"/>
      <c r="X65" s="178"/>
      <c r="Y65" s="178"/>
      <c r="Z65" s="178"/>
      <c r="AA65" s="178"/>
      <c r="AB65" s="178"/>
    </row>
    <row r="66" spans="1:28" s="146" customFormat="1" ht="18.75">
      <c r="A66" s="226" t="s">
        <v>332</v>
      </c>
      <c r="B66" s="497" t="s">
        <v>333</v>
      </c>
      <c r="C66" s="480"/>
      <c r="D66" s="480"/>
      <c r="E66" s="480"/>
      <c r="F66" s="480"/>
      <c r="G66" s="226"/>
      <c r="H66" s="226">
        <f>H67+H68+H69+H70+H71+H72</f>
        <v>0</v>
      </c>
      <c r="I66" s="194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97"/>
      <c r="X66" s="178"/>
      <c r="Y66" s="178"/>
      <c r="Z66" s="178"/>
      <c r="AA66" s="178"/>
      <c r="AB66" s="178"/>
    </row>
    <row r="67" spans="1:28" s="146" customFormat="1" ht="18.75">
      <c r="A67" s="216"/>
      <c r="B67" s="498" t="s">
        <v>334</v>
      </c>
      <c r="C67" s="499"/>
      <c r="D67" s="499"/>
      <c r="E67" s="499"/>
      <c r="F67" s="499"/>
      <c r="G67" s="232"/>
      <c r="H67" s="232"/>
      <c r="I67" s="194"/>
      <c r="J67" s="177"/>
      <c r="K67" s="177"/>
      <c r="L67" s="194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8"/>
      <c r="X67" s="178"/>
      <c r="Y67" s="178"/>
      <c r="Z67" s="178"/>
      <c r="AA67" s="178"/>
      <c r="AB67" s="178"/>
    </row>
    <row r="68" spans="1:28" s="146" customFormat="1" ht="18.75">
      <c r="A68" s="216"/>
      <c r="B68" s="498" t="s">
        <v>350</v>
      </c>
      <c r="C68" s="499"/>
      <c r="D68" s="499"/>
      <c r="E68" s="499"/>
      <c r="F68" s="499"/>
      <c r="G68" s="231"/>
      <c r="H68" s="231"/>
      <c r="I68" s="194"/>
      <c r="J68" s="177"/>
      <c r="K68" s="177"/>
      <c r="L68" s="194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8"/>
      <c r="X68" s="178"/>
      <c r="Y68" s="178"/>
      <c r="Z68" s="178"/>
      <c r="AA68" s="178"/>
      <c r="AB68" s="178"/>
    </row>
    <row r="69" spans="1:28" s="146" customFormat="1" ht="18.75">
      <c r="A69" s="216"/>
      <c r="B69" s="488" t="s">
        <v>336</v>
      </c>
      <c r="C69" s="489"/>
      <c r="D69" s="489"/>
      <c r="E69" s="489"/>
      <c r="F69" s="490"/>
      <c r="G69" s="231"/>
      <c r="H69" s="231"/>
      <c r="I69" s="194"/>
      <c r="J69" s="177"/>
      <c r="K69" s="177"/>
      <c r="L69" s="194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97"/>
      <c r="X69" s="178"/>
      <c r="Y69" s="178"/>
      <c r="Z69" s="178"/>
      <c r="AA69" s="178"/>
      <c r="AB69" s="178"/>
    </row>
    <row r="70" spans="1:28" s="146" customFormat="1" ht="18.75" customHeight="1">
      <c r="A70" s="216"/>
      <c r="B70" s="488" t="s">
        <v>336</v>
      </c>
      <c r="C70" s="489"/>
      <c r="D70" s="489"/>
      <c r="E70" s="489"/>
      <c r="F70" s="490"/>
      <c r="G70" s="231"/>
      <c r="H70" s="231"/>
      <c r="I70" s="194"/>
      <c r="J70" s="177"/>
      <c r="K70" s="177"/>
      <c r="L70" s="194"/>
      <c r="M70" s="194"/>
      <c r="N70" s="177"/>
      <c r="O70" s="177"/>
      <c r="P70" s="177"/>
      <c r="Q70" s="177"/>
      <c r="R70" s="177"/>
      <c r="S70" s="177"/>
      <c r="T70" s="177"/>
      <c r="U70" s="177"/>
      <c r="V70" s="177"/>
      <c r="W70" s="178"/>
      <c r="X70" s="178"/>
      <c r="Y70" s="178"/>
      <c r="Z70" s="178"/>
      <c r="AA70" s="178"/>
      <c r="AB70" s="178"/>
    </row>
    <row r="71" spans="1:28" s="146" customFormat="1" ht="18.75" customHeight="1">
      <c r="A71" s="216"/>
      <c r="B71" s="488" t="s">
        <v>336</v>
      </c>
      <c r="C71" s="489"/>
      <c r="D71" s="489"/>
      <c r="E71" s="489"/>
      <c r="F71" s="490"/>
      <c r="G71" s="231"/>
      <c r="H71" s="231"/>
      <c r="I71" s="194"/>
      <c r="J71" s="177"/>
      <c r="K71" s="177"/>
      <c r="L71" s="194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8"/>
      <c r="X71" s="178"/>
      <c r="Y71" s="178"/>
      <c r="Z71" s="178"/>
      <c r="AA71" s="178"/>
      <c r="AB71" s="178"/>
    </row>
    <row r="72" spans="1:28" s="146" customFormat="1" ht="18.75">
      <c r="A72" s="216"/>
      <c r="B72" s="488" t="s">
        <v>336</v>
      </c>
      <c r="C72" s="489"/>
      <c r="D72" s="489"/>
      <c r="E72" s="489"/>
      <c r="F72" s="490"/>
      <c r="G72" s="231"/>
      <c r="H72" s="231"/>
      <c r="I72" s="194"/>
      <c r="J72" s="177"/>
      <c r="K72" s="177"/>
      <c r="L72" s="194"/>
      <c r="M72" s="194"/>
      <c r="N72" s="177"/>
      <c r="O72" s="194"/>
      <c r="P72" s="177"/>
      <c r="Q72" s="177"/>
      <c r="R72" s="177"/>
      <c r="S72" s="177"/>
      <c r="T72" s="177"/>
      <c r="U72" s="177"/>
      <c r="V72" s="177"/>
      <c r="W72" s="197"/>
      <c r="X72" s="178"/>
      <c r="Y72" s="178"/>
      <c r="Z72" s="178"/>
      <c r="AA72" s="178"/>
      <c r="AB72" s="178"/>
    </row>
    <row r="73" spans="1:28" s="146" customFormat="1" ht="18.75">
      <c r="A73" s="216"/>
      <c r="B73" s="233"/>
      <c r="C73" s="234"/>
      <c r="D73" s="234"/>
      <c r="E73" s="234"/>
      <c r="F73" s="234"/>
      <c r="G73" s="235"/>
      <c r="H73" s="194"/>
      <c r="I73" s="194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8"/>
      <c r="X73" s="178"/>
      <c r="Y73" s="178"/>
      <c r="Z73" s="178"/>
      <c r="AA73" s="178"/>
      <c r="AB73" s="178"/>
    </row>
    <row r="74" spans="1:28" s="146" customFormat="1" ht="18.75" customHeight="1">
      <c r="A74" s="216"/>
      <c r="B74" s="233"/>
      <c r="C74" s="234"/>
      <c r="D74" s="234"/>
      <c r="E74" s="234"/>
      <c r="F74" s="234"/>
      <c r="G74" s="491" t="s">
        <v>62</v>
      </c>
      <c r="H74" s="492"/>
      <c r="I74" s="493" t="s">
        <v>316</v>
      </c>
      <c r="J74" s="492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8"/>
      <c r="X74" s="178"/>
      <c r="Y74" s="178"/>
      <c r="Z74" s="178"/>
      <c r="AA74" s="178"/>
      <c r="AB74" s="178"/>
    </row>
    <row r="75" spans="1:28" s="207" customFormat="1" ht="12.75">
      <c r="A75" s="236"/>
      <c r="B75" s="237"/>
      <c r="C75" s="238"/>
      <c r="D75" s="238"/>
      <c r="E75" s="238"/>
      <c r="F75" s="238"/>
      <c r="G75" s="494" t="s">
        <v>51</v>
      </c>
      <c r="H75" s="495"/>
      <c r="I75" s="494" t="s">
        <v>51</v>
      </c>
      <c r="J75" s="495"/>
      <c r="W75" s="209"/>
      <c r="X75" s="209"/>
      <c r="Y75" s="209"/>
      <c r="Z75" s="209"/>
      <c r="AA75" s="209"/>
      <c r="AB75" s="209"/>
    </row>
    <row r="76" spans="1:28" s="185" customFormat="1" ht="18.75">
      <c r="A76" s="216"/>
      <c r="B76" s="479" t="s">
        <v>403</v>
      </c>
      <c r="C76" s="480"/>
      <c r="D76" s="480"/>
      <c r="E76" s="480"/>
      <c r="F76" s="481"/>
      <c r="G76" s="482">
        <f>'11 14 г'!G77:H77</f>
        <v>18125.939999999944</v>
      </c>
      <c r="H76" s="483"/>
      <c r="I76" s="482">
        <f>'11 14 г'!I77:J77</f>
        <v>0</v>
      </c>
      <c r="J76" s="483"/>
      <c r="L76" s="239" t="s">
        <v>338</v>
      </c>
      <c r="M76" s="239" t="s">
        <v>339</v>
      </c>
      <c r="W76" s="239"/>
      <c r="X76" s="239"/>
      <c r="Y76" s="239"/>
      <c r="Z76" s="239"/>
      <c r="AA76" s="239"/>
      <c r="AB76" s="239"/>
    </row>
    <row r="77" spans="1:28" s="146" customFormat="1" ht="18.75">
      <c r="A77" s="195"/>
      <c r="B77" s="479" t="s">
        <v>404</v>
      </c>
      <c r="C77" s="480"/>
      <c r="D77" s="480"/>
      <c r="E77" s="480"/>
      <c r="F77" s="481"/>
      <c r="G77" s="482">
        <f>G76+I47-J47+K53</f>
        <v>31339.94999999995</v>
      </c>
      <c r="H77" s="483"/>
      <c r="I77" s="484">
        <f>I76+I53-K53</f>
        <v>0</v>
      </c>
      <c r="J77" s="483"/>
      <c r="K77" s="177"/>
      <c r="L77" s="197">
        <f>G77</f>
        <v>31339.94999999995</v>
      </c>
      <c r="M77" s="197">
        <f>I77</f>
        <v>0</v>
      </c>
      <c r="N77" s="177"/>
      <c r="O77" s="240"/>
      <c r="P77" s="241"/>
      <c r="Q77" s="177"/>
      <c r="R77" s="177"/>
      <c r="S77" s="177"/>
      <c r="T77" s="177"/>
      <c r="U77" s="177"/>
      <c r="V77" s="177"/>
      <c r="W77" s="178"/>
      <c r="X77" s="178"/>
      <c r="Y77" s="178"/>
      <c r="Z77" s="178"/>
      <c r="AA77" s="178"/>
      <c r="AB77" s="178"/>
    </row>
    <row r="78" spans="1:28" s="146" customFormat="1" ht="18.75">
      <c r="A78" s="194"/>
      <c r="B78" s="194"/>
      <c r="C78" s="194"/>
      <c r="D78" s="194"/>
      <c r="E78" s="194"/>
      <c r="F78" s="194"/>
      <c r="G78" s="242"/>
      <c r="H78" s="194"/>
      <c r="I78" s="194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8"/>
      <c r="X78" s="178"/>
      <c r="Y78" s="178"/>
      <c r="Z78" s="178"/>
      <c r="AA78" s="178"/>
      <c r="AB78" s="178"/>
    </row>
    <row r="79" spans="1:28" s="146" customFormat="1" ht="18.75">
      <c r="A79" s="194" t="s">
        <v>392</v>
      </c>
      <c r="B79" s="177"/>
      <c r="C79" s="177"/>
      <c r="D79" s="177"/>
      <c r="E79" s="177"/>
      <c r="F79" s="177"/>
      <c r="G79" s="243"/>
      <c r="H79" s="244"/>
      <c r="I79" s="194"/>
      <c r="J79" s="177"/>
      <c r="K79" s="177"/>
      <c r="L79" s="194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8"/>
      <c r="X79" s="178"/>
      <c r="Y79" s="178"/>
      <c r="Z79" s="178"/>
      <c r="AA79" s="178"/>
      <c r="AB79" s="178"/>
    </row>
    <row r="80" spans="1:28" s="146" customFormat="1" ht="18.75">
      <c r="A80" s="194"/>
      <c r="B80" s="177"/>
      <c r="C80" s="177"/>
      <c r="D80" s="177"/>
      <c r="E80" s="177"/>
      <c r="F80" s="177"/>
      <c r="G80" s="194"/>
      <c r="H80" s="194"/>
      <c r="I80" s="194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8"/>
      <c r="X80" s="178"/>
      <c r="Y80" s="178"/>
      <c r="Z80" s="178"/>
      <c r="AA80" s="178"/>
      <c r="AB80" s="178"/>
    </row>
    <row r="81" spans="2:12" ht="18.75">
      <c r="B81" s="238"/>
      <c r="C81" s="238"/>
      <c r="D81" s="238"/>
      <c r="E81" s="559" t="s">
        <v>399</v>
      </c>
      <c r="F81" s="560"/>
      <c r="G81" s="482" t="s">
        <v>400</v>
      </c>
      <c r="H81" s="483"/>
      <c r="I81" s="194"/>
      <c r="L81" s="177" t="s">
        <v>401</v>
      </c>
    </row>
    <row r="82" spans="1:12" ht="18.75">
      <c r="A82" s="194"/>
      <c r="B82" s="561" t="s">
        <v>402</v>
      </c>
      <c r="C82" s="562"/>
      <c r="D82" s="563"/>
      <c r="E82" s="482">
        <f>M47</f>
        <v>72383.66</v>
      </c>
      <c r="F82" s="483"/>
      <c r="G82" s="482">
        <f>N47</f>
        <v>68933.77000000002</v>
      </c>
      <c r="H82" s="483"/>
      <c r="I82" s="194"/>
      <c r="L82" s="194">
        <f>E82-G82+H47-I47</f>
        <v>-0.02000000001862645</v>
      </c>
    </row>
    <row r="83" spans="1:9" ht="18.75">
      <c r="A83" s="194"/>
      <c r="H83" s="194"/>
      <c r="I83" s="194"/>
    </row>
    <row r="84" spans="1:9" ht="18.75">
      <c r="A84" s="194"/>
      <c r="H84" s="194"/>
      <c r="I84" s="194"/>
    </row>
    <row r="85" spans="1:9" ht="18.75">
      <c r="A85" s="194"/>
      <c r="H85" s="194"/>
      <c r="I85" s="194"/>
    </row>
    <row r="86" spans="1:9" ht="14.25" customHeight="1">
      <c r="A86" s="194"/>
      <c r="H86" s="194"/>
      <c r="I86" s="194"/>
    </row>
    <row r="87" spans="8:19" ht="18.75" hidden="1">
      <c r="H87" s="194"/>
      <c r="L87" s="177">
        <v>0</v>
      </c>
      <c r="O87" s="245" t="s">
        <v>280</v>
      </c>
      <c r="P87" s="246">
        <f>'[2]июнь2013г'!D92</f>
        <v>5934.36</v>
      </c>
      <c r="Q87" s="246">
        <f>'[2]июнь2013г'!E92</f>
        <v>2626.2</v>
      </c>
      <c r="R87" s="246">
        <f>'[2]июнь2013г'!F92</f>
        <v>2134.76</v>
      </c>
      <c r="S87" s="246">
        <f>'[2]июнь2013г'!G92</f>
        <v>6425.8</v>
      </c>
    </row>
    <row r="88" spans="3:19" ht="18.75" hidden="1">
      <c r="C88" s="216"/>
      <c r="O88" s="246" t="s">
        <v>283</v>
      </c>
      <c r="P88" s="214">
        <f>S87</f>
        <v>6425.8</v>
      </c>
      <c r="Q88" s="180">
        <v>2626.2</v>
      </c>
      <c r="R88" s="180">
        <v>2377.48</v>
      </c>
      <c r="S88" s="214">
        <f>P88+Q88-R88+L87</f>
        <v>6674.52</v>
      </c>
    </row>
    <row r="89" ht="18.75" hidden="1"/>
    <row r="90" ht="18.75" hidden="1"/>
    <row r="91" spans="1:8" ht="18.75">
      <c r="A91" s="247" t="s">
        <v>377</v>
      </c>
      <c r="H91" s="292" t="s">
        <v>70</v>
      </c>
    </row>
    <row r="92" spans="1:8" ht="18.75">
      <c r="A92" s="247" t="s">
        <v>378</v>
      </c>
      <c r="H92" s="292" t="s">
        <v>71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3">
    <mergeCell ref="C14:D15"/>
    <mergeCell ref="A35:K36"/>
    <mergeCell ref="W44:AA44"/>
    <mergeCell ref="B47:F47"/>
    <mergeCell ref="B48:F48"/>
    <mergeCell ref="B49:F49"/>
    <mergeCell ref="B50:F50"/>
    <mergeCell ref="B53:F53"/>
    <mergeCell ref="B57:F57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65:F65"/>
    <mergeCell ref="B66:F66"/>
    <mergeCell ref="B67:F67"/>
    <mergeCell ref="B68:F68"/>
    <mergeCell ref="B69:F69"/>
    <mergeCell ref="B70:F70"/>
    <mergeCell ref="I76:J76"/>
    <mergeCell ref="B77:F77"/>
    <mergeCell ref="G77:H77"/>
    <mergeCell ref="I77:J77"/>
    <mergeCell ref="B71:F71"/>
    <mergeCell ref="B72:F72"/>
    <mergeCell ref="G74:H74"/>
    <mergeCell ref="I74:J74"/>
    <mergeCell ref="G75:H75"/>
    <mergeCell ref="I75:J75"/>
    <mergeCell ref="E81:F81"/>
    <mergeCell ref="G81:H81"/>
    <mergeCell ref="B82:D82"/>
    <mergeCell ref="E82:F82"/>
    <mergeCell ref="G82:H82"/>
    <mergeCell ref="B76:F76"/>
    <mergeCell ref="G76:H76"/>
  </mergeCells>
  <conditionalFormatting sqref="M47">
    <cfRule type="cellIs" priority="13" dxfId="91" operator="equal" stopIfTrue="1">
      <formula>0</formula>
    </cfRule>
  </conditionalFormatting>
  <conditionalFormatting sqref="M47">
    <cfRule type="cellIs" priority="12" dxfId="92" operator="equal" stopIfTrue="1">
      <formula>0</formula>
    </cfRule>
  </conditionalFormatting>
  <conditionalFormatting sqref="M47:N47">
    <cfRule type="cellIs" priority="11" dxfId="93" operator="equal" stopIfTrue="1">
      <formula>0</formula>
    </cfRule>
  </conditionalFormatting>
  <conditionalFormatting sqref="N47">
    <cfRule type="cellIs" priority="8" dxfId="94" operator="equal" stopIfTrue="1">
      <formula>0</formula>
    </cfRule>
    <cfRule type="cellIs" priority="9" dxfId="91" operator="equal" stopIfTrue="1">
      <formula>326166</formula>
    </cfRule>
    <cfRule type="cellIs" priority="10" dxfId="5" operator="equal" stopIfTrue="1">
      <formula>0</formula>
    </cfRule>
  </conditionalFormatting>
  <conditionalFormatting sqref="M47:N47">
    <cfRule type="cellIs" priority="6" dxfId="95" operator="equal" stopIfTrue="1">
      <formula>0</formula>
    </cfRule>
    <cfRule type="cellIs" priority="7" dxfId="8" operator="equal" stopIfTrue="1">
      <formula>0</formula>
    </cfRule>
  </conditionalFormatting>
  <conditionalFormatting sqref="M47:N47">
    <cfRule type="cellIs" priority="3" dxfId="7" operator="equal" stopIfTrue="1">
      <formula>0</formula>
    </cfRule>
    <cfRule type="cellIs" priority="4" dxfId="6" operator="equal" stopIfTrue="1">
      <formula>0</formula>
    </cfRule>
    <cfRule type="cellIs" priority="5" dxfId="5" operator="equal" stopIfTrue="1">
      <formula>0</formula>
    </cfRule>
  </conditionalFormatting>
  <conditionalFormatting sqref="M47:P47 R47">
    <cfRule type="cellIs" priority="2" dxfId="96" operator="greaterThan" stopIfTrue="1">
      <formula>0</formula>
    </cfRule>
  </conditionalFormatting>
  <conditionalFormatting sqref="O47:P47 R47">
    <cfRule type="cellIs" priority="1" dxfId="19" operator="greaterThan" stopIfTrue="1">
      <formula>0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FF00"/>
  </sheetPr>
  <dimension ref="A2:AC92"/>
  <sheetViews>
    <sheetView view="pageBreakPreview" zoomScale="80" zoomScaleSheetLayoutView="80" zoomScalePageLayoutView="0" workbookViewId="0" topLeftCell="A51">
      <selection activeCell="D95" sqref="D95"/>
    </sheetView>
  </sheetViews>
  <sheetFormatPr defaultColWidth="9.140625" defaultRowHeight="15" outlineLevelCol="1"/>
  <cols>
    <col min="1" max="1" width="9.8515625" style="177" bestFit="1" customWidth="1"/>
    <col min="2" max="2" width="12.140625" style="177" customWidth="1"/>
    <col min="3" max="3" width="10.7109375" style="177" customWidth="1"/>
    <col min="4" max="4" width="10.57421875" style="177" customWidth="1"/>
    <col min="5" max="5" width="10.28125" style="177" customWidth="1"/>
    <col min="6" max="6" width="11.421875" style="177" customWidth="1"/>
    <col min="7" max="7" width="12.140625" style="177" customWidth="1"/>
    <col min="8" max="8" width="13.140625" style="177" customWidth="1"/>
    <col min="9" max="9" width="13.421875" style="177" customWidth="1"/>
    <col min="10" max="10" width="12.7109375" style="177" customWidth="1"/>
    <col min="11" max="11" width="18.140625" style="177" customWidth="1"/>
    <col min="12" max="12" width="13.421875" style="177" hidden="1" customWidth="1" outlineLevel="1"/>
    <col min="13" max="13" width="12.7109375" style="177" hidden="1" customWidth="1" outlineLevel="1"/>
    <col min="14" max="14" width="7.421875" style="177" hidden="1" customWidth="1" outlineLevel="1"/>
    <col min="15" max="15" width="12.7109375" style="177" hidden="1" customWidth="1" outlineLevel="1"/>
    <col min="16" max="16" width="12.8515625" style="177" hidden="1" customWidth="1" outlineLevel="1"/>
    <col min="17" max="17" width="7.421875" style="177" hidden="1" customWidth="1" outlineLevel="1"/>
    <col min="18" max="20" width="9.140625" style="177" hidden="1" customWidth="1" outlineLevel="1"/>
    <col min="21" max="21" width="9.140625" style="177" customWidth="1" collapsed="1"/>
    <col min="22" max="22" width="6.7109375" style="177" bestFit="1" customWidth="1"/>
    <col min="23" max="23" width="12.7109375" style="178" bestFit="1" customWidth="1"/>
    <col min="24" max="27" width="13.00390625" style="178" bestFit="1" customWidth="1"/>
    <col min="28" max="28" width="9.140625" style="178" customWidth="1"/>
    <col min="29" max="41" width="9.140625" style="146" customWidth="1"/>
    <col min="42" max="16384" width="9.140625" style="177" customWidth="1"/>
  </cols>
  <sheetData>
    <row r="1" ht="12.75" customHeight="1" hidden="1"/>
    <row r="2" spans="2:8" ht="18.75" hidden="1">
      <c r="B2" s="179" t="s">
        <v>293</v>
      </c>
      <c r="C2" s="179"/>
      <c r="D2" s="179" t="s">
        <v>294</v>
      </c>
      <c r="E2" s="179"/>
      <c r="F2" s="179" t="s">
        <v>295</v>
      </c>
      <c r="G2" s="179"/>
      <c r="H2" s="179"/>
    </row>
    <row r="3" ht="18.75" hidden="1"/>
    <row r="4" ht="1.5" customHeight="1" hidden="1"/>
    <row r="5" ht="18.75" hidden="1"/>
    <row r="6" spans="2:11" ht="18.75" hidden="1">
      <c r="B6" s="180"/>
      <c r="C6" s="181" t="s">
        <v>0</v>
      </c>
      <c r="D6" s="181" t="s">
        <v>1</v>
      </c>
      <c r="E6" s="181"/>
      <c r="F6" s="181" t="s">
        <v>2</v>
      </c>
      <c r="G6" s="181" t="s">
        <v>3</v>
      </c>
      <c r="H6" s="181" t="s">
        <v>4</v>
      </c>
      <c r="I6" s="181" t="s">
        <v>5</v>
      </c>
      <c r="J6" s="181"/>
      <c r="K6" s="182"/>
    </row>
    <row r="7" spans="2:11" ht="18.75" hidden="1">
      <c r="B7" s="180"/>
      <c r="C7" s="181" t="s">
        <v>6</v>
      </c>
      <c r="D7" s="181"/>
      <c r="E7" s="181"/>
      <c r="F7" s="181"/>
      <c r="G7" s="181" t="s">
        <v>7</v>
      </c>
      <c r="H7" s="181" t="s">
        <v>8</v>
      </c>
      <c r="I7" s="181" t="s">
        <v>9</v>
      </c>
      <c r="J7" s="181"/>
      <c r="K7" s="182"/>
    </row>
    <row r="8" spans="2:11" ht="18.75" hidden="1">
      <c r="B8" s="180" t="s">
        <v>177</v>
      </c>
      <c r="C8" s="183">
        <v>48.28</v>
      </c>
      <c r="D8" s="183">
        <v>0</v>
      </c>
      <c r="E8" s="183"/>
      <c r="F8" s="184"/>
      <c r="G8" s="180"/>
      <c r="H8" s="183">
        <v>0</v>
      </c>
      <c r="I8" s="184">
        <v>48.28</v>
      </c>
      <c r="J8" s="180"/>
      <c r="K8" s="185"/>
    </row>
    <row r="9" spans="2:11" ht="18.75" hidden="1">
      <c r="B9" s="180" t="s">
        <v>11</v>
      </c>
      <c r="C9" s="183">
        <v>4790.06</v>
      </c>
      <c r="D9" s="183">
        <v>3707.55</v>
      </c>
      <c r="E9" s="183"/>
      <c r="F9" s="184">
        <v>2795.32</v>
      </c>
      <c r="G9" s="180"/>
      <c r="H9" s="183">
        <v>2795.32</v>
      </c>
      <c r="I9" s="184">
        <v>5702.29</v>
      </c>
      <c r="J9" s="180"/>
      <c r="K9" s="185"/>
    </row>
    <row r="10" spans="2:11" ht="18.75" hidden="1">
      <c r="B10" s="180" t="s">
        <v>12</v>
      </c>
      <c r="C10" s="180"/>
      <c r="D10" s="183">
        <f>SUM(D8:D9)</f>
        <v>3707.55</v>
      </c>
      <c r="E10" s="183"/>
      <c r="F10" s="180"/>
      <c r="G10" s="180"/>
      <c r="H10" s="183">
        <f>SUM(H8:H9)</f>
        <v>2795.32</v>
      </c>
      <c r="I10" s="180"/>
      <c r="J10" s="180"/>
      <c r="K10" s="185"/>
    </row>
    <row r="11" ht="18.75" hidden="1">
      <c r="B11" s="177" t="s">
        <v>296</v>
      </c>
    </row>
    <row r="12" ht="7.5" customHeight="1" hidden="1"/>
    <row r="13" ht="8.25" customHeight="1" hidden="1"/>
    <row r="14" spans="2:17" ht="18.75" hidden="1">
      <c r="B14" s="186" t="s">
        <v>252</v>
      </c>
      <c r="C14" s="511" t="s">
        <v>14</v>
      </c>
      <c r="D14" s="512"/>
      <c r="E14" s="315"/>
      <c r="F14" s="181"/>
      <c r="G14" s="181"/>
      <c r="H14" s="181"/>
      <c r="I14" s="181" t="s">
        <v>20</v>
      </c>
      <c r="J14" s="185"/>
      <c r="K14" s="185"/>
      <c r="L14" s="185"/>
      <c r="M14" s="185"/>
      <c r="N14" s="185"/>
      <c r="O14" s="185"/>
      <c r="P14" s="185"/>
      <c r="Q14" s="185"/>
    </row>
    <row r="15" spans="2:17" ht="14.25" customHeight="1" hidden="1">
      <c r="B15" s="187"/>
      <c r="C15" s="513"/>
      <c r="D15" s="514"/>
      <c r="E15" s="316"/>
      <c r="F15" s="181"/>
      <c r="G15" s="181"/>
      <c r="H15" s="181" t="s">
        <v>270</v>
      </c>
      <c r="I15" s="181"/>
      <c r="J15" s="185"/>
      <c r="K15" s="185"/>
      <c r="L15" s="185"/>
      <c r="M15" s="185"/>
      <c r="N15" s="185"/>
      <c r="O15" s="185"/>
      <c r="P15" s="185"/>
      <c r="Q15" s="185"/>
    </row>
    <row r="16" spans="2:17" ht="3.75" customHeight="1" hidden="1">
      <c r="B16" s="188"/>
      <c r="C16" s="180"/>
      <c r="D16" s="180"/>
      <c r="E16" s="180"/>
      <c r="F16" s="180"/>
      <c r="G16" s="180"/>
      <c r="H16" s="180"/>
      <c r="I16" s="180"/>
      <c r="J16" s="185"/>
      <c r="K16" s="185"/>
      <c r="L16" s="185"/>
      <c r="M16" s="185"/>
      <c r="N16" s="185"/>
      <c r="O16" s="185"/>
      <c r="P16" s="185"/>
      <c r="Q16" s="185"/>
    </row>
    <row r="17" spans="2:17" ht="13.5" customHeight="1" hidden="1">
      <c r="B17" s="180"/>
      <c r="C17" s="180"/>
      <c r="D17" s="180"/>
      <c r="E17" s="180"/>
      <c r="F17" s="180"/>
      <c r="G17" s="180"/>
      <c r="H17" s="180"/>
      <c r="I17" s="180"/>
      <c r="J17" s="185"/>
      <c r="K17" s="185"/>
      <c r="L17" s="185"/>
      <c r="M17" s="185"/>
      <c r="N17" s="185"/>
      <c r="O17" s="185"/>
      <c r="P17" s="185"/>
      <c r="Q17" s="185"/>
    </row>
    <row r="18" spans="2:17" ht="0.75" customHeight="1" hidden="1">
      <c r="B18" s="180"/>
      <c r="C18" s="180"/>
      <c r="D18" s="180"/>
      <c r="E18" s="180"/>
      <c r="F18" s="180"/>
      <c r="G18" s="180"/>
      <c r="H18" s="180"/>
      <c r="I18" s="180"/>
      <c r="J18" s="185"/>
      <c r="K18" s="185"/>
      <c r="L18" s="185"/>
      <c r="M18" s="185"/>
      <c r="N18" s="185"/>
      <c r="O18" s="185"/>
      <c r="P18" s="185"/>
      <c r="Q18" s="185"/>
    </row>
    <row r="19" spans="2:17" ht="14.25" customHeight="1" hidden="1" thickBot="1">
      <c r="B19" s="180"/>
      <c r="C19" s="180"/>
      <c r="D19" s="180"/>
      <c r="E19" s="180"/>
      <c r="F19" s="180"/>
      <c r="G19" s="180"/>
      <c r="H19" s="180"/>
      <c r="I19" s="180"/>
      <c r="J19" s="185"/>
      <c r="K19" s="185"/>
      <c r="L19" s="185"/>
      <c r="M19" s="185"/>
      <c r="N19" s="185"/>
      <c r="O19" s="185"/>
      <c r="P19" s="185"/>
      <c r="Q19" s="185"/>
    </row>
    <row r="20" spans="2:17" ht="0.75" customHeight="1" hidden="1">
      <c r="B20" s="180"/>
      <c r="C20" s="180"/>
      <c r="D20" s="180"/>
      <c r="E20" s="180"/>
      <c r="F20" s="180"/>
      <c r="G20" s="180"/>
      <c r="H20" s="180"/>
      <c r="I20" s="180"/>
      <c r="J20" s="185"/>
      <c r="K20" s="185"/>
      <c r="L20" s="185"/>
      <c r="M20" s="185"/>
      <c r="N20" s="185"/>
      <c r="O20" s="185"/>
      <c r="P20" s="185"/>
      <c r="Q20" s="185"/>
    </row>
    <row r="21" spans="2:17" ht="19.5" hidden="1" thickBot="1">
      <c r="B21" s="180"/>
      <c r="C21" s="180"/>
      <c r="D21" s="180"/>
      <c r="E21" s="180"/>
      <c r="F21" s="180"/>
      <c r="G21" s="189" t="s">
        <v>297</v>
      </c>
      <c r="H21" s="190" t="s">
        <v>262</v>
      </c>
      <c r="I21" s="180"/>
      <c r="J21" s="185"/>
      <c r="K21" s="185"/>
      <c r="L21" s="185"/>
      <c r="M21" s="185"/>
      <c r="N21" s="185"/>
      <c r="O21" s="185"/>
      <c r="P21" s="185"/>
      <c r="Q21" s="185"/>
    </row>
    <row r="22" spans="2:17" ht="18.75" hidden="1">
      <c r="B22" s="191" t="s">
        <v>215</v>
      </c>
      <c r="C22" s="191"/>
      <c r="D22" s="191"/>
      <c r="E22" s="191"/>
      <c r="F22" s="183"/>
      <c r="G22" s="180">
        <v>347.8</v>
      </c>
      <c r="H22" s="180">
        <v>7.55</v>
      </c>
      <c r="I22" s="184">
        <f>G22*H22</f>
        <v>2625.89</v>
      </c>
      <c r="J22" s="185"/>
      <c r="K22" s="185"/>
      <c r="L22" s="185"/>
      <c r="M22" s="185"/>
      <c r="N22" s="185"/>
      <c r="O22" s="185"/>
      <c r="P22" s="185"/>
      <c r="Q22" s="185"/>
    </row>
    <row r="23" spans="2:17" ht="18.75" hidden="1">
      <c r="B23" s="191" t="s">
        <v>216</v>
      </c>
      <c r="C23" s="191"/>
      <c r="D23" s="191"/>
      <c r="E23" s="191"/>
      <c r="F23" s="180"/>
      <c r="G23" s="180"/>
      <c r="H23" s="180"/>
      <c r="I23" s="180"/>
      <c r="J23" s="185"/>
      <c r="K23" s="185"/>
      <c r="L23" s="185"/>
      <c r="M23" s="185"/>
      <c r="N23" s="185"/>
      <c r="O23" s="185"/>
      <c r="P23" s="185"/>
      <c r="Q23" s="185"/>
    </row>
    <row r="24" spans="2:17" ht="2.25" customHeight="1" hidden="1">
      <c r="B24" s="191" t="s">
        <v>217</v>
      </c>
      <c r="C24" s="191" t="s">
        <v>218</v>
      </c>
      <c r="D24" s="191"/>
      <c r="E24" s="191"/>
      <c r="F24" s="180"/>
      <c r="G24" s="180"/>
      <c r="H24" s="180"/>
      <c r="I24" s="180"/>
      <c r="J24" s="185"/>
      <c r="K24" s="185"/>
      <c r="L24" s="185"/>
      <c r="M24" s="185"/>
      <c r="N24" s="185"/>
      <c r="O24" s="185"/>
      <c r="P24" s="185"/>
      <c r="Q24" s="185"/>
    </row>
    <row r="25" spans="2:17" ht="14.25" customHeight="1" hidden="1">
      <c r="B25" s="191" t="s">
        <v>219</v>
      </c>
      <c r="C25" s="191"/>
      <c r="D25" s="191"/>
      <c r="E25" s="191"/>
      <c r="F25" s="180"/>
      <c r="G25" s="180"/>
      <c r="H25" s="180"/>
      <c r="I25" s="180"/>
      <c r="J25" s="185"/>
      <c r="K25" s="185"/>
      <c r="L25" s="185"/>
      <c r="M25" s="185"/>
      <c r="N25" s="185"/>
      <c r="O25" s="185"/>
      <c r="P25" s="185"/>
      <c r="Q25" s="185"/>
    </row>
    <row r="26" spans="2:17" ht="18.75" hidden="1">
      <c r="B26" s="180"/>
      <c r="C26" s="180"/>
      <c r="D26" s="180"/>
      <c r="E26" s="180"/>
      <c r="F26" s="180"/>
      <c r="G26" s="180"/>
      <c r="H26" s="180"/>
      <c r="I26" s="180"/>
      <c r="J26" s="185"/>
      <c r="K26" s="185"/>
      <c r="L26" s="185"/>
      <c r="M26" s="185"/>
      <c r="N26" s="185"/>
      <c r="O26" s="185"/>
      <c r="P26" s="185"/>
      <c r="Q26" s="185"/>
    </row>
    <row r="27" spans="2:17" ht="0.75" customHeight="1" hidden="1">
      <c r="B27" s="180"/>
      <c r="C27" s="180"/>
      <c r="D27" s="180"/>
      <c r="E27" s="180"/>
      <c r="F27" s="180"/>
      <c r="G27" s="180"/>
      <c r="H27" s="180"/>
      <c r="I27" s="180"/>
      <c r="J27" s="185"/>
      <c r="K27" s="185"/>
      <c r="L27" s="185"/>
      <c r="M27" s="185"/>
      <c r="N27" s="185"/>
      <c r="O27" s="185"/>
      <c r="P27" s="185"/>
      <c r="Q27" s="185"/>
    </row>
    <row r="28" spans="2:17" ht="3.75" customHeight="1" hidden="1">
      <c r="B28" s="180"/>
      <c r="C28" s="180"/>
      <c r="D28" s="180"/>
      <c r="E28" s="180"/>
      <c r="F28" s="180"/>
      <c r="G28" s="180"/>
      <c r="H28" s="180"/>
      <c r="I28" s="180"/>
      <c r="J28" s="185"/>
      <c r="K28" s="185"/>
      <c r="L28" s="185"/>
      <c r="M28" s="185"/>
      <c r="N28" s="185"/>
      <c r="O28" s="185"/>
      <c r="P28" s="185"/>
      <c r="Q28" s="185"/>
    </row>
    <row r="29" spans="2:17" ht="18.75" hidden="1">
      <c r="B29" s="180"/>
      <c r="C29" s="180"/>
      <c r="D29" s="180"/>
      <c r="E29" s="180"/>
      <c r="F29" s="180"/>
      <c r="G29" s="180"/>
      <c r="H29" s="180"/>
      <c r="I29" s="180"/>
      <c r="J29" s="185"/>
      <c r="K29" s="185"/>
      <c r="L29" s="185"/>
      <c r="M29" s="185"/>
      <c r="N29" s="185"/>
      <c r="O29" s="185"/>
      <c r="P29" s="185"/>
      <c r="Q29" s="185"/>
    </row>
    <row r="30" spans="2:17" ht="0.75" customHeight="1" hidden="1">
      <c r="B30" s="180"/>
      <c r="C30" s="180"/>
      <c r="D30" s="180"/>
      <c r="E30" s="180"/>
      <c r="F30" s="180"/>
      <c r="G30" s="180"/>
      <c r="H30" s="180"/>
      <c r="I30" s="180"/>
      <c r="J30" s="185"/>
      <c r="K30" s="185"/>
      <c r="L30" s="185"/>
      <c r="M30" s="185"/>
      <c r="N30" s="185"/>
      <c r="O30" s="185"/>
      <c r="P30" s="185"/>
      <c r="Q30" s="185"/>
    </row>
    <row r="31" spans="2:17" ht="18.75" hidden="1">
      <c r="B31" s="180"/>
      <c r="C31" s="180"/>
      <c r="D31" s="180"/>
      <c r="E31" s="180"/>
      <c r="F31" s="180"/>
      <c r="G31" s="180"/>
      <c r="H31" s="180"/>
      <c r="I31" s="180"/>
      <c r="J31" s="185"/>
      <c r="K31" s="185"/>
      <c r="L31" s="185"/>
      <c r="M31" s="185"/>
      <c r="N31" s="185"/>
      <c r="O31" s="185"/>
      <c r="P31" s="185"/>
      <c r="Q31" s="185"/>
    </row>
    <row r="32" spans="2:17" ht="18.75" hidden="1">
      <c r="B32" s="180"/>
      <c r="C32" s="180"/>
      <c r="D32" s="180"/>
      <c r="E32" s="180"/>
      <c r="F32" s="180"/>
      <c r="G32" s="180"/>
      <c r="H32" s="180"/>
      <c r="I32" s="180"/>
      <c r="J32" s="185"/>
      <c r="K32" s="185"/>
      <c r="L32" s="185"/>
      <c r="M32" s="185"/>
      <c r="N32" s="185"/>
      <c r="O32" s="185"/>
      <c r="P32" s="185"/>
      <c r="Q32" s="185"/>
    </row>
    <row r="33" spans="1:28" s="146" customFormat="1" ht="18.75" hidden="1">
      <c r="A33" s="177"/>
      <c r="B33" s="180"/>
      <c r="C33" s="180"/>
      <c r="D33" s="180"/>
      <c r="E33" s="180"/>
      <c r="F33" s="180"/>
      <c r="G33" s="181"/>
      <c r="H33" s="181"/>
      <c r="I33" s="192"/>
      <c r="J33" s="185"/>
      <c r="K33" s="185"/>
      <c r="L33" s="185"/>
      <c r="M33" s="185"/>
      <c r="N33" s="185"/>
      <c r="O33" s="185"/>
      <c r="P33" s="185"/>
      <c r="Q33" s="185"/>
      <c r="R33" s="177"/>
      <c r="S33" s="177"/>
      <c r="T33" s="177"/>
      <c r="U33" s="177"/>
      <c r="V33" s="177"/>
      <c r="W33" s="178"/>
      <c r="X33" s="178"/>
      <c r="Y33" s="178"/>
      <c r="Z33" s="178"/>
      <c r="AA33" s="178"/>
      <c r="AB33" s="178"/>
    </row>
    <row r="34" spans="1:28" s="146" customFormat="1" ht="18.75" hidden="1">
      <c r="A34" s="177"/>
      <c r="B34" s="180"/>
      <c r="C34" s="180"/>
      <c r="D34" s="180"/>
      <c r="E34" s="180"/>
      <c r="F34" s="180"/>
      <c r="G34" s="180"/>
      <c r="H34" s="180" t="s">
        <v>27</v>
      </c>
      <c r="I34" s="193">
        <f>SUM(I17:I33)</f>
        <v>2625.89</v>
      </c>
      <c r="J34" s="185"/>
      <c r="K34" s="185"/>
      <c r="L34" s="185"/>
      <c r="M34" s="185"/>
      <c r="N34" s="185"/>
      <c r="O34" s="185"/>
      <c r="P34" s="185"/>
      <c r="Q34" s="185"/>
      <c r="R34" s="177"/>
      <c r="S34" s="177"/>
      <c r="T34" s="177"/>
      <c r="U34" s="177"/>
      <c r="V34" s="177"/>
      <c r="W34" s="178"/>
      <c r="X34" s="178"/>
      <c r="Y34" s="178"/>
      <c r="Z34" s="178"/>
      <c r="AA34" s="178"/>
      <c r="AB34" s="178"/>
    </row>
    <row r="35" spans="1:28" s="146" customFormat="1" ht="18.75">
      <c r="A35" s="515" t="s">
        <v>298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8"/>
      <c r="X35" s="178"/>
      <c r="Y35" s="178"/>
      <c r="Z35" s="178"/>
      <c r="AA35" s="178"/>
      <c r="AB35" s="178"/>
    </row>
    <row r="36" spans="1:28" s="146" customFormat="1" ht="18.75">
      <c r="A36" s="515"/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8"/>
      <c r="X36" s="178"/>
      <c r="Y36" s="178"/>
      <c r="Z36" s="178"/>
      <c r="AA36" s="178"/>
      <c r="AB36" s="178"/>
    </row>
    <row r="37" spans="1:28" s="146" customFormat="1" ht="18.75" hidden="1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8"/>
      <c r="X37" s="178"/>
      <c r="Y37" s="178"/>
      <c r="Z37" s="178"/>
      <c r="AA37" s="178"/>
      <c r="AB37" s="178"/>
    </row>
    <row r="38" spans="1:28" s="146" customFormat="1" ht="18.75" hidden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8"/>
      <c r="X38" s="178"/>
      <c r="Y38" s="178"/>
      <c r="Z38" s="178"/>
      <c r="AA38" s="178"/>
      <c r="AB38" s="178"/>
    </row>
    <row r="39" spans="1:28" s="146" customFormat="1" ht="18.75">
      <c r="A39" s="194"/>
      <c r="B39" s="195"/>
      <c r="C39" s="195"/>
      <c r="D39" s="195"/>
      <c r="E39" s="195"/>
      <c r="F39" s="195"/>
      <c r="G39" s="195"/>
      <c r="H39" s="194"/>
      <c r="I39" s="194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8"/>
      <c r="X39" s="178"/>
      <c r="Y39" s="178"/>
      <c r="Z39" s="178"/>
      <c r="AA39" s="178"/>
      <c r="AB39" s="178"/>
    </row>
    <row r="40" spans="1:28" s="146" customFormat="1" ht="18.75">
      <c r="A40" s="194"/>
      <c r="B40" s="194" t="s">
        <v>299</v>
      </c>
      <c r="C40" s="195"/>
      <c r="D40" s="195"/>
      <c r="E40" s="195"/>
      <c r="F40" s="195"/>
      <c r="G40" s="194"/>
      <c r="H40" s="195"/>
      <c r="I40" s="194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8"/>
      <c r="X40" s="178"/>
      <c r="Y40" s="178"/>
      <c r="Z40" s="178"/>
      <c r="AA40" s="178"/>
      <c r="AB40" s="178"/>
    </row>
    <row r="41" spans="1:28" s="146" customFormat="1" ht="18.75">
      <c r="A41" s="194"/>
      <c r="B41" s="195" t="s">
        <v>300</v>
      </c>
      <c r="C41" s="194" t="s">
        <v>301</v>
      </c>
      <c r="D41" s="194"/>
      <c r="E41" s="194"/>
      <c r="F41" s="195"/>
      <c r="G41" s="194"/>
      <c r="H41" s="195"/>
      <c r="I41" s="194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8"/>
      <c r="X41" s="178"/>
      <c r="Y41" s="178"/>
      <c r="Z41" s="178"/>
      <c r="AA41" s="178"/>
      <c r="AB41" s="178"/>
    </row>
    <row r="42" spans="1:28" s="146" customFormat="1" ht="18.75">
      <c r="A42" s="194"/>
      <c r="B42" s="195" t="s">
        <v>302</v>
      </c>
      <c r="C42" s="196">
        <v>1798.6000000000001</v>
      </c>
      <c r="D42" s="194" t="s">
        <v>303</v>
      </c>
      <c r="E42" s="194"/>
      <c r="F42" s="195"/>
      <c r="G42" s="194"/>
      <c r="H42" s="195"/>
      <c r="I42" s="194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8"/>
      <c r="X42" s="178"/>
      <c r="Y42" s="178"/>
      <c r="Z42" s="178"/>
      <c r="AA42" s="178"/>
      <c r="AB42" s="178"/>
    </row>
    <row r="43" spans="1:29" s="146" customFormat="1" ht="18" customHeight="1">
      <c r="A43" s="194"/>
      <c r="B43" s="195" t="s">
        <v>304</v>
      </c>
      <c r="C43" s="197" t="s">
        <v>353</v>
      </c>
      <c r="D43" s="194" t="s">
        <v>405</v>
      </c>
      <c r="E43" s="194"/>
      <c r="F43" s="194"/>
      <c r="G43" s="195"/>
      <c r="H43" s="195"/>
      <c r="I43" s="194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85"/>
      <c r="W43" s="239"/>
      <c r="X43" s="239"/>
      <c r="Y43" s="239"/>
      <c r="Z43" s="239"/>
      <c r="AA43" s="239"/>
      <c r="AB43" s="239"/>
      <c r="AC43" s="320"/>
    </row>
    <row r="44" spans="1:29" s="146" customFormat="1" ht="18" customHeight="1">
      <c r="A44" s="194"/>
      <c r="B44" s="195"/>
      <c r="C44" s="197"/>
      <c r="D44" s="194"/>
      <c r="E44" s="194"/>
      <c r="F44" s="194"/>
      <c r="G44" s="195"/>
      <c r="H44" s="195"/>
      <c r="I44" s="194"/>
      <c r="J44" s="177"/>
      <c r="K44" s="177"/>
      <c r="M44" s="177"/>
      <c r="N44" s="177"/>
      <c r="O44" s="177"/>
      <c r="P44" s="177"/>
      <c r="Q44" s="177"/>
      <c r="R44" s="177"/>
      <c r="S44" s="177"/>
      <c r="T44" s="177"/>
      <c r="U44" s="177"/>
      <c r="V44" s="185"/>
      <c r="W44" s="564"/>
      <c r="X44" s="564"/>
      <c r="Y44" s="564"/>
      <c r="Z44" s="564"/>
      <c r="AA44" s="564"/>
      <c r="AB44" s="239"/>
      <c r="AC44" s="320"/>
    </row>
    <row r="45" spans="1:29" s="146" customFormat="1" ht="60" customHeight="1">
      <c r="A45" s="194"/>
      <c r="B45" s="195"/>
      <c r="C45" s="197"/>
      <c r="D45" s="194"/>
      <c r="E45" s="194"/>
      <c r="F45" s="194"/>
      <c r="G45" s="198" t="s">
        <v>307</v>
      </c>
      <c r="H45" s="199" t="s">
        <v>1</v>
      </c>
      <c r="I45" s="199" t="s">
        <v>2</v>
      </c>
      <c r="J45" s="200" t="s">
        <v>308</v>
      </c>
      <c r="K45" s="312" t="s">
        <v>309</v>
      </c>
      <c r="M45" s="177"/>
      <c r="N45" s="177"/>
      <c r="O45" s="177"/>
      <c r="P45" s="177"/>
      <c r="Q45" s="177"/>
      <c r="R45" s="177"/>
      <c r="S45" s="177"/>
      <c r="T45" s="177"/>
      <c r="U45" s="177"/>
      <c r="V45" s="320"/>
      <c r="W45" s="321"/>
      <c r="X45" s="321"/>
      <c r="Y45" s="321"/>
      <c r="Z45" s="321"/>
      <c r="AA45" s="321"/>
      <c r="AB45" s="239"/>
      <c r="AC45" s="320"/>
    </row>
    <row r="46" spans="1:29" s="207" customFormat="1" ht="12.75" customHeight="1">
      <c r="A46" s="202"/>
      <c r="B46" s="203"/>
      <c r="C46" s="204"/>
      <c r="D46" s="202"/>
      <c r="E46" s="202"/>
      <c r="F46" s="202"/>
      <c r="G46" s="205" t="s">
        <v>51</v>
      </c>
      <c r="H46" s="205" t="s">
        <v>51</v>
      </c>
      <c r="I46" s="205" t="s">
        <v>51</v>
      </c>
      <c r="J46" s="205" t="s">
        <v>51</v>
      </c>
      <c r="K46" s="205" t="s">
        <v>51</v>
      </c>
      <c r="M46" s="206" t="s">
        <v>397</v>
      </c>
      <c r="N46" s="206" t="s">
        <v>398</v>
      </c>
      <c r="O46" s="280" t="s">
        <v>312</v>
      </c>
      <c r="P46" s="280" t="s">
        <v>311</v>
      </c>
      <c r="Q46" s="280" t="s">
        <v>349</v>
      </c>
      <c r="R46" s="280" t="s">
        <v>313</v>
      </c>
      <c r="S46" s="206"/>
      <c r="V46" s="322"/>
      <c r="W46" s="323"/>
      <c r="X46" s="323"/>
      <c r="Y46" s="323"/>
      <c r="Z46" s="323"/>
      <c r="AA46" s="323"/>
      <c r="AB46" s="324"/>
      <c r="AC46" s="282"/>
    </row>
    <row r="47" spans="1:29" s="146" customFormat="1" ht="33" customHeight="1">
      <c r="A47" s="194"/>
      <c r="B47" s="503" t="s">
        <v>314</v>
      </c>
      <c r="C47" s="503"/>
      <c r="D47" s="503"/>
      <c r="E47" s="503"/>
      <c r="F47" s="503"/>
      <c r="G47" s="210">
        <f>G49+G50</f>
        <v>14.11</v>
      </c>
      <c r="H47" s="211">
        <f>H49+H50</f>
        <v>25378.24</v>
      </c>
      <c r="I47" s="211">
        <f>P47+O47</f>
        <v>23736.550000000003</v>
      </c>
      <c r="J47" s="212">
        <f>J50+J49</f>
        <v>17032.74</v>
      </c>
      <c r="K47" s="212">
        <f>I47-J47</f>
        <v>6703.810000000001</v>
      </c>
      <c r="M47" s="336">
        <v>68933.77000000002</v>
      </c>
      <c r="N47" s="336">
        <v>70575.47</v>
      </c>
      <c r="O47" s="337">
        <v>23475.22</v>
      </c>
      <c r="P47" s="337">
        <v>261.33</v>
      </c>
      <c r="Q47" s="339">
        <v>0</v>
      </c>
      <c r="R47" s="337">
        <v>188.27</v>
      </c>
      <c r="S47" s="338">
        <v>6818.13</v>
      </c>
      <c r="T47" s="177"/>
      <c r="U47" s="177"/>
      <c r="V47" s="322"/>
      <c r="W47" s="325"/>
      <c r="X47" s="325"/>
      <c r="Y47" s="325"/>
      <c r="Z47" s="323"/>
      <c r="AA47" s="326"/>
      <c r="AB47" s="239"/>
      <c r="AC47" s="320"/>
    </row>
    <row r="48" spans="1:29" s="146" customFormat="1" ht="18" customHeight="1">
      <c r="A48" s="194"/>
      <c r="B48" s="516" t="s">
        <v>315</v>
      </c>
      <c r="C48" s="486"/>
      <c r="D48" s="486"/>
      <c r="E48" s="486"/>
      <c r="F48" s="487"/>
      <c r="G48" s="213"/>
      <c r="H48" s="214"/>
      <c r="I48" s="214"/>
      <c r="J48" s="180"/>
      <c r="K48" s="180"/>
      <c r="M48" s="177"/>
      <c r="N48" s="177"/>
      <c r="O48" s="177"/>
      <c r="P48" s="177"/>
      <c r="Q48" s="177"/>
      <c r="R48" s="177"/>
      <c r="S48" s="177"/>
      <c r="T48" s="177"/>
      <c r="U48" s="177"/>
      <c r="V48" s="322"/>
      <c r="W48" s="325"/>
      <c r="X48" s="325"/>
      <c r="Y48" s="325"/>
      <c r="Z48" s="323"/>
      <c r="AA48" s="326"/>
      <c r="AB48" s="239"/>
      <c r="AC48" s="320"/>
    </row>
    <row r="49" spans="1:29" s="146" customFormat="1" ht="18" customHeight="1">
      <c r="A49" s="194"/>
      <c r="B49" s="501" t="s">
        <v>11</v>
      </c>
      <c r="C49" s="501"/>
      <c r="D49" s="501"/>
      <c r="E49" s="501"/>
      <c r="F49" s="501"/>
      <c r="G49" s="213">
        <f>G58</f>
        <v>9.47</v>
      </c>
      <c r="H49" s="214">
        <f>ROUND(G49*C42,2)</f>
        <v>17032.74</v>
      </c>
      <c r="I49" s="214">
        <f>O47</f>
        <v>23475.22</v>
      </c>
      <c r="J49" s="214">
        <f>H49</f>
        <v>17032.74</v>
      </c>
      <c r="K49" s="214">
        <f>I49-J49</f>
        <v>6442.48</v>
      </c>
      <c r="M49" s="177"/>
      <c r="N49" s="177"/>
      <c r="O49" s="177"/>
      <c r="P49" s="177"/>
      <c r="Q49" s="177"/>
      <c r="R49" s="177"/>
      <c r="S49" s="177"/>
      <c r="T49" s="177"/>
      <c r="U49" s="177"/>
      <c r="V49" s="322"/>
      <c r="W49" s="327"/>
      <c r="X49" s="327"/>
      <c r="Y49" s="327"/>
      <c r="Z49" s="323"/>
      <c r="AA49" s="328"/>
      <c r="AB49" s="239"/>
      <c r="AC49" s="320"/>
    </row>
    <row r="50" spans="1:29" s="146" customFormat="1" ht="18" customHeight="1">
      <c r="A50" s="194"/>
      <c r="B50" s="501" t="s">
        <v>62</v>
      </c>
      <c r="C50" s="501"/>
      <c r="D50" s="501"/>
      <c r="E50" s="501"/>
      <c r="F50" s="501"/>
      <c r="G50" s="213">
        <v>4.64</v>
      </c>
      <c r="H50" s="214">
        <f>ROUND(G50*C42,2)</f>
        <v>8345.5</v>
      </c>
      <c r="I50" s="214">
        <f>I47-I49</f>
        <v>261.33000000000175</v>
      </c>
      <c r="J50" s="214">
        <f>H66</f>
        <v>0</v>
      </c>
      <c r="K50" s="214">
        <f>I50-J50</f>
        <v>261.33000000000175</v>
      </c>
      <c r="M50" s="177"/>
      <c r="N50" s="177"/>
      <c r="O50" s="177"/>
      <c r="P50" s="177"/>
      <c r="Q50" s="177"/>
      <c r="R50" s="177"/>
      <c r="S50" s="177"/>
      <c r="T50" s="177"/>
      <c r="U50" s="177"/>
      <c r="V50" s="322"/>
      <c r="W50" s="325"/>
      <c r="X50" s="325"/>
      <c r="Y50" s="325"/>
      <c r="Z50" s="323"/>
      <c r="AA50" s="326"/>
      <c r="AB50" s="239"/>
      <c r="AC50" s="320"/>
    </row>
    <row r="51" spans="1:29" s="146" customFormat="1" ht="36.75" customHeight="1">
      <c r="A51" s="194"/>
      <c r="B51" s="279"/>
      <c r="C51" s="279"/>
      <c r="D51" s="279"/>
      <c r="E51" s="279"/>
      <c r="F51" s="278"/>
      <c r="G51" s="177"/>
      <c r="H51" s="177"/>
      <c r="I51" s="177"/>
      <c r="J51" s="177"/>
      <c r="K51" s="177"/>
      <c r="M51" s="177"/>
      <c r="N51" s="177"/>
      <c r="O51" s="177"/>
      <c r="P51" s="177"/>
      <c r="Q51" s="177"/>
      <c r="R51" s="177"/>
      <c r="S51" s="177"/>
      <c r="T51" s="177"/>
      <c r="U51" s="177"/>
      <c r="V51" s="322"/>
      <c r="W51" s="325"/>
      <c r="X51" s="325"/>
      <c r="Y51" s="325"/>
      <c r="Z51" s="323"/>
      <c r="AA51" s="326"/>
      <c r="AB51" s="239"/>
      <c r="AC51" s="320"/>
    </row>
    <row r="52" spans="1:29" s="146" customFormat="1" ht="18.75">
      <c r="A52" s="194"/>
      <c r="B52" s="177"/>
      <c r="C52" s="177"/>
      <c r="D52" s="177"/>
      <c r="E52" s="177"/>
      <c r="F52" s="177"/>
      <c r="G52" s="215" t="s">
        <v>345</v>
      </c>
      <c r="H52" s="215" t="s">
        <v>1</v>
      </c>
      <c r="I52" s="215" t="s">
        <v>2</v>
      </c>
      <c r="J52" s="215" t="s">
        <v>346</v>
      </c>
      <c r="K52" s="215" t="s">
        <v>391</v>
      </c>
      <c r="L52" s="216"/>
      <c r="M52" s="177"/>
      <c r="N52" s="177"/>
      <c r="O52" s="177"/>
      <c r="P52" s="177"/>
      <c r="Q52" s="177"/>
      <c r="R52" s="177"/>
      <c r="S52" s="177"/>
      <c r="T52" s="177"/>
      <c r="U52" s="177"/>
      <c r="V52" s="322"/>
      <c r="W52" s="325"/>
      <c r="X52" s="325"/>
      <c r="Y52" s="325"/>
      <c r="Z52" s="323"/>
      <c r="AA52" s="326"/>
      <c r="AB52" s="239"/>
      <c r="AC52" s="320"/>
    </row>
    <row r="53" spans="1:29" s="146" customFormat="1" ht="18" customHeight="1">
      <c r="A53" s="177"/>
      <c r="B53" s="503" t="s">
        <v>344</v>
      </c>
      <c r="C53" s="503"/>
      <c r="D53" s="503"/>
      <c r="E53" s="503"/>
      <c r="F53" s="517"/>
      <c r="G53" s="217">
        <f>'12 14 г'!J53</f>
        <v>7006.399999999996</v>
      </c>
      <c r="H53" s="217">
        <f>Q47</f>
        <v>0</v>
      </c>
      <c r="I53" s="217">
        <f>R47</f>
        <v>188.27</v>
      </c>
      <c r="J53" s="217">
        <f>G53+H53-I53</f>
        <v>6818.129999999996</v>
      </c>
      <c r="K53" s="217">
        <f>I53</f>
        <v>188.27</v>
      </c>
      <c r="L53" s="177"/>
      <c r="M53" s="177"/>
      <c r="N53" s="185"/>
      <c r="O53" s="177"/>
      <c r="P53" s="177"/>
      <c r="Q53" s="177"/>
      <c r="R53" s="177"/>
      <c r="S53" s="177"/>
      <c r="T53" s="177"/>
      <c r="U53" s="177"/>
      <c r="V53" s="322"/>
      <c r="W53" s="325"/>
      <c r="X53" s="325"/>
      <c r="Y53" s="325"/>
      <c r="Z53" s="323"/>
      <c r="AA53" s="326"/>
      <c r="AB53" s="239"/>
      <c r="AC53" s="320"/>
    </row>
    <row r="54" spans="1:29" s="146" customFormat="1" ht="18" customHeight="1">
      <c r="A54" s="177"/>
      <c r="B54" s="195"/>
      <c r="C54" s="197"/>
      <c r="D54" s="194"/>
      <c r="E54" s="194"/>
      <c r="F54" s="194"/>
      <c r="G54" s="195"/>
      <c r="H54" s="195"/>
      <c r="I54" s="194"/>
      <c r="J54" s="177"/>
      <c r="K54" s="177"/>
      <c r="L54" s="177"/>
      <c r="M54" s="177"/>
      <c r="N54" s="281"/>
      <c r="O54" s="177"/>
      <c r="P54" s="177"/>
      <c r="Q54" s="177"/>
      <c r="R54" s="177"/>
      <c r="S54" s="177"/>
      <c r="T54" s="177"/>
      <c r="U54" s="177"/>
      <c r="V54" s="322"/>
      <c r="W54" s="325"/>
      <c r="X54" s="325"/>
      <c r="Y54" s="325"/>
      <c r="Z54" s="323"/>
      <c r="AA54" s="326"/>
      <c r="AB54" s="239"/>
      <c r="AC54" s="320"/>
    </row>
    <row r="55" spans="1:29" s="146" customFormat="1" ht="18.75">
      <c r="A55" s="194"/>
      <c r="B55" s="218"/>
      <c r="C55" s="219"/>
      <c r="D55" s="220"/>
      <c r="E55" s="220"/>
      <c r="F55" s="220"/>
      <c r="G55" s="217" t="s">
        <v>307</v>
      </c>
      <c r="H55" s="217" t="s">
        <v>317</v>
      </c>
      <c r="I55" s="194"/>
      <c r="J55" s="177"/>
      <c r="K55" s="177"/>
      <c r="L55" s="177"/>
      <c r="M55" s="177"/>
      <c r="N55" s="282"/>
      <c r="O55" s="177"/>
      <c r="P55" s="177"/>
      <c r="Q55" s="177"/>
      <c r="R55" s="177"/>
      <c r="S55" s="177"/>
      <c r="T55" s="177"/>
      <c r="U55" s="177"/>
      <c r="V55" s="322"/>
      <c r="W55" s="325"/>
      <c r="X55" s="325"/>
      <c r="Y55" s="325"/>
      <c r="Z55" s="323"/>
      <c r="AA55" s="326"/>
      <c r="AB55" s="239"/>
      <c r="AC55" s="320"/>
    </row>
    <row r="56" spans="1:29" s="207" customFormat="1" ht="11.25" customHeight="1">
      <c r="A56" s="221"/>
      <c r="B56" s="222"/>
      <c r="C56" s="223"/>
      <c r="D56" s="224"/>
      <c r="E56" s="224"/>
      <c r="F56" s="224"/>
      <c r="G56" s="205" t="s">
        <v>51</v>
      </c>
      <c r="H56" s="205" t="s">
        <v>51</v>
      </c>
      <c r="I56" s="202"/>
      <c r="L56" s="202"/>
      <c r="N56" s="283"/>
      <c r="V56" s="322"/>
      <c r="W56" s="325"/>
      <c r="X56" s="325"/>
      <c r="Y56" s="325"/>
      <c r="Z56" s="323"/>
      <c r="AA56" s="326"/>
      <c r="AB56" s="324"/>
      <c r="AC56" s="282"/>
    </row>
    <row r="57" spans="1:29" s="146" customFormat="1" ht="33.75" customHeight="1">
      <c r="A57" s="225" t="s">
        <v>318</v>
      </c>
      <c r="B57" s="504" t="s">
        <v>342</v>
      </c>
      <c r="C57" s="505"/>
      <c r="D57" s="505"/>
      <c r="E57" s="505"/>
      <c r="F57" s="505"/>
      <c r="G57" s="180"/>
      <c r="H57" s="226">
        <f>H58+H66</f>
        <v>17032.738</v>
      </c>
      <c r="I57" s="194"/>
      <c r="J57" s="177"/>
      <c r="K57" s="177"/>
      <c r="L57" s="177"/>
      <c r="M57" s="177"/>
      <c r="N57" s="216"/>
      <c r="O57" s="177"/>
      <c r="P57" s="177"/>
      <c r="Q57" s="177"/>
      <c r="R57" s="177"/>
      <c r="S57" s="177"/>
      <c r="T57" s="177"/>
      <c r="U57" s="177"/>
      <c r="V57" s="322"/>
      <c r="W57" s="325"/>
      <c r="X57" s="325"/>
      <c r="Y57" s="325"/>
      <c r="Z57" s="323"/>
      <c r="AA57" s="326"/>
      <c r="AB57" s="239"/>
      <c r="AC57" s="320"/>
    </row>
    <row r="58" spans="1:29" s="146" customFormat="1" ht="18.75">
      <c r="A58" s="227" t="s">
        <v>320</v>
      </c>
      <c r="B58" s="506" t="s">
        <v>321</v>
      </c>
      <c r="C58" s="507"/>
      <c r="D58" s="507"/>
      <c r="E58" s="507"/>
      <c r="F58" s="508"/>
      <c r="G58" s="228">
        <f>G59+G60+G61+G63+G65</f>
        <v>9.47</v>
      </c>
      <c r="H58" s="228">
        <f>H59+H60+H61+H63+H65</f>
        <v>17032.738</v>
      </c>
      <c r="I58" s="194"/>
      <c r="J58" s="177"/>
      <c r="K58" s="229"/>
      <c r="L58" s="177"/>
      <c r="M58" s="177"/>
      <c r="N58" s="216"/>
      <c r="O58" s="177"/>
      <c r="P58" s="177"/>
      <c r="Q58" s="177"/>
      <c r="R58" s="177"/>
      <c r="S58" s="177"/>
      <c r="T58" s="177"/>
      <c r="U58" s="177"/>
      <c r="V58" s="329"/>
      <c r="W58" s="330"/>
      <c r="X58" s="330"/>
      <c r="Y58" s="330"/>
      <c r="Z58" s="330"/>
      <c r="AA58" s="330"/>
      <c r="AB58" s="239"/>
      <c r="AC58" s="320"/>
    </row>
    <row r="59" spans="1:29" s="146" customFormat="1" ht="18.75">
      <c r="A59" s="314" t="s">
        <v>322</v>
      </c>
      <c r="B59" s="509" t="s">
        <v>323</v>
      </c>
      <c r="C59" s="507"/>
      <c r="D59" s="507"/>
      <c r="E59" s="507"/>
      <c r="F59" s="508"/>
      <c r="G59" s="230">
        <v>1.87</v>
      </c>
      <c r="H59" s="313">
        <f>ROUND(G59*C42,2)</f>
        <v>3363.38</v>
      </c>
      <c r="I59" s="194"/>
      <c r="J59" s="177"/>
      <c r="K59" s="229"/>
      <c r="L59" s="177"/>
      <c r="M59" s="177"/>
      <c r="N59" s="216"/>
      <c r="O59" s="177"/>
      <c r="P59" s="177"/>
      <c r="Q59" s="177"/>
      <c r="R59" s="177"/>
      <c r="S59" s="177"/>
      <c r="T59" s="177"/>
      <c r="U59" s="177"/>
      <c r="V59" s="185"/>
      <c r="W59" s="239"/>
      <c r="X59" s="239"/>
      <c r="Y59" s="239"/>
      <c r="Z59" s="239"/>
      <c r="AA59" s="239"/>
      <c r="AB59" s="239"/>
      <c r="AC59" s="320"/>
    </row>
    <row r="60" spans="1:29" s="146" customFormat="1" ht="39.75" customHeight="1">
      <c r="A60" s="314" t="s">
        <v>324</v>
      </c>
      <c r="B60" s="510" t="s">
        <v>325</v>
      </c>
      <c r="C60" s="499"/>
      <c r="D60" s="499"/>
      <c r="E60" s="499"/>
      <c r="F60" s="499"/>
      <c r="G60" s="312">
        <v>2.2</v>
      </c>
      <c r="H60" s="313">
        <f>ROUND(G60*C42,2)</f>
        <v>3956.92</v>
      </c>
      <c r="I60" s="194"/>
      <c r="J60" s="177"/>
      <c r="K60" s="229"/>
      <c r="L60" s="177"/>
      <c r="M60" s="177"/>
      <c r="N60" s="216"/>
      <c r="O60" s="177"/>
      <c r="P60" s="177"/>
      <c r="Q60" s="177"/>
      <c r="R60" s="177"/>
      <c r="S60" s="177"/>
      <c r="T60" s="177"/>
      <c r="U60" s="177"/>
      <c r="V60" s="185"/>
      <c r="W60" s="239"/>
      <c r="X60" s="239"/>
      <c r="Y60" s="239"/>
      <c r="Z60" s="239"/>
      <c r="AA60" s="239"/>
      <c r="AB60" s="239"/>
      <c r="AC60" s="320"/>
    </row>
    <row r="61" spans="1:29" s="146" customFormat="1" ht="15" customHeight="1">
      <c r="A61" s="501" t="s">
        <v>326</v>
      </c>
      <c r="B61" s="502" t="s">
        <v>327</v>
      </c>
      <c r="C61" s="496"/>
      <c r="D61" s="496"/>
      <c r="E61" s="496"/>
      <c r="F61" s="496"/>
      <c r="G61" s="482">
        <v>1.58</v>
      </c>
      <c r="H61" s="500">
        <f>ROUND(G61*C42,2)</f>
        <v>2841.79</v>
      </c>
      <c r="I61" s="194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85"/>
      <c r="W61" s="239"/>
      <c r="X61" s="239"/>
      <c r="Y61" s="239"/>
      <c r="Z61" s="239"/>
      <c r="AA61" s="239"/>
      <c r="AB61" s="239"/>
      <c r="AC61" s="320"/>
    </row>
    <row r="62" spans="1:29" s="146" customFormat="1" ht="18.75" customHeight="1">
      <c r="A62" s="501"/>
      <c r="B62" s="496"/>
      <c r="C62" s="496"/>
      <c r="D62" s="496"/>
      <c r="E62" s="496"/>
      <c r="F62" s="496"/>
      <c r="G62" s="482"/>
      <c r="H62" s="500"/>
      <c r="I62" s="194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85"/>
      <c r="W62" s="239"/>
      <c r="X62" s="239"/>
      <c r="Y62" s="239"/>
      <c r="Z62" s="239"/>
      <c r="AA62" s="239"/>
      <c r="AB62" s="239"/>
      <c r="AC62" s="320"/>
    </row>
    <row r="63" spans="1:28" s="146" customFormat="1" ht="21" customHeight="1">
      <c r="A63" s="501" t="s">
        <v>328</v>
      </c>
      <c r="B63" s="502" t="s">
        <v>329</v>
      </c>
      <c r="C63" s="496"/>
      <c r="D63" s="496"/>
      <c r="E63" s="496"/>
      <c r="F63" s="496"/>
      <c r="G63" s="482">
        <v>1.28</v>
      </c>
      <c r="H63" s="500">
        <f>G63*C42</f>
        <v>2302.208</v>
      </c>
      <c r="I63" s="194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97"/>
      <c r="X63" s="178"/>
      <c r="Y63" s="178"/>
      <c r="Z63" s="178"/>
      <c r="AA63" s="178"/>
      <c r="AB63" s="178"/>
    </row>
    <row r="64" spans="1:28" s="146" customFormat="1" ht="18.75">
      <c r="A64" s="501"/>
      <c r="B64" s="496"/>
      <c r="C64" s="496"/>
      <c r="D64" s="496"/>
      <c r="E64" s="496"/>
      <c r="F64" s="496"/>
      <c r="G64" s="482"/>
      <c r="H64" s="500"/>
      <c r="I64" s="194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8"/>
      <c r="X64" s="178"/>
      <c r="Y64" s="178"/>
      <c r="Z64" s="178"/>
      <c r="AA64" s="178"/>
      <c r="AB64" s="178"/>
    </row>
    <row r="65" spans="1:28" s="146" customFormat="1" ht="18.75">
      <c r="A65" s="314" t="s">
        <v>330</v>
      </c>
      <c r="B65" s="496" t="s">
        <v>331</v>
      </c>
      <c r="C65" s="496"/>
      <c r="D65" s="496"/>
      <c r="E65" s="496"/>
      <c r="F65" s="496"/>
      <c r="G65" s="217">
        <v>2.54</v>
      </c>
      <c r="H65" s="231">
        <f>ROUND(G65*C42,2)</f>
        <v>4568.44</v>
      </c>
      <c r="I65" s="194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8"/>
      <c r="X65" s="178"/>
      <c r="Y65" s="178"/>
      <c r="Z65" s="178"/>
      <c r="AA65" s="178"/>
      <c r="AB65" s="178"/>
    </row>
    <row r="66" spans="1:28" s="146" customFormat="1" ht="18.75">
      <c r="A66" s="226" t="s">
        <v>332</v>
      </c>
      <c r="B66" s="497" t="s">
        <v>333</v>
      </c>
      <c r="C66" s="480"/>
      <c r="D66" s="480"/>
      <c r="E66" s="480"/>
      <c r="F66" s="480"/>
      <c r="G66" s="226"/>
      <c r="H66" s="226">
        <f>H67+H68+H69+H70+H71+H72</f>
        <v>0</v>
      </c>
      <c r="I66" s="194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97"/>
      <c r="X66" s="178"/>
      <c r="Y66" s="178"/>
      <c r="Z66" s="178"/>
      <c r="AA66" s="178"/>
      <c r="AB66" s="178"/>
    </row>
    <row r="67" spans="1:28" s="146" customFormat="1" ht="18.75">
      <c r="A67" s="216"/>
      <c r="B67" s="498" t="s">
        <v>334</v>
      </c>
      <c r="C67" s="499"/>
      <c r="D67" s="499"/>
      <c r="E67" s="499"/>
      <c r="F67" s="499"/>
      <c r="G67" s="232"/>
      <c r="H67" s="232"/>
      <c r="I67" s="194"/>
      <c r="J67" s="177"/>
      <c r="K67" s="177"/>
      <c r="L67" s="194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8"/>
      <c r="X67" s="178"/>
      <c r="Y67" s="178"/>
      <c r="Z67" s="178"/>
      <c r="AA67" s="178"/>
      <c r="AB67" s="178"/>
    </row>
    <row r="68" spans="1:28" s="146" customFormat="1" ht="18.75">
      <c r="A68" s="216"/>
      <c r="B68" s="498" t="s">
        <v>350</v>
      </c>
      <c r="C68" s="499"/>
      <c r="D68" s="499"/>
      <c r="E68" s="499"/>
      <c r="F68" s="499"/>
      <c r="G68" s="231"/>
      <c r="H68" s="231"/>
      <c r="I68" s="194"/>
      <c r="J68" s="177"/>
      <c r="K68" s="177"/>
      <c r="L68" s="194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8"/>
      <c r="X68" s="178"/>
      <c r="Y68" s="178"/>
      <c r="Z68" s="178"/>
      <c r="AA68" s="178"/>
      <c r="AB68" s="178"/>
    </row>
    <row r="69" spans="1:28" s="146" customFormat="1" ht="18.75">
      <c r="A69" s="216"/>
      <c r="B69" s="488" t="s">
        <v>336</v>
      </c>
      <c r="C69" s="489"/>
      <c r="D69" s="489"/>
      <c r="E69" s="489"/>
      <c r="F69" s="490"/>
      <c r="G69" s="231"/>
      <c r="H69" s="231"/>
      <c r="I69" s="194"/>
      <c r="J69" s="177"/>
      <c r="K69" s="177"/>
      <c r="L69" s="194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97"/>
      <c r="X69" s="178"/>
      <c r="Y69" s="178"/>
      <c r="Z69" s="178"/>
      <c r="AA69" s="178"/>
      <c r="AB69" s="178"/>
    </row>
    <row r="70" spans="1:28" s="146" customFormat="1" ht="18.75" customHeight="1">
      <c r="A70" s="216"/>
      <c r="B70" s="488" t="s">
        <v>336</v>
      </c>
      <c r="C70" s="489"/>
      <c r="D70" s="489"/>
      <c r="E70" s="489"/>
      <c r="F70" s="490"/>
      <c r="G70" s="231"/>
      <c r="H70" s="231"/>
      <c r="I70" s="194"/>
      <c r="J70" s="177"/>
      <c r="K70" s="177"/>
      <c r="L70" s="194"/>
      <c r="M70" s="194"/>
      <c r="N70" s="177"/>
      <c r="O70" s="177"/>
      <c r="P70" s="177"/>
      <c r="Q70" s="177"/>
      <c r="R70" s="177"/>
      <c r="S70" s="177"/>
      <c r="T70" s="177"/>
      <c r="U70" s="177"/>
      <c r="V70" s="177"/>
      <c r="W70" s="178"/>
      <c r="X70" s="178"/>
      <c r="Y70" s="178"/>
      <c r="Z70" s="178"/>
      <c r="AA70" s="178"/>
      <c r="AB70" s="178"/>
    </row>
    <row r="71" spans="1:28" s="146" customFormat="1" ht="18.75" customHeight="1">
      <c r="A71" s="216"/>
      <c r="B71" s="488" t="s">
        <v>336</v>
      </c>
      <c r="C71" s="489"/>
      <c r="D71" s="489"/>
      <c r="E71" s="489"/>
      <c r="F71" s="490"/>
      <c r="G71" s="231"/>
      <c r="H71" s="231"/>
      <c r="I71" s="194"/>
      <c r="J71" s="177"/>
      <c r="K71" s="177"/>
      <c r="L71" s="194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8"/>
      <c r="X71" s="178"/>
      <c r="Y71" s="178"/>
      <c r="Z71" s="178"/>
      <c r="AA71" s="178"/>
      <c r="AB71" s="178"/>
    </row>
    <row r="72" spans="1:28" s="146" customFormat="1" ht="18.75">
      <c r="A72" s="216"/>
      <c r="B72" s="488" t="s">
        <v>336</v>
      </c>
      <c r="C72" s="489"/>
      <c r="D72" s="489"/>
      <c r="E72" s="489"/>
      <c r="F72" s="490"/>
      <c r="G72" s="231"/>
      <c r="H72" s="231"/>
      <c r="I72" s="194"/>
      <c r="J72" s="177"/>
      <c r="K72" s="177"/>
      <c r="L72" s="194"/>
      <c r="M72" s="194"/>
      <c r="N72" s="177"/>
      <c r="O72" s="194"/>
      <c r="P72" s="177"/>
      <c r="Q72" s="177"/>
      <c r="R72" s="177"/>
      <c r="S72" s="177"/>
      <c r="T72" s="177"/>
      <c r="U72" s="177"/>
      <c r="V72" s="177"/>
      <c r="W72" s="197"/>
      <c r="X72" s="178"/>
      <c r="Y72" s="178"/>
      <c r="Z72" s="178"/>
      <c r="AA72" s="178"/>
      <c r="AB72" s="178"/>
    </row>
    <row r="73" spans="1:28" s="146" customFormat="1" ht="18.75">
      <c r="A73" s="216"/>
      <c r="B73" s="233"/>
      <c r="C73" s="234"/>
      <c r="D73" s="234"/>
      <c r="E73" s="234"/>
      <c r="F73" s="234"/>
      <c r="G73" s="235"/>
      <c r="H73" s="194"/>
      <c r="I73" s="194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8"/>
      <c r="X73" s="178"/>
      <c r="Y73" s="178"/>
      <c r="Z73" s="178"/>
      <c r="AA73" s="178"/>
      <c r="AB73" s="178"/>
    </row>
    <row r="74" spans="1:28" s="146" customFormat="1" ht="18.75" customHeight="1">
      <c r="A74" s="216"/>
      <c r="B74" s="233"/>
      <c r="C74" s="234"/>
      <c r="D74" s="234"/>
      <c r="E74" s="234"/>
      <c r="F74" s="234"/>
      <c r="G74" s="491" t="s">
        <v>62</v>
      </c>
      <c r="H74" s="492"/>
      <c r="I74" s="493" t="s">
        <v>316</v>
      </c>
      <c r="J74" s="492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8"/>
      <c r="X74" s="178"/>
      <c r="Y74" s="178"/>
      <c r="Z74" s="178"/>
      <c r="AA74" s="178"/>
      <c r="AB74" s="178"/>
    </row>
    <row r="75" spans="1:28" s="207" customFormat="1" ht="12.75">
      <c r="A75" s="236"/>
      <c r="B75" s="237"/>
      <c r="C75" s="238"/>
      <c r="D75" s="238"/>
      <c r="E75" s="238"/>
      <c r="F75" s="238"/>
      <c r="G75" s="494" t="s">
        <v>51</v>
      </c>
      <c r="H75" s="495"/>
      <c r="I75" s="494" t="s">
        <v>51</v>
      </c>
      <c r="J75" s="495"/>
      <c r="W75" s="209"/>
      <c r="X75" s="209"/>
      <c r="Y75" s="209"/>
      <c r="Z75" s="209"/>
      <c r="AA75" s="209"/>
      <c r="AB75" s="209"/>
    </row>
    <row r="76" spans="1:28" s="185" customFormat="1" ht="18.75">
      <c r="A76" s="216"/>
      <c r="B76" s="479" t="s">
        <v>403</v>
      </c>
      <c r="C76" s="480"/>
      <c r="D76" s="480"/>
      <c r="E76" s="480"/>
      <c r="F76" s="481"/>
      <c r="G76" s="482">
        <f>'12 14 г'!G77:H77</f>
        <v>31339.94999999995</v>
      </c>
      <c r="H76" s="483"/>
      <c r="I76" s="482">
        <f>'12 14 г'!I77:J77</f>
        <v>0</v>
      </c>
      <c r="J76" s="483"/>
      <c r="L76" s="239" t="s">
        <v>338</v>
      </c>
      <c r="M76" s="239" t="s">
        <v>339</v>
      </c>
      <c r="W76" s="239"/>
      <c r="X76" s="239"/>
      <c r="Y76" s="239"/>
      <c r="Z76" s="239"/>
      <c r="AA76" s="239"/>
      <c r="AB76" s="239"/>
    </row>
    <row r="77" spans="1:28" s="146" customFormat="1" ht="18.75">
      <c r="A77" s="195"/>
      <c r="B77" s="479" t="s">
        <v>404</v>
      </c>
      <c r="C77" s="480"/>
      <c r="D77" s="480"/>
      <c r="E77" s="480"/>
      <c r="F77" s="481"/>
      <c r="G77" s="482">
        <f>G76+I47-J47+K53</f>
        <v>38232.02999999995</v>
      </c>
      <c r="H77" s="483"/>
      <c r="I77" s="484">
        <f>I76+I53-K53</f>
        <v>0</v>
      </c>
      <c r="J77" s="483"/>
      <c r="K77" s="177"/>
      <c r="L77" s="197">
        <f>G77</f>
        <v>38232.02999999995</v>
      </c>
      <c r="M77" s="197">
        <f>I77</f>
        <v>0</v>
      </c>
      <c r="N77" s="177"/>
      <c r="O77" s="240"/>
      <c r="P77" s="241"/>
      <c r="Q77" s="177"/>
      <c r="R77" s="177"/>
      <c r="S77" s="177"/>
      <c r="T77" s="177"/>
      <c r="U77" s="177"/>
      <c r="V77" s="177"/>
      <c r="W77" s="178"/>
      <c r="X77" s="178"/>
      <c r="Y77" s="178"/>
      <c r="Z77" s="178"/>
      <c r="AA77" s="178"/>
      <c r="AB77" s="178"/>
    </row>
    <row r="78" spans="1:28" s="146" customFormat="1" ht="18.75">
      <c r="A78" s="194"/>
      <c r="B78" s="194"/>
      <c r="C78" s="194"/>
      <c r="D78" s="194"/>
      <c r="E78" s="194"/>
      <c r="F78" s="194"/>
      <c r="G78" s="242"/>
      <c r="H78" s="194"/>
      <c r="I78" s="194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8"/>
      <c r="X78" s="178"/>
      <c r="Y78" s="178"/>
      <c r="Z78" s="178"/>
      <c r="AA78" s="178"/>
      <c r="AB78" s="178"/>
    </row>
    <row r="79" spans="1:28" s="146" customFormat="1" ht="18.75">
      <c r="A79" s="194" t="s">
        <v>392</v>
      </c>
      <c r="B79" s="177"/>
      <c r="C79" s="177"/>
      <c r="D79" s="177"/>
      <c r="E79" s="177"/>
      <c r="F79" s="177"/>
      <c r="G79" s="243"/>
      <c r="H79" s="244"/>
      <c r="I79" s="194"/>
      <c r="J79" s="177"/>
      <c r="K79" s="177"/>
      <c r="L79" s="194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8"/>
      <c r="X79" s="178"/>
      <c r="Y79" s="178"/>
      <c r="Z79" s="178"/>
      <c r="AA79" s="178"/>
      <c r="AB79" s="178"/>
    </row>
    <row r="80" spans="1:28" s="146" customFormat="1" ht="18.75">
      <c r="A80" s="194"/>
      <c r="B80" s="177"/>
      <c r="C80" s="177"/>
      <c r="D80" s="177"/>
      <c r="E80" s="177"/>
      <c r="F80" s="177"/>
      <c r="G80" s="194"/>
      <c r="H80" s="194"/>
      <c r="I80" s="194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8"/>
      <c r="X80" s="178"/>
      <c r="Y80" s="178"/>
      <c r="Z80" s="178"/>
      <c r="AA80" s="178"/>
      <c r="AB80" s="178"/>
    </row>
    <row r="81" spans="2:12" ht="18.75">
      <c r="B81" s="238"/>
      <c r="C81" s="238"/>
      <c r="D81" s="238"/>
      <c r="E81" s="559" t="s">
        <v>399</v>
      </c>
      <c r="F81" s="560"/>
      <c r="G81" s="482" t="s">
        <v>400</v>
      </c>
      <c r="H81" s="483"/>
      <c r="I81" s="194"/>
      <c r="L81" s="177" t="s">
        <v>401</v>
      </c>
    </row>
    <row r="82" spans="1:12" ht="18.75">
      <c r="A82" s="194"/>
      <c r="B82" s="561" t="s">
        <v>402</v>
      </c>
      <c r="C82" s="562"/>
      <c r="D82" s="563"/>
      <c r="E82" s="482">
        <f>M47</f>
        <v>68933.77000000002</v>
      </c>
      <c r="F82" s="483"/>
      <c r="G82" s="482">
        <f>N47</f>
        <v>70575.47</v>
      </c>
      <c r="H82" s="483"/>
      <c r="I82" s="194"/>
      <c r="L82" s="194">
        <f>E82-G82+H47-I47</f>
        <v>-0.009999999983847374</v>
      </c>
    </row>
    <row r="83" spans="1:9" ht="18.75">
      <c r="A83" s="194"/>
      <c r="H83" s="194"/>
      <c r="I83" s="194"/>
    </row>
    <row r="84" spans="1:9" ht="18.75">
      <c r="A84" s="194"/>
      <c r="H84" s="194"/>
      <c r="I84" s="194"/>
    </row>
    <row r="85" spans="1:9" ht="18.75">
      <c r="A85" s="194"/>
      <c r="H85" s="194"/>
      <c r="I85" s="194"/>
    </row>
    <row r="86" spans="1:9" ht="14.25" customHeight="1">
      <c r="A86" s="194"/>
      <c r="H86" s="194"/>
      <c r="I86" s="194"/>
    </row>
    <row r="87" spans="8:19" ht="18.75" hidden="1">
      <c r="H87" s="194"/>
      <c r="L87" s="177">
        <v>0</v>
      </c>
      <c r="O87" s="245" t="s">
        <v>280</v>
      </c>
      <c r="P87" s="246">
        <f>'[2]июнь2013г'!D92</f>
        <v>5934.36</v>
      </c>
      <c r="Q87" s="246">
        <f>'[2]июнь2013г'!E92</f>
        <v>2626.2</v>
      </c>
      <c r="R87" s="246">
        <f>'[2]июнь2013г'!F92</f>
        <v>2134.76</v>
      </c>
      <c r="S87" s="246">
        <f>'[2]июнь2013г'!G92</f>
        <v>6425.8</v>
      </c>
    </row>
    <row r="88" spans="3:19" ht="18.75" hidden="1">
      <c r="C88" s="216"/>
      <c r="O88" s="246" t="s">
        <v>283</v>
      </c>
      <c r="P88" s="214">
        <f>S87</f>
        <v>6425.8</v>
      </c>
      <c r="Q88" s="180">
        <v>2626.2</v>
      </c>
      <c r="R88" s="180">
        <v>2377.48</v>
      </c>
      <c r="S88" s="214">
        <f>P88+Q88-R88+L87</f>
        <v>6674.52</v>
      </c>
    </row>
    <row r="89" ht="18.75" hidden="1"/>
    <row r="90" ht="18.75" hidden="1"/>
    <row r="91" spans="1:8" ht="18.75">
      <c r="A91" s="247" t="s">
        <v>377</v>
      </c>
      <c r="H91" s="292" t="s">
        <v>70</v>
      </c>
    </row>
    <row r="92" spans="1:8" ht="18.75">
      <c r="A92" s="247" t="s">
        <v>378</v>
      </c>
      <c r="H92" s="292" t="s">
        <v>71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3">
    <mergeCell ref="C14:D15"/>
    <mergeCell ref="A35:K36"/>
    <mergeCell ref="W44:AA44"/>
    <mergeCell ref="B47:F47"/>
    <mergeCell ref="B48:F48"/>
    <mergeCell ref="B49:F49"/>
    <mergeCell ref="B50:F50"/>
    <mergeCell ref="B53:F53"/>
    <mergeCell ref="B57:F57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65:F65"/>
    <mergeCell ref="B66:F66"/>
    <mergeCell ref="B67:F67"/>
    <mergeCell ref="B68:F68"/>
    <mergeCell ref="B69:F69"/>
    <mergeCell ref="B70:F70"/>
    <mergeCell ref="I76:J76"/>
    <mergeCell ref="B77:F77"/>
    <mergeCell ref="G77:H77"/>
    <mergeCell ref="I77:J77"/>
    <mergeCell ref="B71:F71"/>
    <mergeCell ref="B72:F72"/>
    <mergeCell ref="G74:H74"/>
    <mergeCell ref="I74:J74"/>
    <mergeCell ref="G75:H75"/>
    <mergeCell ref="I75:J75"/>
    <mergeCell ref="E81:F81"/>
    <mergeCell ref="G81:H81"/>
    <mergeCell ref="B82:D82"/>
    <mergeCell ref="E82:F82"/>
    <mergeCell ref="G82:H82"/>
    <mergeCell ref="B76:F76"/>
    <mergeCell ref="G76:H76"/>
  </mergeCells>
  <conditionalFormatting sqref="M47">
    <cfRule type="cellIs" priority="16" dxfId="91" operator="equal" stopIfTrue="1">
      <formula>0</formula>
    </cfRule>
  </conditionalFormatting>
  <conditionalFormatting sqref="M47">
    <cfRule type="cellIs" priority="15" dxfId="92" operator="equal" stopIfTrue="1">
      <formula>0</formula>
    </cfRule>
  </conditionalFormatting>
  <conditionalFormatting sqref="M47:N47">
    <cfRule type="cellIs" priority="14" dxfId="93" operator="equal" stopIfTrue="1">
      <formula>0</formula>
    </cfRule>
  </conditionalFormatting>
  <conditionalFormatting sqref="N47">
    <cfRule type="cellIs" priority="11" dxfId="94" operator="equal" stopIfTrue="1">
      <formula>0</formula>
    </cfRule>
    <cfRule type="cellIs" priority="12" dxfId="91" operator="equal" stopIfTrue="1">
      <formula>326166</formula>
    </cfRule>
    <cfRule type="cellIs" priority="13" dxfId="5" operator="equal" stopIfTrue="1">
      <formula>0</formula>
    </cfRule>
  </conditionalFormatting>
  <conditionalFormatting sqref="M47:N47">
    <cfRule type="cellIs" priority="9" dxfId="95" operator="equal" stopIfTrue="1">
      <formula>0</formula>
    </cfRule>
    <cfRule type="cellIs" priority="10" dxfId="8" operator="equal" stopIfTrue="1">
      <formula>0</formula>
    </cfRule>
  </conditionalFormatting>
  <conditionalFormatting sqref="M47:N47">
    <cfRule type="cellIs" priority="6" dxfId="7" operator="equal" stopIfTrue="1">
      <formula>0</formula>
    </cfRule>
    <cfRule type="cellIs" priority="7" dxfId="6" operator="equal" stopIfTrue="1">
      <formula>0</formula>
    </cfRule>
    <cfRule type="cellIs" priority="8" dxfId="5" operator="equal" stopIfTrue="1">
      <formula>0</formula>
    </cfRule>
  </conditionalFormatting>
  <conditionalFormatting sqref="M47:P47 R47">
    <cfRule type="cellIs" priority="5" dxfId="96" operator="greaterThan" stopIfTrue="1">
      <formula>0</formula>
    </cfRule>
  </conditionalFormatting>
  <conditionalFormatting sqref="O47:P47 R47">
    <cfRule type="cellIs" priority="4" dxfId="19" operator="greaterThan" stopIfTrue="1">
      <formula>0</formula>
    </cfRule>
  </conditionalFormatting>
  <conditionalFormatting sqref="M47:N47">
    <cfRule type="cellIs" priority="3" dxfId="3" operator="greaterThan" stopIfTrue="1">
      <formula>0</formula>
    </cfRule>
  </conditionalFormatting>
  <conditionalFormatting sqref="O47:P47">
    <cfRule type="cellIs" priority="2" dxfId="17" operator="greaterThan" stopIfTrue="1">
      <formula>0</formula>
    </cfRule>
  </conditionalFormatting>
  <conditionalFormatting sqref="R47">
    <cfRule type="cellIs" priority="1" dxfId="96" operator="greaterThan" stopIfTrue="1">
      <formula>0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FF00"/>
  </sheetPr>
  <dimension ref="A2:AC92"/>
  <sheetViews>
    <sheetView view="pageBreakPreview" zoomScale="80" zoomScaleSheetLayoutView="80" zoomScalePageLayoutView="0" workbookViewId="0" topLeftCell="A48">
      <selection activeCell="D95" sqref="D95"/>
    </sheetView>
  </sheetViews>
  <sheetFormatPr defaultColWidth="9.140625" defaultRowHeight="15" outlineLevelCol="1"/>
  <cols>
    <col min="1" max="1" width="9.8515625" style="177" bestFit="1" customWidth="1"/>
    <col min="2" max="2" width="12.140625" style="177" customWidth="1"/>
    <col min="3" max="3" width="10.7109375" style="177" customWidth="1"/>
    <col min="4" max="4" width="10.57421875" style="177" customWidth="1"/>
    <col min="5" max="5" width="10.28125" style="177" customWidth="1"/>
    <col min="6" max="6" width="11.421875" style="177" customWidth="1"/>
    <col min="7" max="7" width="12.140625" style="177" customWidth="1"/>
    <col min="8" max="8" width="13.140625" style="177" customWidth="1"/>
    <col min="9" max="9" width="13.421875" style="177" customWidth="1"/>
    <col min="10" max="10" width="12.7109375" style="177" customWidth="1"/>
    <col min="11" max="11" width="18.140625" style="177" customWidth="1"/>
    <col min="12" max="12" width="13.421875" style="177" hidden="1" customWidth="1" outlineLevel="1"/>
    <col min="13" max="13" width="12.7109375" style="177" hidden="1" customWidth="1" outlineLevel="1"/>
    <col min="14" max="14" width="7.421875" style="177" hidden="1" customWidth="1" outlineLevel="1"/>
    <col min="15" max="15" width="12.7109375" style="177" hidden="1" customWidth="1" outlineLevel="1"/>
    <col min="16" max="16" width="12.8515625" style="177" hidden="1" customWidth="1" outlineLevel="1"/>
    <col min="17" max="17" width="7.421875" style="177" hidden="1" customWidth="1" outlineLevel="1"/>
    <col min="18" max="20" width="9.140625" style="177" hidden="1" customWidth="1" outlineLevel="1"/>
    <col min="21" max="21" width="9.140625" style="177" customWidth="1" collapsed="1"/>
    <col min="22" max="22" width="6.7109375" style="177" bestFit="1" customWidth="1"/>
    <col min="23" max="23" width="12.7109375" style="178" bestFit="1" customWidth="1"/>
    <col min="24" max="27" width="13.00390625" style="178" bestFit="1" customWidth="1"/>
    <col min="28" max="28" width="9.140625" style="178" customWidth="1"/>
    <col min="29" max="41" width="9.140625" style="146" customWidth="1"/>
    <col min="42" max="16384" width="9.140625" style="177" customWidth="1"/>
  </cols>
  <sheetData>
    <row r="1" ht="12.75" customHeight="1" hidden="1"/>
    <row r="2" spans="2:8" ht="18.75" hidden="1">
      <c r="B2" s="179" t="s">
        <v>293</v>
      </c>
      <c r="C2" s="179"/>
      <c r="D2" s="179" t="s">
        <v>294</v>
      </c>
      <c r="E2" s="179"/>
      <c r="F2" s="179" t="s">
        <v>295</v>
      </c>
      <c r="G2" s="179"/>
      <c r="H2" s="179"/>
    </row>
    <row r="3" ht="18.75" hidden="1"/>
    <row r="4" ht="1.5" customHeight="1" hidden="1"/>
    <row r="5" ht="18.75" hidden="1"/>
    <row r="6" spans="2:11" ht="18.75" hidden="1">
      <c r="B6" s="180"/>
      <c r="C6" s="181" t="s">
        <v>0</v>
      </c>
      <c r="D6" s="181" t="s">
        <v>1</v>
      </c>
      <c r="E6" s="181"/>
      <c r="F6" s="181" t="s">
        <v>2</v>
      </c>
      <c r="G6" s="181" t="s">
        <v>3</v>
      </c>
      <c r="H6" s="181" t="s">
        <v>4</v>
      </c>
      <c r="I6" s="181" t="s">
        <v>5</v>
      </c>
      <c r="J6" s="181"/>
      <c r="K6" s="182"/>
    </row>
    <row r="7" spans="2:11" ht="18.75" hidden="1">
      <c r="B7" s="180"/>
      <c r="C7" s="181" t="s">
        <v>6</v>
      </c>
      <c r="D7" s="181"/>
      <c r="E7" s="181"/>
      <c r="F7" s="181"/>
      <c r="G7" s="181" t="s">
        <v>7</v>
      </c>
      <c r="H7" s="181" t="s">
        <v>8</v>
      </c>
      <c r="I7" s="181" t="s">
        <v>9</v>
      </c>
      <c r="J7" s="181"/>
      <c r="K7" s="182"/>
    </row>
    <row r="8" spans="2:11" ht="18.75" hidden="1">
      <c r="B8" s="180" t="s">
        <v>177</v>
      </c>
      <c r="C8" s="183">
        <v>48.28</v>
      </c>
      <c r="D8" s="183">
        <v>0</v>
      </c>
      <c r="E8" s="183"/>
      <c r="F8" s="184"/>
      <c r="G8" s="180"/>
      <c r="H8" s="183">
        <v>0</v>
      </c>
      <c r="I8" s="184">
        <v>48.28</v>
      </c>
      <c r="J8" s="180"/>
      <c r="K8" s="185"/>
    </row>
    <row r="9" spans="2:11" ht="18.75" hidden="1">
      <c r="B9" s="180" t="s">
        <v>11</v>
      </c>
      <c r="C9" s="183">
        <v>4790.06</v>
      </c>
      <c r="D9" s="183">
        <v>3707.55</v>
      </c>
      <c r="E9" s="183"/>
      <c r="F9" s="184">
        <v>2795.32</v>
      </c>
      <c r="G9" s="180"/>
      <c r="H9" s="183">
        <v>2795.32</v>
      </c>
      <c r="I9" s="184">
        <v>5702.29</v>
      </c>
      <c r="J9" s="180"/>
      <c r="K9" s="185"/>
    </row>
    <row r="10" spans="2:11" ht="18.75" hidden="1">
      <c r="B10" s="180" t="s">
        <v>12</v>
      </c>
      <c r="C10" s="180"/>
      <c r="D10" s="183">
        <f>SUM(D8:D9)</f>
        <v>3707.55</v>
      </c>
      <c r="E10" s="183"/>
      <c r="F10" s="180"/>
      <c r="G10" s="180"/>
      <c r="H10" s="183">
        <f>SUM(H8:H9)</f>
        <v>2795.32</v>
      </c>
      <c r="I10" s="180"/>
      <c r="J10" s="180"/>
      <c r="K10" s="185"/>
    </row>
    <row r="11" ht="18.75" hidden="1">
      <c r="B11" s="177" t="s">
        <v>296</v>
      </c>
    </row>
    <row r="12" ht="7.5" customHeight="1" hidden="1"/>
    <row r="13" ht="8.25" customHeight="1" hidden="1"/>
    <row r="14" spans="2:17" ht="18.75" hidden="1">
      <c r="B14" s="186" t="s">
        <v>252</v>
      </c>
      <c r="C14" s="511" t="s">
        <v>14</v>
      </c>
      <c r="D14" s="512"/>
      <c r="E14" s="334"/>
      <c r="F14" s="181"/>
      <c r="G14" s="181"/>
      <c r="H14" s="181"/>
      <c r="I14" s="181" t="s">
        <v>20</v>
      </c>
      <c r="J14" s="185"/>
      <c r="K14" s="185"/>
      <c r="L14" s="185"/>
      <c r="M14" s="185"/>
      <c r="N14" s="185"/>
      <c r="O14" s="185"/>
      <c r="P14" s="185"/>
      <c r="Q14" s="185"/>
    </row>
    <row r="15" spans="2:17" ht="14.25" customHeight="1" hidden="1">
      <c r="B15" s="187"/>
      <c r="C15" s="513"/>
      <c r="D15" s="514"/>
      <c r="E15" s="335"/>
      <c r="F15" s="181"/>
      <c r="G15" s="181"/>
      <c r="H15" s="181" t="s">
        <v>270</v>
      </c>
      <c r="I15" s="181"/>
      <c r="J15" s="185"/>
      <c r="K15" s="185"/>
      <c r="L15" s="185"/>
      <c r="M15" s="185"/>
      <c r="N15" s="185"/>
      <c r="O15" s="185"/>
      <c r="P15" s="185"/>
      <c r="Q15" s="185"/>
    </row>
    <row r="16" spans="2:17" ht="3.75" customHeight="1" hidden="1">
      <c r="B16" s="188"/>
      <c r="C16" s="180"/>
      <c r="D16" s="180"/>
      <c r="E16" s="180"/>
      <c r="F16" s="180"/>
      <c r="G16" s="180"/>
      <c r="H16" s="180"/>
      <c r="I16" s="180"/>
      <c r="J16" s="185"/>
      <c r="K16" s="185"/>
      <c r="L16" s="185"/>
      <c r="M16" s="185"/>
      <c r="N16" s="185"/>
      <c r="O16" s="185"/>
      <c r="P16" s="185"/>
      <c r="Q16" s="185"/>
    </row>
    <row r="17" spans="2:17" ht="13.5" customHeight="1" hidden="1">
      <c r="B17" s="180"/>
      <c r="C17" s="180"/>
      <c r="D17" s="180"/>
      <c r="E17" s="180"/>
      <c r="F17" s="180"/>
      <c r="G17" s="180"/>
      <c r="H17" s="180"/>
      <c r="I17" s="180"/>
      <c r="J17" s="185"/>
      <c r="K17" s="185"/>
      <c r="L17" s="185"/>
      <c r="M17" s="185"/>
      <c r="N17" s="185"/>
      <c r="O17" s="185"/>
      <c r="P17" s="185"/>
      <c r="Q17" s="185"/>
    </row>
    <row r="18" spans="2:17" ht="0.75" customHeight="1" hidden="1">
      <c r="B18" s="180"/>
      <c r="C18" s="180"/>
      <c r="D18" s="180"/>
      <c r="E18" s="180"/>
      <c r="F18" s="180"/>
      <c r="G18" s="180"/>
      <c r="H18" s="180"/>
      <c r="I18" s="180"/>
      <c r="J18" s="185"/>
      <c r="K18" s="185"/>
      <c r="L18" s="185"/>
      <c r="M18" s="185"/>
      <c r="N18" s="185"/>
      <c r="O18" s="185"/>
      <c r="P18" s="185"/>
      <c r="Q18" s="185"/>
    </row>
    <row r="19" spans="2:17" ht="14.25" customHeight="1" hidden="1" thickBot="1">
      <c r="B19" s="180"/>
      <c r="C19" s="180"/>
      <c r="D19" s="180"/>
      <c r="E19" s="180"/>
      <c r="F19" s="180"/>
      <c r="G19" s="180"/>
      <c r="H19" s="180"/>
      <c r="I19" s="180"/>
      <c r="J19" s="185"/>
      <c r="K19" s="185"/>
      <c r="L19" s="185"/>
      <c r="M19" s="185"/>
      <c r="N19" s="185"/>
      <c r="O19" s="185"/>
      <c r="P19" s="185"/>
      <c r="Q19" s="185"/>
    </row>
    <row r="20" spans="2:17" ht="0.75" customHeight="1" hidden="1">
      <c r="B20" s="180"/>
      <c r="C20" s="180"/>
      <c r="D20" s="180"/>
      <c r="E20" s="180"/>
      <c r="F20" s="180"/>
      <c r="G20" s="180"/>
      <c r="H20" s="180"/>
      <c r="I20" s="180"/>
      <c r="J20" s="185"/>
      <c r="K20" s="185"/>
      <c r="L20" s="185"/>
      <c r="M20" s="185"/>
      <c r="N20" s="185"/>
      <c r="O20" s="185"/>
      <c r="P20" s="185"/>
      <c r="Q20" s="185"/>
    </row>
    <row r="21" spans="2:17" ht="19.5" hidden="1" thickBot="1">
      <c r="B21" s="180"/>
      <c r="C21" s="180"/>
      <c r="D21" s="180"/>
      <c r="E21" s="180"/>
      <c r="F21" s="180"/>
      <c r="G21" s="189" t="s">
        <v>297</v>
      </c>
      <c r="H21" s="190" t="s">
        <v>262</v>
      </c>
      <c r="I21" s="180"/>
      <c r="J21" s="185"/>
      <c r="K21" s="185"/>
      <c r="L21" s="185"/>
      <c r="M21" s="185"/>
      <c r="N21" s="185"/>
      <c r="O21" s="185"/>
      <c r="P21" s="185"/>
      <c r="Q21" s="185"/>
    </row>
    <row r="22" spans="2:17" ht="18.75" hidden="1">
      <c r="B22" s="191" t="s">
        <v>215</v>
      </c>
      <c r="C22" s="191"/>
      <c r="D22" s="191"/>
      <c r="E22" s="191"/>
      <c r="F22" s="183"/>
      <c r="G22" s="180">
        <v>347.8</v>
      </c>
      <c r="H22" s="180">
        <v>7.55</v>
      </c>
      <c r="I22" s="184">
        <f>G22*H22</f>
        <v>2625.89</v>
      </c>
      <c r="J22" s="185"/>
      <c r="K22" s="185"/>
      <c r="L22" s="185"/>
      <c r="M22" s="185"/>
      <c r="N22" s="185"/>
      <c r="O22" s="185"/>
      <c r="P22" s="185"/>
      <c r="Q22" s="185"/>
    </row>
    <row r="23" spans="2:17" ht="18.75" hidden="1">
      <c r="B23" s="191" t="s">
        <v>216</v>
      </c>
      <c r="C23" s="191"/>
      <c r="D23" s="191"/>
      <c r="E23" s="191"/>
      <c r="F23" s="180"/>
      <c r="G23" s="180"/>
      <c r="H23" s="180"/>
      <c r="I23" s="180"/>
      <c r="J23" s="185"/>
      <c r="K23" s="185"/>
      <c r="L23" s="185"/>
      <c r="M23" s="185"/>
      <c r="N23" s="185"/>
      <c r="O23" s="185"/>
      <c r="P23" s="185"/>
      <c r="Q23" s="185"/>
    </row>
    <row r="24" spans="2:17" ht="2.25" customHeight="1" hidden="1">
      <c r="B24" s="191" t="s">
        <v>217</v>
      </c>
      <c r="C24" s="191" t="s">
        <v>218</v>
      </c>
      <c r="D24" s="191"/>
      <c r="E24" s="191"/>
      <c r="F24" s="180"/>
      <c r="G24" s="180"/>
      <c r="H24" s="180"/>
      <c r="I24" s="180"/>
      <c r="J24" s="185"/>
      <c r="K24" s="185"/>
      <c r="L24" s="185"/>
      <c r="M24" s="185"/>
      <c r="N24" s="185"/>
      <c r="O24" s="185"/>
      <c r="P24" s="185"/>
      <c r="Q24" s="185"/>
    </row>
    <row r="25" spans="2:17" ht="14.25" customHeight="1" hidden="1">
      <c r="B25" s="191" t="s">
        <v>219</v>
      </c>
      <c r="C25" s="191"/>
      <c r="D25" s="191"/>
      <c r="E25" s="191"/>
      <c r="F25" s="180"/>
      <c r="G25" s="180"/>
      <c r="H25" s="180"/>
      <c r="I25" s="180"/>
      <c r="J25" s="185"/>
      <c r="K25" s="185"/>
      <c r="L25" s="185"/>
      <c r="M25" s="185"/>
      <c r="N25" s="185"/>
      <c r="O25" s="185"/>
      <c r="P25" s="185"/>
      <c r="Q25" s="185"/>
    </row>
    <row r="26" spans="2:17" ht="18.75" hidden="1">
      <c r="B26" s="180"/>
      <c r="C26" s="180"/>
      <c r="D26" s="180"/>
      <c r="E26" s="180"/>
      <c r="F26" s="180"/>
      <c r="G26" s="180"/>
      <c r="H26" s="180"/>
      <c r="I26" s="180"/>
      <c r="J26" s="185"/>
      <c r="K26" s="185"/>
      <c r="L26" s="185"/>
      <c r="M26" s="185"/>
      <c r="N26" s="185"/>
      <c r="O26" s="185"/>
      <c r="P26" s="185"/>
      <c r="Q26" s="185"/>
    </row>
    <row r="27" spans="2:17" ht="0.75" customHeight="1" hidden="1">
      <c r="B27" s="180"/>
      <c r="C27" s="180"/>
      <c r="D27" s="180"/>
      <c r="E27" s="180"/>
      <c r="F27" s="180"/>
      <c r="G27" s="180"/>
      <c r="H27" s="180"/>
      <c r="I27" s="180"/>
      <c r="J27" s="185"/>
      <c r="K27" s="185"/>
      <c r="L27" s="185"/>
      <c r="M27" s="185"/>
      <c r="N27" s="185"/>
      <c r="O27" s="185"/>
      <c r="P27" s="185"/>
      <c r="Q27" s="185"/>
    </row>
    <row r="28" spans="2:17" ht="3.75" customHeight="1" hidden="1">
      <c r="B28" s="180"/>
      <c r="C28" s="180"/>
      <c r="D28" s="180"/>
      <c r="E28" s="180"/>
      <c r="F28" s="180"/>
      <c r="G28" s="180"/>
      <c r="H28" s="180"/>
      <c r="I28" s="180"/>
      <c r="J28" s="185"/>
      <c r="K28" s="185"/>
      <c r="L28" s="185"/>
      <c r="M28" s="185"/>
      <c r="N28" s="185"/>
      <c r="O28" s="185"/>
      <c r="P28" s="185"/>
      <c r="Q28" s="185"/>
    </row>
    <row r="29" spans="2:17" ht="18.75" hidden="1">
      <c r="B29" s="180"/>
      <c r="C29" s="180"/>
      <c r="D29" s="180"/>
      <c r="E29" s="180"/>
      <c r="F29" s="180"/>
      <c r="G29" s="180"/>
      <c r="H29" s="180"/>
      <c r="I29" s="180"/>
      <c r="J29" s="185"/>
      <c r="K29" s="185"/>
      <c r="L29" s="185"/>
      <c r="M29" s="185"/>
      <c r="N29" s="185"/>
      <c r="O29" s="185"/>
      <c r="P29" s="185"/>
      <c r="Q29" s="185"/>
    </row>
    <row r="30" spans="2:17" ht="0.75" customHeight="1" hidden="1">
      <c r="B30" s="180"/>
      <c r="C30" s="180"/>
      <c r="D30" s="180"/>
      <c r="E30" s="180"/>
      <c r="F30" s="180"/>
      <c r="G30" s="180"/>
      <c r="H30" s="180"/>
      <c r="I30" s="180"/>
      <c r="J30" s="185"/>
      <c r="K30" s="185"/>
      <c r="L30" s="185"/>
      <c r="M30" s="185"/>
      <c r="N30" s="185"/>
      <c r="O30" s="185"/>
      <c r="P30" s="185"/>
      <c r="Q30" s="185"/>
    </row>
    <row r="31" spans="2:17" ht="18.75" hidden="1">
      <c r="B31" s="180"/>
      <c r="C31" s="180"/>
      <c r="D31" s="180"/>
      <c r="E31" s="180"/>
      <c r="F31" s="180"/>
      <c r="G31" s="180"/>
      <c r="H31" s="180"/>
      <c r="I31" s="180"/>
      <c r="J31" s="185"/>
      <c r="K31" s="185"/>
      <c r="L31" s="185"/>
      <c r="M31" s="185"/>
      <c r="N31" s="185"/>
      <c r="O31" s="185"/>
      <c r="P31" s="185"/>
      <c r="Q31" s="185"/>
    </row>
    <row r="32" spans="2:17" ht="18.75" hidden="1">
      <c r="B32" s="180"/>
      <c r="C32" s="180"/>
      <c r="D32" s="180"/>
      <c r="E32" s="180"/>
      <c r="F32" s="180"/>
      <c r="G32" s="180"/>
      <c r="H32" s="180"/>
      <c r="I32" s="180"/>
      <c r="J32" s="185"/>
      <c r="K32" s="185"/>
      <c r="L32" s="185"/>
      <c r="M32" s="185"/>
      <c r="N32" s="185"/>
      <c r="O32" s="185"/>
      <c r="P32" s="185"/>
      <c r="Q32" s="185"/>
    </row>
    <row r="33" spans="1:28" s="146" customFormat="1" ht="18.75" hidden="1">
      <c r="A33" s="177"/>
      <c r="B33" s="180"/>
      <c r="C33" s="180"/>
      <c r="D33" s="180"/>
      <c r="E33" s="180"/>
      <c r="F33" s="180"/>
      <c r="G33" s="181"/>
      <c r="H33" s="181"/>
      <c r="I33" s="192"/>
      <c r="J33" s="185"/>
      <c r="K33" s="185"/>
      <c r="L33" s="185"/>
      <c r="M33" s="185"/>
      <c r="N33" s="185"/>
      <c r="O33" s="185"/>
      <c r="P33" s="185"/>
      <c r="Q33" s="185"/>
      <c r="R33" s="177"/>
      <c r="S33" s="177"/>
      <c r="T33" s="177"/>
      <c r="U33" s="177"/>
      <c r="V33" s="177"/>
      <c r="W33" s="178"/>
      <c r="X33" s="178"/>
      <c r="Y33" s="178"/>
      <c r="Z33" s="178"/>
      <c r="AA33" s="178"/>
      <c r="AB33" s="178"/>
    </row>
    <row r="34" spans="1:28" s="146" customFormat="1" ht="18.75" hidden="1">
      <c r="A34" s="177"/>
      <c r="B34" s="180"/>
      <c r="C34" s="180"/>
      <c r="D34" s="180"/>
      <c r="E34" s="180"/>
      <c r="F34" s="180"/>
      <c r="G34" s="180"/>
      <c r="H34" s="180" t="s">
        <v>27</v>
      </c>
      <c r="I34" s="193">
        <f>SUM(I17:I33)</f>
        <v>2625.89</v>
      </c>
      <c r="J34" s="185"/>
      <c r="K34" s="185"/>
      <c r="L34" s="185"/>
      <c r="M34" s="185"/>
      <c r="N34" s="185"/>
      <c r="O34" s="185"/>
      <c r="P34" s="185"/>
      <c r="Q34" s="185"/>
      <c r="R34" s="177"/>
      <c r="S34" s="177"/>
      <c r="T34" s="177"/>
      <c r="U34" s="177"/>
      <c r="V34" s="177"/>
      <c r="W34" s="178"/>
      <c r="X34" s="178"/>
      <c r="Y34" s="178"/>
      <c r="Z34" s="178"/>
      <c r="AA34" s="178"/>
      <c r="AB34" s="178"/>
    </row>
    <row r="35" spans="1:28" s="146" customFormat="1" ht="18.75">
      <c r="A35" s="515" t="s">
        <v>298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8"/>
      <c r="X35" s="178"/>
      <c r="Y35" s="178"/>
      <c r="Z35" s="178"/>
      <c r="AA35" s="178"/>
      <c r="AB35" s="178"/>
    </row>
    <row r="36" spans="1:28" s="146" customFormat="1" ht="18.75">
      <c r="A36" s="515"/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8"/>
      <c r="X36" s="178"/>
      <c r="Y36" s="178"/>
      <c r="Z36" s="178"/>
      <c r="AA36" s="178"/>
      <c r="AB36" s="178"/>
    </row>
    <row r="37" spans="1:28" s="146" customFormat="1" ht="18.75" hidden="1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8"/>
      <c r="X37" s="178"/>
      <c r="Y37" s="178"/>
      <c r="Z37" s="178"/>
      <c r="AA37" s="178"/>
      <c r="AB37" s="178"/>
    </row>
    <row r="38" spans="1:28" s="146" customFormat="1" ht="18.75" hidden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8"/>
      <c r="X38" s="178"/>
      <c r="Y38" s="178"/>
      <c r="Z38" s="178"/>
      <c r="AA38" s="178"/>
      <c r="AB38" s="178"/>
    </row>
    <row r="39" spans="1:28" s="146" customFormat="1" ht="18.75">
      <c r="A39" s="194"/>
      <c r="B39" s="195"/>
      <c r="C39" s="195"/>
      <c r="D39" s="195"/>
      <c r="E39" s="195"/>
      <c r="F39" s="195"/>
      <c r="G39" s="195"/>
      <c r="H39" s="194"/>
      <c r="I39" s="194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8"/>
      <c r="X39" s="178"/>
      <c r="Y39" s="178"/>
      <c r="Z39" s="178"/>
      <c r="AA39" s="178"/>
      <c r="AB39" s="178"/>
    </row>
    <row r="40" spans="1:28" s="146" customFormat="1" ht="18.75">
      <c r="A40" s="194"/>
      <c r="B40" s="194" t="s">
        <v>299</v>
      </c>
      <c r="C40" s="195"/>
      <c r="D40" s="195"/>
      <c r="E40" s="195"/>
      <c r="F40" s="195"/>
      <c r="G40" s="194"/>
      <c r="H40" s="195"/>
      <c r="I40" s="194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8"/>
      <c r="X40" s="178"/>
      <c r="Y40" s="178"/>
      <c r="Z40" s="178"/>
      <c r="AA40" s="178"/>
      <c r="AB40" s="178"/>
    </row>
    <row r="41" spans="1:28" s="146" customFormat="1" ht="18.75">
      <c r="A41" s="194"/>
      <c r="B41" s="195" t="s">
        <v>300</v>
      </c>
      <c r="C41" s="194" t="s">
        <v>301</v>
      </c>
      <c r="D41" s="194"/>
      <c r="E41" s="194"/>
      <c r="F41" s="195"/>
      <c r="G41" s="194"/>
      <c r="H41" s="195"/>
      <c r="I41" s="194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8"/>
      <c r="X41" s="178"/>
      <c r="Y41" s="178"/>
      <c r="Z41" s="178"/>
      <c r="AA41" s="178"/>
      <c r="AB41" s="178"/>
    </row>
    <row r="42" spans="1:28" s="146" customFormat="1" ht="18.75">
      <c r="A42" s="194"/>
      <c r="B42" s="195" t="s">
        <v>302</v>
      </c>
      <c r="C42" s="196">
        <v>1798.6000000000001</v>
      </c>
      <c r="D42" s="194" t="s">
        <v>303</v>
      </c>
      <c r="E42" s="194"/>
      <c r="F42" s="195"/>
      <c r="G42" s="194"/>
      <c r="H42" s="195"/>
      <c r="I42" s="194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8"/>
      <c r="X42" s="178"/>
      <c r="Y42" s="178"/>
      <c r="Z42" s="178"/>
      <c r="AA42" s="178"/>
      <c r="AB42" s="178"/>
    </row>
    <row r="43" spans="1:29" s="146" customFormat="1" ht="18" customHeight="1">
      <c r="A43" s="194"/>
      <c r="B43" s="195" t="s">
        <v>304</v>
      </c>
      <c r="C43" s="197" t="s">
        <v>375</v>
      </c>
      <c r="D43" s="194" t="s">
        <v>405</v>
      </c>
      <c r="E43" s="194"/>
      <c r="F43" s="194"/>
      <c r="G43" s="195"/>
      <c r="H43" s="195"/>
      <c r="I43" s="194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85"/>
      <c r="W43" s="239"/>
      <c r="X43" s="239"/>
      <c r="Y43" s="239"/>
      <c r="Z43" s="239"/>
      <c r="AA43" s="239"/>
      <c r="AB43" s="239"/>
      <c r="AC43" s="320"/>
    </row>
    <row r="44" spans="1:29" s="146" customFormat="1" ht="18" customHeight="1">
      <c r="A44" s="194"/>
      <c r="B44" s="195"/>
      <c r="C44" s="197"/>
      <c r="D44" s="194"/>
      <c r="E44" s="194"/>
      <c r="F44" s="194"/>
      <c r="G44" s="195"/>
      <c r="H44" s="195"/>
      <c r="I44" s="194"/>
      <c r="J44" s="177"/>
      <c r="K44" s="177"/>
      <c r="M44" s="177"/>
      <c r="N44" s="177"/>
      <c r="O44" s="177"/>
      <c r="P44" s="177"/>
      <c r="Q44" s="177"/>
      <c r="R44" s="177"/>
      <c r="S44" s="177"/>
      <c r="T44" s="177"/>
      <c r="U44" s="177"/>
      <c r="V44" s="185"/>
      <c r="W44" s="564"/>
      <c r="X44" s="564"/>
      <c r="Y44" s="564"/>
      <c r="Z44" s="564"/>
      <c r="AA44" s="564"/>
      <c r="AB44" s="239"/>
      <c r="AC44" s="320"/>
    </row>
    <row r="45" spans="1:29" s="146" customFormat="1" ht="60" customHeight="1">
      <c r="A45" s="194"/>
      <c r="B45" s="195"/>
      <c r="C45" s="197"/>
      <c r="D45" s="194"/>
      <c r="E45" s="194"/>
      <c r="F45" s="194"/>
      <c r="G45" s="198" t="s">
        <v>307</v>
      </c>
      <c r="H45" s="199" t="s">
        <v>1</v>
      </c>
      <c r="I45" s="199" t="s">
        <v>2</v>
      </c>
      <c r="J45" s="200" t="s">
        <v>308</v>
      </c>
      <c r="K45" s="331" t="s">
        <v>309</v>
      </c>
      <c r="M45" s="177"/>
      <c r="N45" s="177"/>
      <c r="O45" s="177"/>
      <c r="P45" s="177"/>
      <c r="Q45" s="177"/>
      <c r="R45" s="177"/>
      <c r="S45" s="177"/>
      <c r="T45" s="177"/>
      <c r="U45" s="177"/>
      <c r="V45" s="320"/>
      <c r="W45" s="321"/>
      <c r="X45" s="321"/>
      <c r="Y45" s="321"/>
      <c r="Z45" s="321"/>
      <c r="AA45" s="321"/>
      <c r="AB45" s="239"/>
      <c r="AC45" s="320"/>
    </row>
    <row r="46" spans="1:29" s="207" customFormat="1" ht="12.75" customHeight="1">
      <c r="A46" s="202"/>
      <c r="B46" s="203"/>
      <c r="C46" s="204"/>
      <c r="D46" s="202"/>
      <c r="E46" s="202"/>
      <c r="F46" s="202"/>
      <c r="G46" s="205" t="s">
        <v>51</v>
      </c>
      <c r="H46" s="205" t="s">
        <v>51</v>
      </c>
      <c r="I46" s="205" t="s">
        <v>51</v>
      </c>
      <c r="J46" s="205" t="s">
        <v>51</v>
      </c>
      <c r="K46" s="205" t="s">
        <v>51</v>
      </c>
      <c r="M46" s="206" t="s">
        <v>397</v>
      </c>
      <c r="N46" s="206" t="s">
        <v>398</v>
      </c>
      <c r="O46" s="280" t="s">
        <v>312</v>
      </c>
      <c r="P46" s="280" t="s">
        <v>311</v>
      </c>
      <c r="Q46" s="280" t="s">
        <v>349</v>
      </c>
      <c r="R46" s="280" t="s">
        <v>313</v>
      </c>
      <c r="S46" s="206"/>
      <c r="V46" s="322"/>
      <c r="W46" s="323"/>
      <c r="X46" s="323"/>
      <c r="Y46" s="323"/>
      <c r="Z46" s="323"/>
      <c r="AA46" s="323"/>
      <c r="AB46" s="324"/>
      <c r="AC46" s="282"/>
    </row>
    <row r="47" spans="1:29" s="146" customFormat="1" ht="33" customHeight="1">
      <c r="A47" s="194"/>
      <c r="B47" s="503" t="s">
        <v>314</v>
      </c>
      <c r="C47" s="503"/>
      <c r="D47" s="503"/>
      <c r="E47" s="503"/>
      <c r="F47" s="503"/>
      <c r="G47" s="210">
        <f>G49+G50</f>
        <v>14.11</v>
      </c>
      <c r="H47" s="211">
        <f>H49+H50</f>
        <v>25378.24</v>
      </c>
      <c r="I47" s="211">
        <f>P47+O47</f>
        <v>27576.570000000003</v>
      </c>
      <c r="J47" s="212">
        <f>J50+J49</f>
        <v>17032.74</v>
      </c>
      <c r="K47" s="212">
        <f>I47-J47</f>
        <v>10543.830000000002</v>
      </c>
      <c r="M47" s="345">
        <v>70575.47</v>
      </c>
      <c r="N47" s="345">
        <v>68377.16000000002</v>
      </c>
      <c r="O47" s="346">
        <v>27316.790000000005</v>
      </c>
      <c r="P47" s="346">
        <v>259.78000000000003</v>
      </c>
      <c r="Q47" s="347">
        <v>0</v>
      </c>
      <c r="R47" s="346">
        <v>137.81</v>
      </c>
      <c r="S47" s="286">
        <v>6680.32</v>
      </c>
      <c r="T47" s="177"/>
      <c r="U47" s="177"/>
      <c r="V47" s="322"/>
      <c r="W47" s="325"/>
      <c r="X47" s="325"/>
      <c r="Y47" s="325"/>
      <c r="Z47" s="323"/>
      <c r="AA47" s="326"/>
      <c r="AB47" s="239"/>
      <c r="AC47" s="320"/>
    </row>
    <row r="48" spans="1:29" s="146" customFormat="1" ht="18" customHeight="1">
      <c r="A48" s="194"/>
      <c r="B48" s="516" t="s">
        <v>315</v>
      </c>
      <c r="C48" s="486"/>
      <c r="D48" s="486"/>
      <c r="E48" s="486"/>
      <c r="F48" s="487"/>
      <c r="G48" s="213"/>
      <c r="H48" s="214"/>
      <c r="I48" s="214"/>
      <c r="J48" s="180"/>
      <c r="K48" s="180"/>
      <c r="M48" s="177"/>
      <c r="N48" s="177"/>
      <c r="O48" s="177"/>
      <c r="P48" s="177"/>
      <c r="Q48" s="177"/>
      <c r="R48" s="177"/>
      <c r="S48" s="177"/>
      <c r="T48" s="177"/>
      <c r="U48" s="177"/>
      <c r="V48" s="322"/>
      <c r="W48" s="325"/>
      <c r="X48" s="325"/>
      <c r="Y48" s="325"/>
      <c r="Z48" s="323"/>
      <c r="AA48" s="326"/>
      <c r="AB48" s="239"/>
      <c r="AC48" s="320"/>
    </row>
    <row r="49" spans="1:29" s="146" customFormat="1" ht="18" customHeight="1">
      <c r="A49" s="194"/>
      <c r="B49" s="501" t="s">
        <v>11</v>
      </c>
      <c r="C49" s="501"/>
      <c r="D49" s="501"/>
      <c r="E49" s="501"/>
      <c r="F49" s="501"/>
      <c r="G49" s="213">
        <f>G58</f>
        <v>9.47</v>
      </c>
      <c r="H49" s="214">
        <f>ROUND(G49*C42,2)</f>
        <v>17032.74</v>
      </c>
      <c r="I49" s="214">
        <f>O47</f>
        <v>27316.790000000005</v>
      </c>
      <c r="J49" s="214">
        <f>H49</f>
        <v>17032.74</v>
      </c>
      <c r="K49" s="214">
        <f>I49-J49</f>
        <v>10284.050000000003</v>
      </c>
      <c r="M49" s="177"/>
      <c r="N49" s="177"/>
      <c r="O49" s="177"/>
      <c r="P49" s="177"/>
      <c r="Q49" s="177"/>
      <c r="R49" s="177"/>
      <c r="S49" s="177"/>
      <c r="T49" s="177"/>
      <c r="U49" s="177"/>
      <c r="V49" s="322"/>
      <c r="W49" s="327"/>
      <c r="X49" s="327"/>
      <c r="Y49" s="327"/>
      <c r="Z49" s="323"/>
      <c r="AA49" s="328"/>
      <c r="AB49" s="239"/>
      <c r="AC49" s="320"/>
    </row>
    <row r="50" spans="1:29" s="146" customFormat="1" ht="18" customHeight="1">
      <c r="A50" s="194"/>
      <c r="B50" s="501" t="s">
        <v>62</v>
      </c>
      <c r="C50" s="501"/>
      <c r="D50" s="501"/>
      <c r="E50" s="501"/>
      <c r="F50" s="501"/>
      <c r="G50" s="213">
        <v>4.64</v>
      </c>
      <c r="H50" s="214">
        <f>ROUND(G50*C42,2)</f>
        <v>8345.5</v>
      </c>
      <c r="I50" s="214">
        <f>I47-I49</f>
        <v>259.77999999999884</v>
      </c>
      <c r="J50" s="214">
        <f>H66</f>
        <v>0</v>
      </c>
      <c r="K50" s="214">
        <f>I50-J50</f>
        <v>259.77999999999884</v>
      </c>
      <c r="M50" s="177"/>
      <c r="N50" s="177"/>
      <c r="O50" s="177"/>
      <c r="P50" s="177"/>
      <c r="Q50" s="177"/>
      <c r="R50" s="177"/>
      <c r="S50" s="177"/>
      <c r="T50" s="177"/>
      <c r="U50" s="177"/>
      <c r="V50" s="322"/>
      <c r="W50" s="325"/>
      <c r="X50" s="325"/>
      <c r="Y50" s="325"/>
      <c r="Z50" s="323"/>
      <c r="AA50" s="326"/>
      <c r="AB50" s="239"/>
      <c r="AC50" s="320"/>
    </row>
    <row r="51" spans="1:29" s="146" customFormat="1" ht="36.75" customHeight="1">
      <c r="A51" s="194"/>
      <c r="B51" s="279"/>
      <c r="C51" s="279"/>
      <c r="D51" s="279"/>
      <c r="E51" s="279"/>
      <c r="F51" s="278"/>
      <c r="G51" s="177"/>
      <c r="H51" s="177"/>
      <c r="I51" s="177"/>
      <c r="J51" s="177"/>
      <c r="K51" s="177"/>
      <c r="M51" s="177"/>
      <c r="N51" s="177"/>
      <c r="O51" s="177"/>
      <c r="P51" s="177"/>
      <c r="Q51" s="177"/>
      <c r="R51" s="177"/>
      <c r="S51" s="177"/>
      <c r="T51" s="177"/>
      <c r="U51" s="177"/>
      <c r="V51" s="322"/>
      <c r="W51" s="325"/>
      <c r="X51" s="325"/>
      <c r="Y51" s="325"/>
      <c r="Z51" s="323"/>
      <c r="AA51" s="326"/>
      <c r="AB51" s="239"/>
      <c r="AC51" s="320"/>
    </row>
    <row r="52" spans="1:29" s="146" customFormat="1" ht="18.75">
      <c r="A52" s="194"/>
      <c r="B52" s="177"/>
      <c r="C52" s="177"/>
      <c r="D52" s="177"/>
      <c r="E52" s="177"/>
      <c r="F52" s="177"/>
      <c r="G52" s="215" t="s">
        <v>345</v>
      </c>
      <c r="H52" s="215" t="s">
        <v>1</v>
      </c>
      <c r="I52" s="215" t="s">
        <v>2</v>
      </c>
      <c r="J52" s="215" t="s">
        <v>346</v>
      </c>
      <c r="K52" s="215" t="s">
        <v>391</v>
      </c>
      <c r="L52" s="216"/>
      <c r="M52" s="177"/>
      <c r="N52" s="177"/>
      <c r="O52" s="177"/>
      <c r="P52" s="177"/>
      <c r="Q52" s="177"/>
      <c r="R52" s="177"/>
      <c r="S52" s="177"/>
      <c r="T52" s="177"/>
      <c r="U52" s="177"/>
      <c r="V52" s="322"/>
      <c r="W52" s="325"/>
      <c r="X52" s="325"/>
      <c r="Y52" s="325"/>
      <c r="Z52" s="323"/>
      <c r="AA52" s="326"/>
      <c r="AB52" s="239"/>
      <c r="AC52" s="320"/>
    </row>
    <row r="53" spans="1:29" s="146" customFormat="1" ht="18" customHeight="1">
      <c r="A53" s="177"/>
      <c r="B53" s="503" t="s">
        <v>344</v>
      </c>
      <c r="C53" s="503"/>
      <c r="D53" s="503"/>
      <c r="E53" s="503"/>
      <c r="F53" s="517"/>
      <c r="G53" s="217">
        <f>'01 15 г'!J53</f>
        <v>6818.129999999996</v>
      </c>
      <c r="H53" s="217">
        <f>Q47</f>
        <v>0</v>
      </c>
      <c r="I53" s="217">
        <f>R47</f>
        <v>137.81</v>
      </c>
      <c r="J53" s="217">
        <f>G53+H53-I53</f>
        <v>6680.319999999995</v>
      </c>
      <c r="K53" s="217">
        <f>I53</f>
        <v>137.81</v>
      </c>
      <c r="L53" s="177"/>
      <c r="M53" s="177"/>
      <c r="N53" s="185"/>
      <c r="O53" s="177"/>
      <c r="P53" s="177"/>
      <c r="Q53" s="177"/>
      <c r="R53" s="177"/>
      <c r="S53" s="177"/>
      <c r="T53" s="177"/>
      <c r="U53" s="177"/>
      <c r="V53" s="322"/>
      <c r="W53" s="325"/>
      <c r="X53" s="325"/>
      <c r="Y53" s="325"/>
      <c r="Z53" s="323"/>
      <c r="AA53" s="326"/>
      <c r="AB53" s="239"/>
      <c r="AC53" s="320"/>
    </row>
    <row r="54" spans="1:29" s="146" customFormat="1" ht="18" customHeight="1">
      <c r="A54" s="177"/>
      <c r="B54" s="195"/>
      <c r="C54" s="197"/>
      <c r="D54" s="194"/>
      <c r="E54" s="194"/>
      <c r="F54" s="194"/>
      <c r="G54" s="195"/>
      <c r="H54" s="195"/>
      <c r="I54" s="194"/>
      <c r="J54" s="177"/>
      <c r="K54" s="177"/>
      <c r="L54" s="177"/>
      <c r="M54" s="177"/>
      <c r="N54" s="281"/>
      <c r="O54" s="177"/>
      <c r="P54" s="177"/>
      <c r="Q54" s="177"/>
      <c r="R54" s="177"/>
      <c r="S54" s="177"/>
      <c r="T54" s="177"/>
      <c r="U54" s="177"/>
      <c r="V54" s="322"/>
      <c r="W54" s="325"/>
      <c r="X54" s="325"/>
      <c r="Y54" s="325"/>
      <c r="Z54" s="323"/>
      <c r="AA54" s="326"/>
      <c r="AB54" s="239"/>
      <c r="AC54" s="320"/>
    </row>
    <row r="55" spans="1:29" s="146" customFormat="1" ht="18.75">
      <c r="A55" s="194"/>
      <c r="B55" s="218"/>
      <c r="C55" s="219"/>
      <c r="D55" s="220"/>
      <c r="E55" s="220"/>
      <c r="F55" s="220"/>
      <c r="G55" s="217" t="s">
        <v>307</v>
      </c>
      <c r="H55" s="217" t="s">
        <v>317</v>
      </c>
      <c r="I55" s="194"/>
      <c r="J55" s="177"/>
      <c r="K55" s="177"/>
      <c r="L55" s="177"/>
      <c r="M55" s="177"/>
      <c r="N55" s="282"/>
      <c r="O55" s="177"/>
      <c r="P55" s="177"/>
      <c r="Q55" s="177"/>
      <c r="R55" s="177"/>
      <c r="S55" s="177"/>
      <c r="T55" s="177"/>
      <c r="U55" s="177"/>
      <c r="V55" s="322"/>
      <c r="W55" s="325"/>
      <c r="X55" s="325"/>
      <c r="Y55" s="325"/>
      <c r="Z55" s="323"/>
      <c r="AA55" s="326"/>
      <c r="AB55" s="239"/>
      <c r="AC55" s="320"/>
    </row>
    <row r="56" spans="1:29" s="207" customFormat="1" ht="11.25" customHeight="1">
      <c r="A56" s="221"/>
      <c r="B56" s="222"/>
      <c r="C56" s="223"/>
      <c r="D56" s="224"/>
      <c r="E56" s="224"/>
      <c r="F56" s="224"/>
      <c r="G56" s="205" t="s">
        <v>51</v>
      </c>
      <c r="H56" s="205" t="s">
        <v>51</v>
      </c>
      <c r="I56" s="202"/>
      <c r="L56" s="202"/>
      <c r="N56" s="283"/>
      <c r="V56" s="322"/>
      <c r="W56" s="325"/>
      <c r="X56" s="325"/>
      <c r="Y56" s="325"/>
      <c r="Z56" s="323"/>
      <c r="AA56" s="326"/>
      <c r="AB56" s="324"/>
      <c r="AC56" s="282"/>
    </row>
    <row r="57" spans="1:29" s="146" customFormat="1" ht="33.75" customHeight="1">
      <c r="A57" s="225" t="s">
        <v>318</v>
      </c>
      <c r="B57" s="504" t="s">
        <v>342</v>
      </c>
      <c r="C57" s="505"/>
      <c r="D57" s="505"/>
      <c r="E57" s="505"/>
      <c r="F57" s="505"/>
      <c r="G57" s="180"/>
      <c r="H57" s="226">
        <f>H58+H66</f>
        <v>17032.738</v>
      </c>
      <c r="I57" s="194"/>
      <c r="J57" s="177"/>
      <c r="K57" s="177"/>
      <c r="L57" s="177"/>
      <c r="M57" s="177"/>
      <c r="N57" s="216"/>
      <c r="O57" s="177"/>
      <c r="P57" s="177"/>
      <c r="Q57" s="177"/>
      <c r="R57" s="177"/>
      <c r="S57" s="177"/>
      <c r="T57" s="177"/>
      <c r="U57" s="177"/>
      <c r="V57" s="322"/>
      <c r="W57" s="325"/>
      <c r="X57" s="325"/>
      <c r="Y57" s="325"/>
      <c r="Z57" s="323"/>
      <c r="AA57" s="326"/>
      <c r="AB57" s="239"/>
      <c r="AC57" s="320"/>
    </row>
    <row r="58" spans="1:29" s="146" customFormat="1" ht="18.75">
      <c r="A58" s="227" t="s">
        <v>320</v>
      </c>
      <c r="B58" s="506" t="s">
        <v>321</v>
      </c>
      <c r="C58" s="507"/>
      <c r="D58" s="507"/>
      <c r="E58" s="507"/>
      <c r="F58" s="508"/>
      <c r="G58" s="228">
        <f>G59+G60+G61+G63+G65</f>
        <v>9.47</v>
      </c>
      <c r="H58" s="228">
        <f>H59+H60+H61+H63+H65</f>
        <v>17032.738</v>
      </c>
      <c r="I58" s="194"/>
      <c r="J58" s="177"/>
      <c r="K58" s="229"/>
      <c r="L58" s="177"/>
      <c r="M58" s="177"/>
      <c r="N58" s="216"/>
      <c r="O58" s="177"/>
      <c r="P58" s="177"/>
      <c r="Q58" s="177"/>
      <c r="R58" s="177"/>
      <c r="S58" s="177"/>
      <c r="T58" s="177"/>
      <c r="U58" s="177"/>
      <c r="V58" s="329"/>
      <c r="W58" s="330"/>
      <c r="X58" s="330"/>
      <c r="Y58" s="330"/>
      <c r="Z58" s="330"/>
      <c r="AA58" s="330"/>
      <c r="AB58" s="239"/>
      <c r="AC58" s="320"/>
    </row>
    <row r="59" spans="1:29" s="146" customFormat="1" ht="18.75">
      <c r="A59" s="333" t="s">
        <v>322</v>
      </c>
      <c r="B59" s="509" t="s">
        <v>323</v>
      </c>
      <c r="C59" s="507"/>
      <c r="D59" s="507"/>
      <c r="E59" s="507"/>
      <c r="F59" s="508"/>
      <c r="G59" s="230">
        <v>1.87</v>
      </c>
      <c r="H59" s="332">
        <f>ROUND(G59*C42,2)</f>
        <v>3363.38</v>
      </c>
      <c r="I59" s="194"/>
      <c r="J59" s="177"/>
      <c r="K59" s="229"/>
      <c r="L59" s="177"/>
      <c r="M59" s="177"/>
      <c r="N59" s="216"/>
      <c r="O59" s="177"/>
      <c r="P59" s="177"/>
      <c r="Q59" s="177"/>
      <c r="R59" s="177"/>
      <c r="S59" s="177"/>
      <c r="T59" s="177"/>
      <c r="U59" s="177"/>
      <c r="V59" s="185"/>
      <c r="W59" s="239"/>
      <c r="X59" s="239"/>
      <c r="Y59" s="239"/>
      <c r="Z59" s="239"/>
      <c r="AA59" s="239"/>
      <c r="AB59" s="239"/>
      <c r="AC59" s="320"/>
    </row>
    <row r="60" spans="1:29" s="146" customFormat="1" ht="39.75" customHeight="1">
      <c r="A60" s="333" t="s">
        <v>324</v>
      </c>
      <c r="B60" s="510" t="s">
        <v>325</v>
      </c>
      <c r="C60" s="499"/>
      <c r="D60" s="499"/>
      <c r="E60" s="499"/>
      <c r="F60" s="499"/>
      <c r="G60" s="331">
        <v>2.2</v>
      </c>
      <c r="H60" s="332">
        <f>ROUND(G60*C42,2)</f>
        <v>3956.92</v>
      </c>
      <c r="I60" s="194"/>
      <c r="J60" s="177"/>
      <c r="K60" s="229"/>
      <c r="L60" s="177"/>
      <c r="M60" s="177"/>
      <c r="N60" s="216"/>
      <c r="O60" s="177"/>
      <c r="P60" s="177"/>
      <c r="Q60" s="177"/>
      <c r="R60" s="177"/>
      <c r="S60" s="177"/>
      <c r="T60" s="177"/>
      <c r="U60" s="177"/>
      <c r="V60" s="185"/>
      <c r="W60" s="239"/>
      <c r="X60" s="239"/>
      <c r="Y60" s="239"/>
      <c r="Z60" s="239"/>
      <c r="AA60" s="239"/>
      <c r="AB60" s="239"/>
      <c r="AC60" s="320"/>
    </row>
    <row r="61" spans="1:29" s="146" customFormat="1" ht="15" customHeight="1">
      <c r="A61" s="501" t="s">
        <v>326</v>
      </c>
      <c r="B61" s="502" t="s">
        <v>327</v>
      </c>
      <c r="C61" s="496"/>
      <c r="D61" s="496"/>
      <c r="E61" s="496"/>
      <c r="F61" s="496"/>
      <c r="G61" s="482">
        <v>1.58</v>
      </c>
      <c r="H61" s="500">
        <f>ROUND(G61*C42,2)</f>
        <v>2841.79</v>
      </c>
      <c r="I61" s="194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85"/>
      <c r="W61" s="239"/>
      <c r="X61" s="239"/>
      <c r="Y61" s="239"/>
      <c r="Z61" s="239"/>
      <c r="AA61" s="239"/>
      <c r="AB61" s="239"/>
      <c r="AC61" s="320"/>
    </row>
    <row r="62" spans="1:29" s="146" customFormat="1" ht="18.75" customHeight="1">
      <c r="A62" s="501"/>
      <c r="B62" s="496"/>
      <c r="C62" s="496"/>
      <c r="D62" s="496"/>
      <c r="E62" s="496"/>
      <c r="F62" s="496"/>
      <c r="G62" s="482"/>
      <c r="H62" s="500"/>
      <c r="I62" s="194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85"/>
      <c r="W62" s="239"/>
      <c r="X62" s="239"/>
      <c r="Y62" s="239"/>
      <c r="Z62" s="239"/>
      <c r="AA62" s="239"/>
      <c r="AB62" s="239"/>
      <c r="AC62" s="320"/>
    </row>
    <row r="63" spans="1:28" s="146" customFormat="1" ht="21" customHeight="1">
      <c r="A63" s="501" t="s">
        <v>328</v>
      </c>
      <c r="B63" s="502" t="s">
        <v>329</v>
      </c>
      <c r="C63" s="496"/>
      <c r="D63" s="496"/>
      <c r="E63" s="496"/>
      <c r="F63" s="496"/>
      <c r="G63" s="482">
        <v>1.28</v>
      </c>
      <c r="H63" s="500">
        <f>G63*C42</f>
        <v>2302.208</v>
      </c>
      <c r="I63" s="194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97"/>
      <c r="X63" s="178"/>
      <c r="Y63" s="178"/>
      <c r="Z63" s="178"/>
      <c r="AA63" s="178"/>
      <c r="AB63" s="178"/>
    </row>
    <row r="64" spans="1:28" s="146" customFormat="1" ht="18.75">
      <c r="A64" s="501"/>
      <c r="B64" s="496"/>
      <c r="C64" s="496"/>
      <c r="D64" s="496"/>
      <c r="E64" s="496"/>
      <c r="F64" s="496"/>
      <c r="G64" s="482"/>
      <c r="H64" s="500"/>
      <c r="I64" s="194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8"/>
      <c r="X64" s="178"/>
      <c r="Y64" s="178"/>
      <c r="Z64" s="178"/>
      <c r="AA64" s="178"/>
      <c r="AB64" s="178"/>
    </row>
    <row r="65" spans="1:28" s="146" customFormat="1" ht="18.75">
      <c r="A65" s="333" t="s">
        <v>330</v>
      </c>
      <c r="B65" s="496" t="s">
        <v>331</v>
      </c>
      <c r="C65" s="496"/>
      <c r="D65" s="496"/>
      <c r="E65" s="496"/>
      <c r="F65" s="496"/>
      <c r="G65" s="217">
        <v>2.54</v>
      </c>
      <c r="H65" s="231">
        <f>ROUND(G65*C42,2)</f>
        <v>4568.44</v>
      </c>
      <c r="I65" s="194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8"/>
      <c r="X65" s="178"/>
      <c r="Y65" s="178"/>
      <c r="Z65" s="178"/>
      <c r="AA65" s="178"/>
      <c r="AB65" s="178"/>
    </row>
    <row r="66" spans="1:28" s="146" customFormat="1" ht="18.75">
      <c r="A66" s="226" t="s">
        <v>332</v>
      </c>
      <c r="B66" s="497" t="s">
        <v>333</v>
      </c>
      <c r="C66" s="480"/>
      <c r="D66" s="480"/>
      <c r="E66" s="480"/>
      <c r="F66" s="480"/>
      <c r="G66" s="226"/>
      <c r="H66" s="226">
        <f>H67+H68+H69+H70+H71+H72</f>
        <v>0</v>
      </c>
      <c r="I66" s="194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97"/>
      <c r="X66" s="178"/>
      <c r="Y66" s="178"/>
      <c r="Z66" s="178"/>
      <c r="AA66" s="178"/>
      <c r="AB66" s="178"/>
    </row>
    <row r="67" spans="1:28" s="146" customFormat="1" ht="18.75">
      <c r="A67" s="216"/>
      <c r="B67" s="498" t="s">
        <v>334</v>
      </c>
      <c r="C67" s="499"/>
      <c r="D67" s="499"/>
      <c r="E67" s="499"/>
      <c r="F67" s="499"/>
      <c r="G67" s="232"/>
      <c r="H67" s="232"/>
      <c r="I67" s="194"/>
      <c r="J67" s="177"/>
      <c r="K67" s="177"/>
      <c r="L67" s="194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8"/>
      <c r="X67" s="178"/>
      <c r="Y67" s="178"/>
      <c r="Z67" s="178"/>
      <c r="AA67" s="178"/>
      <c r="AB67" s="178"/>
    </row>
    <row r="68" spans="1:28" s="146" customFormat="1" ht="18.75">
      <c r="A68" s="216"/>
      <c r="B68" s="498" t="s">
        <v>350</v>
      </c>
      <c r="C68" s="499"/>
      <c r="D68" s="499"/>
      <c r="E68" s="499"/>
      <c r="F68" s="499"/>
      <c r="G68" s="231"/>
      <c r="H68" s="231"/>
      <c r="I68" s="194"/>
      <c r="J68" s="177"/>
      <c r="K68" s="177"/>
      <c r="L68" s="194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8"/>
      <c r="X68" s="178"/>
      <c r="Y68" s="178"/>
      <c r="Z68" s="178"/>
      <c r="AA68" s="178"/>
      <c r="AB68" s="178"/>
    </row>
    <row r="69" spans="1:28" s="146" customFormat="1" ht="18.75">
      <c r="A69" s="216"/>
      <c r="B69" s="488" t="s">
        <v>336</v>
      </c>
      <c r="C69" s="489"/>
      <c r="D69" s="489"/>
      <c r="E69" s="489"/>
      <c r="F69" s="490"/>
      <c r="G69" s="231"/>
      <c r="H69" s="231"/>
      <c r="I69" s="194"/>
      <c r="J69" s="177"/>
      <c r="K69" s="177"/>
      <c r="L69" s="194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97"/>
      <c r="X69" s="178"/>
      <c r="Y69" s="178"/>
      <c r="Z69" s="178"/>
      <c r="AA69" s="178"/>
      <c r="AB69" s="178"/>
    </row>
    <row r="70" spans="1:28" s="146" customFormat="1" ht="18.75" customHeight="1">
      <c r="A70" s="216"/>
      <c r="B70" s="488" t="s">
        <v>336</v>
      </c>
      <c r="C70" s="489"/>
      <c r="D70" s="489"/>
      <c r="E70" s="489"/>
      <c r="F70" s="490"/>
      <c r="G70" s="231"/>
      <c r="H70" s="231"/>
      <c r="I70" s="194"/>
      <c r="J70" s="177"/>
      <c r="K70" s="177"/>
      <c r="L70" s="194"/>
      <c r="M70" s="194"/>
      <c r="N70" s="177"/>
      <c r="O70" s="177"/>
      <c r="P70" s="177"/>
      <c r="Q70" s="177"/>
      <c r="R70" s="177"/>
      <c r="S70" s="177"/>
      <c r="T70" s="177"/>
      <c r="U70" s="177"/>
      <c r="V70" s="177"/>
      <c r="W70" s="178"/>
      <c r="X70" s="178"/>
      <c r="Y70" s="178"/>
      <c r="Z70" s="178"/>
      <c r="AA70" s="178"/>
      <c r="AB70" s="178"/>
    </row>
    <row r="71" spans="1:28" s="146" customFormat="1" ht="18.75" customHeight="1">
      <c r="A71" s="216"/>
      <c r="B71" s="488" t="s">
        <v>336</v>
      </c>
      <c r="C71" s="489"/>
      <c r="D71" s="489"/>
      <c r="E71" s="489"/>
      <c r="F71" s="490"/>
      <c r="G71" s="231"/>
      <c r="H71" s="231"/>
      <c r="I71" s="194"/>
      <c r="J71" s="177"/>
      <c r="K71" s="177"/>
      <c r="L71" s="194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8"/>
      <c r="X71" s="178"/>
      <c r="Y71" s="178"/>
      <c r="Z71" s="178"/>
      <c r="AA71" s="178"/>
      <c r="AB71" s="178"/>
    </row>
    <row r="72" spans="1:28" s="146" customFormat="1" ht="18.75">
      <c r="A72" s="216"/>
      <c r="B72" s="488" t="s">
        <v>336</v>
      </c>
      <c r="C72" s="489"/>
      <c r="D72" s="489"/>
      <c r="E72" s="489"/>
      <c r="F72" s="490"/>
      <c r="G72" s="231"/>
      <c r="H72" s="231"/>
      <c r="I72" s="194"/>
      <c r="J72" s="177"/>
      <c r="K72" s="177"/>
      <c r="L72" s="194"/>
      <c r="M72" s="194"/>
      <c r="N72" s="177"/>
      <c r="O72" s="194"/>
      <c r="P72" s="177"/>
      <c r="Q72" s="177"/>
      <c r="R72" s="177"/>
      <c r="S72" s="177"/>
      <c r="T72" s="177"/>
      <c r="U72" s="177"/>
      <c r="V72" s="177"/>
      <c r="W72" s="197"/>
      <c r="X72" s="178"/>
      <c r="Y72" s="178"/>
      <c r="Z72" s="178"/>
      <c r="AA72" s="178"/>
      <c r="AB72" s="178"/>
    </row>
    <row r="73" spans="1:28" s="146" customFormat="1" ht="18.75">
      <c r="A73" s="216"/>
      <c r="B73" s="233"/>
      <c r="C73" s="234"/>
      <c r="D73" s="234"/>
      <c r="E73" s="234"/>
      <c r="F73" s="234"/>
      <c r="G73" s="235"/>
      <c r="H73" s="194"/>
      <c r="I73" s="194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8"/>
      <c r="X73" s="178"/>
      <c r="Y73" s="178"/>
      <c r="Z73" s="178"/>
      <c r="AA73" s="178"/>
      <c r="AB73" s="178"/>
    </row>
    <row r="74" spans="1:28" s="146" customFormat="1" ht="18.75" customHeight="1">
      <c r="A74" s="216"/>
      <c r="B74" s="233"/>
      <c r="C74" s="234"/>
      <c r="D74" s="234"/>
      <c r="E74" s="234"/>
      <c r="F74" s="234"/>
      <c r="G74" s="491" t="s">
        <v>62</v>
      </c>
      <c r="H74" s="492"/>
      <c r="I74" s="493" t="s">
        <v>316</v>
      </c>
      <c r="J74" s="492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8"/>
      <c r="X74" s="178"/>
      <c r="Y74" s="178"/>
      <c r="Z74" s="178"/>
      <c r="AA74" s="178"/>
      <c r="AB74" s="178"/>
    </row>
    <row r="75" spans="1:28" s="207" customFormat="1" ht="12.75">
      <c r="A75" s="236"/>
      <c r="B75" s="237"/>
      <c r="C75" s="238"/>
      <c r="D75" s="238"/>
      <c r="E75" s="238"/>
      <c r="F75" s="238"/>
      <c r="G75" s="494" t="s">
        <v>51</v>
      </c>
      <c r="H75" s="495"/>
      <c r="I75" s="494" t="s">
        <v>51</v>
      </c>
      <c r="J75" s="495"/>
      <c r="W75" s="209"/>
      <c r="X75" s="209"/>
      <c r="Y75" s="209"/>
      <c r="Z75" s="209"/>
      <c r="AA75" s="209"/>
      <c r="AB75" s="209"/>
    </row>
    <row r="76" spans="1:28" s="185" customFormat="1" ht="18.75">
      <c r="A76" s="216"/>
      <c r="B76" s="479" t="s">
        <v>403</v>
      </c>
      <c r="C76" s="480"/>
      <c r="D76" s="480"/>
      <c r="E76" s="480"/>
      <c r="F76" s="481"/>
      <c r="G76" s="482">
        <f>'01 15 г'!G77:H77</f>
        <v>38232.02999999995</v>
      </c>
      <c r="H76" s="483"/>
      <c r="I76" s="482">
        <f>'01 15 г'!I77:J77</f>
        <v>0</v>
      </c>
      <c r="J76" s="483"/>
      <c r="L76" s="239" t="s">
        <v>338</v>
      </c>
      <c r="M76" s="239" t="s">
        <v>339</v>
      </c>
      <c r="W76" s="239"/>
      <c r="X76" s="239"/>
      <c r="Y76" s="239"/>
      <c r="Z76" s="239"/>
      <c r="AA76" s="239"/>
      <c r="AB76" s="239"/>
    </row>
    <row r="77" spans="1:28" s="146" customFormat="1" ht="18.75">
      <c r="A77" s="195"/>
      <c r="B77" s="479" t="s">
        <v>404</v>
      </c>
      <c r="C77" s="480"/>
      <c r="D77" s="480"/>
      <c r="E77" s="480"/>
      <c r="F77" s="481"/>
      <c r="G77" s="482">
        <f>G76+I47-J47+K53</f>
        <v>48913.66999999994</v>
      </c>
      <c r="H77" s="483"/>
      <c r="I77" s="484">
        <f>I76+I53-K53</f>
        <v>0</v>
      </c>
      <c r="J77" s="483"/>
      <c r="K77" s="177"/>
      <c r="L77" s="197">
        <f>G77</f>
        <v>48913.66999999994</v>
      </c>
      <c r="M77" s="197">
        <f>I77</f>
        <v>0</v>
      </c>
      <c r="N77" s="177"/>
      <c r="O77" s="240"/>
      <c r="P77" s="241"/>
      <c r="Q77" s="177"/>
      <c r="R77" s="177"/>
      <c r="S77" s="177"/>
      <c r="T77" s="177"/>
      <c r="U77" s="177"/>
      <c r="V77" s="177"/>
      <c r="W77" s="178"/>
      <c r="X77" s="178"/>
      <c r="Y77" s="178"/>
      <c r="Z77" s="178"/>
      <c r="AA77" s="178"/>
      <c r="AB77" s="178"/>
    </row>
    <row r="78" spans="1:28" s="146" customFormat="1" ht="18.75">
      <c r="A78" s="194"/>
      <c r="B78" s="194"/>
      <c r="C78" s="194"/>
      <c r="D78" s="194"/>
      <c r="E78" s="194"/>
      <c r="F78" s="194"/>
      <c r="G78" s="242"/>
      <c r="H78" s="194"/>
      <c r="I78" s="194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8"/>
      <c r="X78" s="178"/>
      <c r="Y78" s="178"/>
      <c r="Z78" s="178"/>
      <c r="AA78" s="178"/>
      <c r="AB78" s="178"/>
    </row>
    <row r="79" spans="1:28" s="146" customFormat="1" ht="18.75">
      <c r="A79" s="194" t="s">
        <v>392</v>
      </c>
      <c r="B79" s="177"/>
      <c r="C79" s="177"/>
      <c r="D79" s="177"/>
      <c r="E79" s="177"/>
      <c r="F79" s="177"/>
      <c r="G79" s="243"/>
      <c r="H79" s="244"/>
      <c r="I79" s="194"/>
      <c r="J79" s="177"/>
      <c r="K79" s="177"/>
      <c r="L79" s="194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8"/>
      <c r="X79" s="178"/>
      <c r="Y79" s="178"/>
      <c r="Z79" s="178"/>
      <c r="AA79" s="178"/>
      <c r="AB79" s="178"/>
    </row>
    <row r="80" spans="1:28" s="146" customFormat="1" ht="18.75">
      <c r="A80" s="194"/>
      <c r="B80" s="177"/>
      <c r="C80" s="177"/>
      <c r="D80" s="177"/>
      <c r="E80" s="177"/>
      <c r="F80" s="177"/>
      <c r="G80" s="194"/>
      <c r="H80" s="194"/>
      <c r="I80" s="194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8"/>
      <c r="X80" s="178"/>
      <c r="Y80" s="178"/>
      <c r="Z80" s="178"/>
      <c r="AA80" s="178"/>
      <c r="AB80" s="178"/>
    </row>
    <row r="81" spans="2:12" ht="18.75">
      <c r="B81" s="238"/>
      <c r="C81" s="238"/>
      <c r="D81" s="238"/>
      <c r="E81" s="559" t="s">
        <v>399</v>
      </c>
      <c r="F81" s="560"/>
      <c r="G81" s="482" t="s">
        <v>400</v>
      </c>
      <c r="H81" s="483"/>
      <c r="I81" s="194"/>
      <c r="L81" s="177" t="s">
        <v>401</v>
      </c>
    </row>
    <row r="82" spans="1:12" ht="18.75">
      <c r="A82" s="194"/>
      <c r="B82" s="561" t="s">
        <v>402</v>
      </c>
      <c r="C82" s="562"/>
      <c r="D82" s="563"/>
      <c r="E82" s="482">
        <f>M47</f>
        <v>70575.47</v>
      </c>
      <c r="F82" s="483"/>
      <c r="G82" s="482">
        <f>N47</f>
        <v>68377.16000000002</v>
      </c>
      <c r="H82" s="483"/>
      <c r="I82" s="194"/>
      <c r="L82" s="194">
        <f>E82-G82+H47-I47</f>
        <v>-0.02000000001862645</v>
      </c>
    </row>
    <row r="83" spans="1:9" ht="18.75">
      <c r="A83" s="194"/>
      <c r="H83" s="194"/>
      <c r="I83" s="194"/>
    </row>
    <row r="84" spans="1:9" ht="18.75">
      <c r="A84" s="194"/>
      <c r="H84" s="194"/>
      <c r="I84" s="194"/>
    </row>
    <row r="85" spans="1:9" ht="18.75">
      <c r="A85" s="194"/>
      <c r="H85" s="194"/>
      <c r="I85" s="194"/>
    </row>
    <row r="86" spans="1:9" ht="14.25" customHeight="1">
      <c r="A86" s="194"/>
      <c r="H86" s="194"/>
      <c r="I86" s="194"/>
    </row>
    <row r="87" spans="8:19" ht="18.75" hidden="1">
      <c r="H87" s="194"/>
      <c r="L87" s="177">
        <v>0</v>
      </c>
      <c r="O87" s="245" t="s">
        <v>280</v>
      </c>
      <c r="P87" s="246">
        <f>'[2]июнь2013г'!D92</f>
        <v>5934.36</v>
      </c>
      <c r="Q87" s="246">
        <f>'[2]июнь2013г'!E92</f>
        <v>2626.2</v>
      </c>
      <c r="R87" s="246">
        <f>'[2]июнь2013г'!F92</f>
        <v>2134.76</v>
      </c>
      <c r="S87" s="246">
        <f>'[2]июнь2013г'!G92</f>
        <v>6425.8</v>
      </c>
    </row>
    <row r="88" spans="3:19" ht="18.75" hidden="1">
      <c r="C88" s="216"/>
      <c r="O88" s="246" t="s">
        <v>283</v>
      </c>
      <c r="P88" s="214">
        <f>S87</f>
        <v>6425.8</v>
      </c>
      <c r="Q88" s="180">
        <v>2626.2</v>
      </c>
      <c r="R88" s="180">
        <v>2377.48</v>
      </c>
      <c r="S88" s="214">
        <f>P88+Q88-R88+L87</f>
        <v>6674.52</v>
      </c>
    </row>
    <row r="89" ht="18.75" hidden="1"/>
    <row r="90" ht="18.75" hidden="1"/>
    <row r="91" spans="1:8" ht="18.75">
      <c r="A91" s="247" t="s">
        <v>377</v>
      </c>
      <c r="H91" s="292" t="s">
        <v>70</v>
      </c>
    </row>
    <row r="92" spans="1:8" ht="18.75">
      <c r="A92" s="247" t="s">
        <v>378</v>
      </c>
      <c r="H92" s="292" t="s">
        <v>71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3">
    <mergeCell ref="C14:D15"/>
    <mergeCell ref="A35:K36"/>
    <mergeCell ref="W44:AA44"/>
    <mergeCell ref="B47:F47"/>
    <mergeCell ref="B48:F48"/>
    <mergeCell ref="B49:F49"/>
    <mergeCell ref="B50:F50"/>
    <mergeCell ref="B53:F53"/>
    <mergeCell ref="B57:F57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65:F65"/>
    <mergeCell ref="B66:F66"/>
    <mergeCell ref="B67:F67"/>
    <mergeCell ref="B68:F68"/>
    <mergeCell ref="B69:F69"/>
    <mergeCell ref="B70:F70"/>
    <mergeCell ref="I76:J76"/>
    <mergeCell ref="B77:F77"/>
    <mergeCell ref="G77:H77"/>
    <mergeCell ref="I77:J77"/>
    <mergeCell ref="B71:F71"/>
    <mergeCell ref="B72:F72"/>
    <mergeCell ref="G74:H74"/>
    <mergeCell ref="I74:J74"/>
    <mergeCell ref="G75:H75"/>
    <mergeCell ref="I75:J75"/>
    <mergeCell ref="E81:F81"/>
    <mergeCell ref="G81:H81"/>
    <mergeCell ref="B82:D82"/>
    <mergeCell ref="E82:F82"/>
    <mergeCell ref="G82:H82"/>
    <mergeCell ref="B76:F76"/>
    <mergeCell ref="G76:H76"/>
  </mergeCells>
  <conditionalFormatting sqref="M47">
    <cfRule type="cellIs" priority="16" dxfId="91" operator="equal" stopIfTrue="1">
      <formula>0</formula>
    </cfRule>
  </conditionalFormatting>
  <conditionalFormatting sqref="M47">
    <cfRule type="cellIs" priority="15" dxfId="92" operator="equal" stopIfTrue="1">
      <formula>0</formula>
    </cfRule>
  </conditionalFormatting>
  <conditionalFormatting sqref="M47:N47">
    <cfRule type="cellIs" priority="14" dxfId="93" operator="equal" stopIfTrue="1">
      <formula>0</formula>
    </cfRule>
  </conditionalFormatting>
  <conditionalFormatting sqref="N47">
    <cfRule type="cellIs" priority="11" dxfId="94" operator="equal" stopIfTrue="1">
      <formula>0</formula>
    </cfRule>
    <cfRule type="cellIs" priority="12" dxfId="91" operator="equal" stopIfTrue="1">
      <formula>326166</formula>
    </cfRule>
    <cfRule type="cellIs" priority="13" dxfId="5" operator="equal" stopIfTrue="1">
      <formula>0</formula>
    </cfRule>
  </conditionalFormatting>
  <conditionalFormatting sqref="M47:N47">
    <cfRule type="cellIs" priority="9" dxfId="95" operator="equal" stopIfTrue="1">
      <formula>0</formula>
    </cfRule>
    <cfRule type="cellIs" priority="10" dxfId="8" operator="equal" stopIfTrue="1">
      <formula>0</formula>
    </cfRule>
  </conditionalFormatting>
  <conditionalFormatting sqref="M47:N47">
    <cfRule type="cellIs" priority="6" dxfId="7" operator="equal" stopIfTrue="1">
      <formula>0</formula>
    </cfRule>
    <cfRule type="cellIs" priority="7" dxfId="6" operator="equal" stopIfTrue="1">
      <formula>0</formula>
    </cfRule>
    <cfRule type="cellIs" priority="8" dxfId="5" operator="equal" stopIfTrue="1">
      <formula>0</formula>
    </cfRule>
  </conditionalFormatting>
  <conditionalFormatting sqref="M47:P47 R47">
    <cfRule type="cellIs" priority="5" dxfId="96" operator="greaterThan" stopIfTrue="1">
      <formula>0</formula>
    </cfRule>
  </conditionalFormatting>
  <conditionalFormatting sqref="O47:P47 R47">
    <cfRule type="cellIs" priority="4" dxfId="19" operator="greaterThan" stopIfTrue="1">
      <formula>0</formula>
    </cfRule>
  </conditionalFormatting>
  <conditionalFormatting sqref="M47:N47">
    <cfRule type="cellIs" priority="3" dxfId="3" operator="greaterThan" stopIfTrue="1">
      <formula>0</formula>
    </cfRule>
  </conditionalFormatting>
  <conditionalFormatting sqref="O47:P47">
    <cfRule type="cellIs" priority="2" dxfId="17" operator="greaterThan" stopIfTrue="1">
      <formula>0</formula>
    </cfRule>
  </conditionalFormatting>
  <conditionalFormatting sqref="R47">
    <cfRule type="cellIs" priority="1" dxfId="96" operator="greaterThan" stopIfTrue="1">
      <formula>0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FF00"/>
  </sheetPr>
  <dimension ref="A2:AC92"/>
  <sheetViews>
    <sheetView view="pageBreakPreview" zoomScale="80" zoomScaleSheetLayoutView="80" zoomScalePageLayoutView="0" workbookViewId="0" topLeftCell="A48">
      <selection activeCell="D95" sqref="D95"/>
    </sheetView>
  </sheetViews>
  <sheetFormatPr defaultColWidth="9.140625" defaultRowHeight="15" outlineLevelCol="1"/>
  <cols>
    <col min="1" max="1" width="9.8515625" style="177" bestFit="1" customWidth="1"/>
    <col min="2" max="2" width="12.140625" style="177" customWidth="1"/>
    <col min="3" max="3" width="10.7109375" style="177" customWidth="1"/>
    <col min="4" max="4" width="10.57421875" style="177" customWidth="1"/>
    <col min="5" max="5" width="10.28125" style="177" customWidth="1"/>
    <col min="6" max="6" width="11.421875" style="177" customWidth="1"/>
    <col min="7" max="7" width="12.140625" style="177" customWidth="1"/>
    <col min="8" max="8" width="13.140625" style="177" customWidth="1"/>
    <col min="9" max="9" width="13.421875" style="177" customWidth="1"/>
    <col min="10" max="10" width="12.7109375" style="177" customWidth="1"/>
    <col min="11" max="11" width="18.140625" style="177" customWidth="1"/>
    <col min="12" max="12" width="13.421875" style="177" hidden="1" customWidth="1" outlineLevel="1"/>
    <col min="13" max="13" width="12.7109375" style="177" hidden="1" customWidth="1" outlineLevel="1"/>
    <col min="14" max="14" width="7.421875" style="177" hidden="1" customWidth="1" outlineLevel="1"/>
    <col min="15" max="15" width="12.7109375" style="177" hidden="1" customWidth="1" outlineLevel="1"/>
    <col min="16" max="16" width="12.8515625" style="177" hidden="1" customWidth="1" outlineLevel="1"/>
    <col min="17" max="17" width="7.421875" style="177" hidden="1" customWidth="1" outlineLevel="1"/>
    <col min="18" max="20" width="9.140625" style="177" hidden="1" customWidth="1" outlineLevel="1"/>
    <col min="21" max="21" width="9.140625" style="177" customWidth="1" collapsed="1"/>
    <col min="22" max="22" width="6.7109375" style="177" bestFit="1" customWidth="1"/>
    <col min="23" max="23" width="12.7109375" style="178" bestFit="1" customWidth="1"/>
    <col min="24" max="27" width="13.00390625" style="178" bestFit="1" customWidth="1"/>
    <col min="28" max="28" width="9.140625" style="178" customWidth="1"/>
    <col min="29" max="41" width="9.140625" style="146" customWidth="1"/>
    <col min="42" max="16384" width="9.140625" style="177" customWidth="1"/>
  </cols>
  <sheetData>
    <row r="1" ht="12.75" customHeight="1" hidden="1"/>
    <row r="2" spans="2:8" ht="18.75" hidden="1">
      <c r="B2" s="179" t="s">
        <v>293</v>
      </c>
      <c r="C2" s="179"/>
      <c r="D2" s="179" t="s">
        <v>294</v>
      </c>
      <c r="E2" s="179"/>
      <c r="F2" s="179" t="s">
        <v>295</v>
      </c>
      <c r="G2" s="179"/>
      <c r="H2" s="179"/>
    </row>
    <row r="3" ht="18.75" hidden="1"/>
    <row r="4" ht="1.5" customHeight="1" hidden="1"/>
    <row r="5" ht="18.75" hidden="1"/>
    <row r="6" spans="2:11" ht="18.75" hidden="1">
      <c r="B6" s="180"/>
      <c r="C6" s="181" t="s">
        <v>0</v>
      </c>
      <c r="D6" s="181" t="s">
        <v>1</v>
      </c>
      <c r="E6" s="181"/>
      <c r="F6" s="181" t="s">
        <v>2</v>
      </c>
      <c r="G6" s="181" t="s">
        <v>3</v>
      </c>
      <c r="H6" s="181" t="s">
        <v>4</v>
      </c>
      <c r="I6" s="181" t="s">
        <v>5</v>
      </c>
      <c r="J6" s="181"/>
      <c r="K6" s="182"/>
    </row>
    <row r="7" spans="2:11" ht="18.75" hidden="1">
      <c r="B7" s="180"/>
      <c r="C7" s="181" t="s">
        <v>6</v>
      </c>
      <c r="D7" s="181"/>
      <c r="E7" s="181"/>
      <c r="F7" s="181"/>
      <c r="G7" s="181" t="s">
        <v>7</v>
      </c>
      <c r="H7" s="181" t="s">
        <v>8</v>
      </c>
      <c r="I7" s="181" t="s">
        <v>9</v>
      </c>
      <c r="J7" s="181"/>
      <c r="K7" s="182"/>
    </row>
    <row r="8" spans="2:11" ht="18.75" hidden="1">
      <c r="B8" s="180" t="s">
        <v>177</v>
      </c>
      <c r="C8" s="183">
        <v>48.28</v>
      </c>
      <c r="D8" s="183">
        <v>0</v>
      </c>
      <c r="E8" s="183"/>
      <c r="F8" s="184"/>
      <c r="G8" s="180"/>
      <c r="H8" s="183">
        <v>0</v>
      </c>
      <c r="I8" s="184">
        <v>48.28</v>
      </c>
      <c r="J8" s="180"/>
      <c r="K8" s="185"/>
    </row>
    <row r="9" spans="2:11" ht="18.75" hidden="1">
      <c r="B9" s="180" t="s">
        <v>11</v>
      </c>
      <c r="C9" s="183">
        <v>4790.06</v>
      </c>
      <c r="D9" s="183">
        <v>3707.55</v>
      </c>
      <c r="E9" s="183"/>
      <c r="F9" s="184">
        <v>2795.32</v>
      </c>
      <c r="G9" s="180"/>
      <c r="H9" s="183">
        <v>2795.32</v>
      </c>
      <c r="I9" s="184">
        <v>5702.29</v>
      </c>
      <c r="J9" s="180"/>
      <c r="K9" s="185"/>
    </row>
    <row r="10" spans="2:11" ht="18.75" hidden="1">
      <c r="B10" s="180" t="s">
        <v>12</v>
      </c>
      <c r="C10" s="180"/>
      <c r="D10" s="183">
        <f>SUM(D8:D9)</f>
        <v>3707.55</v>
      </c>
      <c r="E10" s="183"/>
      <c r="F10" s="180"/>
      <c r="G10" s="180"/>
      <c r="H10" s="183">
        <f>SUM(H8:H9)</f>
        <v>2795.32</v>
      </c>
      <c r="I10" s="180"/>
      <c r="J10" s="180"/>
      <c r="K10" s="185"/>
    </row>
    <row r="11" ht="18.75" hidden="1">
      <c r="B11" s="177" t="s">
        <v>296</v>
      </c>
    </row>
    <row r="12" ht="7.5" customHeight="1" hidden="1"/>
    <row r="13" ht="8.25" customHeight="1" hidden="1"/>
    <row r="14" spans="2:17" ht="18.75" hidden="1">
      <c r="B14" s="186" t="s">
        <v>252</v>
      </c>
      <c r="C14" s="511" t="s">
        <v>14</v>
      </c>
      <c r="D14" s="512"/>
      <c r="E14" s="343"/>
      <c r="F14" s="181"/>
      <c r="G14" s="181"/>
      <c r="H14" s="181"/>
      <c r="I14" s="181" t="s">
        <v>20</v>
      </c>
      <c r="J14" s="185"/>
      <c r="K14" s="185"/>
      <c r="L14" s="185"/>
      <c r="M14" s="185"/>
      <c r="N14" s="185"/>
      <c r="O14" s="185"/>
      <c r="P14" s="185"/>
      <c r="Q14" s="185"/>
    </row>
    <row r="15" spans="2:17" ht="14.25" customHeight="1" hidden="1">
      <c r="B15" s="187"/>
      <c r="C15" s="513"/>
      <c r="D15" s="514"/>
      <c r="E15" s="344"/>
      <c r="F15" s="181"/>
      <c r="G15" s="181"/>
      <c r="H15" s="181" t="s">
        <v>270</v>
      </c>
      <c r="I15" s="181"/>
      <c r="J15" s="185"/>
      <c r="K15" s="185"/>
      <c r="L15" s="185"/>
      <c r="M15" s="185"/>
      <c r="N15" s="185"/>
      <c r="O15" s="185"/>
      <c r="P15" s="185"/>
      <c r="Q15" s="185"/>
    </row>
    <row r="16" spans="2:17" ht="3.75" customHeight="1" hidden="1">
      <c r="B16" s="188"/>
      <c r="C16" s="180"/>
      <c r="D16" s="180"/>
      <c r="E16" s="180"/>
      <c r="F16" s="180"/>
      <c r="G16" s="180"/>
      <c r="H16" s="180"/>
      <c r="I16" s="180"/>
      <c r="J16" s="185"/>
      <c r="K16" s="185"/>
      <c r="L16" s="185"/>
      <c r="M16" s="185"/>
      <c r="N16" s="185"/>
      <c r="O16" s="185"/>
      <c r="P16" s="185"/>
      <c r="Q16" s="185"/>
    </row>
    <row r="17" spans="2:17" ht="13.5" customHeight="1" hidden="1">
      <c r="B17" s="180"/>
      <c r="C17" s="180"/>
      <c r="D17" s="180"/>
      <c r="E17" s="180"/>
      <c r="F17" s="180"/>
      <c r="G17" s="180"/>
      <c r="H17" s="180"/>
      <c r="I17" s="180"/>
      <c r="J17" s="185"/>
      <c r="K17" s="185"/>
      <c r="L17" s="185"/>
      <c r="M17" s="185"/>
      <c r="N17" s="185"/>
      <c r="O17" s="185"/>
      <c r="P17" s="185"/>
      <c r="Q17" s="185"/>
    </row>
    <row r="18" spans="2:17" ht="0.75" customHeight="1" hidden="1">
      <c r="B18" s="180"/>
      <c r="C18" s="180"/>
      <c r="D18" s="180"/>
      <c r="E18" s="180"/>
      <c r="F18" s="180"/>
      <c r="G18" s="180"/>
      <c r="H18" s="180"/>
      <c r="I18" s="180"/>
      <c r="J18" s="185"/>
      <c r="K18" s="185"/>
      <c r="L18" s="185"/>
      <c r="M18" s="185"/>
      <c r="N18" s="185"/>
      <c r="O18" s="185"/>
      <c r="P18" s="185"/>
      <c r="Q18" s="185"/>
    </row>
    <row r="19" spans="2:17" ht="14.25" customHeight="1" hidden="1" thickBot="1">
      <c r="B19" s="180"/>
      <c r="C19" s="180"/>
      <c r="D19" s="180"/>
      <c r="E19" s="180"/>
      <c r="F19" s="180"/>
      <c r="G19" s="180"/>
      <c r="H19" s="180"/>
      <c r="I19" s="180"/>
      <c r="J19" s="185"/>
      <c r="K19" s="185"/>
      <c r="L19" s="185"/>
      <c r="M19" s="185"/>
      <c r="N19" s="185"/>
      <c r="O19" s="185"/>
      <c r="P19" s="185"/>
      <c r="Q19" s="185"/>
    </row>
    <row r="20" spans="2:17" ht="0.75" customHeight="1" hidden="1">
      <c r="B20" s="180"/>
      <c r="C20" s="180"/>
      <c r="D20" s="180"/>
      <c r="E20" s="180"/>
      <c r="F20" s="180"/>
      <c r="G20" s="180"/>
      <c r="H20" s="180"/>
      <c r="I20" s="180"/>
      <c r="J20" s="185"/>
      <c r="K20" s="185"/>
      <c r="L20" s="185"/>
      <c r="M20" s="185"/>
      <c r="N20" s="185"/>
      <c r="O20" s="185"/>
      <c r="P20" s="185"/>
      <c r="Q20" s="185"/>
    </row>
    <row r="21" spans="2:17" ht="19.5" hidden="1" thickBot="1">
      <c r="B21" s="180"/>
      <c r="C21" s="180"/>
      <c r="D21" s="180"/>
      <c r="E21" s="180"/>
      <c r="F21" s="180"/>
      <c r="G21" s="189" t="s">
        <v>297</v>
      </c>
      <c r="H21" s="190" t="s">
        <v>262</v>
      </c>
      <c r="I21" s="180"/>
      <c r="J21" s="185"/>
      <c r="K21" s="185"/>
      <c r="L21" s="185"/>
      <c r="M21" s="185"/>
      <c r="N21" s="185"/>
      <c r="O21" s="185"/>
      <c r="P21" s="185"/>
      <c r="Q21" s="185"/>
    </row>
    <row r="22" spans="2:17" ht="18.75" hidden="1">
      <c r="B22" s="191" t="s">
        <v>215</v>
      </c>
      <c r="C22" s="191"/>
      <c r="D22" s="191"/>
      <c r="E22" s="191"/>
      <c r="F22" s="183"/>
      <c r="G22" s="180">
        <v>347.8</v>
      </c>
      <c r="H22" s="180">
        <v>7.55</v>
      </c>
      <c r="I22" s="184">
        <f>G22*H22</f>
        <v>2625.89</v>
      </c>
      <c r="J22" s="185"/>
      <c r="K22" s="185"/>
      <c r="L22" s="185"/>
      <c r="M22" s="185"/>
      <c r="N22" s="185"/>
      <c r="O22" s="185"/>
      <c r="P22" s="185"/>
      <c r="Q22" s="185"/>
    </row>
    <row r="23" spans="2:17" ht="18.75" hidden="1">
      <c r="B23" s="191" t="s">
        <v>216</v>
      </c>
      <c r="C23" s="191"/>
      <c r="D23" s="191"/>
      <c r="E23" s="191"/>
      <c r="F23" s="180"/>
      <c r="G23" s="180"/>
      <c r="H23" s="180"/>
      <c r="I23" s="180"/>
      <c r="J23" s="185"/>
      <c r="K23" s="185"/>
      <c r="L23" s="185"/>
      <c r="M23" s="185"/>
      <c r="N23" s="185"/>
      <c r="O23" s="185"/>
      <c r="P23" s="185"/>
      <c r="Q23" s="185"/>
    </row>
    <row r="24" spans="2:17" ht="2.25" customHeight="1" hidden="1">
      <c r="B24" s="191" t="s">
        <v>217</v>
      </c>
      <c r="C24" s="191" t="s">
        <v>218</v>
      </c>
      <c r="D24" s="191"/>
      <c r="E24" s="191"/>
      <c r="F24" s="180"/>
      <c r="G24" s="180"/>
      <c r="H24" s="180"/>
      <c r="I24" s="180"/>
      <c r="J24" s="185"/>
      <c r="K24" s="185"/>
      <c r="L24" s="185"/>
      <c r="M24" s="185"/>
      <c r="N24" s="185"/>
      <c r="O24" s="185"/>
      <c r="P24" s="185"/>
      <c r="Q24" s="185"/>
    </row>
    <row r="25" spans="2:17" ht="14.25" customHeight="1" hidden="1">
      <c r="B25" s="191" t="s">
        <v>219</v>
      </c>
      <c r="C25" s="191"/>
      <c r="D25" s="191"/>
      <c r="E25" s="191"/>
      <c r="F25" s="180"/>
      <c r="G25" s="180"/>
      <c r="H25" s="180"/>
      <c r="I25" s="180"/>
      <c r="J25" s="185"/>
      <c r="K25" s="185"/>
      <c r="L25" s="185"/>
      <c r="M25" s="185"/>
      <c r="N25" s="185"/>
      <c r="O25" s="185"/>
      <c r="P25" s="185"/>
      <c r="Q25" s="185"/>
    </row>
    <row r="26" spans="2:17" ht="18.75" hidden="1">
      <c r="B26" s="180"/>
      <c r="C26" s="180"/>
      <c r="D26" s="180"/>
      <c r="E26" s="180"/>
      <c r="F26" s="180"/>
      <c r="G26" s="180"/>
      <c r="H26" s="180"/>
      <c r="I26" s="180"/>
      <c r="J26" s="185"/>
      <c r="K26" s="185"/>
      <c r="L26" s="185"/>
      <c r="M26" s="185"/>
      <c r="N26" s="185"/>
      <c r="O26" s="185"/>
      <c r="P26" s="185"/>
      <c r="Q26" s="185"/>
    </row>
    <row r="27" spans="2:17" ht="0.75" customHeight="1" hidden="1">
      <c r="B27" s="180"/>
      <c r="C27" s="180"/>
      <c r="D27" s="180"/>
      <c r="E27" s="180"/>
      <c r="F27" s="180"/>
      <c r="G27" s="180"/>
      <c r="H27" s="180"/>
      <c r="I27" s="180"/>
      <c r="J27" s="185"/>
      <c r="K27" s="185"/>
      <c r="L27" s="185"/>
      <c r="M27" s="185"/>
      <c r="N27" s="185"/>
      <c r="O27" s="185"/>
      <c r="P27" s="185"/>
      <c r="Q27" s="185"/>
    </row>
    <row r="28" spans="2:17" ht="3.75" customHeight="1" hidden="1">
      <c r="B28" s="180"/>
      <c r="C28" s="180"/>
      <c r="D28" s="180"/>
      <c r="E28" s="180"/>
      <c r="F28" s="180"/>
      <c r="G28" s="180"/>
      <c r="H28" s="180"/>
      <c r="I28" s="180"/>
      <c r="J28" s="185"/>
      <c r="K28" s="185"/>
      <c r="L28" s="185"/>
      <c r="M28" s="185"/>
      <c r="N28" s="185"/>
      <c r="O28" s="185"/>
      <c r="P28" s="185"/>
      <c r="Q28" s="185"/>
    </row>
    <row r="29" spans="2:17" ht="18.75" hidden="1">
      <c r="B29" s="180"/>
      <c r="C29" s="180"/>
      <c r="D29" s="180"/>
      <c r="E29" s="180"/>
      <c r="F29" s="180"/>
      <c r="G29" s="180"/>
      <c r="H29" s="180"/>
      <c r="I29" s="180"/>
      <c r="J29" s="185"/>
      <c r="K29" s="185"/>
      <c r="L29" s="185"/>
      <c r="M29" s="185"/>
      <c r="N29" s="185"/>
      <c r="O29" s="185"/>
      <c r="P29" s="185"/>
      <c r="Q29" s="185"/>
    </row>
    <row r="30" spans="2:17" ht="0.75" customHeight="1" hidden="1">
      <c r="B30" s="180"/>
      <c r="C30" s="180"/>
      <c r="D30" s="180"/>
      <c r="E30" s="180"/>
      <c r="F30" s="180"/>
      <c r="G30" s="180"/>
      <c r="H30" s="180"/>
      <c r="I30" s="180"/>
      <c r="J30" s="185"/>
      <c r="K30" s="185"/>
      <c r="L30" s="185"/>
      <c r="M30" s="185"/>
      <c r="N30" s="185"/>
      <c r="O30" s="185"/>
      <c r="P30" s="185"/>
      <c r="Q30" s="185"/>
    </row>
    <row r="31" spans="2:17" ht="18.75" hidden="1">
      <c r="B31" s="180"/>
      <c r="C31" s="180"/>
      <c r="D31" s="180"/>
      <c r="E31" s="180"/>
      <c r="F31" s="180"/>
      <c r="G31" s="180"/>
      <c r="H31" s="180"/>
      <c r="I31" s="180"/>
      <c r="J31" s="185"/>
      <c r="K31" s="185"/>
      <c r="L31" s="185"/>
      <c r="M31" s="185"/>
      <c r="N31" s="185"/>
      <c r="O31" s="185"/>
      <c r="P31" s="185"/>
      <c r="Q31" s="185"/>
    </row>
    <row r="32" spans="2:17" ht="18.75" hidden="1">
      <c r="B32" s="180"/>
      <c r="C32" s="180"/>
      <c r="D32" s="180"/>
      <c r="E32" s="180"/>
      <c r="F32" s="180"/>
      <c r="G32" s="180"/>
      <c r="H32" s="180"/>
      <c r="I32" s="180"/>
      <c r="J32" s="185"/>
      <c r="K32" s="185"/>
      <c r="L32" s="185"/>
      <c r="M32" s="185"/>
      <c r="N32" s="185"/>
      <c r="O32" s="185"/>
      <c r="P32" s="185"/>
      <c r="Q32" s="185"/>
    </row>
    <row r="33" spans="1:28" s="146" customFormat="1" ht="18.75" hidden="1">
      <c r="A33" s="177"/>
      <c r="B33" s="180"/>
      <c r="C33" s="180"/>
      <c r="D33" s="180"/>
      <c r="E33" s="180"/>
      <c r="F33" s="180"/>
      <c r="G33" s="181"/>
      <c r="H33" s="181"/>
      <c r="I33" s="192"/>
      <c r="J33" s="185"/>
      <c r="K33" s="185"/>
      <c r="L33" s="185"/>
      <c r="M33" s="185"/>
      <c r="N33" s="185"/>
      <c r="O33" s="185"/>
      <c r="P33" s="185"/>
      <c r="Q33" s="185"/>
      <c r="R33" s="177"/>
      <c r="S33" s="177"/>
      <c r="T33" s="177"/>
      <c r="U33" s="177"/>
      <c r="V33" s="177"/>
      <c r="W33" s="178"/>
      <c r="X33" s="178"/>
      <c r="Y33" s="178"/>
      <c r="Z33" s="178"/>
      <c r="AA33" s="178"/>
      <c r="AB33" s="178"/>
    </row>
    <row r="34" spans="1:28" s="146" customFormat="1" ht="18.75" hidden="1">
      <c r="A34" s="177"/>
      <c r="B34" s="180"/>
      <c r="C34" s="180"/>
      <c r="D34" s="180"/>
      <c r="E34" s="180"/>
      <c r="F34" s="180"/>
      <c r="G34" s="180"/>
      <c r="H34" s="180" t="s">
        <v>27</v>
      </c>
      <c r="I34" s="193">
        <f>SUM(I17:I33)</f>
        <v>2625.89</v>
      </c>
      <c r="J34" s="185"/>
      <c r="K34" s="185"/>
      <c r="L34" s="185"/>
      <c r="M34" s="185"/>
      <c r="N34" s="185"/>
      <c r="O34" s="185"/>
      <c r="P34" s="185"/>
      <c r="Q34" s="185"/>
      <c r="R34" s="177"/>
      <c r="S34" s="177"/>
      <c r="T34" s="177"/>
      <c r="U34" s="177"/>
      <c r="V34" s="177"/>
      <c r="W34" s="178"/>
      <c r="X34" s="178"/>
      <c r="Y34" s="178"/>
      <c r="Z34" s="178"/>
      <c r="AA34" s="178"/>
      <c r="AB34" s="178"/>
    </row>
    <row r="35" spans="1:28" s="146" customFormat="1" ht="18.75">
      <c r="A35" s="515" t="s">
        <v>298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8"/>
      <c r="X35" s="178"/>
      <c r="Y35" s="178"/>
      <c r="Z35" s="178"/>
      <c r="AA35" s="178"/>
      <c r="AB35" s="178"/>
    </row>
    <row r="36" spans="1:28" s="146" customFormat="1" ht="18.75">
      <c r="A36" s="515"/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8"/>
      <c r="X36" s="178"/>
      <c r="Y36" s="178"/>
      <c r="Z36" s="178"/>
      <c r="AA36" s="178"/>
      <c r="AB36" s="178"/>
    </row>
    <row r="37" spans="1:28" s="146" customFormat="1" ht="18.75" hidden="1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8"/>
      <c r="X37" s="178"/>
      <c r="Y37" s="178"/>
      <c r="Z37" s="178"/>
      <c r="AA37" s="178"/>
      <c r="AB37" s="178"/>
    </row>
    <row r="38" spans="1:28" s="146" customFormat="1" ht="18.75" hidden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8"/>
      <c r="X38" s="178"/>
      <c r="Y38" s="178"/>
      <c r="Z38" s="178"/>
      <c r="AA38" s="178"/>
      <c r="AB38" s="178"/>
    </row>
    <row r="39" spans="1:28" s="146" customFormat="1" ht="18.75">
      <c r="A39" s="194"/>
      <c r="B39" s="195"/>
      <c r="C39" s="195"/>
      <c r="D39" s="195"/>
      <c r="E39" s="195"/>
      <c r="F39" s="195"/>
      <c r="G39" s="195"/>
      <c r="H39" s="194"/>
      <c r="I39" s="194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8"/>
      <c r="X39" s="178"/>
      <c r="Y39" s="178"/>
      <c r="Z39" s="178"/>
      <c r="AA39" s="178"/>
      <c r="AB39" s="178"/>
    </row>
    <row r="40" spans="1:28" s="146" customFormat="1" ht="18.75">
      <c r="A40" s="194"/>
      <c r="B40" s="194" t="s">
        <v>299</v>
      </c>
      <c r="C40" s="195"/>
      <c r="D40" s="195"/>
      <c r="E40" s="195"/>
      <c r="F40" s="195"/>
      <c r="G40" s="194"/>
      <c r="H40" s="195"/>
      <c r="I40" s="194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8"/>
      <c r="X40" s="178"/>
      <c r="Y40" s="178"/>
      <c r="Z40" s="178"/>
      <c r="AA40" s="178"/>
      <c r="AB40" s="178"/>
    </row>
    <row r="41" spans="1:28" s="146" customFormat="1" ht="18.75">
      <c r="A41" s="194"/>
      <c r="B41" s="195" t="s">
        <v>300</v>
      </c>
      <c r="C41" s="194" t="s">
        <v>301</v>
      </c>
      <c r="D41" s="194"/>
      <c r="E41" s="194"/>
      <c r="F41" s="195"/>
      <c r="G41" s="194"/>
      <c r="H41" s="195"/>
      <c r="I41" s="194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8"/>
      <c r="X41" s="178"/>
      <c r="Y41" s="178"/>
      <c r="Z41" s="178"/>
      <c r="AA41" s="178"/>
      <c r="AB41" s="178"/>
    </row>
    <row r="42" spans="1:28" s="146" customFormat="1" ht="18.75">
      <c r="A42" s="194"/>
      <c r="B42" s="195" t="s">
        <v>302</v>
      </c>
      <c r="C42" s="196">
        <v>1798.6000000000001</v>
      </c>
      <c r="D42" s="194" t="s">
        <v>303</v>
      </c>
      <c r="E42" s="194"/>
      <c r="F42" s="195"/>
      <c r="G42" s="194"/>
      <c r="H42" s="195"/>
      <c r="I42" s="194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8"/>
      <c r="X42" s="178"/>
      <c r="Y42" s="178"/>
      <c r="Z42" s="178"/>
      <c r="AA42" s="178"/>
      <c r="AB42" s="178"/>
    </row>
    <row r="43" spans="1:29" s="146" customFormat="1" ht="18" customHeight="1">
      <c r="A43" s="194"/>
      <c r="B43" s="195" t="s">
        <v>304</v>
      </c>
      <c r="C43" s="197" t="s">
        <v>376</v>
      </c>
      <c r="D43" s="194" t="s">
        <v>405</v>
      </c>
      <c r="E43" s="194"/>
      <c r="F43" s="194"/>
      <c r="G43" s="195"/>
      <c r="H43" s="195"/>
      <c r="I43" s="194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85"/>
      <c r="W43" s="239"/>
      <c r="X43" s="239"/>
      <c r="Y43" s="239"/>
      <c r="Z43" s="239"/>
      <c r="AA43" s="239"/>
      <c r="AB43" s="239"/>
      <c r="AC43" s="320"/>
    </row>
    <row r="44" spans="1:29" s="146" customFormat="1" ht="18" customHeight="1">
      <c r="A44" s="194"/>
      <c r="B44" s="195"/>
      <c r="C44" s="197"/>
      <c r="D44" s="194"/>
      <c r="E44" s="194"/>
      <c r="F44" s="194"/>
      <c r="G44" s="195"/>
      <c r="H44" s="195"/>
      <c r="I44" s="194"/>
      <c r="J44" s="177"/>
      <c r="K44" s="177"/>
      <c r="M44" s="177"/>
      <c r="N44" s="177"/>
      <c r="O44" s="177"/>
      <c r="P44" s="177"/>
      <c r="Q44" s="177"/>
      <c r="R44" s="177"/>
      <c r="S44" s="177"/>
      <c r="T44" s="177"/>
      <c r="U44" s="177"/>
      <c r="V44" s="185"/>
      <c r="W44" s="564"/>
      <c r="X44" s="564"/>
      <c r="Y44" s="564"/>
      <c r="Z44" s="564"/>
      <c r="AA44" s="564"/>
      <c r="AB44" s="239"/>
      <c r="AC44" s="320"/>
    </row>
    <row r="45" spans="1:29" s="146" customFormat="1" ht="60" customHeight="1">
      <c r="A45" s="194"/>
      <c r="B45" s="195"/>
      <c r="C45" s="197"/>
      <c r="D45" s="194"/>
      <c r="E45" s="194"/>
      <c r="F45" s="194"/>
      <c r="G45" s="198" t="s">
        <v>307</v>
      </c>
      <c r="H45" s="199" t="s">
        <v>1</v>
      </c>
      <c r="I45" s="199" t="s">
        <v>2</v>
      </c>
      <c r="J45" s="200" t="s">
        <v>308</v>
      </c>
      <c r="K45" s="340" t="s">
        <v>309</v>
      </c>
      <c r="M45" s="177"/>
      <c r="N45" s="177"/>
      <c r="O45" s="177"/>
      <c r="P45" s="177"/>
      <c r="Q45" s="177"/>
      <c r="R45" s="177"/>
      <c r="S45" s="177"/>
      <c r="T45" s="177"/>
      <c r="U45" s="177"/>
      <c r="V45" s="320"/>
      <c r="W45" s="321"/>
      <c r="X45" s="321"/>
      <c r="Y45" s="321"/>
      <c r="Z45" s="321"/>
      <c r="AA45" s="321"/>
      <c r="AB45" s="239"/>
      <c r="AC45" s="320"/>
    </row>
    <row r="46" spans="1:29" s="207" customFormat="1" ht="12.75" customHeight="1">
      <c r="A46" s="202"/>
      <c r="B46" s="203"/>
      <c r="C46" s="204"/>
      <c r="D46" s="202"/>
      <c r="E46" s="202"/>
      <c r="F46" s="202"/>
      <c r="G46" s="205" t="s">
        <v>51</v>
      </c>
      <c r="H46" s="205" t="s">
        <v>51</v>
      </c>
      <c r="I46" s="205" t="s">
        <v>51</v>
      </c>
      <c r="J46" s="205" t="s">
        <v>51</v>
      </c>
      <c r="K46" s="205" t="s">
        <v>51</v>
      </c>
      <c r="M46" s="206" t="s">
        <v>397</v>
      </c>
      <c r="N46" s="206" t="s">
        <v>398</v>
      </c>
      <c r="O46" s="280" t="s">
        <v>312</v>
      </c>
      <c r="P46" s="280" t="s">
        <v>311</v>
      </c>
      <c r="Q46" s="280" t="s">
        <v>349</v>
      </c>
      <c r="R46" s="280" t="s">
        <v>313</v>
      </c>
      <c r="S46" s="206"/>
      <c r="V46" s="322"/>
      <c r="W46" s="323"/>
      <c r="X46" s="323"/>
      <c r="Y46" s="323"/>
      <c r="Z46" s="323"/>
      <c r="AA46" s="323"/>
      <c r="AB46" s="324"/>
      <c r="AC46" s="282"/>
    </row>
    <row r="47" spans="1:29" s="146" customFormat="1" ht="33" customHeight="1">
      <c r="A47" s="194"/>
      <c r="B47" s="503" t="s">
        <v>314</v>
      </c>
      <c r="C47" s="503"/>
      <c r="D47" s="503"/>
      <c r="E47" s="503"/>
      <c r="F47" s="503"/>
      <c r="G47" s="210">
        <f>G49+G50</f>
        <v>14.11</v>
      </c>
      <c r="H47" s="211">
        <f>H49+H50</f>
        <v>25378.24</v>
      </c>
      <c r="I47" s="211">
        <f>P47+O47</f>
        <v>22255.499999999996</v>
      </c>
      <c r="J47" s="212">
        <f>J50+J49</f>
        <v>18391.74</v>
      </c>
      <c r="K47" s="212">
        <f>I47-J47</f>
        <v>3863.7599999999948</v>
      </c>
      <c r="M47" s="349">
        <v>68377.16000000002</v>
      </c>
      <c r="N47" s="349">
        <v>71499.91999999998</v>
      </c>
      <c r="O47" s="350">
        <v>22007.019999999997</v>
      </c>
      <c r="P47" s="350">
        <v>248.48</v>
      </c>
      <c r="Q47" s="351"/>
      <c r="R47" s="350">
        <v>114.75</v>
      </c>
      <c r="S47" s="286">
        <v>6565.57</v>
      </c>
      <c r="T47" s="177"/>
      <c r="U47" s="177"/>
      <c r="V47" s="322"/>
      <c r="W47" s="325"/>
      <c r="X47" s="325"/>
      <c r="Y47" s="325"/>
      <c r="Z47" s="323"/>
      <c r="AA47" s="326"/>
      <c r="AB47" s="239"/>
      <c r="AC47" s="320"/>
    </row>
    <row r="48" spans="1:29" s="146" customFormat="1" ht="18" customHeight="1">
      <c r="A48" s="194"/>
      <c r="B48" s="516" t="s">
        <v>315</v>
      </c>
      <c r="C48" s="486"/>
      <c r="D48" s="486"/>
      <c r="E48" s="486"/>
      <c r="F48" s="487"/>
      <c r="G48" s="213"/>
      <c r="H48" s="214"/>
      <c r="I48" s="214"/>
      <c r="J48" s="180"/>
      <c r="K48" s="180"/>
      <c r="M48" s="177"/>
      <c r="N48" s="177"/>
      <c r="O48" s="177"/>
      <c r="P48" s="177"/>
      <c r="Q48" s="177"/>
      <c r="R48" s="177"/>
      <c r="S48" s="177"/>
      <c r="T48" s="177"/>
      <c r="U48" s="177"/>
      <c r="V48" s="322"/>
      <c r="W48" s="325"/>
      <c r="X48" s="325"/>
      <c r="Y48" s="325"/>
      <c r="Z48" s="323"/>
      <c r="AA48" s="326"/>
      <c r="AB48" s="239"/>
      <c r="AC48" s="320"/>
    </row>
    <row r="49" spans="1:29" s="146" customFormat="1" ht="18" customHeight="1">
      <c r="A49" s="194"/>
      <c r="B49" s="501" t="s">
        <v>11</v>
      </c>
      <c r="C49" s="501"/>
      <c r="D49" s="501"/>
      <c r="E49" s="501"/>
      <c r="F49" s="501"/>
      <c r="G49" s="213">
        <f>G58</f>
        <v>9.47</v>
      </c>
      <c r="H49" s="214">
        <f>ROUND(G49*C42,2)</f>
        <v>17032.74</v>
      </c>
      <c r="I49" s="214">
        <f>O47</f>
        <v>22007.019999999997</v>
      </c>
      <c r="J49" s="214">
        <f>H49</f>
        <v>17032.74</v>
      </c>
      <c r="K49" s="214">
        <f>I49-J49</f>
        <v>4974.279999999995</v>
      </c>
      <c r="M49" s="177"/>
      <c r="N49" s="177"/>
      <c r="O49" s="177"/>
      <c r="P49" s="177"/>
      <c r="Q49" s="177"/>
      <c r="R49" s="177"/>
      <c r="S49" s="177"/>
      <c r="T49" s="177"/>
      <c r="U49" s="177"/>
      <c r="V49" s="322"/>
      <c r="W49" s="327"/>
      <c r="X49" s="327"/>
      <c r="Y49" s="327"/>
      <c r="Z49" s="323"/>
      <c r="AA49" s="328"/>
      <c r="AB49" s="239"/>
      <c r="AC49" s="320"/>
    </row>
    <row r="50" spans="1:29" s="146" customFormat="1" ht="18" customHeight="1">
      <c r="A50" s="194"/>
      <c r="B50" s="501" t="s">
        <v>62</v>
      </c>
      <c r="C50" s="501"/>
      <c r="D50" s="501"/>
      <c r="E50" s="501"/>
      <c r="F50" s="501"/>
      <c r="G50" s="213">
        <v>4.64</v>
      </c>
      <c r="H50" s="214">
        <f>ROUND(G50*C42,2)</f>
        <v>8345.5</v>
      </c>
      <c r="I50" s="214">
        <f>I47-I49</f>
        <v>248.47999999999956</v>
      </c>
      <c r="J50" s="214">
        <f>H66</f>
        <v>1359</v>
      </c>
      <c r="K50" s="214">
        <f>I50-J50</f>
        <v>-1110.5200000000004</v>
      </c>
      <c r="M50" s="177"/>
      <c r="N50" s="177"/>
      <c r="O50" s="177"/>
      <c r="P50" s="177"/>
      <c r="Q50" s="177"/>
      <c r="R50" s="177"/>
      <c r="S50" s="177"/>
      <c r="T50" s="177"/>
      <c r="U50" s="177"/>
      <c r="V50" s="322"/>
      <c r="W50" s="325"/>
      <c r="X50" s="325"/>
      <c r="Y50" s="325"/>
      <c r="Z50" s="323"/>
      <c r="AA50" s="326"/>
      <c r="AB50" s="239"/>
      <c r="AC50" s="320"/>
    </row>
    <row r="51" spans="1:29" s="146" customFormat="1" ht="36.75" customHeight="1">
      <c r="A51" s="194"/>
      <c r="B51" s="279"/>
      <c r="C51" s="279"/>
      <c r="D51" s="279"/>
      <c r="E51" s="279"/>
      <c r="F51" s="278"/>
      <c r="G51" s="177"/>
      <c r="H51" s="177"/>
      <c r="I51" s="177"/>
      <c r="J51" s="177"/>
      <c r="K51" s="177"/>
      <c r="M51" s="177"/>
      <c r="N51" s="177"/>
      <c r="O51" s="177"/>
      <c r="P51" s="177"/>
      <c r="Q51" s="177"/>
      <c r="R51" s="177"/>
      <c r="S51" s="177"/>
      <c r="T51" s="177"/>
      <c r="U51" s="177"/>
      <c r="V51" s="322"/>
      <c r="W51" s="325"/>
      <c r="X51" s="325"/>
      <c r="Y51" s="325"/>
      <c r="Z51" s="323"/>
      <c r="AA51" s="326"/>
      <c r="AB51" s="239"/>
      <c r="AC51" s="320"/>
    </row>
    <row r="52" spans="1:29" s="146" customFormat="1" ht="18.75">
      <c r="A52" s="194"/>
      <c r="B52" s="177"/>
      <c r="C52" s="177"/>
      <c r="D52" s="177"/>
      <c r="E52" s="177"/>
      <c r="F52" s="177"/>
      <c r="G52" s="215" t="s">
        <v>345</v>
      </c>
      <c r="H52" s="215" t="s">
        <v>1</v>
      </c>
      <c r="I52" s="215" t="s">
        <v>2</v>
      </c>
      <c r="J52" s="215" t="s">
        <v>346</v>
      </c>
      <c r="K52" s="215" t="s">
        <v>391</v>
      </c>
      <c r="L52" s="216"/>
      <c r="M52" s="177"/>
      <c r="N52" s="177"/>
      <c r="O52" s="177"/>
      <c r="P52" s="177"/>
      <c r="Q52" s="177"/>
      <c r="R52" s="177"/>
      <c r="S52" s="177"/>
      <c r="T52" s="177"/>
      <c r="U52" s="177"/>
      <c r="V52" s="322"/>
      <c r="W52" s="325"/>
      <c r="X52" s="325"/>
      <c r="Y52" s="325"/>
      <c r="Z52" s="323"/>
      <c r="AA52" s="326"/>
      <c r="AB52" s="239"/>
      <c r="AC52" s="320"/>
    </row>
    <row r="53" spans="1:29" s="146" customFormat="1" ht="18" customHeight="1">
      <c r="A53" s="177"/>
      <c r="B53" s="503" t="s">
        <v>344</v>
      </c>
      <c r="C53" s="503"/>
      <c r="D53" s="503"/>
      <c r="E53" s="503"/>
      <c r="F53" s="517"/>
      <c r="G53" s="217">
        <f>'02 15 г'!J53</f>
        <v>6680.319999999995</v>
      </c>
      <c r="H53" s="217">
        <f>Q47</f>
        <v>0</v>
      </c>
      <c r="I53" s="217">
        <f>R47</f>
        <v>114.75</v>
      </c>
      <c r="J53" s="217">
        <f>G53+H53-I53</f>
        <v>6565.569999999995</v>
      </c>
      <c r="K53" s="217">
        <f>I53+D54</f>
        <v>3491.91</v>
      </c>
      <c r="L53" s="177"/>
      <c r="M53" s="177"/>
      <c r="N53" s="185"/>
      <c r="O53" s="177"/>
      <c r="P53" s="177"/>
      <c r="Q53" s="177"/>
      <c r="R53" s="177"/>
      <c r="S53" s="177"/>
      <c r="T53" s="177"/>
      <c r="U53" s="177"/>
      <c r="V53" s="322"/>
      <c r="W53" s="325"/>
      <c r="X53" s="325"/>
      <c r="Y53" s="325"/>
      <c r="Z53" s="323"/>
      <c r="AA53" s="326"/>
      <c r="AB53" s="239"/>
      <c r="AC53" s="320"/>
    </row>
    <row r="54" spans="1:29" s="146" customFormat="1" ht="18" customHeight="1">
      <c r="A54" s="177"/>
      <c r="B54" s="565" t="s">
        <v>406</v>
      </c>
      <c r="C54" s="565"/>
      <c r="D54" s="348">
        <v>3377.16</v>
      </c>
      <c r="E54" s="348" t="s">
        <v>407</v>
      </c>
      <c r="F54" s="194"/>
      <c r="G54" s="195"/>
      <c r="H54" s="195"/>
      <c r="I54" s="194"/>
      <c r="J54" s="177"/>
      <c r="K54" s="177"/>
      <c r="L54" s="177"/>
      <c r="M54" s="177"/>
      <c r="N54" s="281"/>
      <c r="O54" s="177"/>
      <c r="P54" s="177"/>
      <c r="Q54" s="177"/>
      <c r="R54" s="177"/>
      <c r="S54" s="177"/>
      <c r="T54" s="177"/>
      <c r="U54" s="177"/>
      <c r="V54" s="322"/>
      <c r="W54" s="325"/>
      <c r="X54" s="325"/>
      <c r="Y54" s="325"/>
      <c r="Z54" s="323"/>
      <c r="AA54" s="326"/>
      <c r="AB54" s="239"/>
      <c r="AC54" s="320"/>
    </row>
    <row r="55" spans="1:29" s="146" customFormat="1" ht="18.75">
      <c r="A55" s="194"/>
      <c r="B55" s="218"/>
      <c r="C55" s="219"/>
      <c r="D55" s="220"/>
      <c r="E55" s="220"/>
      <c r="F55" s="220"/>
      <c r="G55" s="217" t="s">
        <v>307</v>
      </c>
      <c r="H55" s="217" t="s">
        <v>317</v>
      </c>
      <c r="I55" s="194"/>
      <c r="J55" s="177"/>
      <c r="K55" s="177"/>
      <c r="L55" s="177"/>
      <c r="M55" s="177"/>
      <c r="N55" s="282"/>
      <c r="O55" s="177"/>
      <c r="P55" s="177"/>
      <c r="Q55" s="177"/>
      <c r="R55" s="177"/>
      <c r="S55" s="177"/>
      <c r="T55" s="177"/>
      <c r="U55" s="177"/>
      <c r="V55" s="322"/>
      <c r="W55" s="325"/>
      <c r="X55" s="325"/>
      <c r="Y55" s="325"/>
      <c r="Z55" s="323"/>
      <c r="AA55" s="326"/>
      <c r="AB55" s="239"/>
      <c r="AC55" s="320"/>
    </row>
    <row r="56" spans="1:29" s="207" customFormat="1" ht="11.25" customHeight="1">
      <c r="A56" s="221"/>
      <c r="B56" s="222"/>
      <c r="C56" s="223"/>
      <c r="D56" s="224"/>
      <c r="E56" s="224"/>
      <c r="F56" s="224"/>
      <c r="G56" s="205" t="s">
        <v>51</v>
      </c>
      <c r="H56" s="205" t="s">
        <v>51</v>
      </c>
      <c r="I56" s="202"/>
      <c r="L56" s="202"/>
      <c r="N56" s="283"/>
      <c r="V56" s="322"/>
      <c r="W56" s="325"/>
      <c r="X56" s="325"/>
      <c r="Y56" s="325"/>
      <c r="Z56" s="323"/>
      <c r="AA56" s="326"/>
      <c r="AB56" s="324"/>
      <c r="AC56" s="282"/>
    </row>
    <row r="57" spans="1:29" s="146" customFormat="1" ht="33.75" customHeight="1">
      <c r="A57" s="225" t="s">
        <v>318</v>
      </c>
      <c r="B57" s="504" t="s">
        <v>342</v>
      </c>
      <c r="C57" s="505"/>
      <c r="D57" s="505"/>
      <c r="E57" s="505"/>
      <c r="F57" s="505"/>
      <c r="G57" s="180"/>
      <c r="H57" s="226">
        <f>H58+H66</f>
        <v>18391.738</v>
      </c>
      <c r="I57" s="194"/>
      <c r="J57" s="177"/>
      <c r="K57" s="177"/>
      <c r="L57" s="177"/>
      <c r="M57" s="177"/>
      <c r="N57" s="216"/>
      <c r="O57" s="177"/>
      <c r="P57" s="177"/>
      <c r="Q57" s="177"/>
      <c r="R57" s="177"/>
      <c r="S57" s="177"/>
      <c r="T57" s="177"/>
      <c r="U57" s="177"/>
      <c r="V57" s="322"/>
      <c r="W57" s="325"/>
      <c r="X57" s="325"/>
      <c r="Y57" s="325"/>
      <c r="Z57" s="323"/>
      <c r="AA57" s="326"/>
      <c r="AB57" s="239"/>
      <c r="AC57" s="320"/>
    </row>
    <row r="58" spans="1:29" s="146" customFormat="1" ht="18.75">
      <c r="A58" s="227" t="s">
        <v>320</v>
      </c>
      <c r="B58" s="506" t="s">
        <v>321</v>
      </c>
      <c r="C58" s="507"/>
      <c r="D58" s="507"/>
      <c r="E58" s="507"/>
      <c r="F58" s="508"/>
      <c r="G58" s="228">
        <f>G59+G60+G61+G63+G65</f>
        <v>9.47</v>
      </c>
      <c r="H58" s="228">
        <f>H59+H60+H61+H63+H65</f>
        <v>17032.738</v>
      </c>
      <c r="I58" s="194"/>
      <c r="J58" s="177"/>
      <c r="K58" s="229"/>
      <c r="L58" s="177"/>
      <c r="M58" s="177"/>
      <c r="N58" s="216"/>
      <c r="O58" s="177"/>
      <c r="P58" s="177"/>
      <c r="Q58" s="177"/>
      <c r="R58" s="177"/>
      <c r="S58" s="177"/>
      <c r="T58" s="177"/>
      <c r="U58" s="177"/>
      <c r="V58" s="329"/>
      <c r="W58" s="330"/>
      <c r="X58" s="330"/>
      <c r="Y58" s="330"/>
      <c r="Z58" s="330"/>
      <c r="AA58" s="330"/>
      <c r="AB58" s="239"/>
      <c r="AC58" s="320"/>
    </row>
    <row r="59" spans="1:29" s="146" customFormat="1" ht="18.75">
      <c r="A59" s="342" t="s">
        <v>322</v>
      </c>
      <c r="B59" s="509" t="s">
        <v>323</v>
      </c>
      <c r="C59" s="507"/>
      <c r="D59" s="507"/>
      <c r="E59" s="507"/>
      <c r="F59" s="508"/>
      <c r="G59" s="230">
        <v>1.87</v>
      </c>
      <c r="H59" s="341">
        <f>ROUND(G59*C42,2)</f>
        <v>3363.38</v>
      </c>
      <c r="I59" s="194"/>
      <c r="J59" s="177"/>
      <c r="K59" s="229"/>
      <c r="L59" s="177"/>
      <c r="M59" s="177"/>
      <c r="N59" s="216"/>
      <c r="O59" s="177"/>
      <c r="P59" s="177"/>
      <c r="Q59" s="177"/>
      <c r="R59" s="177"/>
      <c r="S59" s="177"/>
      <c r="T59" s="177"/>
      <c r="U59" s="177"/>
      <c r="V59" s="185"/>
      <c r="W59" s="239"/>
      <c r="X59" s="239"/>
      <c r="Y59" s="239"/>
      <c r="Z59" s="239"/>
      <c r="AA59" s="239"/>
      <c r="AB59" s="239"/>
      <c r="AC59" s="320"/>
    </row>
    <row r="60" spans="1:29" s="146" customFormat="1" ht="39.75" customHeight="1">
      <c r="A60" s="342" t="s">
        <v>324</v>
      </c>
      <c r="B60" s="510" t="s">
        <v>325</v>
      </c>
      <c r="C60" s="499"/>
      <c r="D60" s="499"/>
      <c r="E60" s="499"/>
      <c r="F60" s="499"/>
      <c r="G60" s="340">
        <v>2.2</v>
      </c>
      <c r="H60" s="341">
        <f>ROUND(G60*C42,2)</f>
        <v>3956.92</v>
      </c>
      <c r="I60" s="194"/>
      <c r="J60" s="177"/>
      <c r="K60" s="229"/>
      <c r="L60" s="177"/>
      <c r="M60" s="177"/>
      <c r="N60" s="216"/>
      <c r="O60" s="177"/>
      <c r="P60" s="177"/>
      <c r="Q60" s="177"/>
      <c r="R60" s="177"/>
      <c r="S60" s="177"/>
      <c r="T60" s="177"/>
      <c r="U60" s="177"/>
      <c r="V60" s="185"/>
      <c r="W60" s="239"/>
      <c r="X60" s="239"/>
      <c r="Y60" s="239"/>
      <c r="Z60" s="239"/>
      <c r="AA60" s="239"/>
      <c r="AB60" s="239"/>
      <c r="AC60" s="320"/>
    </row>
    <row r="61" spans="1:29" s="146" customFormat="1" ht="15" customHeight="1">
      <c r="A61" s="501" t="s">
        <v>326</v>
      </c>
      <c r="B61" s="502" t="s">
        <v>327</v>
      </c>
      <c r="C61" s="496"/>
      <c r="D61" s="496"/>
      <c r="E61" s="496"/>
      <c r="F61" s="496"/>
      <c r="G61" s="482">
        <v>1.58</v>
      </c>
      <c r="H61" s="500">
        <f>ROUND(G61*C42,2)</f>
        <v>2841.79</v>
      </c>
      <c r="I61" s="194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85"/>
      <c r="W61" s="239"/>
      <c r="X61" s="239"/>
      <c r="Y61" s="239"/>
      <c r="Z61" s="239"/>
      <c r="AA61" s="239"/>
      <c r="AB61" s="239"/>
      <c r="AC61" s="320"/>
    </row>
    <row r="62" spans="1:29" s="146" customFormat="1" ht="18.75" customHeight="1">
      <c r="A62" s="501"/>
      <c r="B62" s="496"/>
      <c r="C62" s="496"/>
      <c r="D62" s="496"/>
      <c r="E62" s="496"/>
      <c r="F62" s="496"/>
      <c r="G62" s="482"/>
      <c r="H62" s="500"/>
      <c r="I62" s="194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85"/>
      <c r="W62" s="239"/>
      <c r="X62" s="239"/>
      <c r="Y62" s="239"/>
      <c r="Z62" s="239"/>
      <c r="AA62" s="239"/>
      <c r="AB62" s="239"/>
      <c r="AC62" s="320"/>
    </row>
    <row r="63" spans="1:28" s="146" customFormat="1" ht="21" customHeight="1">
      <c r="A63" s="501" t="s">
        <v>328</v>
      </c>
      <c r="B63" s="502" t="s">
        <v>329</v>
      </c>
      <c r="C63" s="496"/>
      <c r="D63" s="496"/>
      <c r="E63" s="496"/>
      <c r="F63" s="496"/>
      <c r="G63" s="482">
        <v>1.28</v>
      </c>
      <c r="H63" s="500">
        <f>G63*C42</f>
        <v>2302.208</v>
      </c>
      <c r="I63" s="194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97"/>
      <c r="X63" s="178"/>
      <c r="Y63" s="178"/>
      <c r="Z63" s="178"/>
      <c r="AA63" s="178"/>
      <c r="AB63" s="178"/>
    </row>
    <row r="64" spans="1:28" s="146" customFormat="1" ht="18.75">
      <c r="A64" s="501"/>
      <c r="B64" s="496"/>
      <c r="C64" s="496"/>
      <c r="D64" s="496"/>
      <c r="E64" s="496"/>
      <c r="F64" s="496"/>
      <c r="G64" s="482"/>
      <c r="H64" s="500"/>
      <c r="I64" s="194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8"/>
      <c r="X64" s="178"/>
      <c r="Y64" s="178"/>
      <c r="Z64" s="178"/>
      <c r="AA64" s="178"/>
      <c r="AB64" s="178"/>
    </row>
    <row r="65" spans="1:28" s="146" customFormat="1" ht="18.75">
      <c r="A65" s="342" t="s">
        <v>330</v>
      </c>
      <c r="B65" s="496" t="s">
        <v>331</v>
      </c>
      <c r="C65" s="496"/>
      <c r="D65" s="496"/>
      <c r="E65" s="496"/>
      <c r="F65" s="496"/>
      <c r="G65" s="217">
        <v>2.54</v>
      </c>
      <c r="H65" s="231">
        <f>ROUND(G65*C42,2)</f>
        <v>4568.44</v>
      </c>
      <c r="I65" s="194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8"/>
      <c r="X65" s="178"/>
      <c r="Y65" s="178"/>
      <c r="Z65" s="178"/>
      <c r="AA65" s="178"/>
      <c r="AB65" s="178"/>
    </row>
    <row r="66" spans="1:28" s="146" customFormat="1" ht="18.75">
      <c r="A66" s="226" t="s">
        <v>332</v>
      </c>
      <c r="B66" s="497" t="s">
        <v>333</v>
      </c>
      <c r="C66" s="480"/>
      <c r="D66" s="480"/>
      <c r="E66" s="480"/>
      <c r="F66" s="480"/>
      <c r="G66" s="226"/>
      <c r="H66" s="226">
        <f>H67+H68+H69+H70+H71+H72</f>
        <v>1359</v>
      </c>
      <c r="I66" s="194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97"/>
      <c r="X66" s="178"/>
      <c r="Y66" s="178"/>
      <c r="Z66" s="178"/>
      <c r="AA66" s="178"/>
      <c r="AB66" s="178"/>
    </row>
    <row r="67" spans="1:28" s="146" customFormat="1" ht="18.75">
      <c r="A67" s="216"/>
      <c r="B67" s="498" t="s">
        <v>334</v>
      </c>
      <c r="C67" s="499"/>
      <c r="D67" s="499"/>
      <c r="E67" s="499"/>
      <c r="F67" s="499"/>
      <c r="G67" s="232"/>
      <c r="H67" s="232"/>
      <c r="I67" s="194"/>
      <c r="J67" s="177"/>
      <c r="K67" s="177"/>
      <c r="L67" s="194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8"/>
      <c r="X67" s="178"/>
      <c r="Y67" s="178"/>
      <c r="Z67" s="178"/>
      <c r="AA67" s="178"/>
      <c r="AB67" s="178"/>
    </row>
    <row r="68" spans="1:28" s="146" customFormat="1" ht="18.75">
      <c r="A68" s="216"/>
      <c r="B68" s="498" t="s">
        <v>350</v>
      </c>
      <c r="C68" s="499"/>
      <c r="D68" s="499"/>
      <c r="E68" s="499"/>
      <c r="F68" s="499"/>
      <c r="G68" s="231"/>
      <c r="H68" s="231"/>
      <c r="I68" s="194"/>
      <c r="J68" s="177"/>
      <c r="K68" s="177"/>
      <c r="L68" s="194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8"/>
      <c r="X68" s="178"/>
      <c r="Y68" s="178"/>
      <c r="Z68" s="178"/>
      <c r="AA68" s="178"/>
      <c r="AB68" s="178"/>
    </row>
    <row r="69" spans="1:28" s="146" customFormat="1" ht="18.75">
      <c r="A69" s="216"/>
      <c r="B69" s="488" t="s">
        <v>408</v>
      </c>
      <c r="C69" s="489"/>
      <c r="D69" s="489"/>
      <c r="E69" s="489"/>
      <c r="F69" s="490"/>
      <c r="G69" s="231"/>
      <c r="H69" s="231">
        <v>1359</v>
      </c>
      <c r="I69" s="194"/>
      <c r="J69" s="177"/>
      <c r="K69" s="177"/>
      <c r="L69" s="194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97"/>
      <c r="X69" s="178"/>
      <c r="Y69" s="178"/>
      <c r="Z69" s="178"/>
      <c r="AA69" s="178"/>
      <c r="AB69" s="178"/>
    </row>
    <row r="70" spans="1:28" s="146" customFormat="1" ht="18.75" customHeight="1">
      <c r="A70" s="216"/>
      <c r="B70" s="488" t="s">
        <v>336</v>
      </c>
      <c r="C70" s="489"/>
      <c r="D70" s="489"/>
      <c r="E70" s="489"/>
      <c r="F70" s="490"/>
      <c r="G70" s="231"/>
      <c r="H70" s="231"/>
      <c r="I70" s="194"/>
      <c r="J70" s="177"/>
      <c r="K70" s="177"/>
      <c r="L70" s="194"/>
      <c r="M70" s="194"/>
      <c r="N70" s="177"/>
      <c r="O70" s="177"/>
      <c r="P70" s="177"/>
      <c r="Q70" s="177"/>
      <c r="R70" s="177"/>
      <c r="S70" s="177"/>
      <c r="T70" s="177"/>
      <c r="U70" s="177"/>
      <c r="V70" s="177"/>
      <c r="W70" s="178"/>
      <c r="X70" s="178"/>
      <c r="Y70" s="178"/>
      <c r="Z70" s="178"/>
      <c r="AA70" s="178"/>
      <c r="AB70" s="178"/>
    </row>
    <row r="71" spans="1:28" s="146" customFormat="1" ht="18.75" customHeight="1">
      <c r="A71" s="216"/>
      <c r="B71" s="488" t="s">
        <v>336</v>
      </c>
      <c r="C71" s="489"/>
      <c r="D71" s="489"/>
      <c r="E71" s="489"/>
      <c r="F71" s="490"/>
      <c r="G71" s="231"/>
      <c r="H71" s="231"/>
      <c r="I71" s="194"/>
      <c r="J71" s="177"/>
      <c r="K71" s="177"/>
      <c r="L71" s="194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8"/>
      <c r="X71" s="178"/>
      <c r="Y71" s="178"/>
      <c r="Z71" s="178"/>
      <c r="AA71" s="178"/>
      <c r="AB71" s="178"/>
    </row>
    <row r="72" spans="1:28" s="146" customFormat="1" ht="18.75">
      <c r="A72" s="216"/>
      <c r="B72" s="488" t="s">
        <v>336</v>
      </c>
      <c r="C72" s="489"/>
      <c r="D72" s="489"/>
      <c r="E72" s="489"/>
      <c r="F72" s="490"/>
      <c r="G72" s="231"/>
      <c r="H72" s="231"/>
      <c r="I72" s="194"/>
      <c r="J72" s="177"/>
      <c r="K72" s="177"/>
      <c r="L72" s="194"/>
      <c r="M72" s="194"/>
      <c r="N72" s="177"/>
      <c r="O72" s="194"/>
      <c r="P72" s="177"/>
      <c r="Q72" s="177"/>
      <c r="R72" s="177"/>
      <c r="S72" s="177"/>
      <c r="T72" s="177"/>
      <c r="U72" s="177"/>
      <c r="V72" s="177"/>
      <c r="W72" s="197"/>
      <c r="X72" s="178"/>
      <c r="Y72" s="178"/>
      <c r="Z72" s="178"/>
      <c r="AA72" s="178"/>
      <c r="AB72" s="178"/>
    </row>
    <row r="73" spans="1:28" s="146" customFormat="1" ht="18.75">
      <c r="A73" s="216"/>
      <c r="B73" s="233"/>
      <c r="C73" s="234"/>
      <c r="D73" s="234"/>
      <c r="E73" s="234"/>
      <c r="F73" s="234"/>
      <c r="G73" s="235"/>
      <c r="H73" s="194"/>
      <c r="I73" s="194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8"/>
      <c r="X73" s="178"/>
      <c r="Y73" s="178"/>
      <c r="Z73" s="178"/>
      <c r="AA73" s="178"/>
      <c r="AB73" s="178"/>
    </row>
    <row r="74" spans="1:28" s="146" customFormat="1" ht="18.75" customHeight="1">
      <c r="A74" s="216"/>
      <c r="B74" s="233"/>
      <c r="C74" s="234"/>
      <c r="D74" s="234"/>
      <c r="E74" s="234"/>
      <c r="F74" s="234"/>
      <c r="G74" s="491" t="s">
        <v>62</v>
      </c>
      <c r="H74" s="492"/>
      <c r="I74" s="493" t="s">
        <v>316</v>
      </c>
      <c r="J74" s="492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8"/>
      <c r="X74" s="178"/>
      <c r="Y74" s="178"/>
      <c r="Z74" s="178"/>
      <c r="AA74" s="178"/>
      <c r="AB74" s="178"/>
    </row>
    <row r="75" spans="1:28" s="207" customFormat="1" ht="12.75">
      <c r="A75" s="236"/>
      <c r="B75" s="237"/>
      <c r="C75" s="238"/>
      <c r="D75" s="238"/>
      <c r="E75" s="238"/>
      <c r="F75" s="238"/>
      <c r="G75" s="494" t="s">
        <v>51</v>
      </c>
      <c r="H75" s="495"/>
      <c r="I75" s="494" t="s">
        <v>51</v>
      </c>
      <c r="J75" s="495"/>
      <c r="W75" s="209"/>
      <c r="X75" s="209"/>
      <c r="Y75" s="209"/>
      <c r="Z75" s="209"/>
      <c r="AA75" s="209"/>
      <c r="AB75" s="209"/>
    </row>
    <row r="76" spans="1:28" s="185" customFormat="1" ht="18.75">
      <c r="A76" s="216"/>
      <c r="B76" s="479" t="s">
        <v>403</v>
      </c>
      <c r="C76" s="480"/>
      <c r="D76" s="480"/>
      <c r="E76" s="480"/>
      <c r="F76" s="481"/>
      <c r="G76" s="482">
        <f>'02 15 г'!G77:H77</f>
        <v>48913.66999999994</v>
      </c>
      <c r="H76" s="483"/>
      <c r="I76" s="482">
        <f>'02 15 г'!I77:J77</f>
        <v>0</v>
      </c>
      <c r="J76" s="483"/>
      <c r="L76" s="239" t="s">
        <v>338</v>
      </c>
      <c r="M76" s="239" t="s">
        <v>339</v>
      </c>
      <c r="W76" s="239"/>
      <c r="X76" s="239"/>
      <c r="Y76" s="239"/>
      <c r="Z76" s="239"/>
      <c r="AA76" s="239"/>
      <c r="AB76" s="239"/>
    </row>
    <row r="77" spans="1:28" s="146" customFormat="1" ht="18.75">
      <c r="A77" s="195"/>
      <c r="B77" s="479" t="s">
        <v>404</v>
      </c>
      <c r="C77" s="480"/>
      <c r="D77" s="480"/>
      <c r="E77" s="480"/>
      <c r="F77" s="481"/>
      <c r="G77" s="482">
        <f>G76+I47-J47+K53</f>
        <v>56269.33999999994</v>
      </c>
      <c r="H77" s="483"/>
      <c r="I77" s="484">
        <f>I76+I53-K53+D54</f>
        <v>0</v>
      </c>
      <c r="J77" s="483"/>
      <c r="K77" s="177"/>
      <c r="L77" s="197">
        <f>G77</f>
        <v>56269.33999999994</v>
      </c>
      <c r="M77" s="197">
        <f>I77</f>
        <v>0</v>
      </c>
      <c r="N77" s="177"/>
      <c r="O77" s="240"/>
      <c r="P77" s="241"/>
      <c r="Q77" s="177"/>
      <c r="R77" s="177"/>
      <c r="S77" s="177"/>
      <c r="T77" s="177"/>
      <c r="U77" s="177"/>
      <c r="V77" s="177"/>
      <c r="W77" s="178"/>
      <c r="X77" s="178"/>
      <c r="Y77" s="178"/>
      <c r="Z77" s="178"/>
      <c r="AA77" s="178"/>
      <c r="AB77" s="178"/>
    </row>
    <row r="78" spans="1:28" s="146" customFormat="1" ht="18.75">
      <c r="A78" s="194"/>
      <c r="B78" s="194"/>
      <c r="C78" s="194"/>
      <c r="D78" s="194"/>
      <c r="E78" s="194"/>
      <c r="F78" s="194"/>
      <c r="G78" s="242"/>
      <c r="H78" s="194"/>
      <c r="I78" s="194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8"/>
      <c r="X78" s="178"/>
      <c r="Y78" s="178"/>
      <c r="Z78" s="178"/>
      <c r="AA78" s="178"/>
      <c r="AB78" s="178"/>
    </row>
    <row r="79" spans="1:28" s="146" customFormat="1" ht="18.75">
      <c r="A79" s="194" t="s">
        <v>392</v>
      </c>
      <c r="B79" s="177"/>
      <c r="C79" s="177"/>
      <c r="D79" s="177"/>
      <c r="E79" s="177"/>
      <c r="F79" s="177"/>
      <c r="G79" s="243"/>
      <c r="H79" s="244"/>
      <c r="I79" s="194"/>
      <c r="J79" s="177"/>
      <c r="K79" s="177"/>
      <c r="L79" s="194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8"/>
      <c r="X79" s="178"/>
      <c r="Y79" s="178"/>
      <c r="Z79" s="178"/>
      <c r="AA79" s="178"/>
      <c r="AB79" s="178"/>
    </row>
    <row r="80" spans="1:28" s="146" customFormat="1" ht="18.75">
      <c r="A80" s="194"/>
      <c r="B80" s="177"/>
      <c r="C80" s="177"/>
      <c r="D80" s="177"/>
      <c r="E80" s="177"/>
      <c r="F80" s="177"/>
      <c r="G80" s="194"/>
      <c r="H80" s="194"/>
      <c r="I80" s="194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8"/>
      <c r="X80" s="178"/>
      <c r="Y80" s="178"/>
      <c r="Z80" s="178"/>
      <c r="AA80" s="178"/>
      <c r="AB80" s="178"/>
    </row>
    <row r="81" spans="2:12" ht="18.75">
      <c r="B81" s="238"/>
      <c r="C81" s="238"/>
      <c r="D81" s="238"/>
      <c r="E81" s="559" t="s">
        <v>399</v>
      </c>
      <c r="F81" s="560"/>
      <c r="G81" s="482" t="s">
        <v>400</v>
      </c>
      <c r="H81" s="483"/>
      <c r="I81" s="194"/>
      <c r="L81" s="177" t="s">
        <v>401</v>
      </c>
    </row>
    <row r="82" spans="1:12" ht="18.75">
      <c r="A82" s="194"/>
      <c r="B82" s="561" t="s">
        <v>402</v>
      </c>
      <c r="C82" s="562"/>
      <c r="D82" s="563"/>
      <c r="E82" s="482">
        <f>M47</f>
        <v>68377.16000000002</v>
      </c>
      <c r="F82" s="483"/>
      <c r="G82" s="482">
        <f>N47</f>
        <v>71499.91999999998</v>
      </c>
      <c r="H82" s="483"/>
      <c r="I82" s="194"/>
      <c r="L82" s="194">
        <f>E82-G82+H47-I47</f>
        <v>-0.01999999996041879</v>
      </c>
    </row>
    <row r="83" spans="1:9" ht="18.75">
      <c r="A83" s="194"/>
      <c r="H83" s="194"/>
      <c r="I83" s="194"/>
    </row>
    <row r="84" spans="1:9" ht="18.75">
      <c r="A84" s="194"/>
      <c r="H84" s="194"/>
      <c r="I84" s="194"/>
    </row>
    <row r="85" spans="1:9" ht="18.75">
      <c r="A85" s="194"/>
      <c r="H85" s="194"/>
      <c r="I85" s="194"/>
    </row>
    <row r="86" spans="1:9" ht="14.25" customHeight="1">
      <c r="A86" s="194"/>
      <c r="H86" s="194"/>
      <c r="I86" s="194"/>
    </row>
    <row r="87" spans="8:19" ht="18.75" hidden="1">
      <c r="H87" s="194"/>
      <c r="L87" s="177">
        <v>0</v>
      </c>
      <c r="O87" s="245" t="s">
        <v>280</v>
      </c>
      <c r="P87" s="246">
        <f>'[2]июнь2013г'!D92</f>
        <v>5934.36</v>
      </c>
      <c r="Q87" s="246">
        <f>'[2]июнь2013г'!E92</f>
        <v>2626.2</v>
      </c>
      <c r="R87" s="246">
        <f>'[2]июнь2013г'!F92</f>
        <v>2134.76</v>
      </c>
      <c r="S87" s="246">
        <f>'[2]июнь2013г'!G92</f>
        <v>6425.8</v>
      </c>
    </row>
    <row r="88" spans="3:19" ht="18.75" hidden="1">
      <c r="C88" s="216"/>
      <c r="O88" s="246" t="s">
        <v>283</v>
      </c>
      <c r="P88" s="214">
        <f>S87</f>
        <v>6425.8</v>
      </c>
      <c r="Q88" s="180">
        <v>2626.2</v>
      </c>
      <c r="R88" s="180">
        <v>2377.48</v>
      </c>
      <c r="S88" s="214">
        <f>P88+Q88-R88+L87</f>
        <v>6674.52</v>
      </c>
    </row>
    <row r="89" ht="18.75" hidden="1"/>
    <row r="90" ht="18.75" hidden="1"/>
    <row r="91" spans="1:8" ht="18.75">
      <c r="A91" s="247" t="s">
        <v>377</v>
      </c>
      <c r="H91" s="292" t="s">
        <v>70</v>
      </c>
    </row>
    <row r="92" spans="1:8" ht="18.75">
      <c r="A92" s="247" t="s">
        <v>378</v>
      </c>
      <c r="H92" s="292" t="s">
        <v>71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4">
    <mergeCell ref="C14:D15"/>
    <mergeCell ref="A35:K36"/>
    <mergeCell ref="W44:AA44"/>
    <mergeCell ref="B47:F47"/>
    <mergeCell ref="B48:F48"/>
    <mergeCell ref="B49:F49"/>
    <mergeCell ref="B50:F50"/>
    <mergeCell ref="B53:F53"/>
    <mergeCell ref="B57:F57"/>
    <mergeCell ref="B58:F58"/>
    <mergeCell ref="B59:F59"/>
    <mergeCell ref="B60:F60"/>
    <mergeCell ref="B54:C54"/>
    <mergeCell ref="A61:A62"/>
    <mergeCell ref="B61:F62"/>
    <mergeCell ref="G61:G62"/>
    <mergeCell ref="H61:H62"/>
    <mergeCell ref="A63:A64"/>
    <mergeCell ref="B63:F64"/>
    <mergeCell ref="G63:G64"/>
    <mergeCell ref="H63:H64"/>
    <mergeCell ref="B65:F65"/>
    <mergeCell ref="B66:F66"/>
    <mergeCell ref="B67:F67"/>
    <mergeCell ref="B68:F68"/>
    <mergeCell ref="B69:F69"/>
    <mergeCell ref="B70:F70"/>
    <mergeCell ref="I76:J76"/>
    <mergeCell ref="B77:F77"/>
    <mergeCell ref="G77:H77"/>
    <mergeCell ref="I77:J77"/>
    <mergeCell ref="B71:F71"/>
    <mergeCell ref="B72:F72"/>
    <mergeCell ref="G74:H74"/>
    <mergeCell ref="I74:J74"/>
    <mergeCell ref="G75:H75"/>
    <mergeCell ref="I75:J75"/>
    <mergeCell ref="E81:F81"/>
    <mergeCell ref="G81:H81"/>
    <mergeCell ref="B82:D82"/>
    <mergeCell ref="E82:F82"/>
    <mergeCell ref="G82:H82"/>
    <mergeCell ref="B76:F76"/>
    <mergeCell ref="G76:H76"/>
  </mergeCells>
  <conditionalFormatting sqref="M47">
    <cfRule type="cellIs" priority="16" dxfId="91" operator="equal" stopIfTrue="1">
      <formula>0</formula>
    </cfRule>
  </conditionalFormatting>
  <conditionalFormatting sqref="M47">
    <cfRule type="cellIs" priority="15" dxfId="92" operator="equal" stopIfTrue="1">
      <formula>0</formula>
    </cfRule>
  </conditionalFormatting>
  <conditionalFormatting sqref="M47:N47">
    <cfRule type="cellIs" priority="14" dxfId="93" operator="equal" stopIfTrue="1">
      <formula>0</formula>
    </cfRule>
  </conditionalFormatting>
  <conditionalFormatting sqref="N47">
    <cfRule type="cellIs" priority="11" dxfId="94" operator="equal" stopIfTrue="1">
      <formula>0</formula>
    </cfRule>
    <cfRule type="cellIs" priority="12" dxfId="91" operator="equal" stopIfTrue="1">
      <formula>326166</formula>
    </cfRule>
    <cfRule type="cellIs" priority="13" dxfId="5" operator="equal" stopIfTrue="1">
      <formula>0</formula>
    </cfRule>
  </conditionalFormatting>
  <conditionalFormatting sqref="M47:N47">
    <cfRule type="cellIs" priority="9" dxfId="95" operator="equal" stopIfTrue="1">
      <formula>0</formula>
    </cfRule>
    <cfRule type="cellIs" priority="10" dxfId="8" operator="equal" stopIfTrue="1">
      <formula>0</formula>
    </cfRule>
  </conditionalFormatting>
  <conditionalFormatting sqref="M47:N47">
    <cfRule type="cellIs" priority="6" dxfId="7" operator="equal" stopIfTrue="1">
      <formula>0</formula>
    </cfRule>
    <cfRule type="cellIs" priority="7" dxfId="6" operator="equal" stopIfTrue="1">
      <formula>0</formula>
    </cfRule>
    <cfRule type="cellIs" priority="8" dxfId="5" operator="equal" stopIfTrue="1">
      <formula>0</formula>
    </cfRule>
  </conditionalFormatting>
  <conditionalFormatting sqref="M47:P47 R47">
    <cfRule type="cellIs" priority="5" dxfId="96" operator="greaterThan" stopIfTrue="1">
      <formula>0</formula>
    </cfRule>
  </conditionalFormatting>
  <conditionalFormatting sqref="O47:P47 R47">
    <cfRule type="cellIs" priority="4" dxfId="19" operator="greaterThan" stopIfTrue="1">
      <formula>0</formula>
    </cfRule>
  </conditionalFormatting>
  <conditionalFormatting sqref="M47:N47">
    <cfRule type="cellIs" priority="3" dxfId="3" operator="greaterThan" stopIfTrue="1">
      <formula>0</formula>
    </cfRule>
  </conditionalFormatting>
  <conditionalFormatting sqref="O47:P47">
    <cfRule type="cellIs" priority="2" dxfId="17" operator="greaterThan" stopIfTrue="1">
      <formula>0</formula>
    </cfRule>
  </conditionalFormatting>
  <conditionalFormatting sqref="R47">
    <cfRule type="cellIs" priority="1" dxfId="96" operator="greaterThan" stopIfTrue="1">
      <formula>0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FF00"/>
  </sheetPr>
  <dimension ref="A2:AC92"/>
  <sheetViews>
    <sheetView view="pageBreakPreview" zoomScale="80" zoomScaleSheetLayoutView="80" zoomScalePageLayoutView="0" workbookViewId="0" topLeftCell="A45">
      <selection activeCell="D95" sqref="D95"/>
    </sheetView>
  </sheetViews>
  <sheetFormatPr defaultColWidth="9.140625" defaultRowHeight="15" outlineLevelCol="1"/>
  <cols>
    <col min="1" max="1" width="9.8515625" style="177" bestFit="1" customWidth="1"/>
    <col min="2" max="2" width="12.140625" style="177" customWidth="1"/>
    <col min="3" max="3" width="10.7109375" style="177" customWidth="1"/>
    <col min="4" max="4" width="10.57421875" style="177" customWidth="1"/>
    <col min="5" max="5" width="10.28125" style="177" customWidth="1"/>
    <col min="6" max="6" width="11.421875" style="177" customWidth="1"/>
    <col min="7" max="7" width="12.140625" style="177" customWidth="1"/>
    <col min="8" max="8" width="13.140625" style="177" customWidth="1"/>
    <col min="9" max="9" width="13.421875" style="177" customWidth="1"/>
    <col min="10" max="10" width="12.7109375" style="177" customWidth="1"/>
    <col min="11" max="11" width="18.140625" style="177" customWidth="1"/>
    <col min="12" max="12" width="13.421875" style="177" hidden="1" customWidth="1" outlineLevel="1"/>
    <col min="13" max="13" width="12.7109375" style="177" hidden="1" customWidth="1" outlineLevel="1"/>
    <col min="14" max="14" width="7.421875" style="177" hidden="1" customWidth="1" outlineLevel="1"/>
    <col min="15" max="15" width="12.7109375" style="177" hidden="1" customWidth="1" outlineLevel="1"/>
    <col min="16" max="16" width="12.8515625" style="177" hidden="1" customWidth="1" outlineLevel="1"/>
    <col min="17" max="17" width="7.421875" style="177" hidden="1" customWidth="1" outlineLevel="1"/>
    <col min="18" max="20" width="9.140625" style="177" hidden="1" customWidth="1" outlineLevel="1"/>
    <col min="21" max="21" width="9.140625" style="177" customWidth="1" collapsed="1"/>
    <col min="22" max="22" width="6.7109375" style="177" bestFit="1" customWidth="1"/>
    <col min="23" max="23" width="12.7109375" style="178" bestFit="1" customWidth="1"/>
    <col min="24" max="27" width="13.00390625" style="178" bestFit="1" customWidth="1"/>
    <col min="28" max="28" width="9.140625" style="178" customWidth="1"/>
    <col min="29" max="41" width="9.140625" style="146" customWidth="1"/>
    <col min="42" max="16384" width="9.140625" style="177" customWidth="1"/>
  </cols>
  <sheetData>
    <row r="1" ht="12.75" customHeight="1" hidden="1"/>
    <row r="2" spans="2:8" ht="18.75" hidden="1">
      <c r="B2" s="179" t="s">
        <v>293</v>
      </c>
      <c r="C2" s="179"/>
      <c r="D2" s="179" t="s">
        <v>294</v>
      </c>
      <c r="E2" s="179"/>
      <c r="F2" s="179" t="s">
        <v>295</v>
      </c>
      <c r="G2" s="179"/>
      <c r="H2" s="179"/>
    </row>
    <row r="3" ht="18.75" hidden="1"/>
    <row r="4" ht="1.5" customHeight="1" hidden="1"/>
    <row r="5" ht="18.75" hidden="1"/>
    <row r="6" spans="2:11" ht="18.75" hidden="1">
      <c r="B6" s="180"/>
      <c r="C6" s="181" t="s">
        <v>0</v>
      </c>
      <c r="D6" s="181" t="s">
        <v>1</v>
      </c>
      <c r="E6" s="181"/>
      <c r="F6" s="181" t="s">
        <v>2</v>
      </c>
      <c r="G6" s="181" t="s">
        <v>3</v>
      </c>
      <c r="H6" s="181" t="s">
        <v>4</v>
      </c>
      <c r="I6" s="181" t="s">
        <v>5</v>
      </c>
      <c r="J6" s="181"/>
      <c r="K6" s="182"/>
    </row>
    <row r="7" spans="2:11" ht="18.75" hidden="1">
      <c r="B7" s="180"/>
      <c r="C7" s="181" t="s">
        <v>6</v>
      </c>
      <c r="D7" s="181"/>
      <c r="E7" s="181"/>
      <c r="F7" s="181"/>
      <c r="G7" s="181" t="s">
        <v>7</v>
      </c>
      <c r="H7" s="181" t="s">
        <v>8</v>
      </c>
      <c r="I7" s="181" t="s">
        <v>9</v>
      </c>
      <c r="J7" s="181"/>
      <c r="K7" s="182"/>
    </row>
    <row r="8" spans="2:11" ht="18.75" hidden="1">
      <c r="B8" s="180" t="s">
        <v>177</v>
      </c>
      <c r="C8" s="183">
        <v>48.28</v>
      </c>
      <c r="D8" s="183">
        <v>0</v>
      </c>
      <c r="E8" s="183"/>
      <c r="F8" s="184"/>
      <c r="G8" s="180"/>
      <c r="H8" s="183">
        <v>0</v>
      </c>
      <c r="I8" s="184">
        <v>48.28</v>
      </c>
      <c r="J8" s="180"/>
      <c r="K8" s="185"/>
    </row>
    <row r="9" spans="2:11" ht="18.75" hidden="1">
      <c r="B9" s="180" t="s">
        <v>11</v>
      </c>
      <c r="C9" s="183">
        <v>4790.06</v>
      </c>
      <c r="D9" s="183">
        <v>3707.55</v>
      </c>
      <c r="E9" s="183"/>
      <c r="F9" s="184">
        <v>2795.32</v>
      </c>
      <c r="G9" s="180"/>
      <c r="H9" s="183">
        <v>2795.32</v>
      </c>
      <c r="I9" s="184">
        <v>5702.29</v>
      </c>
      <c r="J9" s="180"/>
      <c r="K9" s="185"/>
    </row>
    <row r="10" spans="2:11" ht="18.75" hidden="1">
      <c r="B10" s="180" t="s">
        <v>12</v>
      </c>
      <c r="C10" s="180"/>
      <c r="D10" s="183">
        <f>SUM(D8:D9)</f>
        <v>3707.55</v>
      </c>
      <c r="E10" s="183"/>
      <c r="F10" s="180"/>
      <c r="G10" s="180"/>
      <c r="H10" s="183">
        <f>SUM(H8:H9)</f>
        <v>2795.32</v>
      </c>
      <c r="I10" s="180"/>
      <c r="J10" s="180"/>
      <c r="K10" s="185"/>
    </row>
    <row r="11" ht="18.75" hidden="1">
      <c r="B11" s="177" t="s">
        <v>296</v>
      </c>
    </row>
    <row r="12" ht="7.5" customHeight="1" hidden="1"/>
    <row r="13" ht="8.25" customHeight="1" hidden="1"/>
    <row r="14" spans="2:17" ht="18.75" hidden="1">
      <c r="B14" s="186" t="s">
        <v>252</v>
      </c>
      <c r="C14" s="511" t="s">
        <v>14</v>
      </c>
      <c r="D14" s="512"/>
      <c r="E14" s="352"/>
      <c r="F14" s="181"/>
      <c r="G14" s="181"/>
      <c r="H14" s="181"/>
      <c r="I14" s="181" t="s">
        <v>20</v>
      </c>
      <c r="J14" s="185"/>
      <c r="K14" s="185"/>
      <c r="L14" s="185"/>
      <c r="M14" s="185"/>
      <c r="N14" s="185"/>
      <c r="O14" s="185"/>
      <c r="P14" s="185"/>
      <c r="Q14" s="185"/>
    </row>
    <row r="15" spans="2:17" ht="14.25" customHeight="1" hidden="1">
      <c r="B15" s="187"/>
      <c r="C15" s="513"/>
      <c r="D15" s="514"/>
      <c r="E15" s="353"/>
      <c r="F15" s="181"/>
      <c r="G15" s="181"/>
      <c r="H15" s="181" t="s">
        <v>270</v>
      </c>
      <c r="I15" s="181"/>
      <c r="J15" s="185"/>
      <c r="K15" s="185"/>
      <c r="L15" s="185"/>
      <c r="M15" s="185"/>
      <c r="N15" s="185"/>
      <c r="O15" s="185"/>
      <c r="P15" s="185"/>
      <c r="Q15" s="185"/>
    </row>
    <row r="16" spans="2:17" ht="3.75" customHeight="1" hidden="1">
      <c r="B16" s="188"/>
      <c r="C16" s="180"/>
      <c r="D16" s="180"/>
      <c r="E16" s="180"/>
      <c r="F16" s="180"/>
      <c r="G16" s="180"/>
      <c r="H16" s="180"/>
      <c r="I16" s="180"/>
      <c r="J16" s="185"/>
      <c r="K16" s="185"/>
      <c r="L16" s="185"/>
      <c r="M16" s="185"/>
      <c r="N16" s="185"/>
      <c r="O16" s="185"/>
      <c r="P16" s="185"/>
      <c r="Q16" s="185"/>
    </row>
    <row r="17" spans="2:17" ht="13.5" customHeight="1" hidden="1">
      <c r="B17" s="180"/>
      <c r="C17" s="180"/>
      <c r="D17" s="180"/>
      <c r="E17" s="180"/>
      <c r="F17" s="180"/>
      <c r="G17" s="180"/>
      <c r="H17" s="180"/>
      <c r="I17" s="180"/>
      <c r="J17" s="185"/>
      <c r="K17" s="185"/>
      <c r="L17" s="185"/>
      <c r="M17" s="185"/>
      <c r="N17" s="185"/>
      <c r="O17" s="185"/>
      <c r="P17" s="185"/>
      <c r="Q17" s="185"/>
    </row>
    <row r="18" spans="2:17" ht="0.75" customHeight="1" hidden="1">
      <c r="B18" s="180"/>
      <c r="C18" s="180"/>
      <c r="D18" s="180"/>
      <c r="E18" s="180"/>
      <c r="F18" s="180"/>
      <c r="G18" s="180"/>
      <c r="H18" s="180"/>
      <c r="I18" s="180"/>
      <c r="J18" s="185"/>
      <c r="K18" s="185"/>
      <c r="L18" s="185"/>
      <c r="M18" s="185"/>
      <c r="N18" s="185"/>
      <c r="O18" s="185"/>
      <c r="P18" s="185"/>
      <c r="Q18" s="185"/>
    </row>
    <row r="19" spans="2:17" ht="14.25" customHeight="1" hidden="1" thickBot="1">
      <c r="B19" s="180"/>
      <c r="C19" s="180"/>
      <c r="D19" s="180"/>
      <c r="E19" s="180"/>
      <c r="F19" s="180"/>
      <c r="G19" s="180"/>
      <c r="H19" s="180"/>
      <c r="I19" s="180"/>
      <c r="J19" s="185"/>
      <c r="K19" s="185"/>
      <c r="L19" s="185"/>
      <c r="M19" s="185"/>
      <c r="N19" s="185"/>
      <c r="O19" s="185"/>
      <c r="P19" s="185"/>
      <c r="Q19" s="185"/>
    </row>
    <row r="20" spans="2:17" ht="0.75" customHeight="1" hidden="1">
      <c r="B20" s="180"/>
      <c r="C20" s="180"/>
      <c r="D20" s="180"/>
      <c r="E20" s="180"/>
      <c r="F20" s="180"/>
      <c r="G20" s="180"/>
      <c r="H20" s="180"/>
      <c r="I20" s="180"/>
      <c r="J20" s="185"/>
      <c r="K20" s="185"/>
      <c r="L20" s="185"/>
      <c r="M20" s="185"/>
      <c r="N20" s="185"/>
      <c r="O20" s="185"/>
      <c r="P20" s="185"/>
      <c r="Q20" s="185"/>
    </row>
    <row r="21" spans="2:17" ht="19.5" hidden="1" thickBot="1">
      <c r="B21" s="180"/>
      <c r="C21" s="180"/>
      <c r="D21" s="180"/>
      <c r="E21" s="180"/>
      <c r="F21" s="180"/>
      <c r="G21" s="189" t="s">
        <v>297</v>
      </c>
      <c r="H21" s="190" t="s">
        <v>262</v>
      </c>
      <c r="I21" s="180"/>
      <c r="J21" s="185"/>
      <c r="K21" s="185"/>
      <c r="L21" s="185"/>
      <c r="M21" s="185"/>
      <c r="N21" s="185"/>
      <c r="O21" s="185"/>
      <c r="P21" s="185"/>
      <c r="Q21" s="185"/>
    </row>
    <row r="22" spans="2:17" ht="18.75" hidden="1">
      <c r="B22" s="191" t="s">
        <v>215</v>
      </c>
      <c r="C22" s="191"/>
      <c r="D22" s="191"/>
      <c r="E22" s="191"/>
      <c r="F22" s="183"/>
      <c r="G22" s="180">
        <v>347.8</v>
      </c>
      <c r="H22" s="180">
        <v>7.55</v>
      </c>
      <c r="I22" s="184">
        <f>G22*H22</f>
        <v>2625.89</v>
      </c>
      <c r="J22" s="185"/>
      <c r="K22" s="185"/>
      <c r="L22" s="185"/>
      <c r="M22" s="185"/>
      <c r="N22" s="185"/>
      <c r="O22" s="185"/>
      <c r="P22" s="185"/>
      <c r="Q22" s="185"/>
    </row>
    <row r="23" spans="2:17" ht="18.75" hidden="1">
      <c r="B23" s="191" t="s">
        <v>216</v>
      </c>
      <c r="C23" s="191"/>
      <c r="D23" s="191"/>
      <c r="E23" s="191"/>
      <c r="F23" s="180"/>
      <c r="G23" s="180"/>
      <c r="H23" s="180"/>
      <c r="I23" s="180"/>
      <c r="J23" s="185"/>
      <c r="K23" s="185"/>
      <c r="L23" s="185"/>
      <c r="M23" s="185"/>
      <c r="N23" s="185"/>
      <c r="O23" s="185"/>
      <c r="P23" s="185"/>
      <c r="Q23" s="185"/>
    </row>
    <row r="24" spans="2:17" ht="2.25" customHeight="1" hidden="1">
      <c r="B24" s="191" t="s">
        <v>217</v>
      </c>
      <c r="C24" s="191" t="s">
        <v>218</v>
      </c>
      <c r="D24" s="191"/>
      <c r="E24" s="191"/>
      <c r="F24" s="180"/>
      <c r="G24" s="180"/>
      <c r="H24" s="180"/>
      <c r="I24" s="180"/>
      <c r="J24" s="185"/>
      <c r="K24" s="185"/>
      <c r="L24" s="185"/>
      <c r="M24" s="185"/>
      <c r="N24" s="185"/>
      <c r="O24" s="185"/>
      <c r="P24" s="185"/>
      <c r="Q24" s="185"/>
    </row>
    <row r="25" spans="2:17" ht="14.25" customHeight="1" hidden="1">
      <c r="B25" s="191" t="s">
        <v>219</v>
      </c>
      <c r="C25" s="191"/>
      <c r="D25" s="191"/>
      <c r="E25" s="191"/>
      <c r="F25" s="180"/>
      <c r="G25" s="180"/>
      <c r="H25" s="180"/>
      <c r="I25" s="180"/>
      <c r="J25" s="185"/>
      <c r="K25" s="185"/>
      <c r="L25" s="185"/>
      <c r="M25" s="185"/>
      <c r="N25" s="185"/>
      <c r="O25" s="185"/>
      <c r="P25" s="185"/>
      <c r="Q25" s="185"/>
    </row>
    <row r="26" spans="2:17" ht="18.75" hidden="1">
      <c r="B26" s="180"/>
      <c r="C26" s="180"/>
      <c r="D26" s="180"/>
      <c r="E26" s="180"/>
      <c r="F26" s="180"/>
      <c r="G26" s="180"/>
      <c r="H26" s="180"/>
      <c r="I26" s="180"/>
      <c r="J26" s="185"/>
      <c r="K26" s="185"/>
      <c r="L26" s="185"/>
      <c r="M26" s="185"/>
      <c r="N26" s="185"/>
      <c r="O26" s="185"/>
      <c r="P26" s="185"/>
      <c r="Q26" s="185"/>
    </row>
    <row r="27" spans="2:17" ht="0.75" customHeight="1" hidden="1">
      <c r="B27" s="180"/>
      <c r="C27" s="180"/>
      <c r="D27" s="180"/>
      <c r="E27" s="180"/>
      <c r="F27" s="180"/>
      <c r="G27" s="180"/>
      <c r="H27" s="180"/>
      <c r="I27" s="180"/>
      <c r="J27" s="185"/>
      <c r="K27" s="185"/>
      <c r="L27" s="185"/>
      <c r="M27" s="185"/>
      <c r="N27" s="185"/>
      <c r="O27" s="185"/>
      <c r="P27" s="185"/>
      <c r="Q27" s="185"/>
    </row>
    <row r="28" spans="2:17" ht="3.75" customHeight="1" hidden="1">
      <c r="B28" s="180"/>
      <c r="C28" s="180"/>
      <c r="D28" s="180"/>
      <c r="E28" s="180"/>
      <c r="F28" s="180"/>
      <c r="G28" s="180"/>
      <c r="H28" s="180"/>
      <c r="I28" s="180"/>
      <c r="J28" s="185"/>
      <c r="K28" s="185"/>
      <c r="L28" s="185"/>
      <c r="M28" s="185"/>
      <c r="N28" s="185"/>
      <c r="O28" s="185"/>
      <c r="P28" s="185"/>
      <c r="Q28" s="185"/>
    </row>
    <row r="29" spans="2:17" ht="18.75" hidden="1">
      <c r="B29" s="180"/>
      <c r="C29" s="180"/>
      <c r="D29" s="180"/>
      <c r="E29" s="180"/>
      <c r="F29" s="180"/>
      <c r="G29" s="180"/>
      <c r="H29" s="180"/>
      <c r="I29" s="180"/>
      <c r="J29" s="185"/>
      <c r="K29" s="185"/>
      <c r="L29" s="185"/>
      <c r="M29" s="185"/>
      <c r="N29" s="185"/>
      <c r="O29" s="185"/>
      <c r="P29" s="185"/>
      <c r="Q29" s="185"/>
    </row>
    <row r="30" spans="2:17" ht="0.75" customHeight="1" hidden="1">
      <c r="B30" s="180"/>
      <c r="C30" s="180"/>
      <c r="D30" s="180"/>
      <c r="E30" s="180"/>
      <c r="F30" s="180"/>
      <c r="G30" s="180"/>
      <c r="H30" s="180"/>
      <c r="I30" s="180"/>
      <c r="J30" s="185"/>
      <c r="K30" s="185"/>
      <c r="L30" s="185"/>
      <c r="M30" s="185"/>
      <c r="N30" s="185"/>
      <c r="O30" s="185"/>
      <c r="P30" s="185"/>
      <c r="Q30" s="185"/>
    </row>
    <row r="31" spans="2:17" ht="18.75" hidden="1">
      <c r="B31" s="180"/>
      <c r="C31" s="180"/>
      <c r="D31" s="180"/>
      <c r="E31" s="180"/>
      <c r="F31" s="180"/>
      <c r="G31" s="180"/>
      <c r="H31" s="180"/>
      <c r="I31" s="180"/>
      <c r="J31" s="185"/>
      <c r="K31" s="185"/>
      <c r="L31" s="185"/>
      <c r="M31" s="185"/>
      <c r="N31" s="185"/>
      <c r="O31" s="185"/>
      <c r="P31" s="185"/>
      <c r="Q31" s="185"/>
    </row>
    <row r="32" spans="2:17" ht="18.75" hidden="1">
      <c r="B32" s="180"/>
      <c r="C32" s="180"/>
      <c r="D32" s="180"/>
      <c r="E32" s="180"/>
      <c r="F32" s="180"/>
      <c r="G32" s="180"/>
      <c r="H32" s="180"/>
      <c r="I32" s="180"/>
      <c r="J32" s="185"/>
      <c r="K32" s="185"/>
      <c r="L32" s="185"/>
      <c r="M32" s="185"/>
      <c r="N32" s="185"/>
      <c r="O32" s="185"/>
      <c r="P32" s="185"/>
      <c r="Q32" s="185"/>
    </row>
    <row r="33" spans="1:28" s="146" customFormat="1" ht="18.75" hidden="1">
      <c r="A33" s="177"/>
      <c r="B33" s="180"/>
      <c r="C33" s="180"/>
      <c r="D33" s="180"/>
      <c r="E33" s="180"/>
      <c r="F33" s="180"/>
      <c r="G33" s="181"/>
      <c r="H33" s="181"/>
      <c r="I33" s="192"/>
      <c r="J33" s="185"/>
      <c r="K33" s="185"/>
      <c r="L33" s="185"/>
      <c r="M33" s="185"/>
      <c r="N33" s="185"/>
      <c r="O33" s="185"/>
      <c r="P33" s="185"/>
      <c r="Q33" s="185"/>
      <c r="R33" s="177"/>
      <c r="S33" s="177"/>
      <c r="T33" s="177"/>
      <c r="U33" s="177"/>
      <c r="V33" s="177"/>
      <c r="W33" s="178"/>
      <c r="X33" s="178"/>
      <c r="Y33" s="178"/>
      <c r="Z33" s="178"/>
      <c r="AA33" s="178"/>
      <c r="AB33" s="178"/>
    </row>
    <row r="34" spans="1:28" s="146" customFormat="1" ht="18.75" hidden="1">
      <c r="A34" s="177"/>
      <c r="B34" s="180"/>
      <c r="C34" s="180"/>
      <c r="D34" s="180"/>
      <c r="E34" s="180"/>
      <c r="F34" s="180"/>
      <c r="G34" s="180"/>
      <c r="H34" s="180" t="s">
        <v>27</v>
      </c>
      <c r="I34" s="193">
        <f>SUM(I17:I33)</f>
        <v>2625.89</v>
      </c>
      <c r="J34" s="185"/>
      <c r="K34" s="185"/>
      <c r="L34" s="185"/>
      <c r="M34" s="185"/>
      <c r="N34" s="185"/>
      <c r="O34" s="185"/>
      <c r="P34" s="185"/>
      <c r="Q34" s="185"/>
      <c r="R34" s="177"/>
      <c r="S34" s="177"/>
      <c r="T34" s="177"/>
      <c r="U34" s="177"/>
      <c r="V34" s="177"/>
      <c r="W34" s="178"/>
      <c r="X34" s="178"/>
      <c r="Y34" s="178"/>
      <c r="Z34" s="178"/>
      <c r="AA34" s="178"/>
      <c r="AB34" s="178"/>
    </row>
    <row r="35" spans="1:28" s="146" customFormat="1" ht="18.75">
      <c r="A35" s="515" t="s">
        <v>298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8"/>
      <c r="X35" s="178"/>
      <c r="Y35" s="178"/>
      <c r="Z35" s="178"/>
      <c r="AA35" s="178"/>
      <c r="AB35" s="178"/>
    </row>
    <row r="36" spans="1:28" s="146" customFormat="1" ht="18.75">
      <c r="A36" s="515"/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8"/>
      <c r="X36" s="178"/>
      <c r="Y36" s="178"/>
      <c r="Z36" s="178"/>
      <c r="AA36" s="178"/>
      <c r="AB36" s="178"/>
    </row>
    <row r="37" spans="1:28" s="146" customFormat="1" ht="18.75" hidden="1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8"/>
      <c r="X37" s="178"/>
      <c r="Y37" s="178"/>
      <c r="Z37" s="178"/>
      <c r="AA37" s="178"/>
      <c r="AB37" s="178"/>
    </row>
    <row r="38" spans="1:28" s="146" customFormat="1" ht="18.75" hidden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8"/>
      <c r="X38" s="178"/>
      <c r="Y38" s="178"/>
      <c r="Z38" s="178"/>
      <c r="AA38" s="178"/>
      <c r="AB38" s="178"/>
    </row>
    <row r="39" spans="1:28" s="146" customFormat="1" ht="18.75">
      <c r="A39" s="194"/>
      <c r="B39" s="195"/>
      <c r="C39" s="195"/>
      <c r="D39" s="195"/>
      <c r="E39" s="195"/>
      <c r="F39" s="195"/>
      <c r="G39" s="195"/>
      <c r="H39" s="194"/>
      <c r="I39" s="194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8"/>
      <c r="X39" s="178"/>
      <c r="Y39" s="178"/>
      <c r="Z39" s="178"/>
      <c r="AA39" s="178"/>
      <c r="AB39" s="178"/>
    </row>
    <row r="40" spans="1:28" s="146" customFormat="1" ht="18.75">
      <c r="A40" s="194"/>
      <c r="B40" s="194" t="s">
        <v>299</v>
      </c>
      <c r="C40" s="195"/>
      <c r="D40" s="195"/>
      <c r="E40" s="195"/>
      <c r="F40" s="195"/>
      <c r="G40" s="194"/>
      <c r="H40" s="195"/>
      <c r="I40" s="194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8"/>
      <c r="X40" s="178"/>
      <c r="Y40" s="178"/>
      <c r="Z40" s="178"/>
      <c r="AA40" s="178"/>
      <c r="AB40" s="178"/>
    </row>
    <row r="41" spans="1:28" s="146" customFormat="1" ht="18.75">
      <c r="A41" s="194"/>
      <c r="B41" s="195" t="s">
        <v>300</v>
      </c>
      <c r="C41" s="194" t="s">
        <v>301</v>
      </c>
      <c r="D41" s="194"/>
      <c r="E41" s="194"/>
      <c r="F41" s="195"/>
      <c r="G41" s="194"/>
      <c r="H41" s="195"/>
      <c r="I41" s="194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8"/>
      <c r="X41" s="178"/>
      <c r="Y41" s="178"/>
      <c r="Z41" s="178"/>
      <c r="AA41" s="178"/>
      <c r="AB41" s="178"/>
    </row>
    <row r="42" spans="1:28" s="146" customFormat="1" ht="18.75">
      <c r="A42" s="194"/>
      <c r="B42" s="195" t="s">
        <v>302</v>
      </c>
      <c r="C42" s="196">
        <v>1798.6000000000001</v>
      </c>
      <c r="D42" s="194" t="s">
        <v>303</v>
      </c>
      <c r="E42" s="194"/>
      <c r="F42" s="195"/>
      <c r="G42" s="194"/>
      <c r="H42" s="195"/>
      <c r="I42" s="194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8"/>
      <c r="X42" s="178"/>
      <c r="Y42" s="178"/>
      <c r="Z42" s="178"/>
      <c r="AA42" s="178"/>
      <c r="AB42" s="178"/>
    </row>
    <row r="43" spans="1:29" s="146" customFormat="1" ht="18" customHeight="1">
      <c r="A43" s="194"/>
      <c r="B43" s="195" t="s">
        <v>304</v>
      </c>
      <c r="C43" s="197" t="s">
        <v>380</v>
      </c>
      <c r="D43" s="194" t="s">
        <v>405</v>
      </c>
      <c r="E43" s="194"/>
      <c r="F43" s="194"/>
      <c r="G43" s="195"/>
      <c r="H43" s="195"/>
      <c r="I43" s="194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85"/>
      <c r="W43" s="239"/>
      <c r="X43" s="239"/>
      <c r="Y43" s="239"/>
      <c r="Z43" s="239"/>
      <c r="AA43" s="239"/>
      <c r="AB43" s="239"/>
      <c r="AC43" s="320"/>
    </row>
    <row r="44" spans="1:29" s="146" customFormat="1" ht="18" customHeight="1">
      <c r="A44" s="194"/>
      <c r="B44" s="195"/>
      <c r="C44" s="197"/>
      <c r="D44" s="194"/>
      <c r="E44" s="194"/>
      <c r="F44" s="194"/>
      <c r="G44" s="195"/>
      <c r="H44" s="195"/>
      <c r="I44" s="194"/>
      <c r="J44" s="177"/>
      <c r="K44" s="177"/>
      <c r="M44" s="177"/>
      <c r="N44" s="177"/>
      <c r="O44" s="177"/>
      <c r="P44" s="177"/>
      <c r="Q44" s="177"/>
      <c r="R44" s="177"/>
      <c r="S44" s="177"/>
      <c r="T44" s="177"/>
      <c r="U44" s="177"/>
      <c r="V44" s="185"/>
      <c r="W44" s="564"/>
      <c r="X44" s="564"/>
      <c r="Y44" s="564"/>
      <c r="Z44" s="564"/>
      <c r="AA44" s="564"/>
      <c r="AB44" s="239"/>
      <c r="AC44" s="320"/>
    </row>
    <row r="45" spans="1:29" s="146" customFormat="1" ht="60" customHeight="1">
      <c r="A45" s="194"/>
      <c r="B45" s="195"/>
      <c r="C45" s="197"/>
      <c r="D45" s="194"/>
      <c r="E45" s="194"/>
      <c r="F45" s="194"/>
      <c r="G45" s="198" t="s">
        <v>307</v>
      </c>
      <c r="H45" s="199" t="s">
        <v>1</v>
      </c>
      <c r="I45" s="199" t="s">
        <v>2</v>
      </c>
      <c r="J45" s="200" t="s">
        <v>308</v>
      </c>
      <c r="K45" s="355" t="s">
        <v>309</v>
      </c>
      <c r="M45" s="177"/>
      <c r="N45" s="177"/>
      <c r="O45" s="177"/>
      <c r="P45" s="177"/>
      <c r="Q45" s="177"/>
      <c r="R45" s="177"/>
      <c r="S45" s="177"/>
      <c r="T45" s="177"/>
      <c r="U45" s="177"/>
      <c r="V45" s="320"/>
      <c r="W45" s="321"/>
      <c r="X45" s="321"/>
      <c r="Y45" s="321"/>
      <c r="Z45" s="321"/>
      <c r="AA45" s="321"/>
      <c r="AB45" s="239"/>
      <c r="AC45" s="320"/>
    </row>
    <row r="46" spans="1:29" s="207" customFormat="1" ht="12.75" customHeight="1">
      <c r="A46" s="202"/>
      <c r="B46" s="203"/>
      <c r="C46" s="204"/>
      <c r="D46" s="202"/>
      <c r="E46" s="202"/>
      <c r="F46" s="202"/>
      <c r="G46" s="205" t="s">
        <v>51</v>
      </c>
      <c r="H46" s="205" t="s">
        <v>51</v>
      </c>
      <c r="I46" s="205" t="s">
        <v>51</v>
      </c>
      <c r="J46" s="205" t="s">
        <v>51</v>
      </c>
      <c r="K46" s="205" t="s">
        <v>51</v>
      </c>
      <c r="M46" s="206" t="s">
        <v>397</v>
      </c>
      <c r="N46" s="206" t="s">
        <v>398</v>
      </c>
      <c r="O46" s="280" t="s">
        <v>312</v>
      </c>
      <c r="P46" s="280" t="s">
        <v>311</v>
      </c>
      <c r="Q46" s="280" t="s">
        <v>349</v>
      </c>
      <c r="R46" s="280" t="s">
        <v>313</v>
      </c>
      <c r="S46" s="206"/>
      <c r="V46" s="322"/>
      <c r="W46" s="323"/>
      <c r="X46" s="323"/>
      <c r="Y46" s="323"/>
      <c r="Z46" s="323"/>
      <c r="AA46" s="323"/>
      <c r="AB46" s="324"/>
      <c r="AC46" s="282"/>
    </row>
    <row r="47" spans="1:29" s="146" customFormat="1" ht="33" customHeight="1">
      <c r="A47" s="194"/>
      <c r="B47" s="503" t="s">
        <v>314</v>
      </c>
      <c r="C47" s="503"/>
      <c r="D47" s="503"/>
      <c r="E47" s="503"/>
      <c r="F47" s="503"/>
      <c r="G47" s="210">
        <f>G49+G50</f>
        <v>14.11</v>
      </c>
      <c r="H47" s="211">
        <f>H49+H50</f>
        <v>25378.24</v>
      </c>
      <c r="I47" s="211">
        <f>P47+O47</f>
        <v>27485.050000000007</v>
      </c>
      <c r="J47" s="212">
        <f>J50+J49</f>
        <v>17032.74</v>
      </c>
      <c r="K47" s="212">
        <f>I47-J47</f>
        <v>10452.310000000005</v>
      </c>
      <c r="M47" s="362">
        <v>71499.91999999998</v>
      </c>
      <c r="N47" s="362">
        <v>69393.12999999999</v>
      </c>
      <c r="O47" s="363">
        <v>27243.280000000006</v>
      </c>
      <c r="P47" s="363">
        <v>241.77</v>
      </c>
      <c r="Q47" s="364">
        <v>0</v>
      </c>
      <c r="R47" s="363">
        <v>234.97000000000003</v>
      </c>
      <c r="S47" s="286">
        <v>6330.599999999999</v>
      </c>
      <c r="T47" s="177"/>
      <c r="U47" s="177"/>
      <c r="V47" s="322"/>
      <c r="W47" s="325"/>
      <c r="X47" s="325"/>
      <c r="Y47" s="325"/>
      <c r="Z47" s="323"/>
      <c r="AA47" s="326"/>
      <c r="AB47" s="239"/>
      <c r="AC47" s="320"/>
    </row>
    <row r="48" spans="1:29" s="146" customFormat="1" ht="18" customHeight="1">
      <c r="A48" s="194"/>
      <c r="B48" s="516" t="s">
        <v>315</v>
      </c>
      <c r="C48" s="486"/>
      <c r="D48" s="486"/>
      <c r="E48" s="486"/>
      <c r="F48" s="487"/>
      <c r="G48" s="213"/>
      <c r="H48" s="214"/>
      <c r="I48" s="214"/>
      <c r="J48" s="180"/>
      <c r="K48" s="180"/>
      <c r="M48" s="177"/>
      <c r="N48" s="177"/>
      <c r="O48" s="177"/>
      <c r="P48" s="177"/>
      <c r="Q48" s="177"/>
      <c r="R48" s="177"/>
      <c r="S48" s="177"/>
      <c r="T48" s="177"/>
      <c r="U48" s="177"/>
      <c r="V48" s="322"/>
      <c r="W48" s="325"/>
      <c r="X48" s="325"/>
      <c r="Y48" s="325"/>
      <c r="Z48" s="323"/>
      <c r="AA48" s="326"/>
      <c r="AB48" s="239"/>
      <c r="AC48" s="320"/>
    </row>
    <row r="49" spans="1:29" s="146" customFormat="1" ht="18" customHeight="1">
      <c r="A49" s="194"/>
      <c r="B49" s="501" t="s">
        <v>11</v>
      </c>
      <c r="C49" s="501"/>
      <c r="D49" s="501"/>
      <c r="E49" s="501"/>
      <c r="F49" s="501"/>
      <c r="G49" s="213">
        <f>G58</f>
        <v>9.47</v>
      </c>
      <c r="H49" s="214">
        <f>ROUND(G49*C42,2)</f>
        <v>17032.74</v>
      </c>
      <c r="I49" s="214">
        <f>O47</f>
        <v>27243.280000000006</v>
      </c>
      <c r="J49" s="214">
        <f>H49</f>
        <v>17032.74</v>
      </c>
      <c r="K49" s="214">
        <f>I49-J49</f>
        <v>10210.540000000005</v>
      </c>
      <c r="M49" s="177"/>
      <c r="N49" s="177"/>
      <c r="O49" s="177"/>
      <c r="P49" s="177"/>
      <c r="Q49" s="177"/>
      <c r="R49" s="177"/>
      <c r="S49" s="177"/>
      <c r="T49" s="177"/>
      <c r="U49" s="177"/>
      <c r="V49" s="322"/>
      <c r="W49" s="327"/>
      <c r="X49" s="327"/>
      <c r="Y49" s="327"/>
      <c r="Z49" s="323"/>
      <c r="AA49" s="328"/>
      <c r="AB49" s="239"/>
      <c r="AC49" s="320"/>
    </row>
    <row r="50" spans="1:29" s="146" customFormat="1" ht="18" customHeight="1">
      <c r="A50" s="194"/>
      <c r="B50" s="501" t="s">
        <v>62</v>
      </c>
      <c r="C50" s="501"/>
      <c r="D50" s="501"/>
      <c r="E50" s="501"/>
      <c r="F50" s="501"/>
      <c r="G50" s="213">
        <v>4.64</v>
      </c>
      <c r="H50" s="214">
        <f>ROUND(G50*C42,2)</f>
        <v>8345.5</v>
      </c>
      <c r="I50" s="214">
        <f>I47-I49</f>
        <v>241.77000000000044</v>
      </c>
      <c r="J50" s="214">
        <f>H66</f>
        <v>0</v>
      </c>
      <c r="K50" s="214">
        <f>I50-J50</f>
        <v>241.77000000000044</v>
      </c>
      <c r="M50" s="177"/>
      <c r="N50" s="177"/>
      <c r="O50" s="177"/>
      <c r="P50" s="177"/>
      <c r="Q50" s="177"/>
      <c r="R50" s="177"/>
      <c r="S50" s="177"/>
      <c r="T50" s="177"/>
      <c r="U50" s="177"/>
      <c r="V50" s="322"/>
      <c r="W50" s="325"/>
      <c r="X50" s="325"/>
      <c r="Y50" s="325"/>
      <c r="Z50" s="323"/>
      <c r="AA50" s="326"/>
      <c r="AB50" s="239"/>
      <c r="AC50" s="320"/>
    </row>
    <row r="51" spans="1:29" s="146" customFormat="1" ht="36.75" customHeight="1">
      <c r="A51" s="194"/>
      <c r="B51" s="279"/>
      <c r="C51" s="279"/>
      <c r="D51" s="279"/>
      <c r="E51" s="279"/>
      <c r="F51" s="278"/>
      <c r="G51" s="177"/>
      <c r="H51" s="177"/>
      <c r="I51" s="177"/>
      <c r="J51" s="177"/>
      <c r="K51" s="177"/>
      <c r="M51" s="177"/>
      <c r="N51" s="177"/>
      <c r="O51" s="177"/>
      <c r="P51" s="177"/>
      <c r="Q51" s="177"/>
      <c r="R51" s="177"/>
      <c r="S51" s="177"/>
      <c r="T51" s="177"/>
      <c r="U51" s="177"/>
      <c r="V51" s="322"/>
      <c r="W51" s="325"/>
      <c r="X51" s="325"/>
      <c r="Y51" s="325"/>
      <c r="Z51" s="323"/>
      <c r="AA51" s="326"/>
      <c r="AB51" s="239"/>
      <c r="AC51" s="320"/>
    </row>
    <row r="52" spans="1:29" s="146" customFormat="1" ht="18.75">
      <c r="A52" s="194"/>
      <c r="B52" s="177"/>
      <c r="C52" s="177"/>
      <c r="D52" s="177"/>
      <c r="E52" s="177"/>
      <c r="F52" s="177"/>
      <c r="G52" s="215" t="s">
        <v>345</v>
      </c>
      <c r="H52" s="215" t="s">
        <v>1</v>
      </c>
      <c r="I52" s="215" t="s">
        <v>2</v>
      </c>
      <c r="J52" s="215" t="s">
        <v>346</v>
      </c>
      <c r="K52" s="215" t="s">
        <v>391</v>
      </c>
      <c r="L52" s="216"/>
      <c r="M52" s="177"/>
      <c r="N52" s="177"/>
      <c r="O52" s="177"/>
      <c r="P52" s="177"/>
      <c r="Q52" s="177"/>
      <c r="R52" s="177"/>
      <c r="S52" s="177"/>
      <c r="T52" s="177"/>
      <c r="U52" s="177"/>
      <c r="V52" s="322"/>
      <c r="W52" s="325"/>
      <c r="X52" s="325"/>
      <c r="Y52" s="325"/>
      <c r="Z52" s="323"/>
      <c r="AA52" s="326"/>
      <c r="AB52" s="239"/>
      <c r="AC52" s="320"/>
    </row>
    <row r="53" spans="1:29" s="146" customFormat="1" ht="18" customHeight="1">
      <c r="A53" s="177"/>
      <c r="B53" s="503" t="s">
        <v>344</v>
      </c>
      <c r="C53" s="503"/>
      <c r="D53" s="503"/>
      <c r="E53" s="503"/>
      <c r="F53" s="517"/>
      <c r="G53" s="217">
        <f>'03 15 г'!J53</f>
        <v>6565.569999999995</v>
      </c>
      <c r="H53" s="217">
        <f>Q47</f>
        <v>0</v>
      </c>
      <c r="I53" s="217">
        <f>R47</f>
        <v>234.97000000000003</v>
      </c>
      <c r="J53" s="217">
        <f>G53+H53-I53</f>
        <v>6330.599999999995</v>
      </c>
      <c r="K53" s="217">
        <f>I53+D54</f>
        <v>234.97000000000003</v>
      </c>
      <c r="L53" s="177"/>
      <c r="M53" s="177"/>
      <c r="N53" s="185"/>
      <c r="O53" s="177"/>
      <c r="P53" s="177"/>
      <c r="Q53" s="177"/>
      <c r="R53" s="177"/>
      <c r="S53" s="177"/>
      <c r="T53" s="177"/>
      <c r="U53" s="177"/>
      <c r="V53" s="322"/>
      <c r="W53" s="325"/>
      <c r="X53" s="325"/>
      <c r="Y53" s="325"/>
      <c r="Z53" s="323"/>
      <c r="AA53" s="326"/>
      <c r="AB53" s="239"/>
      <c r="AC53" s="320"/>
    </row>
    <row r="54" spans="1:29" s="146" customFormat="1" ht="18" customHeight="1">
      <c r="A54" s="177"/>
      <c r="B54" s="565"/>
      <c r="C54" s="565"/>
      <c r="D54" s="348"/>
      <c r="E54" s="348"/>
      <c r="F54" s="194"/>
      <c r="G54" s="195"/>
      <c r="H54" s="195"/>
      <c r="I54" s="194"/>
      <c r="J54" s="177"/>
      <c r="K54" s="177"/>
      <c r="L54" s="177"/>
      <c r="M54" s="177"/>
      <c r="N54" s="281"/>
      <c r="O54" s="177"/>
      <c r="P54" s="177"/>
      <c r="Q54" s="177"/>
      <c r="R54" s="177"/>
      <c r="S54" s="177"/>
      <c r="T54" s="177"/>
      <c r="U54" s="177"/>
      <c r="V54" s="322"/>
      <c r="W54" s="325"/>
      <c r="X54" s="325"/>
      <c r="Y54" s="325"/>
      <c r="Z54" s="323"/>
      <c r="AA54" s="326"/>
      <c r="AB54" s="239"/>
      <c r="AC54" s="320"/>
    </row>
    <row r="55" spans="1:29" s="146" customFormat="1" ht="18.75">
      <c r="A55" s="194"/>
      <c r="B55" s="218"/>
      <c r="C55" s="219"/>
      <c r="D55" s="220"/>
      <c r="E55" s="220"/>
      <c r="F55" s="220"/>
      <c r="G55" s="217" t="s">
        <v>307</v>
      </c>
      <c r="H55" s="217" t="s">
        <v>317</v>
      </c>
      <c r="I55" s="194"/>
      <c r="J55" s="177"/>
      <c r="K55" s="177"/>
      <c r="L55" s="177"/>
      <c r="M55" s="177"/>
      <c r="N55" s="282"/>
      <c r="O55" s="177"/>
      <c r="P55" s="177"/>
      <c r="Q55" s="177"/>
      <c r="R55" s="177"/>
      <c r="S55" s="177"/>
      <c r="T55" s="177"/>
      <c r="U55" s="177"/>
      <c r="V55" s="322"/>
      <c r="W55" s="325"/>
      <c r="X55" s="325"/>
      <c r="Y55" s="325"/>
      <c r="Z55" s="323"/>
      <c r="AA55" s="326"/>
      <c r="AB55" s="239"/>
      <c r="AC55" s="320"/>
    </row>
    <row r="56" spans="1:29" s="207" customFormat="1" ht="11.25" customHeight="1">
      <c r="A56" s="221"/>
      <c r="B56" s="222"/>
      <c r="C56" s="223"/>
      <c r="D56" s="224"/>
      <c r="E56" s="224"/>
      <c r="F56" s="224"/>
      <c r="G56" s="205" t="s">
        <v>51</v>
      </c>
      <c r="H56" s="205" t="s">
        <v>51</v>
      </c>
      <c r="I56" s="202"/>
      <c r="L56" s="202"/>
      <c r="N56" s="283"/>
      <c r="V56" s="322"/>
      <c r="W56" s="325"/>
      <c r="X56" s="325"/>
      <c r="Y56" s="325"/>
      <c r="Z56" s="323"/>
      <c r="AA56" s="326"/>
      <c r="AB56" s="324"/>
      <c r="AC56" s="282"/>
    </row>
    <row r="57" spans="1:29" s="146" customFormat="1" ht="33.75" customHeight="1">
      <c r="A57" s="225" t="s">
        <v>318</v>
      </c>
      <c r="B57" s="504" t="s">
        <v>342</v>
      </c>
      <c r="C57" s="505"/>
      <c r="D57" s="505"/>
      <c r="E57" s="505"/>
      <c r="F57" s="505"/>
      <c r="G57" s="180"/>
      <c r="H57" s="226">
        <f>H58+H66</f>
        <v>17032.738</v>
      </c>
      <c r="I57" s="194"/>
      <c r="J57" s="177"/>
      <c r="K57" s="177"/>
      <c r="L57" s="177"/>
      <c r="M57" s="177"/>
      <c r="N57" s="216"/>
      <c r="O57" s="177"/>
      <c r="P57" s="177"/>
      <c r="Q57" s="177"/>
      <c r="R57" s="177"/>
      <c r="S57" s="177"/>
      <c r="T57" s="177"/>
      <c r="U57" s="177"/>
      <c r="V57" s="322"/>
      <c r="W57" s="325"/>
      <c r="X57" s="325"/>
      <c r="Y57" s="325"/>
      <c r="Z57" s="323"/>
      <c r="AA57" s="326"/>
      <c r="AB57" s="239"/>
      <c r="AC57" s="320"/>
    </row>
    <row r="58" spans="1:29" s="146" customFormat="1" ht="18.75">
      <c r="A58" s="227" t="s">
        <v>320</v>
      </c>
      <c r="B58" s="506" t="s">
        <v>321</v>
      </c>
      <c r="C58" s="507"/>
      <c r="D58" s="507"/>
      <c r="E58" s="507"/>
      <c r="F58" s="508"/>
      <c r="G58" s="228">
        <f>G59+G60+G61+G63+G65</f>
        <v>9.47</v>
      </c>
      <c r="H58" s="228">
        <f>H59+H60+H61+H63+H65</f>
        <v>17032.738</v>
      </c>
      <c r="I58" s="194"/>
      <c r="J58" s="177"/>
      <c r="K58" s="229"/>
      <c r="L58" s="177"/>
      <c r="M58" s="177"/>
      <c r="N58" s="216"/>
      <c r="O58" s="177"/>
      <c r="P58" s="177"/>
      <c r="Q58" s="177"/>
      <c r="R58" s="177"/>
      <c r="S58" s="177"/>
      <c r="T58" s="177"/>
      <c r="U58" s="177"/>
      <c r="V58" s="329"/>
      <c r="W58" s="330"/>
      <c r="X58" s="330"/>
      <c r="Y58" s="330"/>
      <c r="Z58" s="330"/>
      <c r="AA58" s="330"/>
      <c r="AB58" s="239"/>
      <c r="AC58" s="320"/>
    </row>
    <row r="59" spans="1:29" s="146" customFormat="1" ht="18.75">
      <c r="A59" s="354" t="s">
        <v>322</v>
      </c>
      <c r="B59" s="509" t="s">
        <v>323</v>
      </c>
      <c r="C59" s="507"/>
      <c r="D59" s="507"/>
      <c r="E59" s="507"/>
      <c r="F59" s="508"/>
      <c r="G59" s="230">
        <v>1.87</v>
      </c>
      <c r="H59" s="356">
        <f>ROUND(G59*C42,2)</f>
        <v>3363.38</v>
      </c>
      <c r="I59" s="194"/>
      <c r="J59" s="177"/>
      <c r="K59" s="229"/>
      <c r="L59" s="177"/>
      <c r="M59" s="177"/>
      <c r="N59" s="216"/>
      <c r="O59" s="177"/>
      <c r="P59" s="177"/>
      <c r="Q59" s="177"/>
      <c r="R59" s="177"/>
      <c r="S59" s="177"/>
      <c r="T59" s="177"/>
      <c r="U59" s="177"/>
      <c r="V59" s="185"/>
      <c r="W59" s="239"/>
      <c r="X59" s="239"/>
      <c r="Y59" s="239"/>
      <c r="Z59" s="239"/>
      <c r="AA59" s="239"/>
      <c r="AB59" s="239"/>
      <c r="AC59" s="320"/>
    </row>
    <row r="60" spans="1:29" s="146" customFormat="1" ht="39.75" customHeight="1">
      <c r="A60" s="354" t="s">
        <v>324</v>
      </c>
      <c r="B60" s="510" t="s">
        <v>325</v>
      </c>
      <c r="C60" s="499"/>
      <c r="D60" s="499"/>
      <c r="E60" s="499"/>
      <c r="F60" s="499"/>
      <c r="G60" s="355">
        <v>2.2</v>
      </c>
      <c r="H60" s="356">
        <f>ROUND(G60*C42,2)</f>
        <v>3956.92</v>
      </c>
      <c r="I60" s="194"/>
      <c r="J60" s="177"/>
      <c r="K60" s="229"/>
      <c r="L60" s="177"/>
      <c r="M60" s="177"/>
      <c r="N60" s="216"/>
      <c r="O60" s="177"/>
      <c r="P60" s="177"/>
      <c r="Q60" s="177"/>
      <c r="R60" s="177"/>
      <c r="S60" s="177"/>
      <c r="T60" s="177"/>
      <c r="U60" s="177"/>
      <c r="V60" s="185"/>
      <c r="W60" s="239"/>
      <c r="X60" s="239"/>
      <c r="Y60" s="239"/>
      <c r="Z60" s="239"/>
      <c r="AA60" s="239"/>
      <c r="AB60" s="239"/>
      <c r="AC60" s="320"/>
    </row>
    <row r="61" spans="1:29" s="146" customFormat="1" ht="15" customHeight="1">
      <c r="A61" s="501" t="s">
        <v>326</v>
      </c>
      <c r="B61" s="502" t="s">
        <v>327</v>
      </c>
      <c r="C61" s="496"/>
      <c r="D61" s="496"/>
      <c r="E61" s="496"/>
      <c r="F61" s="496"/>
      <c r="G61" s="482">
        <v>1.58</v>
      </c>
      <c r="H61" s="500">
        <f>ROUND(G61*C42,2)</f>
        <v>2841.79</v>
      </c>
      <c r="I61" s="194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85"/>
      <c r="W61" s="239"/>
      <c r="X61" s="239"/>
      <c r="Y61" s="239"/>
      <c r="Z61" s="239"/>
      <c r="AA61" s="239"/>
      <c r="AB61" s="239"/>
      <c r="AC61" s="320"/>
    </row>
    <row r="62" spans="1:29" s="146" customFormat="1" ht="18.75" customHeight="1">
      <c r="A62" s="501"/>
      <c r="B62" s="496"/>
      <c r="C62" s="496"/>
      <c r="D62" s="496"/>
      <c r="E62" s="496"/>
      <c r="F62" s="496"/>
      <c r="G62" s="482"/>
      <c r="H62" s="500"/>
      <c r="I62" s="194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85"/>
      <c r="W62" s="239"/>
      <c r="X62" s="239"/>
      <c r="Y62" s="239"/>
      <c r="Z62" s="239"/>
      <c r="AA62" s="239"/>
      <c r="AB62" s="239"/>
      <c r="AC62" s="320"/>
    </row>
    <row r="63" spans="1:28" s="146" customFormat="1" ht="21" customHeight="1">
      <c r="A63" s="501" t="s">
        <v>328</v>
      </c>
      <c r="B63" s="502" t="s">
        <v>329</v>
      </c>
      <c r="C63" s="496"/>
      <c r="D63" s="496"/>
      <c r="E63" s="496"/>
      <c r="F63" s="496"/>
      <c r="G63" s="482">
        <v>1.28</v>
      </c>
      <c r="H63" s="500">
        <f>G63*C42</f>
        <v>2302.208</v>
      </c>
      <c r="I63" s="194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97"/>
      <c r="X63" s="178"/>
      <c r="Y63" s="178"/>
      <c r="Z63" s="178"/>
      <c r="AA63" s="178"/>
      <c r="AB63" s="178"/>
    </row>
    <row r="64" spans="1:28" s="146" customFormat="1" ht="18.75">
      <c r="A64" s="501"/>
      <c r="B64" s="496"/>
      <c r="C64" s="496"/>
      <c r="D64" s="496"/>
      <c r="E64" s="496"/>
      <c r="F64" s="496"/>
      <c r="G64" s="482"/>
      <c r="H64" s="500"/>
      <c r="I64" s="194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8"/>
      <c r="X64" s="178"/>
      <c r="Y64" s="178"/>
      <c r="Z64" s="178"/>
      <c r="AA64" s="178"/>
      <c r="AB64" s="178"/>
    </row>
    <row r="65" spans="1:28" s="146" customFormat="1" ht="18.75">
      <c r="A65" s="354" t="s">
        <v>330</v>
      </c>
      <c r="B65" s="496" t="s">
        <v>331</v>
      </c>
      <c r="C65" s="496"/>
      <c r="D65" s="496"/>
      <c r="E65" s="496"/>
      <c r="F65" s="496"/>
      <c r="G65" s="217">
        <v>2.54</v>
      </c>
      <c r="H65" s="231">
        <f>ROUND(G65*C42,2)</f>
        <v>4568.44</v>
      </c>
      <c r="I65" s="194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8"/>
      <c r="X65" s="178"/>
      <c r="Y65" s="178"/>
      <c r="Z65" s="178"/>
      <c r="AA65" s="178"/>
      <c r="AB65" s="178"/>
    </row>
    <row r="66" spans="1:28" s="146" customFormat="1" ht="18.75">
      <c r="A66" s="226" t="s">
        <v>332</v>
      </c>
      <c r="B66" s="497" t="s">
        <v>333</v>
      </c>
      <c r="C66" s="480"/>
      <c r="D66" s="480"/>
      <c r="E66" s="480"/>
      <c r="F66" s="480"/>
      <c r="G66" s="226"/>
      <c r="H66" s="226">
        <f>H67+H68+H69+H70+H71+H72</f>
        <v>0</v>
      </c>
      <c r="I66" s="194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97"/>
      <c r="X66" s="178"/>
      <c r="Y66" s="178"/>
      <c r="Z66" s="178"/>
      <c r="AA66" s="178"/>
      <c r="AB66" s="178"/>
    </row>
    <row r="67" spans="1:28" s="146" customFormat="1" ht="18.75">
      <c r="A67" s="216"/>
      <c r="B67" s="498" t="s">
        <v>334</v>
      </c>
      <c r="C67" s="499"/>
      <c r="D67" s="499"/>
      <c r="E67" s="499"/>
      <c r="F67" s="499"/>
      <c r="G67" s="232"/>
      <c r="H67" s="232"/>
      <c r="I67" s="194"/>
      <c r="J67" s="177"/>
      <c r="K67" s="177"/>
      <c r="L67" s="194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8"/>
      <c r="X67" s="178"/>
      <c r="Y67" s="178"/>
      <c r="Z67" s="178"/>
      <c r="AA67" s="178"/>
      <c r="AB67" s="178"/>
    </row>
    <row r="68" spans="1:28" s="146" customFormat="1" ht="18.75">
      <c r="A68" s="216"/>
      <c r="B68" s="498" t="s">
        <v>350</v>
      </c>
      <c r="C68" s="499"/>
      <c r="D68" s="499"/>
      <c r="E68" s="499"/>
      <c r="F68" s="499"/>
      <c r="G68" s="231"/>
      <c r="H68" s="231"/>
      <c r="I68" s="194"/>
      <c r="J68" s="177"/>
      <c r="K68" s="177"/>
      <c r="L68" s="194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8"/>
      <c r="X68" s="178"/>
      <c r="Y68" s="178"/>
      <c r="Z68" s="178"/>
      <c r="AA68" s="178"/>
      <c r="AB68" s="178"/>
    </row>
    <row r="69" spans="1:28" s="146" customFormat="1" ht="18.75" customHeight="1">
      <c r="A69" s="216"/>
      <c r="B69" s="488" t="s">
        <v>336</v>
      </c>
      <c r="C69" s="489"/>
      <c r="D69" s="489"/>
      <c r="E69" s="489"/>
      <c r="F69" s="490"/>
      <c r="G69" s="231"/>
      <c r="H69" s="231"/>
      <c r="I69" s="194"/>
      <c r="J69" s="177"/>
      <c r="K69" s="177"/>
      <c r="L69" s="194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97"/>
      <c r="X69" s="178"/>
      <c r="Y69" s="178"/>
      <c r="Z69" s="178"/>
      <c r="AA69" s="178"/>
      <c r="AB69" s="178"/>
    </row>
    <row r="70" spans="1:28" s="146" customFormat="1" ht="18.75" customHeight="1">
      <c r="A70" s="216"/>
      <c r="B70" s="488" t="s">
        <v>336</v>
      </c>
      <c r="C70" s="489"/>
      <c r="D70" s="489"/>
      <c r="E70" s="489"/>
      <c r="F70" s="490"/>
      <c r="G70" s="231"/>
      <c r="H70" s="231"/>
      <c r="I70" s="194"/>
      <c r="J70" s="177"/>
      <c r="K70" s="177"/>
      <c r="L70" s="194"/>
      <c r="M70" s="194"/>
      <c r="N70" s="177"/>
      <c r="O70" s="177"/>
      <c r="P70" s="177"/>
      <c r="Q70" s="177"/>
      <c r="R70" s="177"/>
      <c r="S70" s="177"/>
      <c r="T70" s="177"/>
      <c r="U70" s="177"/>
      <c r="V70" s="177"/>
      <c r="W70" s="178"/>
      <c r="X70" s="178"/>
      <c r="Y70" s="178"/>
      <c r="Z70" s="178"/>
      <c r="AA70" s="178"/>
      <c r="AB70" s="178"/>
    </row>
    <row r="71" spans="1:28" s="146" customFormat="1" ht="18.75" customHeight="1">
      <c r="A71" s="216"/>
      <c r="B71" s="488" t="s">
        <v>336</v>
      </c>
      <c r="C71" s="489"/>
      <c r="D71" s="489"/>
      <c r="E71" s="489"/>
      <c r="F71" s="490"/>
      <c r="G71" s="231"/>
      <c r="H71" s="231"/>
      <c r="I71" s="194"/>
      <c r="J71" s="177"/>
      <c r="K71" s="177"/>
      <c r="L71" s="194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8"/>
      <c r="X71" s="178"/>
      <c r="Y71" s="178"/>
      <c r="Z71" s="178"/>
      <c r="AA71" s="178"/>
      <c r="AB71" s="178"/>
    </row>
    <row r="72" spans="1:28" s="146" customFormat="1" ht="18.75">
      <c r="A72" s="216"/>
      <c r="B72" s="488" t="s">
        <v>336</v>
      </c>
      <c r="C72" s="489"/>
      <c r="D72" s="489"/>
      <c r="E72" s="489"/>
      <c r="F72" s="490"/>
      <c r="G72" s="231"/>
      <c r="H72" s="231"/>
      <c r="I72" s="194"/>
      <c r="J72" s="177"/>
      <c r="K72" s="177"/>
      <c r="L72" s="194"/>
      <c r="M72" s="194"/>
      <c r="N72" s="177"/>
      <c r="O72" s="194"/>
      <c r="P72" s="177"/>
      <c r="Q72" s="177"/>
      <c r="R72" s="177"/>
      <c r="S72" s="177"/>
      <c r="T72" s="177"/>
      <c r="U72" s="177"/>
      <c r="V72" s="177"/>
      <c r="W72" s="197"/>
      <c r="X72" s="178"/>
      <c r="Y72" s="178"/>
      <c r="Z72" s="178"/>
      <c r="AA72" s="178"/>
      <c r="AB72" s="178"/>
    </row>
    <row r="73" spans="1:28" s="146" customFormat="1" ht="18.75">
      <c r="A73" s="216"/>
      <c r="B73" s="233"/>
      <c r="C73" s="234"/>
      <c r="D73" s="234"/>
      <c r="E73" s="234"/>
      <c r="F73" s="234"/>
      <c r="G73" s="235"/>
      <c r="H73" s="194"/>
      <c r="I73" s="194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8"/>
      <c r="X73" s="178"/>
      <c r="Y73" s="178"/>
      <c r="Z73" s="178"/>
      <c r="AA73" s="178"/>
      <c r="AB73" s="178"/>
    </row>
    <row r="74" spans="1:28" s="146" customFormat="1" ht="18.75" customHeight="1">
      <c r="A74" s="216"/>
      <c r="B74" s="233"/>
      <c r="C74" s="234"/>
      <c r="D74" s="234"/>
      <c r="E74" s="234"/>
      <c r="F74" s="234"/>
      <c r="G74" s="491" t="s">
        <v>62</v>
      </c>
      <c r="H74" s="492"/>
      <c r="I74" s="493" t="s">
        <v>316</v>
      </c>
      <c r="J74" s="492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8"/>
      <c r="X74" s="178"/>
      <c r="Y74" s="178"/>
      <c r="Z74" s="178"/>
      <c r="AA74" s="178"/>
      <c r="AB74" s="178"/>
    </row>
    <row r="75" spans="1:28" s="207" customFormat="1" ht="12.75">
      <c r="A75" s="236"/>
      <c r="B75" s="237"/>
      <c r="C75" s="238"/>
      <c r="D75" s="238"/>
      <c r="E75" s="238"/>
      <c r="F75" s="238"/>
      <c r="G75" s="494" t="s">
        <v>51</v>
      </c>
      <c r="H75" s="495"/>
      <c r="I75" s="494" t="s">
        <v>51</v>
      </c>
      <c r="J75" s="495"/>
      <c r="W75" s="209"/>
      <c r="X75" s="209"/>
      <c r="Y75" s="209"/>
      <c r="Z75" s="209"/>
      <c r="AA75" s="209"/>
      <c r="AB75" s="209"/>
    </row>
    <row r="76" spans="1:28" s="185" customFormat="1" ht="18.75">
      <c r="A76" s="216"/>
      <c r="B76" s="479" t="s">
        <v>403</v>
      </c>
      <c r="C76" s="480"/>
      <c r="D76" s="480"/>
      <c r="E76" s="480"/>
      <c r="F76" s="481"/>
      <c r="G76" s="482">
        <f>'03 15 г'!G77:H77</f>
        <v>56269.33999999994</v>
      </c>
      <c r="H76" s="483"/>
      <c r="I76" s="482">
        <f>'03 15 г'!I77:J77</f>
        <v>0</v>
      </c>
      <c r="J76" s="483"/>
      <c r="L76" s="239" t="s">
        <v>338</v>
      </c>
      <c r="M76" s="239" t="s">
        <v>339</v>
      </c>
      <c r="W76" s="239"/>
      <c r="X76" s="239"/>
      <c r="Y76" s="239"/>
      <c r="Z76" s="239"/>
      <c r="AA76" s="239"/>
      <c r="AB76" s="239"/>
    </row>
    <row r="77" spans="1:28" s="146" customFormat="1" ht="18.75">
      <c r="A77" s="195"/>
      <c r="B77" s="479" t="s">
        <v>404</v>
      </c>
      <c r="C77" s="480"/>
      <c r="D77" s="480"/>
      <c r="E77" s="480"/>
      <c r="F77" s="481"/>
      <c r="G77" s="482">
        <f>G76+I47-J47+K53</f>
        <v>66956.61999999994</v>
      </c>
      <c r="H77" s="483"/>
      <c r="I77" s="484">
        <f>I76+I53-K53+D54</f>
        <v>0</v>
      </c>
      <c r="J77" s="483"/>
      <c r="K77" s="177"/>
      <c r="L77" s="197">
        <f>G77</f>
        <v>66956.61999999994</v>
      </c>
      <c r="M77" s="197">
        <f>I77</f>
        <v>0</v>
      </c>
      <c r="N77" s="177"/>
      <c r="O77" s="240"/>
      <c r="P77" s="241"/>
      <c r="Q77" s="177"/>
      <c r="R77" s="177"/>
      <c r="S77" s="177"/>
      <c r="T77" s="177"/>
      <c r="U77" s="177"/>
      <c r="V77" s="177"/>
      <c r="W77" s="178"/>
      <c r="X77" s="178"/>
      <c r="Y77" s="178"/>
      <c r="Z77" s="178"/>
      <c r="AA77" s="178"/>
      <c r="AB77" s="178"/>
    </row>
    <row r="78" spans="1:28" s="146" customFormat="1" ht="18.75">
      <c r="A78" s="194"/>
      <c r="B78" s="194"/>
      <c r="C78" s="194"/>
      <c r="D78" s="194"/>
      <c r="E78" s="194"/>
      <c r="F78" s="194"/>
      <c r="G78" s="242"/>
      <c r="H78" s="194"/>
      <c r="I78" s="194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8"/>
      <c r="X78" s="178"/>
      <c r="Y78" s="178"/>
      <c r="Z78" s="178"/>
      <c r="AA78" s="178"/>
      <c r="AB78" s="178"/>
    </row>
    <row r="79" spans="1:28" s="146" customFormat="1" ht="18.75">
      <c r="A79" s="194" t="s">
        <v>392</v>
      </c>
      <c r="B79" s="177"/>
      <c r="C79" s="177"/>
      <c r="D79" s="177"/>
      <c r="E79" s="177"/>
      <c r="F79" s="177"/>
      <c r="G79" s="243"/>
      <c r="H79" s="244"/>
      <c r="I79" s="194"/>
      <c r="J79" s="177"/>
      <c r="K79" s="177"/>
      <c r="L79" s="194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8"/>
      <c r="X79" s="178"/>
      <c r="Y79" s="178"/>
      <c r="Z79" s="178"/>
      <c r="AA79" s="178"/>
      <c r="AB79" s="178"/>
    </row>
    <row r="80" spans="1:28" s="146" customFormat="1" ht="18.75">
      <c r="A80" s="194"/>
      <c r="B80" s="177"/>
      <c r="C80" s="177"/>
      <c r="D80" s="177"/>
      <c r="E80" s="177"/>
      <c r="F80" s="177"/>
      <c r="G80" s="194"/>
      <c r="H80" s="194"/>
      <c r="I80" s="194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8"/>
      <c r="X80" s="178"/>
      <c r="Y80" s="178"/>
      <c r="Z80" s="178"/>
      <c r="AA80" s="178"/>
      <c r="AB80" s="178"/>
    </row>
    <row r="81" spans="2:12" ht="18.75">
      <c r="B81" s="238"/>
      <c r="C81" s="238"/>
      <c r="D81" s="238"/>
      <c r="E81" s="559" t="s">
        <v>399</v>
      </c>
      <c r="F81" s="560"/>
      <c r="G81" s="482" t="s">
        <v>400</v>
      </c>
      <c r="H81" s="483"/>
      <c r="I81" s="194"/>
      <c r="L81" s="177" t="s">
        <v>401</v>
      </c>
    </row>
    <row r="82" spans="1:12" ht="18.75">
      <c r="A82" s="194"/>
      <c r="B82" s="561" t="s">
        <v>402</v>
      </c>
      <c r="C82" s="562"/>
      <c r="D82" s="563"/>
      <c r="E82" s="482">
        <f>M47</f>
        <v>71499.91999999998</v>
      </c>
      <c r="F82" s="483"/>
      <c r="G82" s="482">
        <f>N47</f>
        <v>69393.12999999999</v>
      </c>
      <c r="H82" s="483"/>
      <c r="I82" s="194"/>
      <c r="L82" s="194">
        <f>E82-G82+H47-I47</f>
        <v>-0.020000000011350494</v>
      </c>
    </row>
    <row r="83" spans="1:9" ht="18.75">
      <c r="A83" s="194"/>
      <c r="H83" s="194"/>
      <c r="I83" s="194"/>
    </row>
    <row r="84" spans="1:9" ht="18.75">
      <c r="A84" s="194"/>
      <c r="H84" s="194"/>
      <c r="I84" s="194"/>
    </row>
    <row r="85" spans="1:9" ht="18.75">
      <c r="A85" s="194"/>
      <c r="H85" s="194"/>
      <c r="I85" s="194"/>
    </row>
    <row r="86" spans="1:9" ht="14.25" customHeight="1">
      <c r="A86" s="194"/>
      <c r="H86" s="194"/>
      <c r="I86" s="194"/>
    </row>
    <row r="87" spans="8:19" ht="18.75" hidden="1">
      <c r="H87" s="194"/>
      <c r="L87" s="177">
        <v>0</v>
      </c>
      <c r="O87" s="245" t="s">
        <v>280</v>
      </c>
      <c r="P87" s="246">
        <f>'[2]июнь2013г'!D92</f>
        <v>5934.36</v>
      </c>
      <c r="Q87" s="246">
        <f>'[2]июнь2013г'!E92</f>
        <v>2626.2</v>
      </c>
      <c r="R87" s="246">
        <f>'[2]июнь2013г'!F92</f>
        <v>2134.76</v>
      </c>
      <c r="S87" s="246">
        <f>'[2]июнь2013г'!G92</f>
        <v>6425.8</v>
      </c>
    </row>
    <row r="88" spans="3:19" ht="18.75" hidden="1">
      <c r="C88" s="216"/>
      <c r="O88" s="246" t="s">
        <v>283</v>
      </c>
      <c r="P88" s="214">
        <f>S87</f>
        <v>6425.8</v>
      </c>
      <c r="Q88" s="180">
        <v>2626.2</v>
      </c>
      <c r="R88" s="180">
        <v>2377.48</v>
      </c>
      <c r="S88" s="214">
        <f>P88+Q88-R88+L87</f>
        <v>6674.52</v>
      </c>
    </row>
    <row r="89" ht="18.75" hidden="1"/>
    <row r="90" ht="18.75" hidden="1"/>
    <row r="91" spans="1:8" ht="18.75">
      <c r="A91" s="247" t="s">
        <v>377</v>
      </c>
      <c r="H91" s="292" t="s">
        <v>70</v>
      </c>
    </row>
    <row r="92" spans="1:8" ht="18.75">
      <c r="A92" s="247" t="s">
        <v>378</v>
      </c>
      <c r="H92" s="292" t="s">
        <v>71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4">
    <mergeCell ref="E81:F81"/>
    <mergeCell ref="G81:H81"/>
    <mergeCell ref="B82:D82"/>
    <mergeCell ref="E82:F82"/>
    <mergeCell ref="G82:H82"/>
    <mergeCell ref="B76:F76"/>
    <mergeCell ref="G76:H76"/>
    <mergeCell ref="I76:J76"/>
    <mergeCell ref="B77:F77"/>
    <mergeCell ref="G77:H77"/>
    <mergeCell ref="I77:J77"/>
    <mergeCell ref="B71:F71"/>
    <mergeCell ref="B72:F72"/>
    <mergeCell ref="G74:H74"/>
    <mergeCell ref="I74:J74"/>
    <mergeCell ref="G75:H75"/>
    <mergeCell ref="I75:J75"/>
    <mergeCell ref="B65:F65"/>
    <mergeCell ref="B66:F66"/>
    <mergeCell ref="B67:F67"/>
    <mergeCell ref="B68:F68"/>
    <mergeCell ref="B69:F69"/>
    <mergeCell ref="B70:F70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50:F50"/>
    <mergeCell ref="B53:F53"/>
    <mergeCell ref="B54:C54"/>
    <mergeCell ref="B57:F57"/>
    <mergeCell ref="B58:F58"/>
    <mergeCell ref="B59:F59"/>
    <mergeCell ref="C14:D15"/>
    <mergeCell ref="A35:K36"/>
    <mergeCell ref="W44:AA44"/>
    <mergeCell ref="B47:F47"/>
    <mergeCell ref="B48:F48"/>
    <mergeCell ref="B49:F49"/>
  </mergeCells>
  <conditionalFormatting sqref="M47">
    <cfRule type="cellIs" priority="19" dxfId="91" operator="equal" stopIfTrue="1">
      <formula>0</formula>
    </cfRule>
  </conditionalFormatting>
  <conditionalFormatting sqref="M47">
    <cfRule type="cellIs" priority="18" dxfId="92" operator="equal" stopIfTrue="1">
      <formula>0</formula>
    </cfRule>
  </conditionalFormatting>
  <conditionalFormatting sqref="M47:N47">
    <cfRule type="cellIs" priority="17" dxfId="93" operator="equal" stopIfTrue="1">
      <formula>0</formula>
    </cfRule>
  </conditionalFormatting>
  <conditionalFormatting sqref="N47">
    <cfRule type="cellIs" priority="14" dxfId="94" operator="equal" stopIfTrue="1">
      <formula>0</formula>
    </cfRule>
    <cfRule type="cellIs" priority="15" dxfId="91" operator="equal" stopIfTrue="1">
      <formula>326166</formula>
    </cfRule>
    <cfRule type="cellIs" priority="16" dxfId="5" operator="equal" stopIfTrue="1">
      <formula>0</formula>
    </cfRule>
  </conditionalFormatting>
  <conditionalFormatting sqref="M47:N47">
    <cfRule type="cellIs" priority="12" dxfId="95" operator="equal" stopIfTrue="1">
      <formula>0</formula>
    </cfRule>
    <cfRule type="cellIs" priority="13" dxfId="8" operator="equal" stopIfTrue="1">
      <formula>0</formula>
    </cfRule>
  </conditionalFormatting>
  <conditionalFormatting sqref="M47:N47">
    <cfRule type="cellIs" priority="9" dxfId="7" operator="equal" stopIfTrue="1">
      <formula>0</formula>
    </cfRule>
    <cfRule type="cellIs" priority="10" dxfId="6" operator="equal" stopIfTrue="1">
      <formula>0</formula>
    </cfRule>
    <cfRule type="cellIs" priority="11" dxfId="5" operator="equal" stopIfTrue="1">
      <formula>0</formula>
    </cfRule>
  </conditionalFormatting>
  <conditionalFormatting sqref="M47:N47">
    <cfRule type="cellIs" priority="8" dxfId="96" operator="greaterThan" stopIfTrue="1">
      <formula>0</formula>
    </cfRule>
  </conditionalFormatting>
  <conditionalFormatting sqref="M47:N47">
    <cfRule type="cellIs" priority="6" dxfId="3" operator="greaterThan" stopIfTrue="1">
      <formula>0</formula>
    </cfRule>
  </conditionalFormatting>
  <conditionalFormatting sqref="M47:N47">
    <cfRule type="cellIs" priority="3" dxfId="97" operator="greaterThan" stopIfTrue="1">
      <formula>15</formula>
    </cfRule>
  </conditionalFormatting>
  <conditionalFormatting sqref="M47:N47">
    <cfRule type="cellIs" priority="1" dxfId="98" operator="greaterThan" stopIfTrue="1">
      <formula>15</formula>
    </cfRule>
    <cfRule type="cellIs" priority="2" dxfId="96" operator="greaterThan" stopIfTrue="1">
      <formula>15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FF00"/>
  </sheetPr>
  <dimension ref="A2:AC92"/>
  <sheetViews>
    <sheetView view="pageBreakPreview" zoomScale="80" zoomScaleSheetLayoutView="80" zoomScalePageLayoutView="0" workbookViewId="0" topLeftCell="A48">
      <selection activeCell="D95" sqref="D95"/>
    </sheetView>
  </sheetViews>
  <sheetFormatPr defaultColWidth="9.140625" defaultRowHeight="15" outlineLevelCol="1"/>
  <cols>
    <col min="1" max="1" width="9.8515625" style="177" bestFit="1" customWidth="1"/>
    <col min="2" max="2" width="12.140625" style="177" customWidth="1"/>
    <col min="3" max="3" width="10.7109375" style="177" customWidth="1"/>
    <col min="4" max="4" width="10.57421875" style="177" customWidth="1"/>
    <col min="5" max="5" width="10.28125" style="177" customWidth="1"/>
    <col min="6" max="6" width="11.421875" style="177" customWidth="1"/>
    <col min="7" max="7" width="12.140625" style="177" customWidth="1"/>
    <col min="8" max="8" width="13.140625" style="177" customWidth="1"/>
    <col min="9" max="9" width="13.421875" style="177" customWidth="1"/>
    <col min="10" max="10" width="12.7109375" style="177" customWidth="1"/>
    <col min="11" max="11" width="18.140625" style="177" customWidth="1"/>
    <col min="12" max="12" width="13.421875" style="177" hidden="1" customWidth="1" outlineLevel="1"/>
    <col min="13" max="13" width="12.7109375" style="177" hidden="1" customWidth="1" outlineLevel="1"/>
    <col min="14" max="14" width="7.421875" style="177" hidden="1" customWidth="1" outlineLevel="1"/>
    <col min="15" max="15" width="12.7109375" style="177" hidden="1" customWidth="1" outlineLevel="1"/>
    <col min="16" max="16" width="12.8515625" style="177" hidden="1" customWidth="1" outlineLevel="1"/>
    <col min="17" max="17" width="7.421875" style="177" hidden="1" customWidth="1" outlineLevel="1"/>
    <col min="18" max="20" width="9.140625" style="177" hidden="1" customWidth="1" outlineLevel="1"/>
    <col min="21" max="21" width="9.140625" style="177" customWidth="1" collapsed="1"/>
    <col min="22" max="22" width="6.7109375" style="177" bestFit="1" customWidth="1"/>
    <col min="23" max="23" width="12.7109375" style="178" bestFit="1" customWidth="1"/>
    <col min="24" max="27" width="13.00390625" style="178" bestFit="1" customWidth="1"/>
    <col min="28" max="28" width="9.140625" style="178" customWidth="1"/>
    <col min="29" max="41" width="9.140625" style="146" customWidth="1"/>
    <col min="42" max="16384" width="9.140625" style="177" customWidth="1"/>
  </cols>
  <sheetData>
    <row r="1" ht="12.75" customHeight="1" hidden="1"/>
    <row r="2" spans="2:8" ht="18.75" hidden="1">
      <c r="B2" s="179" t="s">
        <v>293</v>
      </c>
      <c r="C2" s="179"/>
      <c r="D2" s="179" t="s">
        <v>294</v>
      </c>
      <c r="E2" s="179"/>
      <c r="F2" s="179" t="s">
        <v>295</v>
      </c>
      <c r="G2" s="179"/>
      <c r="H2" s="179"/>
    </row>
    <row r="3" ht="18.75" hidden="1"/>
    <row r="4" ht="1.5" customHeight="1" hidden="1"/>
    <row r="5" ht="18.75" hidden="1"/>
    <row r="6" spans="2:11" ht="18.75" hidden="1">
      <c r="B6" s="180"/>
      <c r="C6" s="181" t="s">
        <v>0</v>
      </c>
      <c r="D6" s="181" t="s">
        <v>1</v>
      </c>
      <c r="E6" s="181"/>
      <c r="F6" s="181" t="s">
        <v>2</v>
      </c>
      <c r="G6" s="181" t="s">
        <v>3</v>
      </c>
      <c r="H6" s="181" t="s">
        <v>4</v>
      </c>
      <c r="I6" s="181" t="s">
        <v>5</v>
      </c>
      <c r="J6" s="181"/>
      <c r="K6" s="182"/>
    </row>
    <row r="7" spans="2:11" ht="18.75" hidden="1">
      <c r="B7" s="180"/>
      <c r="C7" s="181" t="s">
        <v>6</v>
      </c>
      <c r="D7" s="181"/>
      <c r="E7" s="181"/>
      <c r="F7" s="181"/>
      <c r="G7" s="181" t="s">
        <v>7</v>
      </c>
      <c r="H7" s="181" t="s">
        <v>8</v>
      </c>
      <c r="I7" s="181" t="s">
        <v>9</v>
      </c>
      <c r="J7" s="181"/>
      <c r="K7" s="182"/>
    </row>
    <row r="8" spans="2:11" ht="18.75" hidden="1">
      <c r="B8" s="180" t="s">
        <v>177</v>
      </c>
      <c r="C8" s="183">
        <v>48.28</v>
      </c>
      <c r="D8" s="183">
        <v>0</v>
      </c>
      <c r="E8" s="183"/>
      <c r="F8" s="184"/>
      <c r="G8" s="180"/>
      <c r="H8" s="183">
        <v>0</v>
      </c>
      <c r="I8" s="184">
        <v>48.28</v>
      </c>
      <c r="J8" s="180"/>
      <c r="K8" s="185"/>
    </row>
    <row r="9" spans="2:11" ht="18.75" hidden="1">
      <c r="B9" s="180" t="s">
        <v>11</v>
      </c>
      <c r="C9" s="183">
        <v>4790.06</v>
      </c>
      <c r="D9" s="183">
        <v>3707.55</v>
      </c>
      <c r="E9" s="183"/>
      <c r="F9" s="184">
        <v>2795.32</v>
      </c>
      <c r="G9" s="180"/>
      <c r="H9" s="183">
        <v>2795.32</v>
      </c>
      <c r="I9" s="184">
        <v>5702.29</v>
      </c>
      <c r="J9" s="180"/>
      <c r="K9" s="185"/>
    </row>
    <row r="10" spans="2:11" ht="18.75" hidden="1">
      <c r="B10" s="180" t="s">
        <v>12</v>
      </c>
      <c r="C10" s="180"/>
      <c r="D10" s="183">
        <f>SUM(D8:D9)</f>
        <v>3707.55</v>
      </c>
      <c r="E10" s="183"/>
      <c r="F10" s="180"/>
      <c r="G10" s="180"/>
      <c r="H10" s="183">
        <f>SUM(H8:H9)</f>
        <v>2795.32</v>
      </c>
      <c r="I10" s="180"/>
      <c r="J10" s="180"/>
      <c r="K10" s="185"/>
    </row>
    <row r="11" ht="18.75" hidden="1">
      <c r="B11" s="177" t="s">
        <v>296</v>
      </c>
    </row>
    <row r="12" ht="7.5" customHeight="1" hidden="1"/>
    <row r="13" ht="8.25" customHeight="1" hidden="1"/>
    <row r="14" spans="2:17" ht="18.75" hidden="1">
      <c r="B14" s="186" t="s">
        <v>252</v>
      </c>
      <c r="C14" s="511" t="s">
        <v>14</v>
      </c>
      <c r="D14" s="512"/>
      <c r="E14" s="357"/>
      <c r="F14" s="181"/>
      <c r="G14" s="181"/>
      <c r="H14" s="181"/>
      <c r="I14" s="181" t="s">
        <v>20</v>
      </c>
      <c r="J14" s="185"/>
      <c r="K14" s="185"/>
      <c r="L14" s="185"/>
      <c r="M14" s="185"/>
      <c r="N14" s="185"/>
      <c r="O14" s="185"/>
      <c r="P14" s="185"/>
      <c r="Q14" s="185"/>
    </row>
    <row r="15" spans="2:17" ht="14.25" customHeight="1" hidden="1">
      <c r="B15" s="187"/>
      <c r="C15" s="513"/>
      <c r="D15" s="514"/>
      <c r="E15" s="358"/>
      <c r="F15" s="181"/>
      <c r="G15" s="181"/>
      <c r="H15" s="181" t="s">
        <v>270</v>
      </c>
      <c r="I15" s="181"/>
      <c r="J15" s="185"/>
      <c r="K15" s="185"/>
      <c r="L15" s="185"/>
      <c r="M15" s="185"/>
      <c r="N15" s="185"/>
      <c r="O15" s="185"/>
      <c r="P15" s="185"/>
      <c r="Q15" s="185"/>
    </row>
    <row r="16" spans="2:17" ht="3.75" customHeight="1" hidden="1">
      <c r="B16" s="188"/>
      <c r="C16" s="180"/>
      <c r="D16" s="180"/>
      <c r="E16" s="180"/>
      <c r="F16" s="180"/>
      <c r="G16" s="180"/>
      <c r="H16" s="180"/>
      <c r="I16" s="180"/>
      <c r="J16" s="185"/>
      <c r="K16" s="185"/>
      <c r="L16" s="185"/>
      <c r="M16" s="185"/>
      <c r="N16" s="185"/>
      <c r="O16" s="185"/>
      <c r="P16" s="185"/>
      <c r="Q16" s="185"/>
    </row>
    <row r="17" spans="2:17" ht="13.5" customHeight="1" hidden="1">
      <c r="B17" s="180"/>
      <c r="C17" s="180"/>
      <c r="D17" s="180"/>
      <c r="E17" s="180"/>
      <c r="F17" s="180"/>
      <c r="G17" s="180"/>
      <c r="H17" s="180"/>
      <c r="I17" s="180"/>
      <c r="J17" s="185"/>
      <c r="K17" s="185"/>
      <c r="L17" s="185"/>
      <c r="M17" s="185"/>
      <c r="N17" s="185"/>
      <c r="O17" s="185"/>
      <c r="P17" s="185"/>
      <c r="Q17" s="185"/>
    </row>
    <row r="18" spans="2:17" ht="0.75" customHeight="1" hidden="1">
      <c r="B18" s="180"/>
      <c r="C18" s="180"/>
      <c r="D18" s="180"/>
      <c r="E18" s="180"/>
      <c r="F18" s="180"/>
      <c r="G18" s="180"/>
      <c r="H18" s="180"/>
      <c r="I18" s="180"/>
      <c r="J18" s="185"/>
      <c r="K18" s="185"/>
      <c r="L18" s="185"/>
      <c r="M18" s="185"/>
      <c r="N18" s="185"/>
      <c r="O18" s="185"/>
      <c r="P18" s="185"/>
      <c r="Q18" s="185"/>
    </row>
    <row r="19" spans="2:17" ht="14.25" customHeight="1" hidden="1" thickBot="1">
      <c r="B19" s="180"/>
      <c r="C19" s="180"/>
      <c r="D19" s="180"/>
      <c r="E19" s="180"/>
      <c r="F19" s="180"/>
      <c r="G19" s="180"/>
      <c r="H19" s="180"/>
      <c r="I19" s="180"/>
      <c r="J19" s="185"/>
      <c r="K19" s="185"/>
      <c r="L19" s="185"/>
      <c r="M19" s="185"/>
      <c r="N19" s="185"/>
      <c r="O19" s="185"/>
      <c r="P19" s="185"/>
      <c r="Q19" s="185"/>
    </row>
    <row r="20" spans="2:17" ht="0.75" customHeight="1" hidden="1">
      <c r="B20" s="180"/>
      <c r="C20" s="180"/>
      <c r="D20" s="180"/>
      <c r="E20" s="180"/>
      <c r="F20" s="180"/>
      <c r="G20" s="180"/>
      <c r="H20" s="180"/>
      <c r="I20" s="180"/>
      <c r="J20" s="185"/>
      <c r="K20" s="185"/>
      <c r="L20" s="185"/>
      <c r="M20" s="185"/>
      <c r="N20" s="185"/>
      <c r="O20" s="185"/>
      <c r="P20" s="185"/>
      <c r="Q20" s="185"/>
    </row>
    <row r="21" spans="2:17" ht="19.5" hidden="1" thickBot="1">
      <c r="B21" s="180"/>
      <c r="C21" s="180"/>
      <c r="D21" s="180"/>
      <c r="E21" s="180"/>
      <c r="F21" s="180"/>
      <c r="G21" s="189" t="s">
        <v>297</v>
      </c>
      <c r="H21" s="190" t="s">
        <v>262</v>
      </c>
      <c r="I21" s="180"/>
      <c r="J21" s="185"/>
      <c r="K21" s="185"/>
      <c r="L21" s="185"/>
      <c r="M21" s="185"/>
      <c r="N21" s="185"/>
      <c r="O21" s="185"/>
      <c r="P21" s="185"/>
      <c r="Q21" s="185"/>
    </row>
    <row r="22" spans="2:17" ht="18.75" hidden="1">
      <c r="B22" s="191" t="s">
        <v>215</v>
      </c>
      <c r="C22" s="191"/>
      <c r="D22" s="191"/>
      <c r="E22" s="191"/>
      <c r="F22" s="183"/>
      <c r="G22" s="180">
        <v>347.8</v>
      </c>
      <c r="H22" s="180">
        <v>7.55</v>
      </c>
      <c r="I22" s="184">
        <f>G22*H22</f>
        <v>2625.89</v>
      </c>
      <c r="J22" s="185"/>
      <c r="K22" s="185"/>
      <c r="L22" s="185"/>
      <c r="M22" s="185"/>
      <c r="N22" s="185"/>
      <c r="O22" s="185"/>
      <c r="P22" s="185"/>
      <c r="Q22" s="185"/>
    </row>
    <row r="23" spans="2:17" ht="18.75" hidden="1">
      <c r="B23" s="191" t="s">
        <v>216</v>
      </c>
      <c r="C23" s="191"/>
      <c r="D23" s="191"/>
      <c r="E23" s="191"/>
      <c r="F23" s="180"/>
      <c r="G23" s="180"/>
      <c r="H23" s="180"/>
      <c r="I23" s="180"/>
      <c r="J23" s="185"/>
      <c r="K23" s="185"/>
      <c r="L23" s="185"/>
      <c r="M23" s="185"/>
      <c r="N23" s="185"/>
      <c r="O23" s="185"/>
      <c r="P23" s="185"/>
      <c r="Q23" s="185"/>
    </row>
    <row r="24" spans="2:17" ht="2.25" customHeight="1" hidden="1">
      <c r="B24" s="191" t="s">
        <v>217</v>
      </c>
      <c r="C24" s="191" t="s">
        <v>218</v>
      </c>
      <c r="D24" s="191"/>
      <c r="E24" s="191"/>
      <c r="F24" s="180"/>
      <c r="G24" s="180"/>
      <c r="H24" s="180"/>
      <c r="I24" s="180"/>
      <c r="J24" s="185"/>
      <c r="K24" s="185"/>
      <c r="L24" s="185"/>
      <c r="M24" s="185"/>
      <c r="N24" s="185"/>
      <c r="O24" s="185"/>
      <c r="P24" s="185"/>
      <c r="Q24" s="185"/>
    </row>
    <row r="25" spans="2:17" ht="14.25" customHeight="1" hidden="1">
      <c r="B25" s="191" t="s">
        <v>219</v>
      </c>
      <c r="C25" s="191"/>
      <c r="D25" s="191"/>
      <c r="E25" s="191"/>
      <c r="F25" s="180"/>
      <c r="G25" s="180"/>
      <c r="H25" s="180"/>
      <c r="I25" s="180"/>
      <c r="J25" s="185"/>
      <c r="K25" s="185"/>
      <c r="L25" s="185"/>
      <c r="M25" s="185"/>
      <c r="N25" s="185"/>
      <c r="O25" s="185"/>
      <c r="P25" s="185"/>
      <c r="Q25" s="185"/>
    </row>
    <row r="26" spans="2:17" ht="18.75" hidden="1">
      <c r="B26" s="180"/>
      <c r="C26" s="180"/>
      <c r="D26" s="180"/>
      <c r="E26" s="180"/>
      <c r="F26" s="180"/>
      <c r="G26" s="180"/>
      <c r="H26" s="180"/>
      <c r="I26" s="180"/>
      <c r="J26" s="185"/>
      <c r="K26" s="185"/>
      <c r="L26" s="185"/>
      <c r="M26" s="185"/>
      <c r="N26" s="185"/>
      <c r="O26" s="185"/>
      <c r="P26" s="185"/>
      <c r="Q26" s="185"/>
    </row>
    <row r="27" spans="2:17" ht="0.75" customHeight="1" hidden="1">
      <c r="B27" s="180"/>
      <c r="C27" s="180"/>
      <c r="D27" s="180"/>
      <c r="E27" s="180"/>
      <c r="F27" s="180"/>
      <c r="G27" s="180"/>
      <c r="H27" s="180"/>
      <c r="I27" s="180"/>
      <c r="J27" s="185"/>
      <c r="K27" s="185"/>
      <c r="L27" s="185"/>
      <c r="M27" s="185"/>
      <c r="N27" s="185"/>
      <c r="O27" s="185"/>
      <c r="P27" s="185"/>
      <c r="Q27" s="185"/>
    </row>
    <row r="28" spans="2:17" ht="3.75" customHeight="1" hidden="1">
      <c r="B28" s="180"/>
      <c r="C28" s="180"/>
      <c r="D28" s="180"/>
      <c r="E28" s="180"/>
      <c r="F28" s="180"/>
      <c r="G28" s="180"/>
      <c r="H28" s="180"/>
      <c r="I28" s="180"/>
      <c r="J28" s="185"/>
      <c r="K28" s="185"/>
      <c r="L28" s="185"/>
      <c r="M28" s="185"/>
      <c r="N28" s="185"/>
      <c r="O28" s="185"/>
      <c r="P28" s="185"/>
      <c r="Q28" s="185"/>
    </row>
    <row r="29" spans="2:17" ht="18.75" hidden="1">
      <c r="B29" s="180"/>
      <c r="C29" s="180"/>
      <c r="D29" s="180"/>
      <c r="E29" s="180"/>
      <c r="F29" s="180"/>
      <c r="G29" s="180"/>
      <c r="H29" s="180"/>
      <c r="I29" s="180"/>
      <c r="J29" s="185"/>
      <c r="K29" s="185"/>
      <c r="L29" s="185"/>
      <c r="M29" s="185"/>
      <c r="N29" s="185"/>
      <c r="O29" s="185"/>
      <c r="P29" s="185"/>
      <c r="Q29" s="185"/>
    </row>
    <row r="30" spans="2:17" ht="0.75" customHeight="1" hidden="1">
      <c r="B30" s="180"/>
      <c r="C30" s="180"/>
      <c r="D30" s="180"/>
      <c r="E30" s="180"/>
      <c r="F30" s="180"/>
      <c r="G30" s="180"/>
      <c r="H30" s="180"/>
      <c r="I30" s="180"/>
      <c r="J30" s="185"/>
      <c r="K30" s="185"/>
      <c r="L30" s="185"/>
      <c r="M30" s="185"/>
      <c r="N30" s="185"/>
      <c r="O30" s="185"/>
      <c r="P30" s="185"/>
      <c r="Q30" s="185"/>
    </row>
    <row r="31" spans="2:17" ht="18.75" hidden="1">
      <c r="B31" s="180"/>
      <c r="C31" s="180"/>
      <c r="D31" s="180"/>
      <c r="E31" s="180"/>
      <c r="F31" s="180"/>
      <c r="G31" s="180"/>
      <c r="H31" s="180"/>
      <c r="I31" s="180"/>
      <c r="J31" s="185"/>
      <c r="K31" s="185"/>
      <c r="L31" s="185"/>
      <c r="M31" s="185"/>
      <c r="N31" s="185"/>
      <c r="O31" s="185"/>
      <c r="P31" s="185"/>
      <c r="Q31" s="185"/>
    </row>
    <row r="32" spans="2:17" ht="18.75" hidden="1">
      <c r="B32" s="180"/>
      <c r="C32" s="180"/>
      <c r="D32" s="180"/>
      <c r="E32" s="180"/>
      <c r="F32" s="180"/>
      <c r="G32" s="180"/>
      <c r="H32" s="180"/>
      <c r="I32" s="180"/>
      <c r="J32" s="185"/>
      <c r="K32" s="185"/>
      <c r="L32" s="185"/>
      <c r="M32" s="185"/>
      <c r="N32" s="185"/>
      <c r="O32" s="185"/>
      <c r="P32" s="185"/>
      <c r="Q32" s="185"/>
    </row>
    <row r="33" spans="1:28" s="146" customFormat="1" ht="18.75" hidden="1">
      <c r="A33" s="177"/>
      <c r="B33" s="180"/>
      <c r="C33" s="180"/>
      <c r="D33" s="180"/>
      <c r="E33" s="180"/>
      <c r="F33" s="180"/>
      <c r="G33" s="181"/>
      <c r="H33" s="181"/>
      <c r="I33" s="192"/>
      <c r="J33" s="185"/>
      <c r="K33" s="185"/>
      <c r="L33" s="185"/>
      <c r="M33" s="185"/>
      <c r="N33" s="185"/>
      <c r="O33" s="185"/>
      <c r="P33" s="185"/>
      <c r="Q33" s="185"/>
      <c r="R33" s="177"/>
      <c r="S33" s="177"/>
      <c r="T33" s="177"/>
      <c r="U33" s="177"/>
      <c r="V33" s="177"/>
      <c r="W33" s="178"/>
      <c r="X33" s="178"/>
      <c r="Y33" s="178"/>
      <c r="Z33" s="178"/>
      <c r="AA33" s="178"/>
      <c r="AB33" s="178"/>
    </row>
    <row r="34" spans="1:28" s="146" customFormat="1" ht="18.75" hidden="1">
      <c r="A34" s="177"/>
      <c r="B34" s="180"/>
      <c r="C34" s="180"/>
      <c r="D34" s="180"/>
      <c r="E34" s="180"/>
      <c r="F34" s="180"/>
      <c r="G34" s="180"/>
      <c r="H34" s="180" t="s">
        <v>27</v>
      </c>
      <c r="I34" s="193">
        <f>SUM(I17:I33)</f>
        <v>2625.89</v>
      </c>
      <c r="J34" s="185"/>
      <c r="K34" s="185"/>
      <c r="L34" s="185"/>
      <c r="M34" s="185"/>
      <c r="N34" s="185"/>
      <c r="O34" s="185"/>
      <c r="P34" s="185"/>
      <c r="Q34" s="185"/>
      <c r="R34" s="177"/>
      <c r="S34" s="177"/>
      <c r="T34" s="177"/>
      <c r="U34" s="177"/>
      <c r="V34" s="177"/>
      <c r="W34" s="178"/>
      <c r="X34" s="178"/>
      <c r="Y34" s="178"/>
      <c r="Z34" s="178"/>
      <c r="AA34" s="178"/>
      <c r="AB34" s="178"/>
    </row>
    <row r="35" spans="1:28" s="146" customFormat="1" ht="18.75">
      <c r="A35" s="515" t="s">
        <v>298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8"/>
      <c r="X35" s="178"/>
      <c r="Y35" s="178"/>
      <c r="Z35" s="178"/>
      <c r="AA35" s="178"/>
      <c r="AB35" s="178"/>
    </row>
    <row r="36" spans="1:28" s="146" customFormat="1" ht="18.75">
      <c r="A36" s="515"/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8"/>
      <c r="X36" s="178"/>
      <c r="Y36" s="178"/>
      <c r="Z36" s="178"/>
      <c r="AA36" s="178"/>
      <c r="AB36" s="178"/>
    </row>
    <row r="37" spans="1:28" s="146" customFormat="1" ht="18.75" hidden="1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8"/>
      <c r="X37" s="178"/>
      <c r="Y37" s="178"/>
      <c r="Z37" s="178"/>
      <c r="AA37" s="178"/>
      <c r="AB37" s="178"/>
    </row>
    <row r="38" spans="1:28" s="146" customFormat="1" ht="18.75" hidden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8"/>
      <c r="X38" s="178"/>
      <c r="Y38" s="178"/>
      <c r="Z38" s="178"/>
      <c r="AA38" s="178"/>
      <c r="AB38" s="178"/>
    </row>
    <row r="39" spans="1:28" s="146" customFormat="1" ht="18.75">
      <c r="A39" s="194"/>
      <c r="B39" s="195"/>
      <c r="C39" s="195"/>
      <c r="D39" s="195"/>
      <c r="E39" s="195"/>
      <c r="F39" s="195"/>
      <c r="G39" s="195"/>
      <c r="H39" s="194"/>
      <c r="I39" s="194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8"/>
      <c r="X39" s="178"/>
      <c r="Y39" s="178"/>
      <c r="Z39" s="178"/>
      <c r="AA39" s="178"/>
      <c r="AB39" s="178"/>
    </row>
    <row r="40" spans="1:28" s="146" customFormat="1" ht="18.75">
      <c r="A40" s="194"/>
      <c r="B40" s="194" t="s">
        <v>299</v>
      </c>
      <c r="C40" s="195"/>
      <c r="D40" s="195"/>
      <c r="E40" s="195"/>
      <c r="F40" s="195"/>
      <c r="G40" s="194"/>
      <c r="H40" s="195"/>
      <c r="I40" s="194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8"/>
      <c r="X40" s="178"/>
      <c r="Y40" s="178"/>
      <c r="Z40" s="178"/>
      <c r="AA40" s="178"/>
      <c r="AB40" s="178"/>
    </row>
    <row r="41" spans="1:28" s="146" customFormat="1" ht="18.75">
      <c r="A41" s="194"/>
      <c r="B41" s="195" t="s">
        <v>300</v>
      </c>
      <c r="C41" s="194" t="s">
        <v>301</v>
      </c>
      <c r="D41" s="194"/>
      <c r="E41" s="194"/>
      <c r="F41" s="195"/>
      <c r="G41" s="194"/>
      <c r="H41" s="195"/>
      <c r="I41" s="194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8"/>
      <c r="X41" s="178"/>
      <c r="Y41" s="178"/>
      <c r="Z41" s="178"/>
      <c r="AA41" s="178"/>
      <c r="AB41" s="178"/>
    </row>
    <row r="42" spans="1:28" s="146" customFormat="1" ht="18.75">
      <c r="A42" s="194"/>
      <c r="B42" s="195" t="s">
        <v>302</v>
      </c>
      <c r="C42" s="196">
        <v>1798.6000000000001</v>
      </c>
      <c r="D42" s="194" t="s">
        <v>303</v>
      </c>
      <c r="E42" s="194"/>
      <c r="F42" s="195"/>
      <c r="G42" s="194"/>
      <c r="H42" s="195"/>
      <c r="I42" s="194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8"/>
      <c r="X42" s="178"/>
      <c r="Y42" s="178"/>
      <c r="Z42" s="178"/>
      <c r="AA42" s="178"/>
      <c r="AB42" s="178"/>
    </row>
    <row r="43" spans="1:29" s="146" customFormat="1" ht="18" customHeight="1">
      <c r="A43" s="194"/>
      <c r="B43" s="195" t="s">
        <v>304</v>
      </c>
      <c r="C43" s="197" t="s">
        <v>363</v>
      </c>
      <c r="D43" s="194" t="s">
        <v>405</v>
      </c>
      <c r="E43" s="194"/>
      <c r="F43" s="194"/>
      <c r="G43" s="195"/>
      <c r="H43" s="195"/>
      <c r="I43" s="194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85"/>
      <c r="W43" s="239"/>
      <c r="X43" s="239"/>
      <c r="Y43" s="239"/>
      <c r="Z43" s="239"/>
      <c r="AA43" s="239"/>
      <c r="AB43" s="239"/>
      <c r="AC43" s="320"/>
    </row>
    <row r="44" spans="1:29" s="146" customFormat="1" ht="18" customHeight="1">
      <c r="A44" s="194"/>
      <c r="B44" s="195"/>
      <c r="C44" s="197"/>
      <c r="D44" s="194"/>
      <c r="E44" s="194"/>
      <c r="F44" s="194"/>
      <c r="G44" s="195"/>
      <c r="H44" s="195"/>
      <c r="I44" s="194"/>
      <c r="J44" s="177"/>
      <c r="K44" s="177"/>
      <c r="M44" s="177"/>
      <c r="N44" s="177"/>
      <c r="O44" s="177"/>
      <c r="P44" s="177"/>
      <c r="Q44" s="177"/>
      <c r="R44" s="177"/>
      <c r="S44" s="177"/>
      <c r="T44" s="177"/>
      <c r="U44" s="177"/>
      <c r="V44" s="185"/>
      <c r="W44" s="564"/>
      <c r="X44" s="564"/>
      <c r="Y44" s="564"/>
      <c r="Z44" s="564"/>
      <c r="AA44" s="564"/>
      <c r="AB44" s="239"/>
      <c r="AC44" s="320"/>
    </row>
    <row r="45" spans="1:29" s="146" customFormat="1" ht="60" customHeight="1">
      <c r="A45" s="194"/>
      <c r="B45" s="195"/>
      <c r="C45" s="197"/>
      <c r="D45" s="194"/>
      <c r="E45" s="194"/>
      <c r="F45" s="194"/>
      <c r="G45" s="198" t="s">
        <v>307</v>
      </c>
      <c r="H45" s="199" t="s">
        <v>1</v>
      </c>
      <c r="I45" s="199" t="s">
        <v>2</v>
      </c>
      <c r="J45" s="200" t="s">
        <v>308</v>
      </c>
      <c r="K45" s="360" t="s">
        <v>309</v>
      </c>
      <c r="M45" s="177"/>
      <c r="N45" s="177"/>
      <c r="O45" s="177"/>
      <c r="P45" s="177"/>
      <c r="Q45" s="177"/>
      <c r="R45" s="177"/>
      <c r="S45" s="177"/>
      <c r="T45" s="177"/>
      <c r="U45" s="177"/>
      <c r="V45" s="320"/>
      <c r="W45" s="321"/>
      <c r="X45" s="321"/>
      <c r="Y45" s="321"/>
      <c r="Z45" s="321"/>
      <c r="AA45" s="321"/>
      <c r="AB45" s="239"/>
      <c r="AC45" s="320"/>
    </row>
    <row r="46" spans="1:29" s="207" customFormat="1" ht="12.75" customHeight="1">
      <c r="A46" s="202"/>
      <c r="B46" s="203"/>
      <c r="C46" s="204"/>
      <c r="D46" s="202"/>
      <c r="E46" s="202"/>
      <c r="F46" s="202"/>
      <c r="G46" s="205" t="s">
        <v>51</v>
      </c>
      <c r="H46" s="205" t="s">
        <v>51</v>
      </c>
      <c r="I46" s="205" t="s">
        <v>51</v>
      </c>
      <c r="J46" s="205" t="s">
        <v>51</v>
      </c>
      <c r="K46" s="205" t="s">
        <v>51</v>
      </c>
      <c r="M46" s="206" t="s">
        <v>397</v>
      </c>
      <c r="N46" s="206" t="s">
        <v>398</v>
      </c>
      <c r="O46" s="280" t="s">
        <v>312</v>
      </c>
      <c r="P46" s="280" t="s">
        <v>311</v>
      </c>
      <c r="Q46" s="280" t="s">
        <v>349</v>
      </c>
      <c r="R46" s="280" t="s">
        <v>313</v>
      </c>
      <c r="S46" s="206"/>
      <c r="V46" s="322"/>
      <c r="W46" s="323"/>
      <c r="X46" s="323"/>
      <c r="Y46" s="323"/>
      <c r="Z46" s="323"/>
      <c r="AA46" s="323"/>
      <c r="AB46" s="324"/>
      <c r="AC46" s="282"/>
    </row>
    <row r="47" spans="1:29" s="146" customFormat="1" ht="33" customHeight="1">
      <c r="A47" s="194"/>
      <c r="B47" s="503" t="s">
        <v>314</v>
      </c>
      <c r="C47" s="503"/>
      <c r="D47" s="503"/>
      <c r="E47" s="503"/>
      <c r="F47" s="503"/>
      <c r="G47" s="210">
        <f>G49+G50</f>
        <v>14.11</v>
      </c>
      <c r="H47" s="211">
        <f>H49+H50</f>
        <v>25378.24</v>
      </c>
      <c r="I47" s="211">
        <f>P47+O47</f>
        <v>27112.670000000006</v>
      </c>
      <c r="J47" s="212">
        <f>J50+J49</f>
        <v>17032.74</v>
      </c>
      <c r="K47" s="212">
        <f>I47-J47</f>
        <v>10079.930000000004</v>
      </c>
      <c r="M47" s="370">
        <v>69393.12999999999</v>
      </c>
      <c r="N47" s="370">
        <v>67658.72</v>
      </c>
      <c r="O47" s="285">
        <v>26879.340000000004</v>
      </c>
      <c r="P47" s="285">
        <v>233.33</v>
      </c>
      <c r="Q47" s="285">
        <v>0</v>
      </c>
      <c r="R47" s="285">
        <v>150.97</v>
      </c>
      <c r="S47" s="286">
        <v>0</v>
      </c>
      <c r="T47" s="177"/>
      <c r="U47" s="177"/>
      <c r="V47" s="322"/>
      <c r="W47" s="325"/>
      <c r="X47" s="325"/>
      <c r="Y47" s="325"/>
      <c r="Z47" s="323"/>
      <c r="AA47" s="326"/>
      <c r="AB47" s="239"/>
      <c r="AC47" s="320"/>
    </row>
    <row r="48" spans="1:29" s="146" customFormat="1" ht="18" customHeight="1">
      <c r="A48" s="194"/>
      <c r="B48" s="516" t="s">
        <v>315</v>
      </c>
      <c r="C48" s="486"/>
      <c r="D48" s="486"/>
      <c r="E48" s="486"/>
      <c r="F48" s="487"/>
      <c r="G48" s="213"/>
      <c r="H48" s="214"/>
      <c r="I48" s="214"/>
      <c r="J48" s="180"/>
      <c r="K48" s="180"/>
      <c r="M48" s="177"/>
      <c r="N48" s="177"/>
      <c r="O48" s="177"/>
      <c r="P48" s="177"/>
      <c r="Q48" s="177"/>
      <c r="R48" s="177"/>
      <c r="S48" s="177"/>
      <c r="T48" s="177"/>
      <c r="U48" s="177"/>
      <c r="V48" s="322"/>
      <c r="W48" s="325"/>
      <c r="X48" s="325"/>
      <c r="Y48" s="325"/>
      <c r="Z48" s="323"/>
      <c r="AA48" s="326"/>
      <c r="AB48" s="239"/>
      <c r="AC48" s="320"/>
    </row>
    <row r="49" spans="1:29" s="146" customFormat="1" ht="18" customHeight="1">
      <c r="A49" s="194"/>
      <c r="B49" s="501" t="s">
        <v>11</v>
      </c>
      <c r="C49" s="501"/>
      <c r="D49" s="501"/>
      <c r="E49" s="501"/>
      <c r="F49" s="501"/>
      <c r="G49" s="213">
        <f>G58</f>
        <v>9.47</v>
      </c>
      <c r="H49" s="214">
        <f>ROUND(G49*C42,2)</f>
        <v>17032.74</v>
      </c>
      <c r="I49" s="214">
        <f>O47</f>
        <v>26879.340000000004</v>
      </c>
      <c r="J49" s="214">
        <f>H49</f>
        <v>17032.74</v>
      </c>
      <c r="K49" s="214">
        <f>I49-J49</f>
        <v>9846.600000000002</v>
      </c>
      <c r="M49" s="177"/>
      <c r="N49" s="177"/>
      <c r="O49" s="177"/>
      <c r="P49" s="177"/>
      <c r="Q49" s="177"/>
      <c r="R49" s="177"/>
      <c r="S49" s="177"/>
      <c r="T49" s="177"/>
      <c r="U49" s="177"/>
      <c r="V49" s="322"/>
      <c r="W49" s="327"/>
      <c r="X49" s="327"/>
      <c r="Y49" s="327"/>
      <c r="Z49" s="323"/>
      <c r="AA49" s="328"/>
      <c r="AB49" s="239"/>
      <c r="AC49" s="320"/>
    </row>
    <row r="50" spans="1:29" s="146" customFormat="1" ht="18" customHeight="1">
      <c r="A50" s="194"/>
      <c r="B50" s="501" t="s">
        <v>62</v>
      </c>
      <c r="C50" s="501"/>
      <c r="D50" s="501"/>
      <c r="E50" s="501"/>
      <c r="F50" s="501"/>
      <c r="G50" s="213">
        <v>4.64</v>
      </c>
      <c r="H50" s="214">
        <f>ROUND(G50*C42,2)</f>
        <v>8345.5</v>
      </c>
      <c r="I50" s="214">
        <f>I47-I49</f>
        <v>233.33000000000175</v>
      </c>
      <c r="J50" s="214">
        <f>H66</f>
        <v>0</v>
      </c>
      <c r="K50" s="214">
        <f>I50-J50</f>
        <v>233.33000000000175</v>
      </c>
      <c r="M50" s="177"/>
      <c r="N50" s="177"/>
      <c r="O50" s="177"/>
      <c r="P50" s="177"/>
      <c r="Q50" s="177"/>
      <c r="R50" s="177"/>
      <c r="S50" s="177"/>
      <c r="T50" s="177"/>
      <c r="U50" s="177"/>
      <c r="V50" s="322"/>
      <c r="W50" s="325"/>
      <c r="X50" s="325"/>
      <c r="Y50" s="325"/>
      <c r="Z50" s="323"/>
      <c r="AA50" s="326"/>
      <c r="AB50" s="239"/>
      <c r="AC50" s="320"/>
    </row>
    <row r="51" spans="1:29" s="146" customFormat="1" ht="36.75" customHeight="1">
      <c r="A51" s="194"/>
      <c r="B51" s="279"/>
      <c r="C51" s="279"/>
      <c r="D51" s="279"/>
      <c r="E51" s="279"/>
      <c r="F51" s="278"/>
      <c r="G51" s="177"/>
      <c r="H51" s="177"/>
      <c r="I51" s="177"/>
      <c r="J51" s="177"/>
      <c r="K51" s="177"/>
      <c r="M51" s="177"/>
      <c r="N51" s="177"/>
      <c r="O51" s="177"/>
      <c r="P51" s="177"/>
      <c r="Q51" s="177"/>
      <c r="R51" s="177"/>
      <c r="S51" s="177"/>
      <c r="T51" s="177"/>
      <c r="U51" s="177"/>
      <c r="V51" s="322"/>
      <c r="W51" s="325"/>
      <c r="X51" s="325"/>
      <c r="Y51" s="325"/>
      <c r="Z51" s="323"/>
      <c r="AA51" s="326"/>
      <c r="AB51" s="239"/>
      <c r="AC51" s="320"/>
    </row>
    <row r="52" spans="1:29" s="146" customFormat="1" ht="18.75">
      <c r="A52" s="194"/>
      <c r="B52" s="177"/>
      <c r="C52" s="177"/>
      <c r="D52" s="177"/>
      <c r="E52" s="177"/>
      <c r="F52" s="177"/>
      <c r="G52" s="215" t="s">
        <v>345</v>
      </c>
      <c r="H52" s="215" t="s">
        <v>1</v>
      </c>
      <c r="I52" s="215" t="s">
        <v>2</v>
      </c>
      <c r="J52" s="215" t="s">
        <v>346</v>
      </c>
      <c r="K52" s="215" t="s">
        <v>391</v>
      </c>
      <c r="L52" s="216"/>
      <c r="M52" s="177"/>
      <c r="N52" s="177"/>
      <c r="O52" s="177"/>
      <c r="P52" s="177"/>
      <c r="Q52" s="177"/>
      <c r="R52" s="177"/>
      <c r="S52" s="177"/>
      <c r="T52" s="177"/>
      <c r="U52" s="177"/>
      <c r="V52" s="322"/>
      <c r="W52" s="325"/>
      <c r="X52" s="325"/>
      <c r="Y52" s="325"/>
      <c r="Z52" s="323"/>
      <c r="AA52" s="326"/>
      <c r="AB52" s="239"/>
      <c r="AC52" s="320"/>
    </row>
    <row r="53" spans="1:29" s="146" customFormat="1" ht="18" customHeight="1">
      <c r="A53" s="177"/>
      <c r="B53" s="503" t="s">
        <v>344</v>
      </c>
      <c r="C53" s="503"/>
      <c r="D53" s="503"/>
      <c r="E53" s="503"/>
      <c r="F53" s="517"/>
      <c r="G53" s="217">
        <f>'04 15 г'!J53</f>
        <v>6330.599999999995</v>
      </c>
      <c r="H53" s="217">
        <f>Q47</f>
        <v>0</v>
      </c>
      <c r="I53" s="217">
        <f>R47</f>
        <v>150.97</v>
      </c>
      <c r="J53" s="217">
        <f>G53+H53-I53</f>
        <v>6179.629999999995</v>
      </c>
      <c r="K53" s="217">
        <f>I53+D54</f>
        <v>150.97</v>
      </c>
      <c r="L53" s="177"/>
      <c r="M53" s="177"/>
      <c r="N53" s="185"/>
      <c r="O53" s="177"/>
      <c r="P53" s="177"/>
      <c r="Q53" s="177"/>
      <c r="R53" s="177"/>
      <c r="S53" s="177"/>
      <c r="T53" s="177"/>
      <c r="U53" s="177"/>
      <c r="V53" s="322"/>
      <c r="W53" s="325"/>
      <c r="X53" s="325"/>
      <c r="Y53" s="325"/>
      <c r="Z53" s="323"/>
      <c r="AA53" s="326"/>
      <c r="AB53" s="239"/>
      <c r="AC53" s="320"/>
    </row>
    <row r="54" spans="1:29" s="146" customFormat="1" ht="18" customHeight="1">
      <c r="A54" s="177"/>
      <c r="B54" s="565"/>
      <c r="C54" s="565"/>
      <c r="D54" s="348"/>
      <c r="E54" s="348"/>
      <c r="F54" s="194"/>
      <c r="G54" s="195"/>
      <c r="H54" s="195"/>
      <c r="I54" s="194"/>
      <c r="J54" s="177"/>
      <c r="K54" s="177"/>
      <c r="L54" s="177"/>
      <c r="M54" s="177"/>
      <c r="N54" s="281"/>
      <c r="O54" s="177"/>
      <c r="P54" s="177"/>
      <c r="Q54" s="177"/>
      <c r="R54" s="177"/>
      <c r="S54" s="177"/>
      <c r="T54" s="177"/>
      <c r="U54" s="177"/>
      <c r="V54" s="322"/>
      <c r="W54" s="325"/>
      <c r="X54" s="325"/>
      <c r="Y54" s="325"/>
      <c r="Z54" s="323"/>
      <c r="AA54" s="326"/>
      <c r="AB54" s="239"/>
      <c r="AC54" s="320"/>
    </row>
    <row r="55" spans="1:29" s="146" customFormat="1" ht="18.75">
      <c r="A55" s="194"/>
      <c r="B55" s="218"/>
      <c r="C55" s="219"/>
      <c r="D55" s="220"/>
      <c r="E55" s="220"/>
      <c r="F55" s="220"/>
      <c r="G55" s="217" t="s">
        <v>307</v>
      </c>
      <c r="H55" s="217" t="s">
        <v>317</v>
      </c>
      <c r="I55" s="194"/>
      <c r="J55" s="177"/>
      <c r="K55" s="177"/>
      <c r="L55" s="177"/>
      <c r="M55" s="177"/>
      <c r="N55" s="282"/>
      <c r="O55" s="177"/>
      <c r="P55" s="177"/>
      <c r="Q55" s="177"/>
      <c r="R55" s="177"/>
      <c r="S55" s="177"/>
      <c r="T55" s="177"/>
      <c r="U55" s="177"/>
      <c r="V55" s="322"/>
      <c r="W55" s="325"/>
      <c r="X55" s="325"/>
      <c r="Y55" s="325"/>
      <c r="Z55" s="323"/>
      <c r="AA55" s="326"/>
      <c r="AB55" s="239"/>
      <c r="AC55" s="320"/>
    </row>
    <row r="56" spans="1:29" s="207" customFormat="1" ht="11.25" customHeight="1">
      <c r="A56" s="221"/>
      <c r="B56" s="222"/>
      <c r="C56" s="223"/>
      <c r="D56" s="224"/>
      <c r="E56" s="224"/>
      <c r="F56" s="224"/>
      <c r="G56" s="205" t="s">
        <v>51</v>
      </c>
      <c r="H56" s="205" t="s">
        <v>51</v>
      </c>
      <c r="I56" s="202"/>
      <c r="L56" s="202"/>
      <c r="N56" s="283"/>
      <c r="V56" s="322"/>
      <c r="W56" s="325"/>
      <c r="X56" s="325"/>
      <c r="Y56" s="325"/>
      <c r="Z56" s="323"/>
      <c r="AA56" s="326"/>
      <c r="AB56" s="324"/>
      <c r="AC56" s="282"/>
    </row>
    <row r="57" spans="1:29" s="146" customFormat="1" ht="33.75" customHeight="1">
      <c r="A57" s="225" t="s">
        <v>318</v>
      </c>
      <c r="B57" s="504" t="s">
        <v>342</v>
      </c>
      <c r="C57" s="505"/>
      <c r="D57" s="505"/>
      <c r="E57" s="505"/>
      <c r="F57" s="505"/>
      <c r="G57" s="180"/>
      <c r="H57" s="226">
        <f>H58+H66</f>
        <v>17032.738</v>
      </c>
      <c r="I57" s="194"/>
      <c r="J57" s="177"/>
      <c r="K57" s="177"/>
      <c r="L57" s="177"/>
      <c r="M57" s="177"/>
      <c r="N57" s="216"/>
      <c r="O57" s="177"/>
      <c r="P57" s="177"/>
      <c r="Q57" s="177"/>
      <c r="R57" s="177"/>
      <c r="S57" s="177"/>
      <c r="T57" s="177"/>
      <c r="U57" s="177"/>
      <c r="V57" s="322"/>
      <c r="W57" s="325"/>
      <c r="X57" s="325"/>
      <c r="Y57" s="325"/>
      <c r="Z57" s="323"/>
      <c r="AA57" s="326"/>
      <c r="AB57" s="239"/>
      <c r="AC57" s="320"/>
    </row>
    <row r="58" spans="1:29" s="146" customFormat="1" ht="18.75">
      <c r="A58" s="227" t="s">
        <v>320</v>
      </c>
      <c r="B58" s="506" t="s">
        <v>321</v>
      </c>
      <c r="C58" s="507"/>
      <c r="D58" s="507"/>
      <c r="E58" s="507"/>
      <c r="F58" s="508"/>
      <c r="G58" s="228">
        <f>G59+G60+G61+G63+G65</f>
        <v>9.47</v>
      </c>
      <c r="H58" s="228">
        <f>H59+H60+H61+H63+H65</f>
        <v>17032.738</v>
      </c>
      <c r="I58" s="194"/>
      <c r="J58" s="177"/>
      <c r="K58" s="229"/>
      <c r="L58" s="177"/>
      <c r="M58" s="177"/>
      <c r="N58" s="216"/>
      <c r="O58" s="177"/>
      <c r="P58" s="177"/>
      <c r="Q58" s="177"/>
      <c r="R58" s="177"/>
      <c r="S58" s="177"/>
      <c r="T58" s="177"/>
      <c r="U58" s="177"/>
      <c r="V58" s="329"/>
      <c r="W58" s="330"/>
      <c r="X58" s="330"/>
      <c r="Y58" s="330"/>
      <c r="Z58" s="330"/>
      <c r="AA58" s="330"/>
      <c r="AB58" s="239"/>
      <c r="AC58" s="320"/>
    </row>
    <row r="59" spans="1:29" s="146" customFormat="1" ht="18.75">
      <c r="A59" s="359" t="s">
        <v>322</v>
      </c>
      <c r="B59" s="509" t="s">
        <v>323</v>
      </c>
      <c r="C59" s="507"/>
      <c r="D59" s="507"/>
      <c r="E59" s="507"/>
      <c r="F59" s="508"/>
      <c r="G59" s="230">
        <v>1.87</v>
      </c>
      <c r="H59" s="361">
        <f>ROUND(G59*C42,2)</f>
        <v>3363.38</v>
      </c>
      <c r="I59" s="194"/>
      <c r="J59" s="177"/>
      <c r="K59" s="229"/>
      <c r="L59" s="177"/>
      <c r="M59" s="177"/>
      <c r="N59" s="216"/>
      <c r="O59" s="177"/>
      <c r="P59" s="177"/>
      <c r="Q59" s="177"/>
      <c r="R59" s="177"/>
      <c r="S59" s="177"/>
      <c r="T59" s="177"/>
      <c r="U59" s="177"/>
      <c r="V59" s="185"/>
      <c r="W59" s="239"/>
      <c r="X59" s="239"/>
      <c r="Y59" s="239"/>
      <c r="Z59" s="239"/>
      <c r="AA59" s="239"/>
      <c r="AB59" s="239"/>
      <c r="AC59" s="320"/>
    </row>
    <row r="60" spans="1:29" s="146" customFormat="1" ht="39.75" customHeight="1">
      <c r="A60" s="359" t="s">
        <v>324</v>
      </c>
      <c r="B60" s="510" t="s">
        <v>325</v>
      </c>
      <c r="C60" s="499"/>
      <c r="D60" s="499"/>
      <c r="E60" s="499"/>
      <c r="F60" s="499"/>
      <c r="G60" s="360">
        <v>2.2</v>
      </c>
      <c r="H60" s="361">
        <f>ROUND(G60*C42,2)</f>
        <v>3956.92</v>
      </c>
      <c r="I60" s="194"/>
      <c r="J60" s="177"/>
      <c r="K60" s="229"/>
      <c r="L60" s="177"/>
      <c r="M60" s="177"/>
      <c r="N60" s="216"/>
      <c r="O60" s="177"/>
      <c r="P60" s="177"/>
      <c r="Q60" s="177"/>
      <c r="R60" s="177"/>
      <c r="S60" s="177"/>
      <c r="T60" s="177"/>
      <c r="U60" s="177"/>
      <c r="V60" s="185"/>
      <c r="W60" s="239"/>
      <c r="X60" s="239"/>
      <c r="Y60" s="239"/>
      <c r="Z60" s="239"/>
      <c r="AA60" s="239"/>
      <c r="AB60" s="239"/>
      <c r="AC60" s="320"/>
    </row>
    <row r="61" spans="1:29" s="146" customFormat="1" ht="15" customHeight="1">
      <c r="A61" s="501" t="s">
        <v>326</v>
      </c>
      <c r="B61" s="502" t="s">
        <v>327</v>
      </c>
      <c r="C61" s="496"/>
      <c r="D61" s="496"/>
      <c r="E61" s="496"/>
      <c r="F61" s="496"/>
      <c r="G61" s="482">
        <v>1.58</v>
      </c>
      <c r="H61" s="500">
        <f>ROUND(G61*C42,2)</f>
        <v>2841.79</v>
      </c>
      <c r="I61" s="194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85"/>
      <c r="W61" s="239"/>
      <c r="X61" s="239"/>
      <c r="Y61" s="239"/>
      <c r="Z61" s="239"/>
      <c r="AA61" s="239"/>
      <c r="AB61" s="239"/>
      <c r="AC61" s="320"/>
    </row>
    <row r="62" spans="1:29" s="146" customFormat="1" ht="18.75" customHeight="1">
      <c r="A62" s="501"/>
      <c r="B62" s="496"/>
      <c r="C62" s="496"/>
      <c r="D62" s="496"/>
      <c r="E62" s="496"/>
      <c r="F62" s="496"/>
      <c r="G62" s="482"/>
      <c r="H62" s="500"/>
      <c r="I62" s="194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85"/>
      <c r="W62" s="239"/>
      <c r="X62" s="239"/>
      <c r="Y62" s="239"/>
      <c r="Z62" s="239"/>
      <c r="AA62" s="239"/>
      <c r="AB62" s="239"/>
      <c r="AC62" s="320"/>
    </row>
    <row r="63" spans="1:28" s="146" customFormat="1" ht="21" customHeight="1">
      <c r="A63" s="501" t="s">
        <v>328</v>
      </c>
      <c r="B63" s="502" t="s">
        <v>329</v>
      </c>
      <c r="C63" s="496"/>
      <c r="D63" s="496"/>
      <c r="E63" s="496"/>
      <c r="F63" s="496"/>
      <c r="G63" s="482">
        <v>1.28</v>
      </c>
      <c r="H63" s="500">
        <f>G63*C42</f>
        <v>2302.208</v>
      </c>
      <c r="I63" s="194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97"/>
      <c r="X63" s="178"/>
      <c r="Y63" s="178"/>
      <c r="Z63" s="178"/>
      <c r="AA63" s="178"/>
      <c r="AB63" s="178"/>
    </row>
    <row r="64" spans="1:28" s="146" customFormat="1" ht="18.75">
      <c r="A64" s="501"/>
      <c r="B64" s="496"/>
      <c r="C64" s="496"/>
      <c r="D64" s="496"/>
      <c r="E64" s="496"/>
      <c r="F64" s="496"/>
      <c r="G64" s="482"/>
      <c r="H64" s="500"/>
      <c r="I64" s="194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8"/>
      <c r="X64" s="178"/>
      <c r="Y64" s="178"/>
      <c r="Z64" s="178"/>
      <c r="AA64" s="178"/>
      <c r="AB64" s="178"/>
    </row>
    <row r="65" spans="1:28" s="146" customFormat="1" ht="18.75">
      <c r="A65" s="359" t="s">
        <v>330</v>
      </c>
      <c r="B65" s="496" t="s">
        <v>331</v>
      </c>
      <c r="C65" s="496"/>
      <c r="D65" s="496"/>
      <c r="E65" s="496"/>
      <c r="F65" s="496"/>
      <c r="G65" s="217">
        <v>2.54</v>
      </c>
      <c r="H65" s="231">
        <f>ROUND(G65*C42,2)</f>
        <v>4568.44</v>
      </c>
      <c r="I65" s="194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8"/>
      <c r="X65" s="178"/>
      <c r="Y65" s="178"/>
      <c r="Z65" s="178"/>
      <c r="AA65" s="178"/>
      <c r="AB65" s="178"/>
    </row>
    <row r="66" spans="1:28" s="146" customFormat="1" ht="18.75">
      <c r="A66" s="226" t="s">
        <v>332</v>
      </c>
      <c r="B66" s="497" t="s">
        <v>333</v>
      </c>
      <c r="C66" s="480"/>
      <c r="D66" s="480"/>
      <c r="E66" s="480"/>
      <c r="F66" s="480"/>
      <c r="G66" s="226"/>
      <c r="H66" s="226">
        <f>H67+H68+H69+H70+H71+H72</f>
        <v>0</v>
      </c>
      <c r="I66" s="194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97"/>
      <c r="X66" s="178"/>
      <c r="Y66" s="178"/>
      <c r="Z66" s="178"/>
      <c r="AA66" s="178"/>
      <c r="AB66" s="178"/>
    </row>
    <row r="67" spans="1:28" s="146" customFormat="1" ht="18.75">
      <c r="A67" s="216"/>
      <c r="B67" s="498" t="s">
        <v>334</v>
      </c>
      <c r="C67" s="499"/>
      <c r="D67" s="499"/>
      <c r="E67" s="499"/>
      <c r="F67" s="499"/>
      <c r="G67" s="232"/>
      <c r="H67" s="232"/>
      <c r="I67" s="194"/>
      <c r="J67" s="177"/>
      <c r="K67" s="177"/>
      <c r="L67" s="194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8"/>
      <c r="X67" s="178"/>
      <c r="Y67" s="178"/>
      <c r="Z67" s="178"/>
      <c r="AA67" s="178"/>
      <c r="AB67" s="178"/>
    </row>
    <row r="68" spans="1:28" s="146" customFormat="1" ht="18.75">
      <c r="A68" s="216"/>
      <c r="B68" s="498" t="s">
        <v>350</v>
      </c>
      <c r="C68" s="499"/>
      <c r="D68" s="499"/>
      <c r="E68" s="499"/>
      <c r="F68" s="499"/>
      <c r="G68" s="231"/>
      <c r="H68" s="231"/>
      <c r="I68" s="194"/>
      <c r="J68" s="177"/>
      <c r="K68" s="177"/>
      <c r="L68" s="194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8"/>
      <c r="X68" s="178"/>
      <c r="Y68" s="178"/>
      <c r="Z68" s="178"/>
      <c r="AA68" s="178"/>
      <c r="AB68" s="178"/>
    </row>
    <row r="69" spans="1:28" s="146" customFormat="1" ht="18.75" customHeight="1">
      <c r="A69" s="216"/>
      <c r="B69" s="488" t="s">
        <v>336</v>
      </c>
      <c r="C69" s="489"/>
      <c r="D69" s="489"/>
      <c r="E69" s="489"/>
      <c r="F69" s="490"/>
      <c r="G69" s="231"/>
      <c r="H69" s="231"/>
      <c r="I69" s="194"/>
      <c r="J69" s="177"/>
      <c r="K69" s="177"/>
      <c r="L69" s="194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97"/>
      <c r="X69" s="178"/>
      <c r="Y69" s="178"/>
      <c r="Z69" s="178"/>
      <c r="AA69" s="178"/>
      <c r="AB69" s="178"/>
    </row>
    <row r="70" spans="1:28" s="146" customFormat="1" ht="18.75" customHeight="1">
      <c r="A70" s="216"/>
      <c r="B70" s="488" t="s">
        <v>336</v>
      </c>
      <c r="C70" s="489"/>
      <c r="D70" s="489"/>
      <c r="E70" s="489"/>
      <c r="F70" s="490"/>
      <c r="G70" s="231"/>
      <c r="H70" s="231"/>
      <c r="I70" s="194"/>
      <c r="J70" s="177"/>
      <c r="K70" s="177"/>
      <c r="L70" s="194"/>
      <c r="M70" s="194"/>
      <c r="N70" s="177"/>
      <c r="O70" s="177"/>
      <c r="P70" s="177"/>
      <c r="Q70" s="177"/>
      <c r="R70" s="177"/>
      <c r="S70" s="177"/>
      <c r="T70" s="177"/>
      <c r="U70" s="177"/>
      <c r="V70" s="177"/>
      <c r="W70" s="178"/>
      <c r="X70" s="178"/>
      <c r="Y70" s="178"/>
      <c r="Z70" s="178"/>
      <c r="AA70" s="178"/>
      <c r="AB70" s="178"/>
    </row>
    <row r="71" spans="1:28" s="146" customFormat="1" ht="18.75" customHeight="1">
      <c r="A71" s="216"/>
      <c r="B71" s="488" t="s">
        <v>336</v>
      </c>
      <c r="C71" s="489"/>
      <c r="D71" s="489"/>
      <c r="E71" s="489"/>
      <c r="F71" s="490"/>
      <c r="G71" s="231"/>
      <c r="H71" s="231"/>
      <c r="I71" s="194"/>
      <c r="J71" s="177"/>
      <c r="K71" s="177"/>
      <c r="L71" s="194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8"/>
      <c r="X71" s="178"/>
      <c r="Y71" s="178"/>
      <c r="Z71" s="178"/>
      <c r="AA71" s="178"/>
      <c r="AB71" s="178"/>
    </row>
    <row r="72" spans="1:28" s="146" customFormat="1" ht="18.75">
      <c r="A72" s="216"/>
      <c r="B72" s="488" t="s">
        <v>336</v>
      </c>
      <c r="C72" s="489"/>
      <c r="D72" s="489"/>
      <c r="E72" s="489"/>
      <c r="F72" s="490"/>
      <c r="G72" s="231"/>
      <c r="H72" s="231"/>
      <c r="I72" s="194"/>
      <c r="J72" s="177"/>
      <c r="K72" s="177"/>
      <c r="L72" s="194"/>
      <c r="M72" s="194"/>
      <c r="N72" s="177"/>
      <c r="O72" s="194"/>
      <c r="P72" s="177"/>
      <c r="Q72" s="177"/>
      <c r="R72" s="177"/>
      <c r="S72" s="177"/>
      <c r="T72" s="177"/>
      <c r="U72" s="177"/>
      <c r="V72" s="177"/>
      <c r="W72" s="197"/>
      <c r="X72" s="178"/>
      <c r="Y72" s="178"/>
      <c r="Z72" s="178"/>
      <c r="AA72" s="178"/>
      <c r="AB72" s="178"/>
    </row>
    <row r="73" spans="1:28" s="146" customFormat="1" ht="18.75">
      <c r="A73" s="216"/>
      <c r="B73" s="233"/>
      <c r="C73" s="234"/>
      <c r="D73" s="234"/>
      <c r="E73" s="234"/>
      <c r="F73" s="234"/>
      <c r="G73" s="235"/>
      <c r="H73" s="194"/>
      <c r="I73" s="194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8"/>
      <c r="X73" s="178"/>
      <c r="Y73" s="178"/>
      <c r="Z73" s="178"/>
      <c r="AA73" s="178"/>
      <c r="AB73" s="178"/>
    </row>
    <row r="74" spans="1:28" s="146" customFormat="1" ht="18.75" customHeight="1">
      <c r="A74" s="216"/>
      <c r="B74" s="233"/>
      <c r="C74" s="234"/>
      <c r="D74" s="234"/>
      <c r="E74" s="234"/>
      <c r="F74" s="234"/>
      <c r="G74" s="491" t="s">
        <v>62</v>
      </c>
      <c r="H74" s="492"/>
      <c r="I74" s="493" t="s">
        <v>316</v>
      </c>
      <c r="J74" s="492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8"/>
      <c r="X74" s="178"/>
      <c r="Y74" s="178"/>
      <c r="Z74" s="178"/>
      <c r="AA74" s="178"/>
      <c r="AB74" s="178"/>
    </row>
    <row r="75" spans="1:28" s="207" customFormat="1" ht="12.75">
      <c r="A75" s="236"/>
      <c r="B75" s="237"/>
      <c r="C75" s="238"/>
      <c r="D75" s="238"/>
      <c r="E75" s="238"/>
      <c r="F75" s="238"/>
      <c r="G75" s="494" t="s">
        <v>51</v>
      </c>
      <c r="H75" s="495"/>
      <c r="I75" s="494" t="s">
        <v>51</v>
      </c>
      <c r="J75" s="495"/>
      <c r="W75" s="209"/>
      <c r="X75" s="209"/>
      <c r="Y75" s="209"/>
      <c r="Z75" s="209"/>
      <c r="AA75" s="209"/>
      <c r="AB75" s="209"/>
    </row>
    <row r="76" spans="1:28" s="185" customFormat="1" ht="18.75">
      <c r="A76" s="216"/>
      <c r="B76" s="479" t="s">
        <v>403</v>
      </c>
      <c r="C76" s="480"/>
      <c r="D76" s="480"/>
      <c r="E76" s="480"/>
      <c r="F76" s="481"/>
      <c r="G76" s="482">
        <f>'04 15 г'!G77:H77</f>
        <v>66956.61999999994</v>
      </c>
      <c r="H76" s="483"/>
      <c r="I76" s="482">
        <f>'04 15 г'!I77:J77</f>
        <v>0</v>
      </c>
      <c r="J76" s="483"/>
      <c r="L76" s="239" t="s">
        <v>338</v>
      </c>
      <c r="M76" s="239" t="s">
        <v>339</v>
      </c>
      <c r="W76" s="239"/>
      <c r="X76" s="239"/>
      <c r="Y76" s="239"/>
      <c r="Z76" s="239"/>
      <c r="AA76" s="239"/>
      <c r="AB76" s="239"/>
    </row>
    <row r="77" spans="1:28" s="146" customFormat="1" ht="18.75">
      <c r="A77" s="195"/>
      <c r="B77" s="479" t="s">
        <v>404</v>
      </c>
      <c r="C77" s="480"/>
      <c r="D77" s="480"/>
      <c r="E77" s="480"/>
      <c r="F77" s="481"/>
      <c r="G77" s="482">
        <f>G76+I47-J47+K53</f>
        <v>77187.51999999995</v>
      </c>
      <c r="H77" s="483"/>
      <c r="I77" s="484">
        <f>I76+I53-K53+D54</f>
        <v>0</v>
      </c>
      <c r="J77" s="483"/>
      <c r="K77" s="177"/>
      <c r="L77" s="197">
        <f>G77</f>
        <v>77187.51999999995</v>
      </c>
      <c r="M77" s="197">
        <f>I77</f>
        <v>0</v>
      </c>
      <c r="N77" s="177"/>
      <c r="O77" s="240"/>
      <c r="P77" s="241"/>
      <c r="Q77" s="177"/>
      <c r="R77" s="177"/>
      <c r="S77" s="177"/>
      <c r="T77" s="177"/>
      <c r="U77" s="177"/>
      <c r="V77" s="177"/>
      <c r="W77" s="178"/>
      <c r="X77" s="178"/>
      <c r="Y77" s="178"/>
      <c r="Z77" s="178"/>
      <c r="AA77" s="178"/>
      <c r="AB77" s="178"/>
    </row>
    <row r="78" spans="1:28" s="146" customFormat="1" ht="18.75">
      <c r="A78" s="194"/>
      <c r="B78" s="194"/>
      <c r="C78" s="194"/>
      <c r="D78" s="194"/>
      <c r="E78" s="194"/>
      <c r="F78" s="194"/>
      <c r="G78" s="242"/>
      <c r="H78" s="194"/>
      <c r="I78" s="194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8"/>
      <c r="X78" s="178"/>
      <c r="Y78" s="178"/>
      <c r="Z78" s="178"/>
      <c r="AA78" s="178"/>
      <c r="AB78" s="178"/>
    </row>
    <row r="79" spans="1:28" s="146" customFormat="1" ht="18.75">
      <c r="A79" s="194" t="s">
        <v>392</v>
      </c>
      <c r="B79" s="177"/>
      <c r="C79" s="177"/>
      <c r="D79" s="177"/>
      <c r="E79" s="177"/>
      <c r="F79" s="177"/>
      <c r="G79" s="243"/>
      <c r="H79" s="244"/>
      <c r="I79" s="194"/>
      <c r="J79" s="177"/>
      <c r="K79" s="177"/>
      <c r="L79" s="194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8"/>
      <c r="X79" s="178"/>
      <c r="Y79" s="178"/>
      <c r="Z79" s="178"/>
      <c r="AA79" s="178"/>
      <c r="AB79" s="178"/>
    </row>
    <row r="80" spans="1:28" s="146" customFormat="1" ht="18.75">
      <c r="A80" s="194"/>
      <c r="B80" s="177"/>
      <c r="C80" s="177"/>
      <c r="D80" s="177"/>
      <c r="E80" s="177"/>
      <c r="F80" s="177"/>
      <c r="G80" s="194"/>
      <c r="H80" s="194"/>
      <c r="I80" s="194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8"/>
      <c r="X80" s="178"/>
      <c r="Y80" s="178"/>
      <c r="Z80" s="178"/>
      <c r="AA80" s="178"/>
      <c r="AB80" s="178"/>
    </row>
    <row r="81" spans="2:12" ht="18.75">
      <c r="B81" s="238"/>
      <c r="C81" s="238"/>
      <c r="D81" s="238"/>
      <c r="E81" s="559" t="s">
        <v>399</v>
      </c>
      <c r="F81" s="560"/>
      <c r="G81" s="482" t="s">
        <v>400</v>
      </c>
      <c r="H81" s="483"/>
      <c r="I81" s="194"/>
      <c r="L81" s="177" t="s">
        <v>401</v>
      </c>
    </row>
    <row r="82" spans="1:12" ht="18.75">
      <c r="A82" s="194"/>
      <c r="B82" s="561" t="s">
        <v>402</v>
      </c>
      <c r="C82" s="562"/>
      <c r="D82" s="563"/>
      <c r="E82" s="482">
        <f>M47</f>
        <v>69393.12999999999</v>
      </c>
      <c r="F82" s="483"/>
      <c r="G82" s="482">
        <f>N47</f>
        <v>67658.72</v>
      </c>
      <c r="H82" s="483"/>
      <c r="I82" s="194"/>
      <c r="L82" s="194">
        <f>E82-G82+H47-I47</f>
        <v>-0.020000000014988473</v>
      </c>
    </row>
    <row r="83" spans="1:9" ht="18.75">
      <c r="A83" s="194"/>
      <c r="H83" s="194"/>
      <c r="I83" s="194"/>
    </row>
    <row r="84" spans="1:9" ht="18.75">
      <c r="A84" s="194"/>
      <c r="H84" s="194"/>
      <c r="I84" s="194"/>
    </row>
    <row r="85" spans="1:9" ht="18.75">
      <c r="A85" s="194"/>
      <c r="H85" s="194"/>
      <c r="I85" s="194"/>
    </row>
    <row r="86" spans="1:9" ht="14.25" customHeight="1">
      <c r="A86" s="194"/>
      <c r="H86" s="194"/>
      <c r="I86" s="194"/>
    </row>
    <row r="87" spans="8:19" ht="18.75" hidden="1">
      <c r="H87" s="194"/>
      <c r="L87" s="177">
        <v>0</v>
      </c>
      <c r="O87" s="245" t="s">
        <v>280</v>
      </c>
      <c r="P87" s="246">
        <f>'[2]июнь2013г'!D92</f>
        <v>5934.36</v>
      </c>
      <c r="Q87" s="246">
        <f>'[2]июнь2013г'!E92</f>
        <v>2626.2</v>
      </c>
      <c r="R87" s="246">
        <f>'[2]июнь2013г'!F92</f>
        <v>2134.76</v>
      </c>
      <c r="S87" s="246">
        <f>'[2]июнь2013г'!G92</f>
        <v>6425.8</v>
      </c>
    </row>
    <row r="88" spans="3:19" ht="18.75" hidden="1">
      <c r="C88" s="216"/>
      <c r="O88" s="246" t="s">
        <v>283</v>
      </c>
      <c r="P88" s="214">
        <f>S87</f>
        <v>6425.8</v>
      </c>
      <c r="Q88" s="180">
        <v>2626.2</v>
      </c>
      <c r="R88" s="180">
        <v>2377.48</v>
      </c>
      <c r="S88" s="214">
        <f>P88+Q88-R88+L87</f>
        <v>6674.52</v>
      </c>
    </row>
    <row r="89" ht="18.75" hidden="1"/>
    <row r="90" ht="18.75" hidden="1"/>
    <row r="91" spans="1:8" ht="18.75">
      <c r="A91" s="247" t="s">
        <v>377</v>
      </c>
      <c r="H91" s="292" t="s">
        <v>70</v>
      </c>
    </row>
    <row r="92" spans="1:8" ht="18.75">
      <c r="A92" s="247" t="s">
        <v>378</v>
      </c>
      <c r="H92" s="292" t="s">
        <v>71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4">
    <mergeCell ref="E81:F81"/>
    <mergeCell ref="G81:H81"/>
    <mergeCell ref="B82:D82"/>
    <mergeCell ref="E82:F82"/>
    <mergeCell ref="G82:H82"/>
    <mergeCell ref="B76:F76"/>
    <mergeCell ref="G76:H76"/>
    <mergeCell ref="I76:J76"/>
    <mergeCell ref="B77:F77"/>
    <mergeCell ref="G77:H77"/>
    <mergeCell ref="I77:J77"/>
    <mergeCell ref="B71:F71"/>
    <mergeCell ref="B72:F72"/>
    <mergeCell ref="G74:H74"/>
    <mergeCell ref="I74:J74"/>
    <mergeCell ref="G75:H75"/>
    <mergeCell ref="I75:J75"/>
    <mergeCell ref="B65:F65"/>
    <mergeCell ref="B66:F66"/>
    <mergeCell ref="B67:F67"/>
    <mergeCell ref="B68:F68"/>
    <mergeCell ref="B69:F69"/>
    <mergeCell ref="B70:F70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50:F50"/>
    <mergeCell ref="B53:F53"/>
    <mergeCell ref="B54:C54"/>
    <mergeCell ref="B57:F57"/>
    <mergeCell ref="B58:F58"/>
    <mergeCell ref="B59:F59"/>
    <mergeCell ref="C14:D15"/>
    <mergeCell ref="A35:K36"/>
    <mergeCell ref="W44:AA44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N95"/>
  <sheetViews>
    <sheetView zoomScalePageLayoutView="0" workbookViewId="0" topLeftCell="A10">
      <selection activeCell="D95" sqref="D95"/>
    </sheetView>
  </sheetViews>
  <sheetFormatPr defaultColWidth="9.140625" defaultRowHeight="15"/>
  <sheetData>
    <row r="3" ht="15">
      <c r="A3" t="s">
        <v>87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10</v>
      </c>
      <c r="B9" s="1">
        <v>14598.66</v>
      </c>
      <c r="C9" s="1">
        <v>11323.89</v>
      </c>
      <c r="D9" s="1">
        <v>11791.47</v>
      </c>
      <c r="E9" s="1"/>
      <c r="F9" s="1">
        <v>11791.47</v>
      </c>
      <c r="G9" s="1">
        <v>14131.08</v>
      </c>
      <c r="H9" s="1"/>
    </row>
    <row r="10" spans="1:8" ht="15">
      <c r="A10" s="1" t="s">
        <v>11</v>
      </c>
      <c r="B10" s="1">
        <v>7962.94</v>
      </c>
      <c r="C10" s="1">
        <v>7543.3</v>
      </c>
      <c r="D10" s="1">
        <v>7044.11</v>
      </c>
      <c r="E10" s="1"/>
      <c r="F10" s="1">
        <v>7044.11</v>
      </c>
      <c r="G10" s="1">
        <v>8462.13</v>
      </c>
      <c r="H10" s="1"/>
    </row>
    <row r="11" spans="1:8" ht="15">
      <c r="A11" s="1" t="s">
        <v>12</v>
      </c>
      <c r="B11" s="1">
        <v>0</v>
      </c>
      <c r="C11" s="3">
        <f>SUM(C9:C10)</f>
        <v>18867.19</v>
      </c>
      <c r="D11" s="1"/>
      <c r="E11" s="1"/>
      <c r="F11" s="3">
        <f>SUM(F9:F10)</f>
        <v>18835.579999999998</v>
      </c>
      <c r="G11" s="1"/>
      <c r="H11" s="1"/>
    </row>
    <row r="16" spans="1:14" ht="15">
      <c r="A16" s="1"/>
      <c r="B16" s="1" t="s">
        <v>13</v>
      </c>
      <c r="C16" s="1" t="s">
        <v>14</v>
      </c>
      <c r="D16" s="1"/>
      <c r="E16" s="1" t="s">
        <v>15</v>
      </c>
      <c r="F16" s="1"/>
      <c r="G16" s="1"/>
      <c r="H16" s="1"/>
      <c r="I16" s="1" t="s">
        <v>16</v>
      </c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1" t="s">
        <v>17</v>
      </c>
      <c r="F17" s="1" t="s">
        <v>18</v>
      </c>
      <c r="G17" s="1" t="s">
        <v>19</v>
      </c>
      <c r="H17" s="1" t="s">
        <v>20</v>
      </c>
      <c r="I17" s="1" t="s">
        <v>21</v>
      </c>
      <c r="J17" s="1" t="s">
        <v>22</v>
      </c>
      <c r="K17" s="1" t="s">
        <v>23</v>
      </c>
      <c r="L17" s="1" t="s">
        <v>24</v>
      </c>
      <c r="M17" s="1" t="s">
        <v>25</v>
      </c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 t="s">
        <v>90</v>
      </c>
      <c r="C19" s="1" t="s">
        <v>257</v>
      </c>
      <c r="D19" s="1"/>
      <c r="E19" s="1">
        <v>2</v>
      </c>
      <c r="F19" s="1"/>
      <c r="G19" s="1"/>
      <c r="H19" s="1">
        <v>1713</v>
      </c>
      <c r="I19" s="1"/>
      <c r="J19" s="1"/>
      <c r="K19" s="1"/>
      <c r="L19" s="1"/>
      <c r="M19" s="1"/>
      <c r="N19" s="1"/>
    </row>
    <row r="20" spans="1:14" ht="15">
      <c r="A20" s="1"/>
      <c r="B20" s="1"/>
      <c r="C20" s="1" t="s">
        <v>95</v>
      </c>
      <c r="D20" s="1"/>
      <c r="E20" s="1" t="s">
        <v>26</v>
      </c>
      <c r="F20" s="1">
        <v>330.68</v>
      </c>
      <c r="G20" s="1"/>
      <c r="H20" s="1">
        <v>0</v>
      </c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 t="s">
        <v>27</v>
      </c>
      <c r="H21" s="1">
        <f>SUM(H19:H20)</f>
        <v>1713</v>
      </c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 t="s">
        <v>28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 t="s">
        <v>29</v>
      </c>
      <c r="C28" s="1" t="s">
        <v>30</v>
      </c>
      <c r="D28" s="1"/>
      <c r="E28" s="1" t="s">
        <v>26</v>
      </c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2" t="s">
        <v>31</v>
      </c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 t="s">
        <v>32</v>
      </c>
      <c r="D34" s="1"/>
      <c r="E34" s="1">
        <v>1800.3</v>
      </c>
      <c r="F34" s="1" t="s">
        <v>33</v>
      </c>
      <c r="G34" s="1"/>
      <c r="H34" s="1">
        <v>2844.47</v>
      </c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 t="s">
        <v>34</v>
      </c>
      <c r="D37" s="1"/>
      <c r="E37" s="1"/>
      <c r="F37" s="1" t="s">
        <v>35</v>
      </c>
      <c r="G37" s="1"/>
      <c r="H37" s="1">
        <v>5940.99</v>
      </c>
      <c r="I37" s="1"/>
      <c r="J37" s="1"/>
      <c r="K37" s="1"/>
      <c r="L37" s="1"/>
      <c r="M37" s="1"/>
      <c r="N37" s="1"/>
    </row>
    <row r="38" spans="1:14" ht="15">
      <c r="A38" s="1"/>
      <c r="B38" s="1"/>
      <c r="C38" s="1"/>
      <c r="D38" s="1"/>
      <c r="E38" s="1" t="s">
        <v>36</v>
      </c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"/>
      <c r="B39" s="1"/>
      <c r="C39" s="1" t="s">
        <v>37</v>
      </c>
      <c r="D39" s="1"/>
      <c r="E39" s="1"/>
      <c r="F39" s="1" t="s">
        <v>85</v>
      </c>
      <c r="G39" s="1"/>
      <c r="H39" s="1">
        <v>1026.17</v>
      </c>
      <c r="I39" s="1"/>
      <c r="J39" s="1"/>
      <c r="K39" s="1"/>
      <c r="L39" s="1"/>
      <c r="M39" s="1"/>
      <c r="N39" s="1"/>
    </row>
    <row r="40" spans="1:14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1"/>
      <c r="B42" s="1"/>
      <c r="C42" s="1" t="s">
        <v>38</v>
      </c>
      <c r="D42" s="1"/>
      <c r="E42" s="1"/>
      <c r="F42" s="1"/>
      <c r="G42" s="1"/>
      <c r="H42" s="1">
        <v>576.1</v>
      </c>
      <c r="I42" s="1"/>
      <c r="J42" s="1"/>
      <c r="K42" s="1"/>
      <c r="L42" s="1"/>
      <c r="M42" s="1"/>
      <c r="N42" s="1"/>
    </row>
    <row r="43" spans="1:14" ht="15">
      <c r="A43" s="1"/>
      <c r="B43" s="1"/>
      <c r="C43" s="1"/>
      <c r="D43" s="1"/>
      <c r="E43" s="1"/>
      <c r="F43" s="1"/>
      <c r="G43" s="1" t="s">
        <v>27</v>
      </c>
      <c r="H43" s="1"/>
      <c r="I43" s="1"/>
      <c r="J43" s="1"/>
      <c r="K43" s="1"/>
      <c r="L43" s="1" t="s">
        <v>27</v>
      </c>
      <c r="M43" s="1"/>
      <c r="N43" s="1"/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">
      <c r="A45" s="1"/>
      <c r="B45" s="1"/>
      <c r="C45" s="1"/>
      <c r="D45" s="1"/>
      <c r="E45" s="1"/>
      <c r="F45" s="1"/>
      <c r="G45" s="1" t="s">
        <v>27</v>
      </c>
      <c r="H45" s="1">
        <f>SUM(H21:H44)</f>
        <v>12100.73</v>
      </c>
      <c r="I45" s="1"/>
      <c r="J45" s="1"/>
      <c r="K45" s="1"/>
      <c r="L45" s="1" t="s">
        <v>27</v>
      </c>
      <c r="M45" s="1"/>
      <c r="N45" s="1"/>
    </row>
    <row r="46" spans="1:1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">
      <c r="A47" s="1"/>
      <c r="B47" s="1"/>
      <c r="C47" s="1"/>
      <c r="D47" s="1"/>
      <c r="E47" s="1"/>
      <c r="F47" s="1" t="s">
        <v>39</v>
      </c>
      <c r="G47" s="1"/>
      <c r="H47" s="1"/>
      <c r="I47" s="1"/>
      <c r="J47" s="1"/>
      <c r="K47" s="1"/>
      <c r="L47" s="1"/>
      <c r="M47" s="1"/>
      <c r="N47" s="1"/>
    </row>
    <row r="48" spans="1:1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50" spans="4:7" ht="15">
      <c r="D50" t="s">
        <v>40</v>
      </c>
      <c r="E50" t="s">
        <v>41</v>
      </c>
      <c r="G50">
        <v>12561.47</v>
      </c>
    </row>
    <row r="51" ht="15">
      <c r="D51" t="s">
        <v>42</v>
      </c>
    </row>
    <row r="54" ht="10.5" customHeight="1"/>
    <row r="55" ht="15">
      <c r="E55" t="s">
        <v>43</v>
      </c>
    </row>
    <row r="56" ht="15">
      <c r="E56" t="s">
        <v>44</v>
      </c>
    </row>
    <row r="57" ht="15">
      <c r="E57" t="s">
        <v>72</v>
      </c>
    </row>
    <row r="58" spans="2:5" ht="15">
      <c r="B58">
        <v>1800.3</v>
      </c>
      <c r="E58" t="s">
        <v>88</v>
      </c>
    </row>
    <row r="60" spans="1:8" ht="15">
      <c r="A60" s="1"/>
      <c r="B60" s="1" t="s">
        <v>46</v>
      </c>
      <c r="C60" s="1" t="s">
        <v>47</v>
      </c>
      <c r="D60" s="1"/>
      <c r="E60" s="1"/>
      <c r="F60" s="1" t="s">
        <v>48</v>
      </c>
      <c r="G60" s="1" t="s">
        <v>49</v>
      </c>
      <c r="H60" s="1"/>
    </row>
    <row r="61" spans="1:8" ht="15">
      <c r="A61" s="3"/>
      <c r="B61" s="3">
        <v>1</v>
      </c>
      <c r="C61" s="3" t="s">
        <v>50</v>
      </c>
      <c r="D61" s="3"/>
      <c r="E61" s="3"/>
      <c r="F61" s="3" t="s">
        <v>51</v>
      </c>
      <c r="G61" s="3">
        <v>18867.18</v>
      </c>
      <c r="H61" s="3"/>
    </row>
    <row r="62" spans="1:14" ht="15">
      <c r="A62" s="1"/>
      <c r="B62" s="1"/>
      <c r="C62" s="1"/>
      <c r="D62" s="1"/>
      <c r="E62" s="1"/>
      <c r="F62" s="1"/>
      <c r="G62" s="1"/>
      <c r="H62" s="1"/>
      <c r="M62" s="4"/>
      <c r="N62" s="4"/>
    </row>
    <row r="63" spans="1:8" ht="15">
      <c r="A63" s="3"/>
      <c r="B63" s="3">
        <v>2</v>
      </c>
      <c r="C63" s="3" t="s">
        <v>52</v>
      </c>
      <c r="D63" s="3"/>
      <c r="E63" s="3"/>
      <c r="F63" s="3" t="s">
        <v>51</v>
      </c>
      <c r="G63" s="3">
        <v>18835.58</v>
      </c>
      <c r="H63" s="3"/>
    </row>
    <row r="64" spans="1:8" ht="15">
      <c r="A64" s="1"/>
      <c r="B64" s="1">
        <v>3</v>
      </c>
      <c r="C64" s="1" t="s">
        <v>53</v>
      </c>
      <c r="D64" s="1"/>
      <c r="E64" s="1"/>
      <c r="F64" s="1" t="s">
        <v>51</v>
      </c>
      <c r="G64" s="1"/>
      <c r="H64" s="1"/>
    </row>
    <row r="65" spans="1:8" ht="15">
      <c r="A65" s="3"/>
      <c r="B65" s="3">
        <v>4</v>
      </c>
      <c r="C65" s="3" t="s">
        <v>54</v>
      </c>
      <c r="D65" s="3"/>
      <c r="E65" s="3"/>
      <c r="F65" s="3" t="s">
        <v>51</v>
      </c>
      <c r="G65" s="3">
        <v>12100.73</v>
      </c>
      <c r="H65" s="3"/>
    </row>
    <row r="66" spans="1:8" ht="15">
      <c r="A66" s="1"/>
      <c r="B66" s="1"/>
      <c r="C66" s="1" t="s">
        <v>55</v>
      </c>
      <c r="D66" s="1"/>
      <c r="E66" s="1"/>
      <c r="F66" s="1" t="s">
        <v>51</v>
      </c>
      <c r="G66" s="1">
        <v>1713</v>
      </c>
      <c r="H66" s="1"/>
    </row>
    <row r="67" spans="1:8" ht="15">
      <c r="A67" s="1"/>
      <c r="B67" s="1">
        <v>1.58</v>
      </c>
      <c r="C67" s="1" t="s">
        <v>57</v>
      </c>
      <c r="D67" s="1"/>
      <c r="E67" s="1"/>
      <c r="F67" s="1" t="s">
        <v>51</v>
      </c>
      <c r="G67" s="1">
        <v>2844.47</v>
      </c>
      <c r="H67" s="1"/>
    </row>
    <row r="68" spans="1:8" ht="15">
      <c r="A68" s="1"/>
      <c r="B68" s="1"/>
      <c r="C68" s="1" t="s">
        <v>37</v>
      </c>
      <c r="D68" s="1"/>
      <c r="E68" s="1"/>
      <c r="F68" s="1" t="s">
        <v>51</v>
      </c>
      <c r="G68" s="1">
        <v>1026.17</v>
      </c>
      <c r="H68" s="1"/>
    </row>
    <row r="69" spans="1:8" ht="15">
      <c r="A69" s="1"/>
      <c r="B69" s="1"/>
      <c r="C69" s="1" t="s">
        <v>79</v>
      </c>
      <c r="D69" s="1"/>
      <c r="E69" s="1"/>
      <c r="F69" s="1" t="s">
        <v>51</v>
      </c>
      <c r="G69" s="1">
        <v>4227.99</v>
      </c>
      <c r="H69" s="1"/>
    </row>
    <row r="70" spans="1:8" ht="15">
      <c r="A70" s="1"/>
      <c r="B70" s="1"/>
      <c r="C70" s="1" t="s">
        <v>61</v>
      </c>
      <c r="D70" s="1"/>
      <c r="E70" s="1"/>
      <c r="F70" s="1"/>
      <c r="G70" s="1">
        <v>576.1</v>
      </c>
      <c r="H70" s="1"/>
    </row>
    <row r="71" spans="1:8" ht="15">
      <c r="A71" s="3"/>
      <c r="B71" s="3"/>
      <c r="C71" s="3" t="s">
        <v>62</v>
      </c>
      <c r="D71" s="3"/>
      <c r="E71" s="3"/>
      <c r="F71" s="3" t="s">
        <v>51</v>
      </c>
      <c r="G71" s="3"/>
      <c r="H71" s="3"/>
    </row>
    <row r="72" spans="1:8" ht="15">
      <c r="A72" s="1"/>
      <c r="B72" s="1"/>
      <c r="C72" s="1" t="s">
        <v>84</v>
      </c>
      <c r="D72" s="1"/>
      <c r="E72" s="1"/>
      <c r="F72" s="1"/>
      <c r="G72" s="1"/>
      <c r="H72" s="1"/>
    </row>
    <row r="73" spans="1:8" ht="15">
      <c r="A73" s="1"/>
      <c r="B73" s="1"/>
      <c r="C73" s="1" t="s">
        <v>257</v>
      </c>
      <c r="D73" s="1"/>
      <c r="E73" s="1"/>
      <c r="F73" s="1"/>
      <c r="G73" s="1">
        <v>1713</v>
      </c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>
        <v>5</v>
      </c>
      <c r="C77" s="1" t="s">
        <v>63</v>
      </c>
      <c r="D77" s="1"/>
      <c r="E77" s="1"/>
      <c r="F77" s="1" t="s">
        <v>51</v>
      </c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 t="s">
        <v>64</v>
      </c>
      <c r="D79" s="1"/>
      <c r="E79" s="1"/>
      <c r="F79" s="1" t="s">
        <v>51</v>
      </c>
      <c r="G79" s="1"/>
      <c r="H79" s="1"/>
    </row>
    <row r="80" spans="1:8" ht="15">
      <c r="A80" s="1"/>
      <c r="B80" s="1"/>
      <c r="C80" s="1" t="s">
        <v>65</v>
      </c>
      <c r="D80" s="1"/>
      <c r="E80" s="1"/>
      <c r="F80" s="1"/>
      <c r="G80" s="1"/>
      <c r="H80" s="1"/>
    </row>
    <row r="81" spans="1:8" ht="15">
      <c r="A81" s="1"/>
      <c r="B81" s="1">
        <v>6</v>
      </c>
      <c r="C81" s="1" t="s">
        <v>66</v>
      </c>
      <c r="D81" s="1"/>
      <c r="E81" s="1"/>
      <c r="F81" s="1" t="s">
        <v>51</v>
      </c>
      <c r="G81" s="1">
        <v>14236.4</v>
      </c>
      <c r="H81" s="1"/>
    </row>
    <row r="82" spans="1:8" ht="15">
      <c r="A82" s="1"/>
      <c r="B82" s="1">
        <v>7</v>
      </c>
      <c r="C82" s="1" t="s">
        <v>67</v>
      </c>
      <c r="D82" s="1"/>
      <c r="E82" s="1"/>
      <c r="F82" s="1" t="s">
        <v>51</v>
      </c>
      <c r="G82" s="1"/>
      <c r="H82" s="1"/>
    </row>
    <row r="83" spans="1:8" ht="15">
      <c r="A83" s="1"/>
      <c r="B83" s="1">
        <v>8</v>
      </c>
      <c r="C83" s="1" t="s">
        <v>52</v>
      </c>
      <c r="D83" s="1"/>
      <c r="E83" s="1"/>
      <c r="F83" s="1" t="s">
        <v>51</v>
      </c>
      <c r="G83" s="1"/>
      <c r="H83" s="1"/>
    </row>
    <row r="84" spans="1:8" ht="15">
      <c r="A84" s="3"/>
      <c r="B84" s="3">
        <v>9</v>
      </c>
      <c r="C84" s="3" t="s">
        <v>68</v>
      </c>
      <c r="D84" s="3"/>
      <c r="E84" s="3"/>
      <c r="F84" s="3" t="s">
        <v>51</v>
      </c>
      <c r="G84" s="3"/>
      <c r="H84" s="3"/>
    </row>
    <row r="85" spans="1:8" ht="15">
      <c r="A85" s="1"/>
      <c r="B85" s="1">
        <v>10</v>
      </c>
      <c r="C85" s="1" t="s">
        <v>69</v>
      </c>
      <c r="D85" s="1"/>
      <c r="E85" s="1"/>
      <c r="F85" s="1" t="s">
        <v>51</v>
      </c>
      <c r="G85" s="1">
        <v>20971.25</v>
      </c>
      <c r="H85" s="1"/>
    </row>
    <row r="86" spans="1:8" ht="15">
      <c r="A86" s="1"/>
      <c r="B86" s="1"/>
      <c r="C86" s="1"/>
      <c r="D86" s="1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ht="15">
      <c r="D89" t="s">
        <v>70</v>
      </c>
    </row>
    <row r="90" ht="15">
      <c r="D90" t="s">
        <v>71</v>
      </c>
    </row>
    <row r="91" spans="1:8" ht="15">
      <c r="A91" s="1" t="s">
        <v>89</v>
      </c>
      <c r="B91" s="1" t="s">
        <v>91</v>
      </c>
      <c r="C91" s="1" t="s">
        <v>92</v>
      </c>
      <c r="D91" s="1"/>
      <c r="E91" s="1" t="s">
        <v>93</v>
      </c>
      <c r="F91" s="1"/>
      <c r="G91" s="1" t="s">
        <v>94</v>
      </c>
      <c r="H91" s="1"/>
    </row>
    <row r="92" spans="1:8" ht="15">
      <c r="A92" s="1" t="s">
        <v>90</v>
      </c>
      <c r="B92" s="1"/>
      <c r="C92" s="1"/>
      <c r="D92" s="1"/>
      <c r="E92" s="1">
        <v>1147.87</v>
      </c>
      <c r="F92" s="1"/>
      <c r="G92" s="1">
        <v>1480.88</v>
      </c>
      <c r="H92" s="1"/>
    </row>
    <row r="93" spans="1:8" ht="15">
      <c r="A93" s="1"/>
      <c r="B93" s="1"/>
      <c r="C93" s="1"/>
      <c r="D93" s="1"/>
      <c r="E93" s="1"/>
      <c r="F93" s="1"/>
      <c r="G93" s="1"/>
      <c r="H93" s="1"/>
    </row>
    <row r="94" spans="1:8" ht="15">
      <c r="A94" s="1"/>
      <c r="B94" s="1"/>
      <c r="C94" s="1"/>
      <c r="D94" s="1"/>
      <c r="E94" s="1"/>
      <c r="F94" s="1"/>
      <c r="G94" s="1"/>
      <c r="H94" s="1"/>
    </row>
    <row r="95" spans="1:8" ht="15">
      <c r="A95" s="1"/>
      <c r="B95" s="1"/>
      <c r="C95" s="1"/>
      <c r="D95" s="1"/>
      <c r="E95" s="1"/>
      <c r="F95" s="1"/>
      <c r="G95" s="1"/>
      <c r="H9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FF00"/>
  </sheetPr>
  <dimension ref="A2:AC92"/>
  <sheetViews>
    <sheetView view="pageBreakPreview" zoomScale="80" zoomScaleSheetLayoutView="80" zoomScalePageLayoutView="0" workbookViewId="0" topLeftCell="A42">
      <selection activeCell="D95" sqref="D95"/>
    </sheetView>
  </sheetViews>
  <sheetFormatPr defaultColWidth="9.140625" defaultRowHeight="15" outlineLevelCol="1"/>
  <cols>
    <col min="1" max="1" width="9.8515625" style="177" bestFit="1" customWidth="1"/>
    <col min="2" max="2" width="12.140625" style="177" customWidth="1"/>
    <col min="3" max="3" width="10.7109375" style="177" customWidth="1"/>
    <col min="4" max="4" width="10.57421875" style="177" customWidth="1"/>
    <col min="5" max="5" width="10.28125" style="177" customWidth="1"/>
    <col min="6" max="6" width="11.421875" style="177" customWidth="1"/>
    <col min="7" max="7" width="12.140625" style="177" customWidth="1"/>
    <col min="8" max="8" width="13.140625" style="177" customWidth="1"/>
    <col min="9" max="9" width="13.421875" style="177" customWidth="1"/>
    <col min="10" max="10" width="12.7109375" style="177" customWidth="1"/>
    <col min="11" max="11" width="18.140625" style="177" customWidth="1"/>
    <col min="12" max="12" width="13.421875" style="177" hidden="1" customWidth="1" outlineLevel="1"/>
    <col min="13" max="13" width="12.7109375" style="177" hidden="1" customWidth="1" outlineLevel="1"/>
    <col min="14" max="14" width="7.421875" style="177" hidden="1" customWidth="1" outlineLevel="1"/>
    <col min="15" max="15" width="12.7109375" style="177" hidden="1" customWidth="1" outlineLevel="1"/>
    <col min="16" max="16" width="12.8515625" style="177" hidden="1" customWidth="1" outlineLevel="1"/>
    <col min="17" max="17" width="7.421875" style="177" hidden="1" customWidth="1" outlineLevel="1"/>
    <col min="18" max="20" width="9.140625" style="177" hidden="1" customWidth="1" outlineLevel="1"/>
    <col min="21" max="21" width="9.140625" style="177" customWidth="1" collapsed="1"/>
    <col min="22" max="22" width="6.7109375" style="177" bestFit="1" customWidth="1"/>
    <col min="23" max="23" width="12.7109375" style="178" bestFit="1" customWidth="1"/>
    <col min="24" max="27" width="13.00390625" style="178" bestFit="1" customWidth="1"/>
    <col min="28" max="28" width="9.140625" style="178" customWidth="1"/>
    <col min="29" max="41" width="9.140625" style="146" customWidth="1"/>
    <col min="42" max="16384" width="9.140625" style="177" customWidth="1"/>
  </cols>
  <sheetData>
    <row r="1" ht="12.75" customHeight="1" hidden="1"/>
    <row r="2" spans="2:8" ht="18.75" hidden="1">
      <c r="B2" s="179" t="s">
        <v>293</v>
      </c>
      <c r="C2" s="179"/>
      <c r="D2" s="179" t="s">
        <v>294</v>
      </c>
      <c r="E2" s="179"/>
      <c r="F2" s="179" t="s">
        <v>295</v>
      </c>
      <c r="G2" s="179"/>
      <c r="H2" s="179"/>
    </row>
    <row r="3" ht="18.75" hidden="1"/>
    <row r="4" ht="1.5" customHeight="1" hidden="1"/>
    <row r="5" ht="18.75" hidden="1"/>
    <row r="6" spans="2:11" ht="18.75" hidden="1">
      <c r="B6" s="180"/>
      <c r="C6" s="181" t="s">
        <v>0</v>
      </c>
      <c r="D6" s="181" t="s">
        <v>1</v>
      </c>
      <c r="E6" s="181"/>
      <c r="F6" s="181" t="s">
        <v>2</v>
      </c>
      <c r="G6" s="181" t="s">
        <v>3</v>
      </c>
      <c r="H6" s="181" t="s">
        <v>4</v>
      </c>
      <c r="I6" s="181" t="s">
        <v>5</v>
      </c>
      <c r="J6" s="181"/>
      <c r="K6" s="182"/>
    </row>
    <row r="7" spans="2:11" ht="18.75" hidden="1">
      <c r="B7" s="180"/>
      <c r="C7" s="181" t="s">
        <v>6</v>
      </c>
      <c r="D7" s="181"/>
      <c r="E7" s="181"/>
      <c r="F7" s="181"/>
      <c r="G7" s="181" t="s">
        <v>7</v>
      </c>
      <c r="H7" s="181" t="s">
        <v>8</v>
      </c>
      <c r="I7" s="181" t="s">
        <v>9</v>
      </c>
      <c r="J7" s="181"/>
      <c r="K7" s="182"/>
    </row>
    <row r="8" spans="2:11" ht="18.75" hidden="1">
      <c r="B8" s="180" t="s">
        <v>177</v>
      </c>
      <c r="C8" s="183">
        <v>48.28</v>
      </c>
      <c r="D8" s="183">
        <v>0</v>
      </c>
      <c r="E8" s="183"/>
      <c r="F8" s="184"/>
      <c r="G8" s="180"/>
      <c r="H8" s="183">
        <v>0</v>
      </c>
      <c r="I8" s="184">
        <v>48.28</v>
      </c>
      <c r="J8" s="180"/>
      <c r="K8" s="185"/>
    </row>
    <row r="9" spans="2:11" ht="18.75" hidden="1">
      <c r="B9" s="180" t="s">
        <v>11</v>
      </c>
      <c r="C9" s="183">
        <v>4790.06</v>
      </c>
      <c r="D9" s="183">
        <v>3707.55</v>
      </c>
      <c r="E9" s="183"/>
      <c r="F9" s="184">
        <v>2795.32</v>
      </c>
      <c r="G9" s="180"/>
      <c r="H9" s="183">
        <v>2795.32</v>
      </c>
      <c r="I9" s="184">
        <v>5702.29</v>
      </c>
      <c r="J9" s="180"/>
      <c r="K9" s="185"/>
    </row>
    <row r="10" spans="2:11" ht="18.75" hidden="1">
      <c r="B10" s="180" t="s">
        <v>12</v>
      </c>
      <c r="C10" s="180"/>
      <c r="D10" s="183">
        <f>SUM(D8:D9)</f>
        <v>3707.55</v>
      </c>
      <c r="E10" s="183"/>
      <c r="F10" s="180"/>
      <c r="G10" s="180"/>
      <c r="H10" s="183">
        <f>SUM(H8:H9)</f>
        <v>2795.32</v>
      </c>
      <c r="I10" s="180"/>
      <c r="J10" s="180"/>
      <c r="K10" s="185"/>
    </row>
    <row r="11" ht="18.75" hidden="1">
      <c r="B11" s="177" t="s">
        <v>296</v>
      </c>
    </row>
    <row r="12" ht="7.5" customHeight="1" hidden="1"/>
    <row r="13" ht="8.25" customHeight="1" hidden="1"/>
    <row r="14" spans="2:17" ht="18.75" hidden="1">
      <c r="B14" s="186" t="s">
        <v>252</v>
      </c>
      <c r="C14" s="511" t="s">
        <v>14</v>
      </c>
      <c r="D14" s="512"/>
      <c r="E14" s="365"/>
      <c r="F14" s="181"/>
      <c r="G14" s="181"/>
      <c r="H14" s="181"/>
      <c r="I14" s="181" t="s">
        <v>20</v>
      </c>
      <c r="J14" s="185"/>
      <c r="K14" s="185"/>
      <c r="L14" s="185"/>
      <c r="M14" s="185"/>
      <c r="N14" s="185"/>
      <c r="O14" s="185"/>
      <c r="P14" s="185"/>
      <c r="Q14" s="185"/>
    </row>
    <row r="15" spans="2:17" ht="14.25" customHeight="1" hidden="1">
      <c r="B15" s="187"/>
      <c r="C15" s="513"/>
      <c r="D15" s="514"/>
      <c r="E15" s="366"/>
      <c r="F15" s="181"/>
      <c r="G15" s="181"/>
      <c r="H15" s="181" t="s">
        <v>270</v>
      </c>
      <c r="I15" s="181"/>
      <c r="J15" s="185"/>
      <c r="K15" s="185"/>
      <c r="L15" s="185"/>
      <c r="M15" s="185"/>
      <c r="N15" s="185"/>
      <c r="O15" s="185"/>
      <c r="P15" s="185"/>
      <c r="Q15" s="185"/>
    </row>
    <row r="16" spans="2:17" ht="3.75" customHeight="1" hidden="1">
      <c r="B16" s="188"/>
      <c r="C16" s="180"/>
      <c r="D16" s="180"/>
      <c r="E16" s="180"/>
      <c r="F16" s="180"/>
      <c r="G16" s="180"/>
      <c r="H16" s="180"/>
      <c r="I16" s="180"/>
      <c r="J16" s="185"/>
      <c r="K16" s="185"/>
      <c r="L16" s="185"/>
      <c r="M16" s="185"/>
      <c r="N16" s="185"/>
      <c r="O16" s="185"/>
      <c r="P16" s="185"/>
      <c r="Q16" s="185"/>
    </row>
    <row r="17" spans="2:17" ht="13.5" customHeight="1" hidden="1">
      <c r="B17" s="180"/>
      <c r="C17" s="180"/>
      <c r="D17" s="180"/>
      <c r="E17" s="180"/>
      <c r="F17" s="180"/>
      <c r="G17" s="180"/>
      <c r="H17" s="180"/>
      <c r="I17" s="180"/>
      <c r="J17" s="185"/>
      <c r="K17" s="185"/>
      <c r="L17" s="185"/>
      <c r="M17" s="185"/>
      <c r="N17" s="185"/>
      <c r="O17" s="185"/>
      <c r="P17" s="185"/>
      <c r="Q17" s="185"/>
    </row>
    <row r="18" spans="2:17" ht="0.75" customHeight="1" hidden="1">
      <c r="B18" s="180"/>
      <c r="C18" s="180"/>
      <c r="D18" s="180"/>
      <c r="E18" s="180"/>
      <c r="F18" s="180"/>
      <c r="G18" s="180"/>
      <c r="H18" s="180"/>
      <c r="I18" s="180"/>
      <c r="J18" s="185"/>
      <c r="K18" s="185"/>
      <c r="L18" s="185"/>
      <c r="M18" s="185"/>
      <c r="N18" s="185"/>
      <c r="O18" s="185"/>
      <c r="P18" s="185"/>
      <c r="Q18" s="185"/>
    </row>
    <row r="19" spans="2:17" ht="14.25" customHeight="1" hidden="1" thickBot="1">
      <c r="B19" s="180"/>
      <c r="C19" s="180"/>
      <c r="D19" s="180"/>
      <c r="E19" s="180"/>
      <c r="F19" s="180"/>
      <c r="G19" s="180"/>
      <c r="H19" s="180"/>
      <c r="I19" s="180"/>
      <c r="J19" s="185"/>
      <c r="K19" s="185"/>
      <c r="L19" s="185"/>
      <c r="M19" s="185"/>
      <c r="N19" s="185"/>
      <c r="O19" s="185"/>
      <c r="P19" s="185"/>
      <c r="Q19" s="185"/>
    </row>
    <row r="20" spans="2:17" ht="0.75" customHeight="1" hidden="1">
      <c r="B20" s="180"/>
      <c r="C20" s="180"/>
      <c r="D20" s="180"/>
      <c r="E20" s="180"/>
      <c r="F20" s="180"/>
      <c r="G20" s="180"/>
      <c r="H20" s="180"/>
      <c r="I20" s="180"/>
      <c r="J20" s="185"/>
      <c r="K20" s="185"/>
      <c r="L20" s="185"/>
      <c r="M20" s="185"/>
      <c r="N20" s="185"/>
      <c r="O20" s="185"/>
      <c r="P20" s="185"/>
      <c r="Q20" s="185"/>
    </row>
    <row r="21" spans="2:17" ht="19.5" hidden="1" thickBot="1">
      <c r="B21" s="180"/>
      <c r="C21" s="180"/>
      <c r="D21" s="180"/>
      <c r="E21" s="180"/>
      <c r="F21" s="180"/>
      <c r="G21" s="189" t="s">
        <v>297</v>
      </c>
      <c r="H21" s="190" t="s">
        <v>262</v>
      </c>
      <c r="I21" s="180"/>
      <c r="J21" s="185"/>
      <c r="K21" s="185"/>
      <c r="L21" s="185"/>
      <c r="M21" s="185"/>
      <c r="N21" s="185"/>
      <c r="O21" s="185"/>
      <c r="P21" s="185"/>
      <c r="Q21" s="185"/>
    </row>
    <row r="22" spans="2:17" ht="18.75" hidden="1">
      <c r="B22" s="191" t="s">
        <v>215</v>
      </c>
      <c r="C22" s="191"/>
      <c r="D22" s="191"/>
      <c r="E22" s="191"/>
      <c r="F22" s="183"/>
      <c r="G22" s="180">
        <v>347.8</v>
      </c>
      <c r="H22" s="180">
        <v>7.55</v>
      </c>
      <c r="I22" s="184">
        <f>G22*H22</f>
        <v>2625.89</v>
      </c>
      <c r="J22" s="185"/>
      <c r="K22" s="185"/>
      <c r="L22" s="185"/>
      <c r="M22" s="185"/>
      <c r="N22" s="185"/>
      <c r="O22" s="185"/>
      <c r="P22" s="185"/>
      <c r="Q22" s="185"/>
    </row>
    <row r="23" spans="2:17" ht="18.75" hidden="1">
      <c r="B23" s="191" t="s">
        <v>216</v>
      </c>
      <c r="C23" s="191"/>
      <c r="D23" s="191"/>
      <c r="E23" s="191"/>
      <c r="F23" s="180"/>
      <c r="G23" s="180"/>
      <c r="H23" s="180"/>
      <c r="I23" s="180"/>
      <c r="J23" s="185"/>
      <c r="K23" s="185"/>
      <c r="L23" s="185"/>
      <c r="M23" s="185"/>
      <c r="N23" s="185"/>
      <c r="O23" s="185"/>
      <c r="P23" s="185"/>
      <c r="Q23" s="185"/>
    </row>
    <row r="24" spans="2:17" ht="2.25" customHeight="1" hidden="1">
      <c r="B24" s="191" t="s">
        <v>217</v>
      </c>
      <c r="C24" s="191" t="s">
        <v>218</v>
      </c>
      <c r="D24" s="191"/>
      <c r="E24" s="191"/>
      <c r="F24" s="180"/>
      <c r="G24" s="180"/>
      <c r="H24" s="180"/>
      <c r="I24" s="180"/>
      <c r="J24" s="185"/>
      <c r="K24" s="185"/>
      <c r="L24" s="185"/>
      <c r="M24" s="185"/>
      <c r="N24" s="185"/>
      <c r="O24" s="185"/>
      <c r="P24" s="185"/>
      <c r="Q24" s="185"/>
    </row>
    <row r="25" spans="2:17" ht="14.25" customHeight="1" hidden="1">
      <c r="B25" s="191" t="s">
        <v>219</v>
      </c>
      <c r="C25" s="191"/>
      <c r="D25" s="191"/>
      <c r="E25" s="191"/>
      <c r="F25" s="180"/>
      <c r="G25" s="180"/>
      <c r="H25" s="180"/>
      <c r="I25" s="180"/>
      <c r="J25" s="185"/>
      <c r="K25" s="185"/>
      <c r="L25" s="185"/>
      <c r="M25" s="185"/>
      <c r="N25" s="185"/>
      <c r="O25" s="185"/>
      <c r="P25" s="185"/>
      <c r="Q25" s="185"/>
    </row>
    <row r="26" spans="2:17" ht="18.75" hidden="1">
      <c r="B26" s="180"/>
      <c r="C26" s="180"/>
      <c r="D26" s="180"/>
      <c r="E26" s="180"/>
      <c r="F26" s="180"/>
      <c r="G26" s="180"/>
      <c r="H26" s="180"/>
      <c r="I26" s="180"/>
      <c r="J26" s="185"/>
      <c r="K26" s="185"/>
      <c r="L26" s="185"/>
      <c r="M26" s="185"/>
      <c r="N26" s="185"/>
      <c r="O26" s="185"/>
      <c r="P26" s="185"/>
      <c r="Q26" s="185"/>
    </row>
    <row r="27" spans="2:17" ht="0.75" customHeight="1" hidden="1">
      <c r="B27" s="180"/>
      <c r="C27" s="180"/>
      <c r="D27" s="180"/>
      <c r="E27" s="180"/>
      <c r="F27" s="180"/>
      <c r="G27" s="180"/>
      <c r="H27" s="180"/>
      <c r="I27" s="180"/>
      <c r="J27" s="185"/>
      <c r="K27" s="185"/>
      <c r="L27" s="185"/>
      <c r="M27" s="185"/>
      <c r="N27" s="185"/>
      <c r="O27" s="185"/>
      <c r="P27" s="185"/>
      <c r="Q27" s="185"/>
    </row>
    <row r="28" spans="2:17" ht="3.75" customHeight="1" hidden="1">
      <c r="B28" s="180"/>
      <c r="C28" s="180"/>
      <c r="D28" s="180"/>
      <c r="E28" s="180"/>
      <c r="F28" s="180"/>
      <c r="G28" s="180"/>
      <c r="H28" s="180"/>
      <c r="I28" s="180"/>
      <c r="J28" s="185"/>
      <c r="K28" s="185"/>
      <c r="L28" s="185"/>
      <c r="M28" s="185"/>
      <c r="N28" s="185"/>
      <c r="O28" s="185"/>
      <c r="P28" s="185"/>
      <c r="Q28" s="185"/>
    </row>
    <row r="29" spans="2:17" ht="18.75" hidden="1">
      <c r="B29" s="180"/>
      <c r="C29" s="180"/>
      <c r="D29" s="180"/>
      <c r="E29" s="180"/>
      <c r="F29" s="180"/>
      <c r="G29" s="180"/>
      <c r="H29" s="180"/>
      <c r="I29" s="180"/>
      <c r="J29" s="185"/>
      <c r="K29" s="185"/>
      <c r="L29" s="185"/>
      <c r="M29" s="185"/>
      <c r="N29" s="185"/>
      <c r="O29" s="185"/>
      <c r="P29" s="185"/>
      <c r="Q29" s="185"/>
    </row>
    <row r="30" spans="2:17" ht="0.75" customHeight="1" hidden="1">
      <c r="B30" s="180"/>
      <c r="C30" s="180"/>
      <c r="D30" s="180"/>
      <c r="E30" s="180"/>
      <c r="F30" s="180"/>
      <c r="G30" s="180"/>
      <c r="H30" s="180"/>
      <c r="I30" s="180"/>
      <c r="J30" s="185"/>
      <c r="K30" s="185"/>
      <c r="L30" s="185"/>
      <c r="M30" s="185"/>
      <c r="N30" s="185"/>
      <c r="O30" s="185"/>
      <c r="P30" s="185"/>
      <c r="Q30" s="185"/>
    </row>
    <row r="31" spans="2:17" ht="18.75" hidden="1">
      <c r="B31" s="180"/>
      <c r="C31" s="180"/>
      <c r="D31" s="180"/>
      <c r="E31" s="180"/>
      <c r="F31" s="180"/>
      <c r="G31" s="180"/>
      <c r="H31" s="180"/>
      <c r="I31" s="180"/>
      <c r="J31" s="185"/>
      <c r="K31" s="185"/>
      <c r="L31" s="185"/>
      <c r="M31" s="185"/>
      <c r="N31" s="185"/>
      <c r="O31" s="185"/>
      <c r="P31" s="185"/>
      <c r="Q31" s="185"/>
    </row>
    <row r="32" spans="2:17" ht="18.75" hidden="1">
      <c r="B32" s="180"/>
      <c r="C32" s="180"/>
      <c r="D32" s="180"/>
      <c r="E32" s="180"/>
      <c r="F32" s="180"/>
      <c r="G32" s="180"/>
      <c r="H32" s="180"/>
      <c r="I32" s="180"/>
      <c r="J32" s="185"/>
      <c r="K32" s="185"/>
      <c r="L32" s="185"/>
      <c r="M32" s="185"/>
      <c r="N32" s="185"/>
      <c r="O32" s="185"/>
      <c r="P32" s="185"/>
      <c r="Q32" s="185"/>
    </row>
    <row r="33" spans="1:28" s="146" customFormat="1" ht="18.75" hidden="1">
      <c r="A33" s="177"/>
      <c r="B33" s="180"/>
      <c r="C33" s="180"/>
      <c r="D33" s="180"/>
      <c r="E33" s="180"/>
      <c r="F33" s="180"/>
      <c r="G33" s="181"/>
      <c r="H33" s="181"/>
      <c r="I33" s="192"/>
      <c r="J33" s="185"/>
      <c r="K33" s="185"/>
      <c r="L33" s="185"/>
      <c r="M33" s="185"/>
      <c r="N33" s="185"/>
      <c r="O33" s="185"/>
      <c r="P33" s="185"/>
      <c r="Q33" s="185"/>
      <c r="R33" s="177"/>
      <c r="S33" s="177"/>
      <c r="T33" s="177"/>
      <c r="U33" s="177"/>
      <c r="V33" s="177"/>
      <c r="W33" s="178"/>
      <c r="X33" s="178"/>
      <c r="Y33" s="178"/>
      <c r="Z33" s="178"/>
      <c r="AA33" s="178"/>
      <c r="AB33" s="178"/>
    </row>
    <row r="34" spans="1:28" s="146" customFormat="1" ht="18.75" hidden="1">
      <c r="A34" s="177"/>
      <c r="B34" s="180"/>
      <c r="C34" s="180"/>
      <c r="D34" s="180"/>
      <c r="E34" s="180"/>
      <c r="F34" s="180"/>
      <c r="G34" s="180"/>
      <c r="H34" s="180" t="s">
        <v>27</v>
      </c>
      <c r="I34" s="193">
        <f>SUM(I17:I33)</f>
        <v>2625.89</v>
      </c>
      <c r="J34" s="185"/>
      <c r="K34" s="185"/>
      <c r="L34" s="185"/>
      <c r="M34" s="185"/>
      <c r="N34" s="185"/>
      <c r="O34" s="185"/>
      <c r="P34" s="185"/>
      <c r="Q34" s="185"/>
      <c r="R34" s="177"/>
      <c r="S34" s="177"/>
      <c r="T34" s="177"/>
      <c r="U34" s="177"/>
      <c r="V34" s="177"/>
      <c r="W34" s="178"/>
      <c r="X34" s="178"/>
      <c r="Y34" s="178"/>
      <c r="Z34" s="178"/>
      <c r="AA34" s="178"/>
      <c r="AB34" s="178"/>
    </row>
    <row r="35" spans="1:28" s="146" customFormat="1" ht="18.75">
      <c r="A35" s="515" t="s">
        <v>298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8"/>
      <c r="X35" s="178"/>
      <c r="Y35" s="178"/>
      <c r="Z35" s="178"/>
      <c r="AA35" s="178"/>
      <c r="AB35" s="178"/>
    </row>
    <row r="36" spans="1:28" s="146" customFormat="1" ht="18.75">
      <c r="A36" s="515"/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8"/>
      <c r="X36" s="178"/>
      <c r="Y36" s="178"/>
      <c r="Z36" s="178"/>
      <c r="AA36" s="178"/>
      <c r="AB36" s="178"/>
    </row>
    <row r="37" spans="1:28" s="146" customFormat="1" ht="18.75" hidden="1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8"/>
      <c r="X37" s="178"/>
      <c r="Y37" s="178"/>
      <c r="Z37" s="178"/>
      <c r="AA37" s="178"/>
      <c r="AB37" s="178"/>
    </row>
    <row r="38" spans="1:28" s="146" customFormat="1" ht="18.75" hidden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8"/>
      <c r="X38" s="178"/>
      <c r="Y38" s="178"/>
      <c r="Z38" s="178"/>
      <c r="AA38" s="178"/>
      <c r="AB38" s="178"/>
    </row>
    <row r="39" spans="1:28" s="146" customFormat="1" ht="18.75">
      <c r="A39" s="194"/>
      <c r="B39" s="195"/>
      <c r="C39" s="195"/>
      <c r="D39" s="195"/>
      <c r="E39" s="195"/>
      <c r="F39" s="195"/>
      <c r="G39" s="195"/>
      <c r="H39" s="194"/>
      <c r="I39" s="194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8"/>
      <c r="X39" s="178"/>
      <c r="Y39" s="178"/>
      <c r="Z39" s="178"/>
      <c r="AA39" s="178"/>
      <c r="AB39" s="178"/>
    </row>
    <row r="40" spans="1:28" s="146" customFormat="1" ht="18.75">
      <c r="A40" s="194"/>
      <c r="B40" s="194" t="s">
        <v>299</v>
      </c>
      <c r="C40" s="195"/>
      <c r="D40" s="195"/>
      <c r="E40" s="195"/>
      <c r="F40" s="195"/>
      <c r="G40" s="194"/>
      <c r="H40" s="195"/>
      <c r="I40" s="194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8"/>
      <c r="X40" s="178"/>
      <c r="Y40" s="178"/>
      <c r="Z40" s="178"/>
      <c r="AA40" s="178"/>
      <c r="AB40" s="178"/>
    </row>
    <row r="41" spans="1:28" s="146" customFormat="1" ht="18.75">
      <c r="A41" s="194"/>
      <c r="B41" s="195" t="s">
        <v>300</v>
      </c>
      <c r="C41" s="194" t="s">
        <v>301</v>
      </c>
      <c r="D41" s="194"/>
      <c r="E41" s="194"/>
      <c r="F41" s="195"/>
      <c r="G41" s="194"/>
      <c r="H41" s="195"/>
      <c r="I41" s="194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8"/>
      <c r="X41" s="178"/>
      <c r="Y41" s="178"/>
      <c r="Z41" s="178"/>
      <c r="AA41" s="178"/>
      <c r="AB41" s="178"/>
    </row>
    <row r="42" spans="1:28" s="146" customFormat="1" ht="18.75">
      <c r="A42" s="194"/>
      <c r="B42" s="195" t="s">
        <v>302</v>
      </c>
      <c r="C42" s="196">
        <v>1798.6000000000001</v>
      </c>
      <c r="D42" s="194" t="s">
        <v>303</v>
      </c>
      <c r="E42" s="194"/>
      <c r="F42" s="195"/>
      <c r="G42" s="194"/>
      <c r="H42" s="195"/>
      <c r="I42" s="194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8"/>
      <c r="X42" s="178"/>
      <c r="Y42" s="178"/>
      <c r="Z42" s="178"/>
      <c r="AA42" s="178"/>
      <c r="AB42" s="178"/>
    </row>
    <row r="43" spans="1:29" s="146" customFormat="1" ht="18" customHeight="1">
      <c r="A43" s="194"/>
      <c r="B43" s="195" t="s">
        <v>304</v>
      </c>
      <c r="C43" s="197" t="s">
        <v>383</v>
      </c>
      <c r="D43" s="194" t="s">
        <v>405</v>
      </c>
      <c r="E43" s="194"/>
      <c r="F43" s="194"/>
      <c r="G43" s="195"/>
      <c r="H43" s="195"/>
      <c r="I43" s="194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85"/>
      <c r="W43" s="239"/>
      <c r="X43" s="239"/>
      <c r="Y43" s="239"/>
      <c r="Z43" s="239"/>
      <c r="AA43" s="239"/>
      <c r="AB43" s="239"/>
      <c r="AC43" s="320"/>
    </row>
    <row r="44" spans="1:29" s="146" customFormat="1" ht="18" customHeight="1">
      <c r="A44" s="194"/>
      <c r="B44" s="195"/>
      <c r="C44" s="197"/>
      <c r="D44" s="194"/>
      <c r="E44" s="194"/>
      <c r="F44" s="194"/>
      <c r="G44" s="195"/>
      <c r="H44" s="195"/>
      <c r="I44" s="194"/>
      <c r="J44" s="177"/>
      <c r="K44" s="177"/>
      <c r="M44" s="177"/>
      <c r="N44" s="177"/>
      <c r="O44" s="177"/>
      <c r="P44" s="177"/>
      <c r="Q44" s="177"/>
      <c r="R44" s="177"/>
      <c r="S44" s="177"/>
      <c r="T44" s="177"/>
      <c r="U44" s="177"/>
      <c r="V44" s="185"/>
      <c r="W44" s="564"/>
      <c r="X44" s="564"/>
      <c r="Y44" s="564"/>
      <c r="Z44" s="564"/>
      <c r="AA44" s="564"/>
      <c r="AB44" s="239"/>
      <c r="AC44" s="320"/>
    </row>
    <row r="45" spans="1:29" s="146" customFormat="1" ht="60" customHeight="1">
      <c r="A45" s="194"/>
      <c r="B45" s="195"/>
      <c r="C45" s="197"/>
      <c r="D45" s="194"/>
      <c r="E45" s="194"/>
      <c r="F45" s="194"/>
      <c r="G45" s="198" t="s">
        <v>307</v>
      </c>
      <c r="H45" s="199" t="s">
        <v>1</v>
      </c>
      <c r="I45" s="199" t="s">
        <v>2</v>
      </c>
      <c r="J45" s="200" t="s">
        <v>308</v>
      </c>
      <c r="K45" s="368" t="s">
        <v>309</v>
      </c>
      <c r="M45" s="177"/>
      <c r="N45" s="177"/>
      <c r="O45" s="177"/>
      <c r="P45" s="177"/>
      <c r="Q45" s="177"/>
      <c r="R45" s="177"/>
      <c r="S45" s="177"/>
      <c r="T45" s="177"/>
      <c r="U45" s="177"/>
      <c r="V45" s="320"/>
      <c r="W45" s="321"/>
      <c r="X45" s="321"/>
      <c r="Y45" s="321"/>
      <c r="Z45" s="321"/>
      <c r="AA45" s="321"/>
      <c r="AB45" s="239"/>
      <c r="AC45" s="320"/>
    </row>
    <row r="46" spans="1:29" s="207" customFormat="1" ht="12.75" customHeight="1">
      <c r="A46" s="202"/>
      <c r="B46" s="203"/>
      <c r="C46" s="204"/>
      <c r="D46" s="202"/>
      <c r="E46" s="202"/>
      <c r="F46" s="202"/>
      <c r="G46" s="205" t="s">
        <v>51</v>
      </c>
      <c r="H46" s="205" t="s">
        <v>51</v>
      </c>
      <c r="I46" s="205" t="s">
        <v>51</v>
      </c>
      <c r="J46" s="205" t="s">
        <v>51</v>
      </c>
      <c r="K46" s="205" t="s">
        <v>51</v>
      </c>
      <c r="M46" s="206" t="s">
        <v>397</v>
      </c>
      <c r="N46" s="206" t="s">
        <v>398</v>
      </c>
      <c r="O46" s="280" t="s">
        <v>409</v>
      </c>
      <c r="P46" s="280" t="s">
        <v>311</v>
      </c>
      <c r="Q46" s="280" t="s">
        <v>410</v>
      </c>
      <c r="R46" s="280" t="s">
        <v>411</v>
      </c>
      <c r="S46" s="206"/>
      <c r="V46" s="322"/>
      <c r="W46" s="323"/>
      <c r="X46" s="323"/>
      <c r="Y46" s="323"/>
      <c r="Z46" s="323"/>
      <c r="AA46" s="323"/>
      <c r="AB46" s="324"/>
      <c r="AC46" s="282"/>
    </row>
    <row r="47" spans="1:29" s="146" customFormat="1" ht="33" customHeight="1">
      <c r="A47" s="194"/>
      <c r="B47" s="503" t="s">
        <v>314</v>
      </c>
      <c r="C47" s="503"/>
      <c r="D47" s="503"/>
      <c r="E47" s="503"/>
      <c r="F47" s="503"/>
      <c r="G47" s="210">
        <f>G49+G50</f>
        <v>14.11</v>
      </c>
      <c r="H47" s="211">
        <f>H49+H50</f>
        <v>25378.24</v>
      </c>
      <c r="I47" s="211">
        <f>P47+O47</f>
        <v>24854.819999999996</v>
      </c>
      <c r="J47" s="212">
        <f>J50+J49</f>
        <v>53339.240000000005</v>
      </c>
      <c r="K47" s="212">
        <f>I47-J47</f>
        <v>-28484.42000000001</v>
      </c>
      <c r="M47" s="370">
        <v>67658.72</v>
      </c>
      <c r="N47" s="370">
        <v>68182.16</v>
      </c>
      <c r="O47" s="285">
        <v>24671.469999999998</v>
      </c>
      <c r="P47" s="285">
        <v>183.35</v>
      </c>
      <c r="Q47" s="285">
        <v>0</v>
      </c>
      <c r="R47" s="285">
        <v>105.06</v>
      </c>
      <c r="S47" s="286">
        <v>6074.57</v>
      </c>
      <c r="T47" s="177"/>
      <c r="U47" s="177"/>
      <c r="V47" s="322"/>
      <c r="W47" s="325"/>
      <c r="X47" s="325"/>
      <c r="Y47" s="325"/>
      <c r="Z47" s="323"/>
      <c r="AA47" s="326"/>
      <c r="AB47" s="239"/>
      <c r="AC47" s="320"/>
    </row>
    <row r="48" spans="1:29" s="146" customFormat="1" ht="18" customHeight="1">
      <c r="A48" s="194"/>
      <c r="B48" s="516" t="s">
        <v>315</v>
      </c>
      <c r="C48" s="486"/>
      <c r="D48" s="486"/>
      <c r="E48" s="486"/>
      <c r="F48" s="487"/>
      <c r="G48" s="213"/>
      <c r="H48" s="214"/>
      <c r="I48" s="214"/>
      <c r="J48" s="180"/>
      <c r="K48" s="180"/>
      <c r="M48" s="177"/>
      <c r="N48" s="177"/>
      <c r="O48" s="177"/>
      <c r="P48" s="177"/>
      <c r="Q48" s="177"/>
      <c r="R48" s="177"/>
      <c r="S48" s="177"/>
      <c r="T48" s="177"/>
      <c r="U48" s="177"/>
      <c r="V48" s="322"/>
      <c r="W48" s="325"/>
      <c r="X48" s="325"/>
      <c r="Y48" s="325"/>
      <c r="Z48" s="323"/>
      <c r="AA48" s="326"/>
      <c r="AB48" s="239"/>
      <c r="AC48" s="320"/>
    </row>
    <row r="49" spans="1:29" s="146" customFormat="1" ht="18" customHeight="1">
      <c r="A49" s="194"/>
      <c r="B49" s="501" t="s">
        <v>11</v>
      </c>
      <c r="C49" s="501"/>
      <c r="D49" s="501"/>
      <c r="E49" s="501"/>
      <c r="F49" s="501"/>
      <c r="G49" s="213">
        <f>G58</f>
        <v>9.47</v>
      </c>
      <c r="H49" s="214">
        <f>ROUND(G49*C42,2)</f>
        <v>17032.74</v>
      </c>
      <c r="I49" s="214">
        <f>O47</f>
        <v>24671.469999999998</v>
      </c>
      <c r="J49" s="214">
        <f>H49</f>
        <v>17032.74</v>
      </c>
      <c r="K49" s="214">
        <f>I49-J49</f>
        <v>7638.729999999996</v>
      </c>
      <c r="M49" s="177"/>
      <c r="N49" s="177"/>
      <c r="O49" s="177"/>
      <c r="P49" s="177"/>
      <c r="Q49" s="177"/>
      <c r="R49" s="177"/>
      <c r="S49" s="177"/>
      <c r="T49" s="177"/>
      <c r="U49" s="177"/>
      <c r="V49" s="322"/>
      <c r="W49" s="327"/>
      <c r="X49" s="327"/>
      <c r="Y49" s="327"/>
      <c r="Z49" s="323"/>
      <c r="AA49" s="328"/>
      <c r="AB49" s="239"/>
      <c r="AC49" s="320"/>
    </row>
    <row r="50" spans="1:29" s="146" customFormat="1" ht="18" customHeight="1">
      <c r="A50" s="194"/>
      <c r="B50" s="501" t="s">
        <v>62</v>
      </c>
      <c r="C50" s="501"/>
      <c r="D50" s="501"/>
      <c r="E50" s="501"/>
      <c r="F50" s="501"/>
      <c r="G50" s="213">
        <v>4.64</v>
      </c>
      <c r="H50" s="214">
        <f>ROUND(G50*C42,2)</f>
        <v>8345.5</v>
      </c>
      <c r="I50" s="214">
        <f>I47-I49</f>
        <v>183.34999999999854</v>
      </c>
      <c r="J50" s="214">
        <f>H66</f>
        <v>36306.5</v>
      </c>
      <c r="K50" s="214">
        <f>I50-J50</f>
        <v>-36123.15</v>
      </c>
      <c r="M50" s="177"/>
      <c r="N50" s="177"/>
      <c r="O50" s="177"/>
      <c r="P50" s="177"/>
      <c r="Q50" s="177"/>
      <c r="R50" s="177"/>
      <c r="S50" s="177"/>
      <c r="T50" s="177"/>
      <c r="U50" s="177"/>
      <c r="V50" s="322"/>
      <c r="W50" s="325"/>
      <c r="X50" s="325"/>
      <c r="Y50" s="325"/>
      <c r="Z50" s="323"/>
      <c r="AA50" s="326"/>
      <c r="AB50" s="239"/>
      <c r="AC50" s="320"/>
    </row>
    <row r="51" spans="1:29" s="146" customFormat="1" ht="36.75" customHeight="1">
      <c r="A51" s="194"/>
      <c r="B51" s="279"/>
      <c r="C51" s="279"/>
      <c r="D51" s="279"/>
      <c r="E51" s="279"/>
      <c r="F51" s="278"/>
      <c r="G51" s="177"/>
      <c r="H51" s="177"/>
      <c r="I51" s="177"/>
      <c r="J51" s="177"/>
      <c r="K51" s="177"/>
      <c r="M51" s="177"/>
      <c r="N51" s="177"/>
      <c r="O51" s="177"/>
      <c r="P51" s="177"/>
      <c r="Q51" s="177"/>
      <c r="R51" s="177"/>
      <c r="S51" s="177"/>
      <c r="T51" s="177"/>
      <c r="U51" s="177"/>
      <c r="V51" s="322"/>
      <c r="W51" s="325"/>
      <c r="X51" s="325"/>
      <c r="Y51" s="325"/>
      <c r="Z51" s="323"/>
      <c r="AA51" s="326"/>
      <c r="AB51" s="239"/>
      <c r="AC51" s="320"/>
    </row>
    <row r="52" spans="1:29" s="146" customFormat="1" ht="18.75">
      <c r="A52" s="194"/>
      <c r="B52" s="177"/>
      <c r="C52" s="177"/>
      <c r="D52" s="177"/>
      <c r="E52" s="177"/>
      <c r="F52" s="177"/>
      <c r="G52" s="215" t="s">
        <v>345</v>
      </c>
      <c r="H52" s="215" t="s">
        <v>1</v>
      </c>
      <c r="I52" s="215" t="s">
        <v>2</v>
      </c>
      <c r="J52" s="215" t="s">
        <v>346</v>
      </c>
      <c r="K52" s="215" t="s">
        <v>391</v>
      </c>
      <c r="L52" s="216"/>
      <c r="M52" s="177"/>
      <c r="N52" s="177"/>
      <c r="O52" s="177"/>
      <c r="P52" s="177"/>
      <c r="Q52" s="177"/>
      <c r="R52" s="177"/>
      <c r="S52" s="177"/>
      <c r="T52" s="177"/>
      <c r="U52" s="177"/>
      <c r="V52" s="322"/>
      <c r="W52" s="325"/>
      <c r="X52" s="325"/>
      <c r="Y52" s="325"/>
      <c r="Z52" s="323"/>
      <c r="AA52" s="326"/>
      <c r="AB52" s="239"/>
      <c r="AC52" s="320"/>
    </row>
    <row r="53" spans="1:29" s="146" customFormat="1" ht="18" customHeight="1">
      <c r="A53" s="177"/>
      <c r="B53" s="503" t="s">
        <v>344</v>
      </c>
      <c r="C53" s="503"/>
      <c r="D53" s="503"/>
      <c r="E53" s="503"/>
      <c r="F53" s="517"/>
      <c r="G53" s="217">
        <f>'05 15 г'!J53</f>
        <v>6179.629999999995</v>
      </c>
      <c r="H53" s="217">
        <f>Q47</f>
        <v>0</v>
      </c>
      <c r="I53" s="217">
        <f>R47</f>
        <v>105.06</v>
      </c>
      <c r="J53" s="217">
        <f>G53+H53-I53</f>
        <v>6074.569999999994</v>
      </c>
      <c r="K53" s="217">
        <f>I53+D54</f>
        <v>105.06</v>
      </c>
      <c r="L53" s="177"/>
      <c r="M53" s="177"/>
      <c r="N53" s="185"/>
      <c r="O53" s="177"/>
      <c r="P53" s="177"/>
      <c r="Q53" s="177"/>
      <c r="R53" s="177"/>
      <c r="S53" s="177"/>
      <c r="T53" s="177"/>
      <c r="U53" s="177"/>
      <c r="V53" s="322"/>
      <c r="W53" s="325"/>
      <c r="X53" s="325"/>
      <c r="Y53" s="325"/>
      <c r="Z53" s="323"/>
      <c r="AA53" s="326"/>
      <c r="AB53" s="239"/>
      <c r="AC53" s="320"/>
    </row>
    <row r="54" spans="1:29" s="146" customFormat="1" ht="18" customHeight="1">
      <c r="A54" s="177"/>
      <c r="B54" s="565"/>
      <c r="C54" s="565"/>
      <c r="D54" s="348"/>
      <c r="E54" s="348"/>
      <c r="F54" s="194"/>
      <c r="G54" s="195"/>
      <c r="H54" s="195"/>
      <c r="I54" s="194"/>
      <c r="J54" s="177"/>
      <c r="K54" s="177"/>
      <c r="L54" s="177"/>
      <c r="M54" s="177"/>
      <c r="N54" s="281"/>
      <c r="O54" s="177"/>
      <c r="P54" s="177"/>
      <c r="Q54" s="177"/>
      <c r="R54" s="177"/>
      <c r="S54" s="177"/>
      <c r="T54" s="177"/>
      <c r="U54" s="177"/>
      <c r="V54" s="322"/>
      <c r="W54" s="325"/>
      <c r="X54" s="325"/>
      <c r="Y54" s="325"/>
      <c r="Z54" s="323"/>
      <c r="AA54" s="326"/>
      <c r="AB54" s="239"/>
      <c r="AC54" s="320"/>
    </row>
    <row r="55" spans="1:29" s="146" customFormat="1" ht="18.75">
      <c r="A55" s="194"/>
      <c r="B55" s="218"/>
      <c r="C55" s="219"/>
      <c r="D55" s="220"/>
      <c r="E55" s="220"/>
      <c r="F55" s="220"/>
      <c r="G55" s="217" t="s">
        <v>307</v>
      </c>
      <c r="H55" s="217" t="s">
        <v>317</v>
      </c>
      <c r="I55" s="194"/>
      <c r="J55" s="177"/>
      <c r="K55" s="177"/>
      <c r="L55" s="177"/>
      <c r="M55" s="177"/>
      <c r="N55" s="282"/>
      <c r="O55" s="177"/>
      <c r="P55" s="177"/>
      <c r="Q55" s="177"/>
      <c r="R55" s="177"/>
      <c r="S55" s="177"/>
      <c r="T55" s="177"/>
      <c r="U55" s="177"/>
      <c r="V55" s="322"/>
      <c r="W55" s="325"/>
      <c r="X55" s="325"/>
      <c r="Y55" s="325"/>
      <c r="Z55" s="323"/>
      <c r="AA55" s="326"/>
      <c r="AB55" s="239"/>
      <c r="AC55" s="320"/>
    </row>
    <row r="56" spans="1:29" s="207" customFormat="1" ht="11.25" customHeight="1">
      <c r="A56" s="221"/>
      <c r="B56" s="222"/>
      <c r="C56" s="223"/>
      <c r="D56" s="224"/>
      <c r="E56" s="224"/>
      <c r="F56" s="224"/>
      <c r="G56" s="205" t="s">
        <v>51</v>
      </c>
      <c r="H56" s="205" t="s">
        <v>51</v>
      </c>
      <c r="I56" s="202"/>
      <c r="L56" s="202"/>
      <c r="N56" s="283"/>
      <c r="V56" s="322"/>
      <c r="W56" s="325"/>
      <c r="X56" s="325"/>
      <c r="Y56" s="325"/>
      <c r="Z56" s="323"/>
      <c r="AA56" s="326"/>
      <c r="AB56" s="324"/>
      <c r="AC56" s="282"/>
    </row>
    <row r="57" spans="1:29" s="146" customFormat="1" ht="33.75" customHeight="1">
      <c r="A57" s="225" t="s">
        <v>318</v>
      </c>
      <c r="B57" s="504" t="s">
        <v>342</v>
      </c>
      <c r="C57" s="505"/>
      <c r="D57" s="505"/>
      <c r="E57" s="505"/>
      <c r="F57" s="505"/>
      <c r="G57" s="180"/>
      <c r="H57" s="226">
        <f>H58+H66</f>
        <v>53339.238</v>
      </c>
      <c r="I57" s="194"/>
      <c r="J57" s="177"/>
      <c r="K57" s="177"/>
      <c r="L57" s="177"/>
      <c r="M57" s="177"/>
      <c r="N57" s="216"/>
      <c r="O57" s="177"/>
      <c r="P57" s="177"/>
      <c r="Q57" s="177"/>
      <c r="R57" s="177"/>
      <c r="S57" s="177"/>
      <c r="T57" s="177"/>
      <c r="U57" s="177"/>
      <c r="V57" s="322"/>
      <c r="W57" s="325"/>
      <c r="X57" s="325"/>
      <c r="Y57" s="325"/>
      <c r="Z57" s="323"/>
      <c r="AA57" s="326"/>
      <c r="AB57" s="239"/>
      <c r="AC57" s="320"/>
    </row>
    <row r="58" spans="1:29" s="146" customFormat="1" ht="18.75">
      <c r="A58" s="227" t="s">
        <v>320</v>
      </c>
      <c r="B58" s="506" t="s">
        <v>321</v>
      </c>
      <c r="C58" s="507"/>
      <c r="D58" s="507"/>
      <c r="E58" s="507"/>
      <c r="F58" s="508"/>
      <c r="G58" s="230">
        <f>G59+G60+G61+G63+G65</f>
        <v>9.47</v>
      </c>
      <c r="H58" s="228">
        <f>H59+H60+H61+H63+H65</f>
        <v>17032.738</v>
      </c>
      <c r="I58" s="194"/>
      <c r="J58" s="177"/>
      <c r="K58" s="229"/>
      <c r="L58" s="177"/>
      <c r="M58" s="177"/>
      <c r="N58" s="216"/>
      <c r="O58" s="177"/>
      <c r="P58" s="177"/>
      <c r="Q58" s="177"/>
      <c r="R58" s="177"/>
      <c r="S58" s="177"/>
      <c r="T58" s="177"/>
      <c r="U58" s="177"/>
      <c r="V58" s="329"/>
      <c r="W58" s="330"/>
      <c r="X58" s="330"/>
      <c r="Y58" s="330"/>
      <c r="Z58" s="330"/>
      <c r="AA58" s="330"/>
      <c r="AB58" s="239"/>
      <c r="AC58" s="320"/>
    </row>
    <row r="59" spans="1:29" s="146" customFormat="1" ht="18.75">
      <c r="A59" s="367" t="s">
        <v>322</v>
      </c>
      <c r="B59" s="509" t="s">
        <v>323</v>
      </c>
      <c r="C59" s="507"/>
      <c r="D59" s="507"/>
      <c r="E59" s="507"/>
      <c r="F59" s="508"/>
      <c r="G59" s="230">
        <v>1.87</v>
      </c>
      <c r="H59" s="369">
        <f>ROUND(G59*C42,2)</f>
        <v>3363.38</v>
      </c>
      <c r="I59" s="194"/>
      <c r="J59" s="177"/>
      <c r="K59" s="229"/>
      <c r="L59" s="177"/>
      <c r="M59" s="177"/>
      <c r="N59" s="216"/>
      <c r="O59" s="177"/>
      <c r="P59" s="177"/>
      <c r="Q59" s="177"/>
      <c r="R59" s="177"/>
      <c r="S59" s="177"/>
      <c r="T59" s="177"/>
      <c r="U59" s="177"/>
      <c r="V59" s="185"/>
      <c r="W59" s="239"/>
      <c r="X59" s="239"/>
      <c r="Y59" s="239"/>
      <c r="Z59" s="239"/>
      <c r="AA59" s="239"/>
      <c r="AB59" s="239"/>
      <c r="AC59" s="320"/>
    </row>
    <row r="60" spans="1:29" s="146" customFormat="1" ht="39.75" customHeight="1">
      <c r="A60" s="367" t="s">
        <v>324</v>
      </c>
      <c r="B60" s="510" t="s">
        <v>325</v>
      </c>
      <c r="C60" s="499"/>
      <c r="D60" s="499"/>
      <c r="E60" s="499"/>
      <c r="F60" s="499"/>
      <c r="G60" s="368">
        <v>2.2</v>
      </c>
      <c r="H60" s="369">
        <f>ROUND(G60*C42,2)</f>
        <v>3956.92</v>
      </c>
      <c r="I60" s="194"/>
      <c r="J60" s="177"/>
      <c r="K60" s="229"/>
      <c r="L60" s="177"/>
      <c r="M60" s="177"/>
      <c r="N60" s="216"/>
      <c r="O60" s="177"/>
      <c r="P60" s="177"/>
      <c r="Q60" s="177"/>
      <c r="R60" s="177"/>
      <c r="S60" s="177"/>
      <c r="T60" s="177"/>
      <c r="U60" s="177"/>
      <c r="V60" s="185"/>
      <c r="W60" s="239"/>
      <c r="X60" s="239"/>
      <c r="Y60" s="239"/>
      <c r="Z60" s="239"/>
      <c r="AA60" s="239"/>
      <c r="AB60" s="239"/>
      <c r="AC60" s="320"/>
    </row>
    <row r="61" spans="1:29" s="146" customFormat="1" ht="15" customHeight="1">
      <c r="A61" s="501" t="s">
        <v>326</v>
      </c>
      <c r="B61" s="502" t="s">
        <v>327</v>
      </c>
      <c r="C61" s="496"/>
      <c r="D61" s="496"/>
      <c r="E61" s="496"/>
      <c r="F61" s="496"/>
      <c r="G61" s="482">
        <v>1.58</v>
      </c>
      <c r="H61" s="500">
        <f>ROUND(G61*C42,2)</f>
        <v>2841.79</v>
      </c>
      <c r="I61" s="194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85"/>
      <c r="W61" s="239"/>
      <c r="X61" s="239"/>
      <c r="Y61" s="239"/>
      <c r="Z61" s="239"/>
      <c r="AA61" s="239"/>
      <c r="AB61" s="239"/>
      <c r="AC61" s="320"/>
    </row>
    <row r="62" spans="1:29" s="146" customFormat="1" ht="18.75" customHeight="1">
      <c r="A62" s="501"/>
      <c r="B62" s="496"/>
      <c r="C62" s="496"/>
      <c r="D62" s="496"/>
      <c r="E62" s="496"/>
      <c r="F62" s="496"/>
      <c r="G62" s="482"/>
      <c r="H62" s="500"/>
      <c r="I62" s="194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85"/>
      <c r="W62" s="239"/>
      <c r="X62" s="239"/>
      <c r="Y62" s="239"/>
      <c r="Z62" s="239"/>
      <c r="AA62" s="239"/>
      <c r="AB62" s="239"/>
      <c r="AC62" s="320"/>
    </row>
    <row r="63" spans="1:28" s="146" customFormat="1" ht="21" customHeight="1">
      <c r="A63" s="501" t="s">
        <v>328</v>
      </c>
      <c r="B63" s="502" t="s">
        <v>329</v>
      </c>
      <c r="C63" s="496"/>
      <c r="D63" s="496"/>
      <c r="E63" s="496"/>
      <c r="F63" s="496"/>
      <c r="G63" s="482">
        <v>1.28</v>
      </c>
      <c r="H63" s="500">
        <f>G63*C42</f>
        <v>2302.208</v>
      </c>
      <c r="I63" s="194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97"/>
      <c r="X63" s="178"/>
      <c r="Y63" s="178"/>
      <c r="Z63" s="178"/>
      <c r="AA63" s="178"/>
      <c r="AB63" s="178"/>
    </row>
    <row r="64" spans="1:28" s="146" customFormat="1" ht="18.75">
      <c r="A64" s="501"/>
      <c r="B64" s="496"/>
      <c r="C64" s="496"/>
      <c r="D64" s="496"/>
      <c r="E64" s="496"/>
      <c r="F64" s="496"/>
      <c r="G64" s="482"/>
      <c r="H64" s="500"/>
      <c r="I64" s="194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8"/>
      <c r="X64" s="178"/>
      <c r="Y64" s="178"/>
      <c r="Z64" s="178"/>
      <c r="AA64" s="178"/>
      <c r="AB64" s="178"/>
    </row>
    <row r="65" spans="1:28" s="146" customFormat="1" ht="18.75">
      <c r="A65" s="367" t="s">
        <v>330</v>
      </c>
      <c r="B65" s="496" t="s">
        <v>331</v>
      </c>
      <c r="C65" s="496"/>
      <c r="D65" s="496"/>
      <c r="E65" s="496"/>
      <c r="F65" s="496"/>
      <c r="G65" s="217">
        <v>2.54</v>
      </c>
      <c r="H65" s="231">
        <f>ROUND(G65*C42,2)</f>
        <v>4568.44</v>
      </c>
      <c r="I65" s="194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8"/>
      <c r="X65" s="178"/>
      <c r="Y65" s="178"/>
      <c r="Z65" s="178"/>
      <c r="AA65" s="178"/>
      <c r="AB65" s="178"/>
    </row>
    <row r="66" spans="1:28" s="146" customFormat="1" ht="18.75">
      <c r="A66" s="226" t="s">
        <v>332</v>
      </c>
      <c r="B66" s="497" t="s">
        <v>333</v>
      </c>
      <c r="C66" s="480"/>
      <c r="D66" s="480"/>
      <c r="E66" s="480"/>
      <c r="F66" s="480"/>
      <c r="G66" s="226"/>
      <c r="H66" s="226">
        <f>H67+H68+H69+H70+H71+H72</f>
        <v>36306.5</v>
      </c>
      <c r="I66" s="194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97"/>
      <c r="X66" s="178"/>
      <c r="Y66" s="178"/>
      <c r="Z66" s="178"/>
      <c r="AA66" s="178"/>
      <c r="AB66" s="178"/>
    </row>
    <row r="67" spans="1:28" s="146" customFormat="1" ht="18.75">
      <c r="A67" s="216"/>
      <c r="B67" s="498" t="s">
        <v>334</v>
      </c>
      <c r="C67" s="499"/>
      <c r="D67" s="499"/>
      <c r="E67" s="499"/>
      <c r="F67" s="499"/>
      <c r="G67" s="232"/>
      <c r="H67" s="232"/>
      <c r="I67" s="194"/>
      <c r="J67" s="177"/>
      <c r="K67" s="177"/>
      <c r="L67" s="194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8"/>
      <c r="X67" s="178"/>
      <c r="Y67" s="178"/>
      <c r="Z67" s="178"/>
      <c r="AA67" s="178"/>
      <c r="AB67" s="178"/>
    </row>
    <row r="68" spans="1:28" s="146" customFormat="1" ht="18.75">
      <c r="A68" s="216"/>
      <c r="B68" s="498" t="s">
        <v>350</v>
      </c>
      <c r="C68" s="499"/>
      <c r="D68" s="499"/>
      <c r="E68" s="499"/>
      <c r="F68" s="499"/>
      <c r="G68" s="231"/>
      <c r="H68" s="231"/>
      <c r="I68" s="194"/>
      <c r="J68" s="177"/>
      <c r="K68" s="177"/>
      <c r="L68" s="194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8"/>
      <c r="X68" s="178"/>
      <c r="Y68" s="178"/>
      <c r="Z68" s="178"/>
      <c r="AA68" s="178"/>
      <c r="AB68" s="178"/>
    </row>
    <row r="69" spans="1:28" s="146" customFormat="1" ht="18.75" customHeight="1">
      <c r="A69" s="216"/>
      <c r="B69" s="488" t="s">
        <v>412</v>
      </c>
      <c r="C69" s="489"/>
      <c r="D69" s="489"/>
      <c r="E69" s="489"/>
      <c r="F69" s="490"/>
      <c r="G69" s="231"/>
      <c r="H69" s="231">
        <v>19069.51</v>
      </c>
      <c r="I69" s="194"/>
      <c r="J69" s="177"/>
      <c r="K69" s="177"/>
      <c r="L69" s="194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97"/>
      <c r="X69" s="178"/>
      <c r="Y69" s="178"/>
      <c r="Z69" s="178"/>
      <c r="AA69" s="178"/>
      <c r="AB69" s="178"/>
    </row>
    <row r="70" spans="1:28" s="146" customFormat="1" ht="18.75" customHeight="1">
      <c r="A70" s="216"/>
      <c r="B70" s="488" t="s">
        <v>413</v>
      </c>
      <c r="C70" s="489"/>
      <c r="D70" s="489"/>
      <c r="E70" s="489"/>
      <c r="F70" s="490"/>
      <c r="G70" s="231"/>
      <c r="H70" s="231">
        <v>245</v>
      </c>
      <c r="I70" s="194"/>
      <c r="J70" s="177"/>
      <c r="K70" s="177"/>
      <c r="L70" s="194"/>
      <c r="M70" s="194"/>
      <c r="N70" s="177"/>
      <c r="O70" s="177"/>
      <c r="P70" s="177"/>
      <c r="Q70" s="177"/>
      <c r="R70" s="177"/>
      <c r="S70" s="177"/>
      <c r="T70" s="177"/>
      <c r="U70" s="177"/>
      <c r="V70" s="177"/>
      <c r="W70" s="178"/>
      <c r="X70" s="178"/>
      <c r="Y70" s="178"/>
      <c r="Z70" s="178"/>
      <c r="AA70" s="178"/>
      <c r="AB70" s="178"/>
    </row>
    <row r="71" spans="1:28" s="146" customFormat="1" ht="18.75" customHeight="1">
      <c r="A71" s="216"/>
      <c r="B71" s="488" t="s">
        <v>414</v>
      </c>
      <c r="C71" s="489"/>
      <c r="D71" s="489"/>
      <c r="E71" s="489"/>
      <c r="F71" s="490"/>
      <c r="G71" s="231"/>
      <c r="H71" s="231">
        <v>16680.99</v>
      </c>
      <c r="I71" s="194"/>
      <c r="J71" s="177"/>
      <c r="K71" s="177"/>
      <c r="L71" s="194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8"/>
      <c r="X71" s="178"/>
      <c r="Y71" s="178"/>
      <c r="Z71" s="178"/>
      <c r="AA71" s="178"/>
      <c r="AB71" s="178"/>
    </row>
    <row r="72" spans="1:28" s="146" customFormat="1" ht="18.75">
      <c r="A72" s="216"/>
      <c r="B72" s="488" t="s">
        <v>415</v>
      </c>
      <c r="C72" s="489"/>
      <c r="D72" s="489"/>
      <c r="E72" s="489"/>
      <c r="F72" s="490"/>
      <c r="G72" s="231"/>
      <c r="H72" s="231">
        <v>311</v>
      </c>
      <c r="I72" s="194"/>
      <c r="J72" s="177"/>
      <c r="K72" s="177"/>
      <c r="L72" s="194"/>
      <c r="M72" s="194"/>
      <c r="N72" s="177"/>
      <c r="O72" s="194"/>
      <c r="P72" s="177"/>
      <c r="Q72" s="177"/>
      <c r="R72" s="177"/>
      <c r="S72" s="177"/>
      <c r="T72" s="177"/>
      <c r="U72" s="177"/>
      <c r="V72" s="177"/>
      <c r="W72" s="197"/>
      <c r="X72" s="178"/>
      <c r="Y72" s="178"/>
      <c r="Z72" s="178"/>
      <c r="AA72" s="178"/>
      <c r="AB72" s="178"/>
    </row>
    <row r="73" spans="1:28" s="146" customFormat="1" ht="18.75">
      <c r="A73" s="216"/>
      <c r="B73" s="233"/>
      <c r="C73" s="234"/>
      <c r="D73" s="234"/>
      <c r="E73" s="234"/>
      <c r="F73" s="234"/>
      <c r="G73" s="235"/>
      <c r="H73" s="194"/>
      <c r="I73" s="194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8"/>
      <c r="X73" s="178"/>
      <c r="Y73" s="178"/>
      <c r="Z73" s="178"/>
      <c r="AA73" s="178"/>
      <c r="AB73" s="178"/>
    </row>
    <row r="74" spans="1:28" s="146" customFormat="1" ht="18.75" customHeight="1">
      <c r="A74" s="216"/>
      <c r="B74" s="233"/>
      <c r="C74" s="234"/>
      <c r="D74" s="234"/>
      <c r="E74" s="234"/>
      <c r="F74" s="234"/>
      <c r="G74" s="491" t="s">
        <v>62</v>
      </c>
      <c r="H74" s="492"/>
      <c r="I74" s="493" t="s">
        <v>316</v>
      </c>
      <c r="J74" s="492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8"/>
      <c r="X74" s="178"/>
      <c r="Y74" s="178"/>
      <c r="Z74" s="178"/>
      <c r="AA74" s="178"/>
      <c r="AB74" s="178"/>
    </row>
    <row r="75" spans="1:28" s="207" customFormat="1" ht="12.75">
      <c r="A75" s="236"/>
      <c r="B75" s="237"/>
      <c r="C75" s="238"/>
      <c r="D75" s="238"/>
      <c r="E75" s="238"/>
      <c r="F75" s="238"/>
      <c r="G75" s="494" t="s">
        <v>51</v>
      </c>
      <c r="H75" s="495"/>
      <c r="I75" s="494" t="s">
        <v>51</v>
      </c>
      <c r="J75" s="495"/>
      <c r="W75" s="209"/>
      <c r="X75" s="209"/>
      <c r="Y75" s="209"/>
      <c r="Z75" s="209"/>
      <c r="AA75" s="209"/>
      <c r="AB75" s="209"/>
    </row>
    <row r="76" spans="1:28" s="185" customFormat="1" ht="18.75">
      <c r="A76" s="216"/>
      <c r="B76" s="479" t="s">
        <v>403</v>
      </c>
      <c r="C76" s="480"/>
      <c r="D76" s="480"/>
      <c r="E76" s="480"/>
      <c r="F76" s="481"/>
      <c r="G76" s="482">
        <f>'05 15 г'!G77:H77</f>
        <v>77187.51999999995</v>
      </c>
      <c r="H76" s="483"/>
      <c r="I76" s="482">
        <f>'05 15 г'!I77:J77</f>
        <v>0</v>
      </c>
      <c r="J76" s="483"/>
      <c r="L76" s="239" t="s">
        <v>338</v>
      </c>
      <c r="M76" s="239" t="s">
        <v>339</v>
      </c>
      <c r="W76" s="239"/>
      <c r="X76" s="239"/>
      <c r="Y76" s="239"/>
      <c r="Z76" s="239"/>
      <c r="AA76" s="239"/>
      <c r="AB76" s="239"/>
    </row>
    <row r="77" spans="1:28" s="146" customFormat="1" ht="18.75">
      <c r="A77" s="195"/>
      <c r="B77" s="479" t="s">
        <v>404</v>
      </c>
      <c r="C77" s="480"/>
      <c r="D77" s="480"/>
      <c r="E77" s="480"/>
      <c r="F77" s="481"/>
      <c r="G77" s="482">
        <f>G76+I47-J47+K53</f>
        <v>48808.15999999993</v>
      </c>
      <c r="H77" s="483"/>
      <c r="I77" s="484">
        <f>I76+I53-K53+D54</f>
        <v>0</v>
      </c>
      <c r="J77" s="483"/>
      <c r="K77" s="177"/>
      <c r="L77" s="197">
        <f>G77</f>
        <v>48808.15999999993</v>
      </c>
      <c r="M77" s="197">
        <f>I77</f>
        <v>0</v>
      </c>
      <c r="N77" s="177"/>
      <c r="O77" s="240"/>
      <c r="P77" s="241"/>
      <c r="Q77" s="177"/>
      <c r="R77" s="177"/>
      <c r="S77" s="177"/>
      <c r="T77" s="177"/>
      <c r="U77" s="177"/>
      <c r="V77" s="177"/>
      <c r="W77" s="178"/>
      <c r="X77" s="178"/>
      <c r="Y77" s="178"/>
      <c r="Z77" s="178"/>
      <c r="AA77" s="178"/>
      <c r="AB77" s="178"/>
    </row>
    <row r="78" spans="1:28" s="146" customFormat="1" ht="18.75">
      <c r="A78" s="194"/>
      <c r="B78" s="194"/>
      <c r="C78" s="194"/>
      <c r="D78" s="194"/>
      <c r="E78" s="194"/>
      <c r="F78" s="194"/>
      <c r="G78" s="242"/>
      <c r="H78" s="194"/>
      <c r="I78" s="194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8"/>
      <c r="X78" s="178"/>
      <c r="Y78" s="178"/>
      <c r="Z78" s="178"/>
      <c r="AA78" s="178"/>
      <c r="AB78" s="178"/>
    </row>
    <row r="79" spans="1:28" s="146" customFormat="1" ht="18.75">
      <c r="A79" s="194" t="s">
        <v>392</v>
      </c>
      <c r="B79" s="177"/>
      <c r="C79" s="177"/>
      <c r="D79" s="177"/>
      <c r="E79" s="177"/>
      <c r="F79" s="177"/>
      <c r="G79" s="243"/>
      <c r="H79" s="244"/>
      <c r="I79" s="194"/>
      <c r="J79" s="177"/>
      <c r="K79" s="177"/>
      <c r="L79" s="194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8"/>
      <c r="X79" s="178"/>
      <c r="Y79" s="178"/>
      <c r="Z79" s="178"/>
      <c r="AA79" s="178"/>
      <c r="AB79" s="178"/>
    </row>
    <row r="80" spans="1:28" s="146" customFormat="1" ht="18.75">
      <c r="A80" s="194"/>
      <c r="B80" s="177"/>
      <c r="C80" s="177"/>
      <c r="D80" s="177"/>
      <c r="E80" s="177"/>
      <c r="F80" s="177"/>
      <c r="G80" s="194"/>
      <c r="H80" s="194"/>
      <c r="I80" s="194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8"/>
      <c r="X80" s="178"/>
      <c r="Y80" s="178"/>
      <c r="Z80" s="178"/>
      <c r="AA80" s="178"/>
      <c r="AB80" s="178"/>
    </row>
    <row r="81" spans="2:12" ht="18.75">
      <c r="B81" s="238"/>
      <c r="C81" s="238"/>
      <c r="D81" s="238"/>
      <c r="E81" s="559" t="s">
        <v>399</v>
      </c>
      <c r="F81" s="560"/>
      <c r="G81" s="482" t="s">
        <v>400</v>
      </c>
      <c r="H81" s="483"/>
      <c r="I81" s="194"/>
      <c r="L81" s="177" t="s">
        <v>401</v>
      </c>
    </row>
    <row r="82" spans="1:12" ht="18.75">
      <c r="A82" s="194"/>
      <c r="B82" s="561" t="s">
        <v>402</v>
      </c>
      <c r="C82" s="562"/>
      <c r="D82" s="563"/>
      <c r="E82" s="482">
        <f>M47</f>
        <v>67658.72</v>
      </c>
      <c r="F82" s="483"/>
      <c r="G82" s="482">
        <f>N47</f>
        <v>68182.16</v>
      </c>
      <c r="H82" s="483"/>
      <c r="I82" s="194"/>
      <c r="L82" s="194">
        <f>E82-G82+H47-I47</f>
        <v>-0.01999999999679858</v>
      </c>
    </row>
    <row r="83" spans="1:9" ht="18.75">
      <c r="A83" s="194"/>
      <c r="H83" s="194"/>
      <c r="I83" s="194"/>
    </row>
    <row r="84" spans="1:9" ht="18.75">
      <c r="A84" s="194"/>
      <c r="H84" s="194"/>
      <c r="I84" s="194"/>
    </row>
    <row r="85" spans="1:9" ht="18.75">
      <c r="A85" s="194"/>
      <c r="H85" s="194"/>
      <c r="I85" s="194"/>
    </row>
    <row r="86" spans="1:9" ht="14.25" customHeight="1">
      <c r="A86" s="194"/>
      <c r="H86" s="194"/>
      <c r="I86" s="194"/>
    </row>
    <row r="87" spans="8:19" ht="18.75" hidden="1">
      <c r="H87" s="194"/>
      <c r="L87" s="177">
        <v>0</v>
      </c>
      <c r="O87" s="245" t="s">
        <v>280</v>
      </c>
      <c r="P87" s="246">
        <f>'[2]июнь2013г'!D92</f>
        <v>5934.36</v>
      </c>
      <c r="Q87" s="246">
        <f>'[2]июнь2013г'!E92</f>
        <v>2626.2</v>
      </c>
      <c r="R87" s="246">
        <f>'[2]июнь2013г'!F92</f>
        <v>2134.76</v>
      </c>
      <c r="S87" s="246">
        <f>'[2]июнь2013г'!G92</f>
        <v>6425.8</v>
      </c>
    </row>
    <row r="88" spans="3:19" ht="18.75" hidden="1">
      <c r="C88" s="216"/>
      <c r="O88" s="246" t="s">
        <v>283</v>
      </c>
      <c r="P88" s="214">
        <f>S87</f>
        <v>6425.8</v>
      </c>
      <c r="Q88" s="180">
        <v>2626.2</v>
      </c>
      <c r="R88" s="180">
        <v>2377.48</v>
      </c>
      <c r="S88" s="214">
        <f>P88+Q88-R88+L87</f>
        <v>6674.52</v>
      </c>
    </row>
    <row r="89" ht="18.75" hidden="1"/>
    <row r="90" ht="18.75" hidden="1"/>
    <row r="91" spans="1:8" ht="18.75">
      <c r="A91" s="247" t="s">
        <v>377</v>
      </c>
      <c r="H91" s="292" t="s">
        <v>70</v>
      </c>
    </row>
    <row r="92" spans="1:8" ht="18.75">
      <c r="A92" s="247" t="s">
        <v>378</v>
      </c>
      <c r="H92" s="292" t="s">
        <v>71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4">
    <mergeCell ref="E81:F81"/>
    <mergeCell ref="G81:H81"/>
    <mergeCell ref="B82:D82"/>
    <mergeCell ref="E82:F82"/>
    <mergeCell ref="G82:H82"/>
    <mergeCell ref="B76:F76"/>
    <mergeCell ref="G76:H76"/>
    <mergeCell ref="I76:J76"/>
    <mergeCell ref="B77:F77"/>
    <mergeCell ref="G77:H77"/>
    <mergeCell ref="I77:J77"/>
    <mergeCell ref="B71:F71"/>
    <mergeCell ref="B72:F72"/>
    <mergeCell ref="G74:H74"/>
    <mergeCell ref="I74:J74"/>
    <mergeCell ref="G75:H75"/>
    <mergeCell ref="I75:J75"/>
    <mergeCell ref="B65:F65"/>
    <mergeCell ref="B66:F66"/>
    <mergeCell ref="B67:F67"/>
    <mergeCell ref="B68:F68"/>
    <mergeCell ref="B69:F69"/>
    <mergeCell ref="B70:F70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50:F50"/>
    <mergeCell ref="B53:F53"/>
    <mergeCell ref="B54:C54"/>
    <mergeCell ref="B57:F57"/>
    <mergeCell ref="B58:F58"/>
    <mergeCell ref="B59:F59"/>
    <mergeCell ref="C14:D15"/>
    <mergeCell ref="A35:K36"/>
    <mergeCell ref="W44:AA44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FF00"/>
  </sheetPr>
  <dimension ref="A2:AC93"/>
  <sheetViews>
    <sheetView view="pageBreakPreview" zoomScale="80" zoomScaleSheetLayoutView="80" zoomScalePageLayoutView="0" workbookViewId="0" topLeftCell="A45">
      <selection activeCell="D95" sqref="D95"/>
    </sheetView>
  </sheetViews>
  <sheetFormatPr defaultColWidth="9.140625" defaultRowHeight="15" outlineLevelCol="1"/>
  <cols>
    <col min="1" max="1" width="9.8515625" style="177" bestFit="1" customWidth="1"/>
    <col min="2" max="2" width="12.140625" style="177" customWidth="1"/>
    <col min="3" max="3" width="10.7109375" style="177" customWidth="1"/>
    <col min="4" max="4" width="10.57421875" style="177" customWidth="1"/>
    <col min="5" max="5" width="10.28125" style="177" customWidth="1"/>
    <col min="6" max="6" width="11.421875" style="177" customWidth="1"/>
    <col min="7" max="7" width="12.140625" style="177" customWidth="1"/>
    <col min="8" max="8" width="13.140625" style="177" customWidth="1"/>
    <col min="9" max="9" width="13.421875" style="177" customWidth="1"/>
    <col min="10" max="10" width="12.7109375" style="177" customWidth="1"/>
    <col min="11" max="11" width="18.140625" style="177" customWidth="1"/>
    <col min="12" max="12" width="13.421875" style="177" hidden="1" customWidth="1" outlineLevel="1"/>
    <col min="13" max="13" width="12.7109375" style="177" hidden="1" customWidth="1" outlineLevel="1"/>
    <col min="14" max="14" width="7.421875" style="177" hidden="1" customWidth="1" outlineLevel="1"/>
    <col min="15" max="15" width="12.7109375" style="177" hidden="1" customWidth="1" outlineLevel="1"/>
    <col min="16" max="16" width="12.8515625" style="177" hidden="1" customWidth="1" outlineLevel="1"/>
    <col min="17" max="17" width="7.421875" style="177" hidden="1" customWidth="1" outlineLevel="1"/>
    <col min="18" max="20" width="9.140625" style="177" hidden="1" customWidth="1" outlineLevel="1"/>
    <col min="21" max="21" width="9.140625" style="177" customWidth="1" collapsed="1"/>
    <col min="22" max="22" width="6.7109375" style="177" bestFit="1" customWidth="1"/>
    <col min="23" max="23" width="12.7109375" style="178" bestFit="1" customWidth="1"/>
    <col min="24" max="27" width="13.00390625" style="178" bestFit="1" customWidth="1"/>
    <col min="28" max="28" width="9.140625" style="178" customWidth="1"/>
    <col min="29" max="41" width="9.140625" style="146" customWidth="1"/>
    <col min="42" max="16384" width="9.140625" style="177" customWidth="1"/>
  </cols>
  <sheetData>
    <row r="1" ht="12.75" customHeight="1" hidden="1"/>
    <row r="2" spans="2:8" ht="18.75" hidden="1">
      <c r="B2" s="179" t="s">
        <v>293</v>
      </c>
      <c r="C2" s="179"/>
      <c r="D2" s="179" t="s">
        <v>294</v>
      </c>
      <c r="E2" s="179"/>
      <c r="F2" s="179" t="s">
        <v>295</v>
      </c>
      <c r="G2" s="179"/>
      <c r="H2" s="179"/>
    </row>
    <row r="3" ht="18.75" hidden="1"/>
    <row r="4" ht="1.5" customHeight="1" hidden="1"/>
    <row r="5" ht="18.75" hidden="1"/>
    <row r="6" spans="2:11" ht="18.75" hidden="1">
      <c r="B6" s="180"/>
      <c r="C6" s="181" t="s">
        <v>0</v>
      </c>
      <c r="D6" s="181" t="s">
        <v>1</v>
      </c>
      <c r="E6" s="181"/>
      <c r="F6" s="181" t="s">
        <v>2</v>
      </c>
      <c r="G6" s="181" t="s">
        <v>3</v>
      </c>
      <c r="H6" s="181" t="s">
        <v>4</v>
      </c>
      <c r="I6" s="181" t="s">
        <v>5</v>
      </c>
      <c r="J6" s="181"/>
      <c r="K6" s="182"/>
    </row>
    <row r="7" spans="2:11" ht="18.75" hidden="1">
      <c r="B7" s="180"/>
      <c r="C7" s="181" t="s">
        <v>6</v>
      </c>
      <c r="D7" s="181"/>
      <c r="E7" s="181"/>
      <c r="F7" s="181"/>
      <c r="G7" s="181" t="s">
        <v>7</v>
      </c>
      <c r="H7" s="181" t="s">
        <v>8</v>
      </c>
      <c r="I7" s="181" t="s">
        <v>9</v>
      </c>
      <c r="J7" s="181"/>
      <c r="K7" s="182"/>
    </row>
    <row r="8" spans="2:11" ht="18.75" hidden="1">
      <c r="B8" s="180" t="s">
        <v>177</v>
      </c>
      <c r="C8" s="183">
        <v>48.28</v>
      </c>
      <c r="D8" s="183">
        <v>0</v>
      </c>
      <c r="E8" s="183"/>
      <c r="F8" s="184"/>
      <c r="G8" s="180"/>
      <c r="H8" s="183">
        <v>0</v>
      </c>
      <c r="I8" s="184">
        <v>48.28</v>
      </c>
      <c r="J8" s="180"/>
      <c r="K8" s="185"/>
    </row>
    <row r="9" spans="2:11" ht="18.75" hidden="1">
      <c r="B9" s="180" t="s">
        <v>11</v>
      </c>
      <c r="C9" s="183">
        <v>4790.06</v>
      </c>
      <c r="D9" s="183">
        <v>3707.55</v>
      </c>
      <c r="E9" s="183"/>
      <c r="F9" s="184">
        <v>2795.32</v>
      </c>
      <c r="G9" s="180"/>
      <c r="H9" s="183">
        <v>2795.32</v>
      </c>
      <c r="I9" s="184">
        <v>5702.29</v>
      </c>
      <c r="J9" s="180"/>
      <c r="K9" s="185"/>
    </row>
    <row r="10" spans="2:11" ht="18.75" hidden="1">
      <c r="B10" s="180" t="s">
        <v>12</v>
      </c>
      <c r="C10" s="180"/>
      <c r="D10" s="183">
        <f>SUM(D8:D9)</f>
        <v>3707.55</v>
      </c>
      <c r="E10" s="183"/>
      <c r="F10" s="180"/>
      <c r="G10" s="180"/>
      <c r="H10" s="183">
        <f>SUM(H8:H9)</f>
        <v>2795.32</v>
      </c>
      <c r="I10" s="180"/>
      <c r="J10" s="180"/>
      <c r="K10" s="185"/>
    </row>
    <row r="11" ht="18.75" hidden="1">
      <c r="B11" s="177" t="s">
        <v>296</v>
      </c>
    </row>
    <row r="12" ht="7.5" customHeight="1" hidden="1"/>
    <row r="13" ht="8.25" customHeight="1" hidden="1"/>
    <row r="14" spans="2:17" ht="18.75" hidden="1">
      <c r="B14" s="186" t="s">
        <v>252</v>
      </c>
      <c r="C14" s="511" t="s">
        <v>14</v>
      </c>
      <c r="D14" s="512"/>
      <c r="E14" s="365"/>
      <c r="F14" s="181"/>
      <c r="G14" s="181"/>
      <c r="H14" s="181"/>
      <c r="I14" s="181" t="s">
        <v>20</v>
      </c>
      <c r="J14" s="185"/>
      <c r="K14" s="185"/>
      <c r="L14" s="185"/>
      <c r="M14" s="185"/>
      <c r="N14" s="185"/>
      <c r="O14" s="185"/>
      <c r="P14" s="185"/>
      <c r="Q14" s="185"/>
    </row>
    <row r="15" spans="2:17" ht="14.25" customHeight="1" hidden="1">
      <c r="B15" s="187"/>
      <c r="C15" s="513"/>
      <c r="D15" s="514"/>
      <c r="E15" s="366"/>
      <c r="F15" s="181"/>
      <c r="G15" s="181"/>
      <c r="H15" s="181" t="s">
        <v>270</v>
      </c>
      <c r="I15" s="181"/>
      <c r="J15" s="185"/>
      <c r="K15" s="185"/>
      <c r="L15" s="185"/>
      <c r="M15" s="185"/>
      <c r="N15" s="185"/>
      <c r="O15" s="185"/>
      <c r="P15" s="185"/>
      <c r="Q15" s="185"/>
    </row>
    <row r="16" spans="2:17" ht="3.75" customHeight="1" hidden="1">
      <c r="B16" s="188"/>
      <c r="C16" s="180"/>
      <c r="D16" s="180"/>
      <c r="E16" s="180"/>
      <c r="F16" s="180"/>
      <c r="G16" s="180"/>
      <c r="H16" s="180"/>
      <c r="I16" s="180"/>
      <c r="J16" s="185"/>
      <c r="K16" s="185"/>
      <c r="L16" s="185"/>
      <c r="M16" s="185"/>
      <c r="N16" s="185"/>
      <c r="O16" s="185"/>
      <c r="P16" s="185"/>
      <c r="Q16" s="185"/>
    </row>
    <row r="17" spans="2:17" ht="13.5" customHeight="1" hidden="1">
      <c r="B17" s="180"/>
      <c r="C17" s="180"/>
      <c r="D17" s="180"/>
      <c r="E17" s="180"/>
      <c r="F17" s="180"/>
      <c r="G17" s="180"/>
      <c r="H17" s="180"/>
      <c r="I17" s="180"/>
      <c r="J17" s="185"/>
      <c r="K17" s="185"/>
      <c r="L17" s="185"/>
      <c r="M17" s="185"/>
      <c r="N17" s="185"/>
      <c r="O17" s="185"/>
      <c r="P17" s="185"/>
      <c r="Q17" s="185"/>
    </row>
    <row r="18" spans="2:17" ht="0.75" customHeight="1" hidden="1">
      <c r="B18" s="180"/>
      <c r="C18" s="180"/>
      <c r="D18" s="180"/>
      <c r="E18" s="180"/>
      <c r="F18" s="180"/>
      <c r="G18" s="180"/>
      <c r="H18" s="180"/>
      <c r="I18" s="180"/>
      <c r="J18" s="185"/>
      <c r="K18" s="185"/>
      <c r="L18" s="185"/>
      <c r="M18" s="185"/>
      <c r="N18" s="185"/>
      <c r="O18" s="185"/>
      <c r="P18" s="185"/>
      <c r="Q18" s="185"/>
    </row>
    <row r="19" spans="2:17" ht="14.25" customHeight="1" hidden="1" thickBot="1">
      <c r="B19" s="180"/>
      <c r="C19" s="180"/>
      <c r="D19" s="180"/>
      <c r="E19" s="180"/>
      <c r="F19" s="180"/>
      <c r="G19" s="180"/>
      <c r="H19" s="180"/>
      <c r="I19" s="180"/>
      <c r="J19" s="185"/>
      <c r="K19" s="185"/>
      <c r="L19" s="185"/>
      <c r="M19" s="185"/>
      <c r="N19" s="185"/>
      <c r="O19" s="185"/>
      <c r="P19" s="185"/>
      <c r="Q19" s="185"/>
    </row>
    <row r="20" spans="2:17" ht="0.75" customHeight="1" hidden="1">
      <c r="B20" s="180"/>
      <c r="C20" s="180"/>
      <c r="D20" s="180"/>
      <c r="E20" s="180"/>
      <c r="F20" s="180"/>
      <c r="G20" s="180"/>
      <c r="H20" s="180"/>
      <c r="I20" s="180"/>
      <c r="J20" s="185"/>
      <c r="K20" s="185"/>
      <c r="L20" s="185"/>
      <c r="M20" s="185"/>
      <c r="N20" s="185"/>
      <c r="O20" s="185"/>
      <c r="P20" s="185"/>
      <c r="Q20" s="185"/>
    </row>
    <row r="21" spans="2:17" ht="19.5" hidden="1" thickBot="1">
      <c r="B21" s="180"/>
      <c r="C21" s="180"/>
      <c r="D21" s="180"/>
      <c r="E21" s="180"/>
      <c r="F21" s="180"/>
      <c r="G21" s="189" t="s">
        <v>297</v>
      </c>
      <c r="H21" s="190" t="s">
        <v>262</v>
      </c>
      <c r="I21" s="180"/>
      <c r="J21" s="185"/>
      <c r="K21" s="185"/>
      <c r="L21" s="185"/>
      <c r="M21" s="185"/>
      <c r="N21" s="185"/>
      <c r="O21" s="185"/>
      <c r="P21" s="185"/>
      <c r="Q21" s="185"/>
    </row>
    <row r="22" spans="2:17" ht="18.75" hidden="1">
      <c r="B22" s="191" t="s">
        <v>215</v>
      </c>
      <c r="C22" s="191"/>
      <c r="D22" s="191"/>
      <c r="E22" s="191"/>
      <c r="F22" s="183"/>
      <c r="G22" s="180">
        <v>347.8</v>
      </c>
      <c r="H22" s="180">
        <v>7.55</v>
      </c>
      <c r="I22" s="184">
        <f>G22*H22</f>
        <v>2625.89</v>
      </c>
      <c r="J22" s="185"/>
      <c r="K22" s="185"/>
      <c r="L22" s="185"/>
      <c r="M22" s="185"/>
      <c r="N22" s="185"/>
      <c r="O22" s="185"/>
      <c r="P22" s="185"/>
      <c r="Q22" s="185"/>
    </row>
    <row r="23" spans="2:17" ht="18.75" hidden="1">
      <c r="B23" s="191" t="s">
        <v>216</v>
      </c>
      <c r="C23" s="191"/>
      <c r="D23" s="191"/>
      <c r="E23" s="191"/>
      <c r="F23" s="180"/>
      <c r="G23" s="180"/>
      <c r="H23" s="180"/>
      <c r="I23" s="180"/>
      <c r="J23" s="185"/>
      <c r="K23" s="185"/>
      <c r="L23" s="185"/>
      <c r="M23" s="185"/>
      <c r="N23" s="185"/>
      <c r="O23" s="185"/>
      <c r="P23" s="185"/>
      <c r="Q23" s="185"/>
    </row>
    <row r="24" spans="2:17" ht="2.25" customHeight="1" hidden="1">
      <c r="B24" s="191" t="s">
        <v>217</v>
      </c>
      <c r="C24" s="191" t="s">
        <v>218</v>
      </c>
      <c r="D24" s="191"/>
      <c r="E24" s="191"/>
      <c r="F24" s="180"/>
      <c r="G24" s="180"/>
      <c r="H24" s="180"/>
      <c r="I24" s="180"/>
      <c r="J24" s="185"/>
      <c r="K24" s="185"/>
      <c r="L24" s="185"/>
      <c r="M24" s="185"/>
      <c r="N24" s="185"/>
      <c r="O24" s="185"/>
      <c r="P24" s="185"/>
      <c r="Q24" s="185"/>
    </row>
    <row r="25" spans="2:17" ht="14.25" customHeight="1" hidden="1">
      <c r="B25" s="191" t="s">
        <v>219</v>
      </c>
      <c r="C25" s="191"/>
      <c r="D25" s="191"/>
      <c r="E25" s="191"/>
      <c r="F25" s="180"/>
      <c r="G25" s="180"/>
      <c r="H25" s="180"/>
      <c r="I25" s="180"/>
      <c r="J25" s="185"/>
      <c r="K25" s="185"/>
      <c r="L25" s="185"/>
      <c r="M25" s="185"/>
      <c r="N25" s="185"/>
      <c r="O25" s="185"/>
      <c r="P25" s="185"/>
      <c r="Q25" s="185"/>
    </row>
    <row r="26" spans="2:17" ht="18.75" hidden="1">
      <c r="B26" s="180"/>
      <c r="C26" s="180"/>
      <c r="D26" s="180"/>
      <c r="E26" s="180"/>
      <c r="F26" s="180"/>
      <c r="G26" s="180"/>
      <c r="H26" s="180"/>
      <c r="I26" s="180"/>
      <c r="J26" s="185"/>
      <c r="K26" s="185"/>
      <c r="L26" s="185"/>
      <c r="M26" s="185"/>
      <c r="N26" s="185"/>
      <c r="O26" s="185"/>
      <c r="P26" s="185"/>
      <c r="Q26" s="185"/>
    </row>
    <row r="27" spans="2:17" ht="0.75" customHeight="1" hidden="1">
      <c r="B27" s="180"/>
      <c r="C27" s="180"/>
      <c r="D27" s="180"/>
      <c r="E27" s="180"/>
      <c r="F27" s="180"/>
      <c r="G27" s="180"/>
      <c r="H27" s="180"/>
      <c r="I27" s="180"/>
      <c r="J27" s="185"/>
      <c r="K27" s="185"/>
      <c r="L27" s="185"/>
      <c r="M27" s="185"/>
      <c r="N27" s="185"/>
      <c r="O27" s="185"/>
      <c r="P27" s="185"/>
      <c r="Q27" s="185"/>
    </row>
    <row r="28" spans="2:17" ht="3.75" customHeight="1" hidden="1">
      <c r="B28" s="180"/>
      <c r="C28" s="180"/>
      <c r="D28" s="180"/>
      <c r="E28" s="180"/>
      <c r="F28" s="180"/>
      <c r="G28" s="180"/>
      <c r="H28" s="180"/>
      <c r="I28" s="180"/>
      <c r="J28" s="185"/>
      <c r="K28" s="185"/>
      <c r="L28" s="185"/>
      <c r="M28" s="185"/>
      <c r="N28" s="185"/>
      <c r="O28" s="185"/>
      <c r="P28" s="185"/>
      <c r="Q28" s="185"/>
    </row>
    <row r="29" spans="2:17" ht="18.75" hidden="1">
      <c r="B29" s="180"/>
      <c r="C29" s="180"/>
      <c r="D29" s="180"/>
      <c r="E29" s="180"/>
      <c r="F29" s="180"/>
      <c r="G29" s="180"/>
      <c r="H29" s="180"/>
      <c r="I29" s="180"/>
      <c r="J29" s="185"/>
      <c r="K29" s="185"/>
      <c r="L29" s="185"/>
      <c r="M29" s="185"/>
      <c r="N29" s="185"/>
      <c r="O29" s="185"/>
      <c r="P29" s="185"/>
      <c r="Q29" s="185"/>
    </row>
    <row r="30" spans="2:17" ht="0.75" customHeight="1" hidden="1">
      <c r="B30" s="180"/>
      <c r="C30" s="180"/>
      <c r="D30" s="180"/>
      <c r="E30" s="180"/>
      <c r="F30" s="180"/>
      <c r="G30" s="180"/>
      <c r="H30" s="180"/>
      <c r="I30" s="180"/>
      <c r="J30" s="185"/>
      <c r="K30" s="185"/>
      <c r="L30" s="185"/>
      <c r="M30" s="185"/>
      <c r="N30" s="185"/>
      <c r="O30" s="185"/>
      <c r="P30" s="185"/>
      <c r="Q30" s="185"/>
    </row>
    <row r="31" spans="2:17" ht="18.75" hidden="1">
      <c r="B31" s="180"/>
      <c r="C31" s="180"/>
      <c r="D31" s="180"/>
      <c r="E31" s="180"/>
      <c r="F31" s="180"/>
      <c r="G31" s="180"/>
      <c r="H31" s="180"/>
      <c r="I31" s="180"/>
      <c r="J31" s="185"/>
      <c r="K31" s="185"/>
      <c r="L31" s="185"/>
      <c r="M31" s="185"/>
      <c r="N31" s="185"/>
      <c r="O31" s="185"/>
      <c r="P31" s="185"/>
      <c r="Q31" s="185"/>
    </row>
    <row r="32" spans="2:17" ht="18.75" hidden="1">
      <c r="B32" s="180"/>
      <c r="C32" s="180"/>
      <c r="D32" s="180"/>
      <c r="E32" s="180"/>
      <c r="F32" s="180"/>
      <c r="G32" s="180"/>
      <c r="H32" s="180"/>
      <c r="I32" s="180"/>
      <c r="J32" s="185"/>
      <c r="K32" s="185"/>
      <c r="L32" s="185"/>
      <c r="M32" s="185"/>
      <c r="N32" s="185"/>
      <c r="O32" s="185"/>
      <c r="P32" s="185"/>
      <c r="Q32" s="185"/>
    </row>
    <row r="33" spans="1:28" s="146" customFormat="1" ht="18.75" hidden="1">
      <c r="A33" s="177"/>
      <c r="B33" s="180"/>
      <c r="C33" s="180"/>
      <c r="D33" s="180"/>
      <c r="E33" s="180"/>
      <c r="F33" s="180"/>
      <c r="G33" s="181"/>
      <c r="H33" s="181"/>
      <c r="I33" s="192"/>
      <c r="J33" s="185"/>
      <c r="K33" s="185"/>
      <c r="L33" s="185"/>
      <c r="M33" s="185"/>
      <c r="N33" s="185"/>
      <c r="O33" s="185"/>
      <c r="P33" s="185"/>
      <c r="Q33" s="185"/>
      <c r="R33" s="177"/>
      <c r="S33" s="177"/>
      <c r="T33" s="177"/>
      <c r="U33" s="177"/>
      <c r="V33" s="177"/>
      <c r="W33" s="178"/>
      <c r="X33" s="178"/>
      <c r="Y33" s="178"/>
      <c r="Z33" s="178"/>
      <c r="AA33" s="178"/>
      <c r="AB33" s="178"/>
    </row>
    <row r="34" spans="1:28" s="146" customFormat="1" ht="18.75" hidden="1">
      <c r="A34" s="177"/>
      <c r="B34" s="180"/>
      <c r="C34" s="180"/>
      <c r="D34" s="180"/>
      <c r="E34" s="180"/>
      <c r="F34" s="180"/>
      <c r="G34" s="180"/>
      <c r="H34" s="180" t="s">
        <v>27</v>
      </c>
      <c r="I34" s="193">
        <f>SUM(I17:I33)</f>
        <v>2625.89</v>
      </c>
      <c r="J34" s="185"/>
      <c r="K34" s="185"/>
      <c r="L34" s="185"/>
      <c r="M34" s="185"/>
      <c r="N34" s="185"/>
      <c r="O34" s="185"/>
      <c r="P34" s="185"/>
      <c r="Q34" s="185"/>
      <c r="R34" s="177"/>
      <c r="S34" s="177"/>
      <c r="T34" s="177"/>
      <c r="U34" s="177"/>
      <c r="V34" s="177"/>
      <c r="W34" s="178"/>
      <c r="X34" s="178"/>
      <c r="Y34" s="178"/>
      <c r="Z34" s="178"/>
      <c r="AA34" s="178"/>
      <c r="AB34" s="178"/>
    </row>
    <row r="35" spans="1:28" s="146" customFormat="1" ht="18.75">
      <c r="A35" s="515" t="s">
        <v>298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8"/>
      <c r="X35" s="178"/>
      <c r="Y35" s="178"/>
      <c r="Z35" s="178"/>
      <c r="AA35" s="178"/>
      <c r="AB35" s="178"/>
    </row>
    <row r="36" spans="1:28" s="146" customFormat="1" ht="18.75">
      <c r="A36" s="515"/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8"/>
      <c r="X36" s="178"/>
      <c r="Y36" s="178"/>
      <c r="Z36" s="178"/>
      <c r="AA36" s="178"/>
      <c r="AB36" s="178"/>
    </row>
    <row r="37" spans="1:28" s="146" customFormat="1" ht="18.75" hidden="1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8"/>
      <c r="X37" s="178"/>
      <c r="Y37" s="178"/>
      <c r="Z37" s="178"/>
      <c r="AA37" s="178"/>
      <c r="AB37" s="178"/>
    </row>
    <row r="38" spans="1:28" s="146" customFormat="1" ht="18.75" hidden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8"/>
      <c r="X38" s="178"/>
      <c r="Y38" s="178"/>
      <c r="Z38" s="178"/>
      <c r="AA38" s="178"/>
      <c r="AB38" s="178"/>
    </row>
    <row r="39" spans="1:28" s="146" customFormat="1" ht="18.75">
      <c r="A39" s="194"/>
      <c r="B39" s="195"/>
      <c r="C39" s="195"/>
      <c r="D39" s="195"/>
      <c r="E39" s="195"/>
      <c r="F39" s="195"/>
      <c r="G39" s="195"/>
      <c r="H39" s="194"/>
      <c r="I39" s="194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8"/>
      <c r="X39" s="178"/>
      <c r="Y39" s="178"/>
      <c r="Z39" s="178"/>
      <c r="AA39" s="178"/>
      <c r="AB39" s="178"/>
    </row>
    <row r="40" spans="1:28" s="146" customFormat="1" ht="18.75">
      <c r="A40" s="194"/>
      <c r="B40" s="194" t="s">
        <v>299</v>
      </c>
      <c r="C40" s="195"/>
      <c r="D40" s="195"/>
      <c r="E40" s="195"/>
      <c r="F40" s="195"/>
      <c r="G40" s="194"/>
      <c r="H40" s="195"/>
      <c r="I40" s="194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8"/>
      <c r="X40" s="178"/>
      <c r="Y40" s="178"/>
      <c r="Z40" s="178"/>
      <c r="AA40" s="178"/>
      <c r="AB40" s="178"/>
    </row>
    <row r="41" spans="1:28" s="146" customFormat="1" ht="18.75">
      <c r="A41" s="194"/>
      <c r="B41" s="195" t="s">
        <v>300</v>
      </c>
      <c r="C41" s="194" t="s">
        <v>301</v>
      </c>
      <c r="D41" s="194"/>
      <c r="E41" s="194"/>
      <c r="F41" s="195"/>
      <c r="G41" s="194"/>
      <c r="H41" s="195"/>
      <c r="I41" s="194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8"/>
      <c r="X41" s="178"/>
      <c r="Y41" s="178"/>
      <c r="Z41" s="178"/>
      <c r="AA41" s="178"/>
      <c r="AB41" s="178"/>
    </row>
    <row r="42" spans="1:28" s="146" customFormat="1" ht="18.75">
      <c r="A42" s="194"/>
      <c r="B42" s="195" t="s">
        <v>302</v>
      </c>
      <c r="C42" s="196">
        <v>1798.6000000000001</v>
      </c>
      <c r="D42" s="194" t="s">
        <v>303</v>
      </c>
      <c r="E42" s="194"/>
      <c r="F42" s="195"/>
      <c r="G42" s="194"/>
      <c r="H42" s="195"/>
      <c r="I42" s="194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8"/>
      <c r="X42" s="178"/>
      <c r="Y42" s="178"/>
      <c r="Z42" s="178"/>
      <c r="AA42" s="178"/>
      <c r="AB42" s="178"/>
    </row>
    <row r="43" spans="1:29" s="146" customFormat="1" ht="18" customHeight="1">
      <c r="A43" s="194"/>
      <c r="B43" s="195" t="s">
        <v>304</v>
      </c>
      <c r="C43" s="197" t="s">
        <v>385</v>
      </c>
      <c r="D43" s="194" t="s">
        <v>405</v>
      </c>
      <c r="E43" s="194"/>
      <c r="F43" s="194"/>
      <c r="G43" s="195"/>
      <c r="H43" s="195"/>
      <c r="I43" s="194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85"/>
      <c r="W43" s="239"/>
      <c r="X43" s="239"/>
      <c r="Y43" s="239"/>
      <c r="Z43" s="239"/>
      <c r="AA43" s="239"/>
      <c r="AB43" s="239"/>
      <c r="AC43" s="320"/>
    </row>
    <row r="44" spans="1:29" s="146" customFormat="1" ht="18" customHeight="1">
      <c r="A44" s="194"/>
      <c r="B44" s="195"/>
      <c r="C44" s="197"/>
      <c r="D44" s="194"/>
      <c r="E44" s="194"/>
      <c r="F44" s="194"/>
      <c r="G44" s="195"/>
      <c r="H44" s="195"/>
      <c r="I44" s="194"/>
      <c r="J44" s="177"/>
      <c r="K44" s="177"/>
      <c r="M44" s="177"/>
      <c r="N44" s="177"/>
      <c r="O44" s="177"/>
      <c r="P44" s="177"/>
      <c r="Q44" s="177"/>
      <c r="R44" s="177"/>
      <c r="S44" s="177"/>
      <c r="T44" s="177"/>
      <c r="U44" s="177"/>
      <c r="V44" s="185"/>
      <c r="W44" s="564"/>
      <c r="X44" s="564"/>
      <c r="Y44" s="564"/>
      <c r="Z44" s="564"/>
      <c r="AA44" s="564"/>
      <c r="AB44" s="239"/>
      <c r="AC44" s="320"/>
    </row>
    <row r="45" spans="1:29" s="146" customFormat="1" ht="60" customHeight="1">
      <c r="A45" s="194"/>
      <c r="B45" s="195"/>
      <c r="C45" s="197"/>
      <c r="D45" s="194"/>
      <c r="E45" s="194"/>
      <c r="F45" s="194"/>
      <c r="G45" s="198" t="s">
        <v>307</v>
      </c>
      <c r="H45" s="199" t="s">
        <v>1</v>
      </c>
      <c r="I45" s="199" t="s">
        <v>2</v>
      </c>
      <c r="J45" s="200" t="s">
        <v>308</v>
      </c>
      <c r="K45" s="368" t="s">
        <v>309</v>
      </c>
      <c r="M45" s="177"/>
      <c r="N45" s="177"/>
      <c r="O45" s="177"/>
      <c r="P45" s="177"/>
      <c r="Q45" s="177"/>
      <c r="R45" s="177"/>
      <c r="S45" s="177"/>
      <c r="T45" s="177"/>
      <c r="U45" s="177"/>
      <c r="V45" s="320"/>
      <c r="W45" s="321"/>
      <c r="X45" s="321"/>
      <c r="Y45" s="321"/>
      <c r="Z45" s="321"/>
      <c r="AA45" s="321"/>
      <c r="AB45" s="239"/>
      <c r="AC45" s="320"/>
    </row>
    <row r="46" spans="1:29" s="207" customFormat="1" ht="12.75" customHeight="1">
      <c r="A46" s="202"/>
      <c r="B46" s="203"/>
      <c r="C46" s="204"/>
      <c r="D46" s="202"/>
      <c r="E46" s="202"/>
      <c r="F46" s="202"/>
      <c r="G46" s="205" t="s">
        <v>51</v>
      </c>
      <c r="H46" s="205" t="s">
        <v>51</v>
      </c>
      <c r="I46" s="205" t="s">
        <v>51</v>
      </c>
      <c r="J46" s="205" t="s">
        <v>51</v>
      </c>
      <c r="K46" s="205" t="s">
        <v>51</v>
      </c>
      <c r="M46" s="206" t="s">
        <v>397</v>
      </c>
      <c r="N46" s="206" t="s">
        <v>398</v>
      </c>
      <c r="O46" s="280" t="s">
        <v>409</v>
      </c>
      <c r="P46" s="280" t="s">
        <v>311</v>
      </c>
      <c r="Q46" s="280" t="s">
        <v>410</v>
      </c>
      <c r="R46" s="280" t="s">
        <v>411</v>
      </c>
      <c r="S46" s="206"/>
      <c r="V46" s="322"/>
      <c r="W46" s="323"/>
      <c r="X46" s="323"/>
      <c r="Y46" s="323"/>
      <c r="Z46" s="323"/>
      <c r="AA46" s="323"/>
      <c r="AB46" s="324"/>
      <c r="AC46" s="282"/>
    </row>
    <row r="47" spans="1:29" s="146" customFormat="1" ht="33" customHeight="1">
      <c r="A47" s="194"/>
      <c r="B47" s="503" t="s">
        <v>314</v>
      </c>
      <c r="C47" s="503"/>
      <c r="D47" s="503"/>
      <c r="E47" s="503"/>
      <c r="F47" s="503"/>
      <c r="G47" s="210">
        <f>G49+G50</f>
        <v>14.11</v>
      </c>
      <c r="H47" s="211">
        <f>H49+H50</f>
        <v>25378.246000000003</v>
      </c>
      <c r="I47" s="211">
        <f>P47+O47</f>
        <v>25239.940000000002</v>
      </c>
      <c r="J47" s="212">
        <f>J50+J49</f>
        <v>108368.302</v>
      </c>
      <c r="K47" s="212">
        <f>I47-J47</f>
        <v>-83128.362</v>
      </c>
      <c r="M47" s="370">
        <v>68182.16</v>
      </c>
      <c r="N47" s="370">
        <v>68320.47</v>
      </c>
      <c r="O47" s="285">
        <v>25081.980000000003</v>
      </c>
      <c r="P47" s="285">
        <v>157.96</v>
      </c>
      <c r="Q47" s="285">
        <v>0</v>
      </c>
      <c r="R47" s="285">
        <v>161.36</v>
      </c>
      <c r="S47" s="286">
        <v>5913.21</v>
      </c>
      <c r="T47" s="177"/>
      <c r="U47" s="177"/>
      <c r="V47" s="322"/>
      <c r="W47" s="325"/>
      <c r="X47" s="325"/>
      <c r="Y47" s="325"/>
      <c r="Z47" s="323"/>
      <c r="AA47" s="326"/>
      <c r="AB47" s="239"/>
      <c r="AC47" s="320"/>
    </row>
    <row r="48" spans="1:29" s="146" customFormat="1" ht="18" customHeight="1">
      <c r="A48" s="194"/>
      <c r="B48" s="516" t="s">
        <v>315</v>
      </c>
      <c r="C48" s="486"/>
      <c r="D48" s="486"/>
      <c r="E48" s="486"/>
      <c r="F48" s="487"/>
      <c r="G48" s="213"/>
      <c r="H48" s="214"/>
      <c r="I48" s="214"/>
      <c r="J48" s="180"/>
      <c r="K48" s="180"/>
      <c r="M48" s="177"/>
      <c r="N48" s="177"/>
      <c r="O48" s="177"/>
      <c r="P48" s="177"/>
      <c r="Q48" s="177"/>
      <c r="R48" s="177"/>
      <c r="S48" s="177"/>
      <c r="T48" s="177"/>
      <c r="U48" s="177"/>
      <c r="V48" s="322"/>
      <c r="W48" s="325"/>
      <c r="X48" s="325"/>
      <c r="Y48" s="325"/>
      <c r="Z48" s="323"/>
      <c r="AA48" s="326"/>
      <c r="AB48" s="239"/>
      <c r="AC48" s="320"/>
    </row>
    <row r="49" spans="1:29" s="146" customFormat="1" ht="18" customHeight="1">
      <c r="A49" s="194"/>
      <c r="B49" s="501" t="s">
        <v>11</v>
      </c>
      <c r="C49" s="501"/>
      <c r="D49" s="501"/>
      <c r="E49" s="501"/>
      <c r="F49" s="501"/>
      <c r="G49" s="213">
        <f>G58</f>
        <v>9.47</v>
      </c>
      <c r="H49" s="214">
        <f>G49*C42</f>
        <v>17032.742000000002</v>
      </c>
      <c r="I49" s="214">
        <f>O47</f>
        <v>25081.980000000003</v>
      </c>
      <c r="J49" s="214">
        <f>H49</f>
        <v>17032.742000000002</v>
      </c>
      <c r="K49" s="214">
        <f>I49-J49</f>
        <v>8049.238000000001</v>
      </c>
      <c r="M49" s="177"/>
      <c r="N49" s="177"/>
      <c r="O49" s="177"/>
      <c r="P49" s="177"/>
      <c r="Q49" s="177"/>
      <c r="R49" s="177"/>
      <c r="S49" s="177"/>
      <c r="T49" s="177"/>
      <c r="U49" s="177"/>
      <c r="V49" s="322"/>
      <c r="W49" s="327"/>
      <c r="X49" s="327"/>
      <c r="Y49" s="327"/>
      <c r="Z49" s="323"/>
      <c r="AA49" s="328"/>
      <c r="AB49" s="239"/>
      <c r="AC49" s="320"/>
    </row>
    <row r="50" spans="1:29" s="146" customFormat="1" ht="18" customHeight="1">
      <c r="A50" s="194"/>
      <c r="B50" s="501" t="s">
        <v>62</v>
      </c>
      <c r="C50" s="501"/>
      <c r="D50" s="501"/>
      <c r="E50" s="501"/>
      <c r="F50" s="501"/>
      <c r="G50" s="213">
        <v>4.64</v>
      </c>
      <c r="H50" s="214">
        <f>G50*C42</f>
        <v>8345.504</v>
      </c>
      <c r="I50" s="214">
        <f>I47-I49</f>
        <v>157.95999999999913</v>
      </c>
      <c r="J50" s="214">
        <f>H66</f>
        <v>91335.56</v>
      </c>
      <c r="K50" s="214">
        <f>I50-J50</f>
        <v>-91177.6</v>
      </c>
      <c r="M50" s="177"/>
      <c r="N50" s="177"/>
      <c r="O50" s="177"/>
      <c r="P50" s="177"/>
      <c r="Q50" s="177"/>
      <c r="R50" s="177"/>
      <c r="S50" s="177"/>
      <c r="T50" s="177"/>
      <c r="U50" s="177"/>
      <c r="V50" s="322"/>
      <c r="W50" s="325"/>
      <c r="X50" s="325"/>
      <c r="Y50" s="325"/>
      <c r="Z50" s="323"/>
      <c r="AA50" s="326"/>
      <c r="AB50" s="239"/>
      <c r="AC50" s="320"/>
    </row>
    <row r="51" spans="1:29" s="146" customFormat="1" ht="36.75" customHeight="1">
      <c r="A51" s="194"/>
      <c r="B51" s="279"/>
      <c r="C51" s="279"/>
      <c r="D51" s="279"/>
      <c r="E51" s="279"/>
      <c r="F51" s="278"/>
      <c r="G51" s="177"/>
      <c r="H51" s="177"/>
      <c r="I51" s="177"/>
      <c r="J51" s="177"/>
      <c r="K51" s="177"/>
      <c r="M51" s="177"/>
      <c r="N51" s="177"/>
      <c r="O51" s="177"/>
      <c r="P51" s="177"/>
      <c r="Q51" s="177"/>
      <c r="R51" s="177"/>
      <c r="S51" s="177"/>
      <c r="T51" s="177"/>
      <c r="U51" s="177"/>
      <c r="V51" s="322"/>
      <c r="W51" s="325"/>
      <c r="X51" s="325"/>
      <c r="Y51" s="325"/>
      <c r="Z51" s="323"/>
      <c r="AA51" s="326"/>
      <c r="AB51" s="239"/>
      <c r="AC51" s="320"/>
    </row>
    <row r="52" spans="1:29" s="146" customFormat="1" ht="18.75">
      <c r="A52" s="194"/>
      <c r="B52" s="177"/>
      <c r="C52" s="177"/>
      <c r="D52" s="177"/>
      <c r="E52" s="177"/>
      <c r="F52" s="177"/>
      <c r="G52" s="215" t="s">
        <v>345</v>
      </c>
      <c r="H52" s="215" t="s">
        <v>1</v>
      </c>
      <c r="I52" s="215" t="s">
        <v>2</v>
      </c>
      <c r="J52" s="215" t="s">
        <v>346</v>
      </c>
      <c r="K52" s="215" t="s">
        <v>391</v>
      </c>
      <c r="L52" s="216"/>
      <c r="M52" s="177"/>
      <c r="N52" s="177"/>
      <c r="O52" s="177"/>
      <c r="P52" s="177"/>
      <c r="Q52" s="177"/>
      <c r="R52" s="177"/>
      <c r="S52" s="177"/>
      <c r="T52" s="177"/>
      <c r="U52" s="177"/>
      <c r="V52" s="322"/>
      <c r="W52" s="325"/>
      <c r="X52" s="325"/>
      <c r="Y52" s="325"/>
      <c r="Z52" s="323"/>
      <c r="AA52" s="326"/>
      <c r="AB52" s="239"/>
      <c r="AC52" s="320"/>
    </row>
    <row r="53" spans="1:29" s="146" customFormat="1" ht="18" customHeight="1">
      <c r="A53" s="177"/>
      <c r="B53" s="503" t="s">
        <v>344</v>
      </c>
      <c r="C53" s="503"/>
      <c r="D53" s="503"/>
      <c r="E53" s="503"/>
      <c r="F53" s="517"/>
      <c r="G53" s="217">
        <f>'06 15 г'!J53</f>
        <v>6074.569999999994</v>
      </c>
      <c r="H53" s="217">
        <f>Q47</f>
        <v>0</v>
      </c>
      <c r="I53" s="217">
        <f>R47</f>
        <v>161.36</v>
      </c>
      <c r="J53" s="217">
        <f>G53+H53-I53</f>
        <v>5913.209999999995</v>
      </c>
      <c r="K53" s="217">
        <f>I53+D54</f>
        <v>161.36</v>
      </c>
      <c r="L53" s="177"/>
      <c r="M53" s="177"/>
      <c r="N53" s="185"/>
      <c r="O53" s="177"/>
      <c r="P53" s="177"/>
      <c r="Q53" s="177"/>
      <c r="R53" s="177"/>
      <c r="S53" s="177"/>
      <c r="T53" s="177"/>
      <c r="U53" s="177"/>
      <c r="V53" s="322"/>
      <c r="W53" s="325"/>
      <c r="X53" s="325"/>
      <c r="Y53" s="325"/>
      <c r="Z53" s="323"/>
      <c r="AA53" s="326"/>
      <c r="AB53" s="239"/>
      <c r="AC53" s="320"/>
    </row>
    <row r="54" spans="1:29" s="146" customFormat="1" ht="18" customHeight="1">
      <c r="A54" s="177"/>
      <c r="B54" s="566"/>
      <c r="C54" s="566"/>
      <c r="D54" s="231"/>
      <c r="E54" s="231"/>
      <c r="F54" s="194"/>
      <c r="G54" s="195"/>
      <c r="H54" s="195"/>
      <c r="I54" s="194"/>
      <c r="J54" s="177"/>
      <c r="K54" s="177"/>
      <c r="L54" s="177"/>
      <c r="M54" s="177"/>
      <c r="N54" s="281"/>
      <c r="O54" s="177"/>
      <c r="P54" s="177"/>
      <c r="Q54" s="177"/>
      <c r="R54" s="177"/>
      <c r="S54" s="177"/>
      <c r="T54" s="177"/>
      <c r="U54" s="177"/>
      <c r="V54" s="322"/>
      <c r="W54" s="325"/>
      <c r="X54" s="325"/>
      <c r="Y54" s="325"/>
      <c r="Z54" s="323"/>
      <c r="AA54" s="326"/>
      <c r="AB54" s="239"/>
      <c r="AC54" s="320"/>
    </row>
    <row r="55" spans="1:29" s="146" customFormat="1" ht="18.75">
      <c r="A55" s="194"/>
      <c r="B55" s="218"/>
      <c r="C55" s="219"/>
      <c r="D55" s="220"/>
      <c r="E55" s="220"/>
      <c r="F55" s="220"/>
      <c r="G55" s="217" t="s">
        <v>307</v>
      </c>
      <c r="H55" s="217" t="s">
        <v>317</v>
      </c>
      <c r="I55" s="194"/>
      <c r="J55" s="177"/>
      <c r="K55" s="177"/>
      <c r="L55" s="177"/>
      <c r="M55" s="177"/>
      <c r="N55" s="282"/>
      <c r="O55" s="177"/>
      <c r="P55" s="177"/>
      <c r="Q55" s="177"/>
      <c r="R55" s="177"/>
      <c r="S55" s="177"/>
      <c r="T55" s="177"/>
      <c r="U55" s="177"/>
      <c r="V55" s="322"/>
      <c r="W55" s="325"/>
      <c r="X55" s="325"/>
      <c r="Y55" s="325"/>
      <c r="Z55" s="323"/>
      <c r="AA55" s="326"/>
      <c r="AB55" s="239"/>
      <c r="AC55" s="320"/>
    </row>
    <row r="56" spans="1:29" s="207" customFormat="1" ht="11.25" customHeight="1">
      <c r="A56" s="221"/>
      <c r="B56" s="222"/>
      <c r="C56" s="223"/>
      <c r="D56" s="224"/>
      <c r="E56" s="224"/>
      <c r="F56" s="224"/>
      <c r="G56" s="205" t="s">
        <v>51</v>
      </c>
      <c r="H56" s="205" t="s">
        <v>51</v>
      </c>
      <c r="I56" s="202"/>
      <c r="L56" s="202"/>
      <c r="N56" s="283"/>
      <c r="V56" s="322"/>
      <c r="W56" s="325"/>
      <c r="X56" s="325"/>
      <c r="Y56" s="325"/>
      <c r="Z56" s="323"/>
      <c r="AA56" s="326"/>
      <c r="AB56" s="324"/>
      <c r="AC56" s="282"/>
    </row>
    <row r="57" spans="1:29" s="146" customFormat="1" ht="33.75" customHeight="1">
      <c r="A57" s="225" t="s">
        <v>318</v>
      </c>
      <c r="B57" s="504" t="s">
        <v>342</v>
      </c>
      <c r="C57" s="505"/>
      <c r="D57" s="505"/>
      <c r="E57" s="505"/>
      <c r="F57" s="505"/>
      <c r="G57" s="180"/>
      <c r="H57" s="226">
        <f>H58+H66</f>
        <v>108368.302</v>
      </c>
      <c r="I57" s="194"/>
      <c r="J57" s="177"/>
      <c r="K57" s="177"/>
      <c r="L57" s="177"/>
      <c r="M57" s="177"/>
      <c r="N57" s="216"/>
      <c r="O57" s="177"/>
      <c r="P57" s="177"/>
      <c r="Q57" s="177"/>
      <c r="R57" s="177"/>
      <c r="S57" s="177"/>
      <c r="T57" s="177"/>
      <c r="U57" s="177"/>
      <c r="V57" s="322"/>
      <c r="W57" s="325"/>
      <c r="X57" s="325"/>
      <c r="Y57" s="325"/>
      <c r="Z57" s="323"/>
      <c r="AA57" s="326"/>
      <c r="AB57" s="239"/>
      <c r="AC57" s="320"/>
    </row>
    <row r="58" spans="1:29" s="146" customFormat="1" ht="18.75">
      <c r="A58" s="227" t="s">
        <v>320</v>
      </c>
      <c r="B58" s="506" t="s">
        <v>321</v>
      </c>
      <c r="C58" s="507"/>
      <c r="D58" s="507"/>
      <c r="E58" s="507"/>
      <c r="F58" s="508"/>
      <c r="G58" s="230">
        <f>G59+G60+G61+G63+G65</f>
        <v>9.47</v>
      </c>
      <c r="H58" s="228">
        <f>H59+H60+H61+H63+H65</f>
        <v>17032.742000000002</v>
      </c>
      <c r="I58" s="194"/>
      <c r="J58" s="177"/>
      <c r="K58" s="229"/>
      <c r="L58" s="177"/>
      <c r="M58" s="177"/>
      <c r="N58" s="216"/>
      <c r="O58" s="177"/>
      <c r="P58" s="177"/>
      <c r="Q58" s="177"/>
      <c r="R58" s="177"/>
      <c r="S58" s="177"/>
      <c r="T58" s="177"/>
      <c r="U58" s="177"/>
      <c r="V58" s="329"/>
      <c r="W58" s="330"/>
      <c r="X58" s="330"/>
      <c r="Y58" s="330"/>
      <c r="Z58" s="330"/>
      <c r="AA58" s="330"/>
      <c r="AB58" s="239"/>
      <c r="AC58" s="320"/>
    </row>
    <row r="59" spans="1:29" s="146" customFormat="1" ht="18.75">
      <c r="A59" s="367" t="s">
        <v>322</v>
      </c>
      <c r="B59" s="509" t="s">
        <v>323</v>
      </c>
      <c r="C59" s="507"/>
      <c r="D59" s="507"/>
      <c r="E59" s="507"/>
      <c r="F59" s="508"/>
      <c r="G59" s="230">
        <v>1.87</v>
      </c>
      <c r="H59" s="369">
        <f>G59*C$42</f>
        <v>3363.3820000000005</v>
      </c>
      <c r="I59" s="194"/>
      <c r="J59" s="177"/>
      <c r="K59" s="229"/>
      <c r="L59" s="177"/>
      <c r="M59" s="177"/>
      <c r="N59" s="216"/>
      <c r="O59" s="177"/>
      <c r="P59" s="177"/>
      <c r="Q59" s="177"/>
      <c r="R59" s="177"/>
      <c r="S59" s="177"/>
      <c r="T59" s="177"/>
      <c r="U59" s="177"/>
      <c r="V59" s="185"/>
      <c r="W59" s="239"/>
      <c r="X59" s="239"/>
      <c r="Y59" s="239"/>
      <c r="Z59" s="239"/>
      <c r="AA59" s="239"/>
      <c r="AB59" s="239"/>
      <c r="AC59" s="320"/>
    </row>
    <row r="60" spans="1:29" s="146" customFormat="1" ht="39.75" customHeight="1">
      <c r="A60" s="367" t="s">
        <v>324</v>
      </c>
      <c r="B60" s="510" t="s">
        <v>325</v>
      </c>
      <c r="C60" s="499"/>
      <c r="D60" s="499"/>
      <c r="E60" s="499"/>
      <c r="F60" s="499"/>
      <c r="G60" s="368">
        <v>2.2</v>
      </c>
      <c r="H60" s="369">
        <f aca="true" t="shared" si="0" ref="H60:H65">G60*C$42</f>
        <v>3956.9200000000005</v>
      </c>
      <c r="I60" s="194"/>
      <c r="J60" s="177"/>
      <c r="K60" s="229"/>
      <c r="L60" s="177"/>
      <c r="M60" s="177"/>
      <c r="N60" s="216"/>
      <c r="O60" s="177"/>
      <c r="P60" s="177"/>
      <c r="Q60" s="177"/>
      <c r="R60" s="177"/>
      <c r="S60" s="177"/>
      <c r="T60" s="177"/>
      <c r="U60" s="177"/>
      <c r="V60" s="185"/>
      <c r="W60" s="239"/>
      <c r="X60" s="239"/>
      <c r="Y60" s="239"/>
      <c r="Z60" s="239"/>
      <c r="AA60" s="239"/>
      <c r="AB60" s="239"/>
      <c r="AC60" s="320"/>
    </row>
    <row r="61" spans="1:29" s="146" customFormat="1" ht="15" customHeight="1">
      <c r="A61" s="501" t="s">
        <v>326</v>
      </c>
      <c r="B61" s="502" t="s">
        <v>327</v>
      </c>
      <c r="C61" s="496"/>
      <c r="D61" s="496"/>
      <c r="E61" s="496"/>
      <c r="F61" s="496"/>
      <c r="G61" s="482">
        <v>1.58</v>
      </c>
      <c r="H61" s="500">
        <f t="shared" si="0"/>
        <v>2841.7880000000005</v>
      </c>
      <c r="I61" s="194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85"/>
      <c r="W61" s="239"/>
      <c r="X61" s="239"/>
      <c r="Y61" s="239"/>
      <c r="Z61" s="239"/>
      <c r="AA61" s="239"/>
      <c r="AB61" s="239"/>
      <c r="AC61" s="320"/>
    </row>
    <row r="62" spans="1:29" s="146" customFormat="1" ht="18.75" customHeight="1">
      <c r="A62" s="501"/>
      <c r="B62" s="496"/>
      <c r="C62" s="496"/>
      <c r="D62" s="496"/>
      <c r="E62" s="496"/>
      <c r="F62" s="496"/>
      <c r="G62" s="482"/>
      <c r="H62" s="500">
        <f t="shared" si="0"/>
        <v>0</v>
      </c>
      <c r="I62" s="194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85"/>
      <c r="W62" s="239"/>
      <c r="X62" s="239"/>
      <c r="Y62" s="239"/>
      <c r="Z62" s="239"/>
      <c r="AA62" s="239"/>
      <c r="AB62" s="239"/>
      <c r="AC62" s="320"/>
    </row>
    <row r="63" spans="1:28" s="146" customFormat="1" ht="21" customHeight="1">
      <c r="A63" s="501" t="s">
        <v>328</v>
      </c>
      <c r="B63" s="502" t="s">
        <v>329</v>
      </c>
      <c r="C63" s="496"/>
      <c r="D63" s="496"/>
      <c r="E63" s="496"/>
      <c r="F63" s="496"/>
      <c r="G63" s="482">
        <v>1.28</v>
      </c>
      <c r="H63" s="500">
        <f t="shared" si="0"/>
        <v>2302.208</v>
      </c>
      <c r="I63" s="194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97"/>
      <c r="X63" s="178"/>
      <c r="Y63" s="178"/>
      <c r="Z63" s="178"/>
      <c r="AA63" s="178"/>
      <c r="AB63" s="178"/>
    </row>
    <row r="64" spans="1:28" s="146" customFormat="1" ht="18.75">
      <c r="A64" s="501"/>
      <c r="B64" s="496"/>
      <c r="C64" s="496"/>
      <c r="D64" s="496"/>
      <c r="E64" s="496"/>
      <c r="F64" s="496"/>
      <c r="G64" s="482"/>
      <c r="H64" s="500">
        <f t="shared" si="0"/>
        <v>0</v>
      </c>
      <c r="I64" s="194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8"/>
      <c r="X64" s="178"/>
      <c r="Y64" s="178"/>
      <c r="Z64" s="178"/>
      <c r="AA64" s="178"/>
      <c r="AB64" s="178"/>
    </row>
    <row r="65" spans="1:28" s="146" customFormat="1" ht="18.75">
      <c r="A65" s="367" t="s">
        <v>330</v>
      </c>
      <c r="B65" s="496" t="s">
        <v>331</v>
      </c>
      <c r="C65" s="496"/>
      <c r="D65" s="496"/>
      <c r="E65" s="496"/>
      <c r="F65" s="496"/>
      <c r="G65" s="217">
        <v>2.54</v>
      </c>
      <c r="H65" s="231">
        <f t="shared" si="0"/>
        <v>4568.444</v>
      </c>
      <c r="I65" s="194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8"/>
      <c r="X65" s="178"/>
      <c r="Y65" s="178"/>
      <c r="Z65" s="178"/>
      <c r="AA65" s="178"/>
      <c r="AB65" s="178"/>
    </row>
    <row r="66" spans="1:28" s="146" customFormat="1" ht="18.75">
      <c r="A66" s="226" t="s">
        <v>332</v>
      </c>
      <c r="B66" s="497" t="s">
        <v>333</v>
      </c>
      <c r="C66" s="480"/>
      <c r="D66" s="480"/>
      <c r="E66" s="480"/>
      <c r="F66" s="480"/>
      <c r="G66" s="226"/>
      <c r="H66" s="226">
        <f>SUM(H67:H73)</f>
        <v>91335.56</v>
      </c>
      <c r="I66" s="194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97"/>
      <c r="X66" s="178"/>
      <c r="Y66" s="178"/>
      <c r="Z66" s="178"/>
      <c r="AA66" s="178"/>
      <c r="AB66" s="178"/>
    </row>
    <row r="67" spans="1:28" s="146" customFormat="1" ht="18.75">
      <c r="A67" s="216"/>
      <c r="B67" s="498" t="s">
        <v>334</v>
      </c>
      <c r="C67" s="499"/>
      <c r="D67" s="499"/>
      <c r="E67" s="499"/>
      <c r="F67" s="499"/>
      <c r="G67" s="232"/>
      <c r="H67" s="232"/>
      <c r="I67" s="194"/>
      <c r="J67" s="177"/>
      <c r="K67" s="177"/>
      <c r="L67" s="194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8"/>
      <c r="X67" s="178"/>
      <c r="Y67" s="178"/>
      <c r="Z67" s="178"/>
      <c r="AA67" s="178"/>
      <c r="AB67" s="178"/>
    </row>
    <row r="68" spans="1:28" s="146" customFormat="1" ht="18.75">
      <c r="A68" s="216"/>
      <c r="B68" s="498" t="s">
        <v>350</v>
      </c>
      <c r="C68" s="499"/>
      <c r="D68" s="499"/>
      <c r="E68" s="499"/>
      <c r="F68" s="499"/>
      <c r="G68" s="231"/>
      <c r="H68" s="231"/>
      <c r="I68" s="194"/>
      <c r="J68" s="177"/>
      <c r="K68" s="177"/>
      <c r="L68" s="194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8"/>
      <c r="X68" s="178"/>
      <c r="Y68" s="178"/>
      <c r="Z68" s="178"/>
      <c r="AA68" s="178"/>
      <c r="AB68" s="178"/>
    </row>
    <row r="69" spans="1:28" s="146" customFormat="1" ht="18.75" customHeight="1">
      <c r="A69" s="216"/>
      <c r="B69" s="488" t="s">
        <v>416</v>
      </c>
      <c r="C69" s="489"/>
      <c r="D69" s="489"/>
      <c r="E69" s="489"/>
      <c r="F69" s="490"/>
      <c r="G69" s="231"/>
      <c r="H69" s="231">
        <v>6277.7</v>
      </c>
      <c r="I69" s="194"/>
      <c r="J69" s="177"/>
      <c r="K69" s="177"/>
      <c r="L69" s="194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97"/>
      <c r="X69" s="178"/>
      <c r="Y69" s="178"/>
      <c r="Z69" s="178"/>
      <c r="AA69" s="178"/>
      <c r="AB69" s="178"/>
    </row>
    <row r="70" spans="1:28" s="146" customFormat="1" ht="18.75" customHeight="1">
      <c r="A70" s="216"/>
      <c r="B70" s="488" t="s">
        <v>417</v>
      </c>
      <c r="C70" s="489"/>
      <c r="D70" s="489"/>
      <c r="E70" s="489"/>
      <c r="F70" s="490"/>
      <c r="G70" s="231"/>
      <c r="H70" s="231">
        <v>1476</v>
      </c>
      <c r="I70" s="194"/>
      <c r="J70" s="177"/>
      <c r="K70" s="177"/>
      <c r="L70" s="194"/>
      <c r="M70" s="194"/>
      <c r="N70" s="177"/>
      <c r="O70" s="177"/>
      <c r="P70" s="177"/>
      <c r="Q70" s="177"/>
      <c r="R70" s="177"/>
      <c r="S70" s="177"/>
      <c r="T70" s="177"/>
      <c r="U70" s="177"/>
      <c r="V70" s="177"/>
      <c r="W70" s="178"/>
      <c r="X70" s="178"/>
      <c r="Y70" s="178"/>
      <c r="Z70" s="178"/>
      <c r="AA70" s="178"/>
      <c r="AB70" s="178"/>
    </row>
    <row r="71" spans="1:28" s="146" customFormat="1" ht="18.75" customHeight="1">
      <c r="A71" s="216"/>
      <c r="B71" s="488" t="s">
        <v>418</v>
      </c>
      <c r="C71" s="489"/>
      <c r="D71" s="489"/>
      <c r="E71" s="489"/>
      <c r="F71" s="490"/>
      <c r="G71" s="231"/>
      <c r="H71" s="231">
        <v>82632.86</v>
      </c>
      <c r="I71" s="194"/>
      <c r="J71" s="177"/>
      <c r="K71" s="177"/>
      <c r="L71" s="194"/>
      <c r="M71" s="194"/>
      <c r="N71" s="177"/>
      <c r="O71" s="177"/>
      <c r="P71" s="177"/>
      <c r="Q71" s="177"/>
      <c r="R71" s="177"/>
      <c r="S71" s="177"/>
      <c r="T71" s="177"/>
      <c r="U71" s="177"/>
      <c r="V71" s="177"/>
      <c r="W71" s="178"/>
      <c r="X71" s="178"/>
      <c r="Y71" s="178"/>
      <c r="Z71" s="178"/>
      <c r="AA71" s="178"/>
      <c r="AB71" s="178"/>
    </row>
    <row r="72" spans="1:28" s="146" customFormat="1" ht="18.75" customHeight="1">
      <c r="A72" s="216"/>
      <c r="B72" s="488" t="s">
        <v>379</v>
      </c>
      <c r="C72" s="489"/>
      <c r="D72" s="489"/>
      <c r="E72" s="489"/>
      <c r="F72" s="490"/>
      <c r="G72" s="231"/>
      <c r="H72" s="231">
        <v>328</v>
      </c>
      <c r="I72" s="194"/>
      <c r="J72" s="177"/>
      <c r="K72" s="177"/>
      <c r="L72" s="194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8"/>
      <c r="X72" s="178"/>
      <c r="Y72" s="178"/>
      <c r="Z72" s="178"/>
      <c r="AA72" s="178"/>
      <c r="AB72" s="178"/>
    </row>
    <row r="73" spans="1:28" s="146" customFormat="1" ht="18.75">
      <c r="A73" s="216"/>
      <c r="B73" s="488" t="s">
        <v>372</v>
      </c>
      <c r="C73" s="489"/>
      <c r="D73" s="489"/>
      <c r="E73" s="489"/>
      <c r="F73" s="490"/>
      <c r="G73" s="231"/>
      <c r="H73" s="231">
        <v>621</v>
      </c>
      <c r="I73" s="194"/>
      <c r="J73" s="177"/>
      <c r="K73" s="177"/>
      <c r="L73" s="194"/>
      <c r="M73" s="194"/>
      <c r="N73" s="177"/>
      <c r="O73" s="194"/>
      <c r="P73" s="177"/>
      <c r="Q73" s="177"/>
      <c r="R73" s="177"/>
      <c r="S73" s="177"/>
      <c r="T73" s="177"/>
      <c r="U73" s="177"/>
      <c r="V73" s="177"/>
      <c r="W73" s="197"/>
      <c r="X73" s="178"/>
      <c r="Y73" s="178"/>
      <c r="Z73" s="178"/>
      <c r="AA73" s="178"/>
      <c r="AB73" s="178"/>
    </row>
    <row r="74" spans="1:28" s="146" customFormat="1" ht="18.75">
      <c r="A74" s="216"/>
      <c r="B74" s="233"/>
      <c r="C74" s="234"/>
      <c r="D74" s="234"/>
      <c r="E74" s="234"/>
      <c r="F74" s="234"/>
      <c r="G74" s="235"/>
      <c r="H74" s="194"/>
      <c r="I74" s="194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8"/>
      <c r="X74" s="178"/>
      <c r="Y74" s="178"/>
      <c r="Z74" s="178"/>
      <c r="AA74" s="178"/>
      <c r="AB74" s="178"/>
    </row>
    <row r="75" spans="1:28" s="146" customFormat="1" ht="18.75" customHeight="1">
      <c r="A75" s="216"/>
      <c r="B75" s="233"/>
      <c r="C75" s="234"/>
      <c r="D75" s="234"/>
      <c r="E75" s="234"/>
      <c r="F75" s="234"/>
      <c r="G75" s="491" t="s">
        <v>62</v>
      </c>
      <c r="H75" s="492"/>
      <c r="I75" s="493" t="s">
        <v>316</v>
      </c>
      <c r="J75" s="492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8"/>
      <c r="X75" s="178"/>
      <c r="Y75" s="178"/>
      <c r="Z75" s="178"/>
      <c r="AA75" s="178"/>
      <c r="AB75" s="178"/>
    </row>
    <row r="76" spans="1:28" s="207" customFormat="1" ht="12.75">
      <c r="A76" s="236"/>
      <c r="B76" s="237"/>
      <c r="C76" s="238"/>
      <c r="D76" s="238"/>
      <c r="E76" s="238"/>
      <c r="F76" s="238"/>
      <c r="G76" s="494" t="s">
        <v>51</v>
      </c>
      <c r="H76" s="495"/>
      <c r="I76" s="494" t="s">
        <v>51</v>
      </c>
      <c r="J76" s="495"/>
      <c r="W76" s="209"/>
      <c r="X76" s="209"/>
      <c r="Y76" s="209"/>
      <c r="Z76" s="209"/>
      <c r="AA76" s="209"/>
      <c r="AB76" s="209"/>
    </row>
    <row r="77" spans="1:28" s="185" customFormat="1" ht="18.75">
      <c r="A77" s="216"/>
      <c r="B77" s="479" t="s">
        <v>403</v>
      </c>
      <c r="C77" s="480"/>
      <c r="D77" s="480"/>
      <c r="E77" s="480"/>
      <c r="F77" s="481"/>
      <c r="G77" s="482">
        <f>'06 15 г'!G77:H77</f>
        <v>48808.15999999993</v>
      </c>
      <c r="H77" s="483"/>
      <c r="I77" s="482">
        <f>'06 15 г'!I77:J77</f>
        <v>0</v>
      </c>
      <c r="J77" s="483"/>
      <c r="L77" s="239" t="s">
        <v>338</v>
      </c>
      <c r="M77" s="239" t="s">
        <v>339</v>
      </c>
      <c r="W77" s="239"/>
      <c r="X77" s="239"/>
      <c r="Y77" s="239"/>
      <c r="Z77" s="239"/>
      <c r="AA77" s="239"/>
      <c r="AB77" s="239"/>
    </row>
    <row r="78" spans="1:28" s="146" customFormat="1" ht="18.75">
      <c r="A78" s="195"/>
      <c r="B78" s="479" t="s">
        <v>404</v>
      </c>
      <c r="C78" s="480"/>
      <c r="D78" s="480"/>
      <c r="E78" s="480"/>
      <c r="F78" s="481"/>
      <c r="G78" s="482">
        <f>G77+I47-J47+K53</f>
        <v>-34158.84200000006</v>
      </c>
      <c r="H78" s="483"/>
      <c r="I78" s="484">
        <f>I77+I53-K53+D54</f>
        <v>0</v>
      </c>
      <c r="J78" s="483"/>
      <c r="K78" s="177"/>
      <c r="L78" s="197">
        <f>G78</f>
        <v>-34158.84200000006</v>
      </c>
      <c r="M78" s="197">
        <f>I78</f>
        <v>0</v>
      </c>
      <c r="N78" s="177"/>
      <c r="O78" s="240"/>
      <c r="P78" s="241"/>
      <c r="Q78" s="177"/>
      <c r="R78" s="177"/>
      <c r="S78" s="177"/>
      <c r="T78" s="177"/>
      <c r="U78" s="177"/>
      <c r="V78" s="177"/>
      <c r="W78" s="178"/>
      <c r="X78" s="178"/>
      <c r="Y78" s="178"/>
      <c r="Z78" s="178"/>
      <c r="AA78" s="178"/>
      <c r="AB78" s="178"/>
    </row>
    <row r="79" spans="1:28" s="146" customFormat="1" ht="18.75">
      <c r="A79" s="194"/>
      <c r="B79" s="194"/>
      <c r="C79" s="194"/>
      <c r="D79" s="194"/>
      <c r="E79" s="194"/>
      <c r="F79" s="194"/>
      <c r="G79" s="242"/>
      <c r="H79" s="194"/>
      <c r="I79" s="194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8"/>
      <c r="X79" s="178"/>
      <c r="Y79" s="178"/>
      <c r="Z79" s="178"/>
      <c r="AA79" s="178"/>
      <c r="AB79" s="178"/>
    </row>
    <row r="80" spans="1:28" s="146" customFormat="1" ht="18.75">
      <c r="A80" s="194" t="s">
        <v>392</v>
      </c>
      <c r="B80" s="177"/>
      <c r="C80" s="177"/>
      <c r="D80" s="177"/>
      <c r="E80" s="177"/>
      <c r="F80" s="177"/>
      <c r="G80" s="243"/>
      <c r="H80" s="244"/>
      <c r="I80" s="194"/>
      <c r="J80" s="177"/>
      <c r="K80" s="177"/>
      <c r="L80" s="194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8"/>
      <c r="X80" s="178"/>
      <c r="Y80" s="178"/>
      <c r="Z80" s="178"/>
      <c r="AA80" s="178"/>
      <c r="AB80" s="178"/>
    </row>
    <row r="81" spans="1:28" s="146" customFormat="1" ht="18.75">
      <c r="A81" s="194"/>
      <c r="B81" s="177"/>
      <c r="C81" s="177"/>
      <c r="D81" s="177"/>
      <c r="E81" s="177"/>
      <c r="F81" s="177"/>
      <c r="G81" s="194"/>
      <c r="H81" s="194"/>
      <c r="I81" s="194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8"/>
      <c r="X81" s="178"/>
      <c r="Y81" s="178"/>
      <c r="Z81" s="178"/>
      <c r="AA81" s="178"/>
      <c r="AB81" s="178"/>
    </row>
    <row r="82" spans="2:12" ht="18.75">
      <c r="B82" s="238"/>
      <c r="C82" s="238"/>
      <c r="D82" s="238"/>
      <c r="E82" s="559" t="s">
        <v>399</v>
      </c>
      <c r="F82" s="560"/>
      <c r="G82" s="482" t="s">
        <v>400</v>
      </c>
      <c r="H82" s="483"/>
      <c r="I82" s="194"/>
      <c r="L82" s="177" t="s">
        <v>401</v>
      </c>
    </row>
    <row r="83" spans="1:12" ht="18.75">
      <c r="A83" s="194"/>
      <c r="B83" s="561" t="s">
        <v>402</v>
      </c>
      <c r="C83" s="562"/>
      <c r="D83" s="563"/>
      <c r="E83" s="482">
        <f>M47</f>
        <v>68182.16</v>
      </c>
      <c r="F83" s="483"/>
      <c r="G83" s="482">
        <f>N47</f>
        <v>68320.47</v>
      </c>
      <c r="H83" s="483"/>
      <c r="I83" s="194"/>
      <c r="L83" s="194">
        <f>E83-G83+H47-I47</f>
        <v>-0.0039999999971769284</v>
      </c>
    </row>
    <row r="84" spans="1:9" ht="18.75">
      <c r="A84" s="194"/>
      <c r="H84" s="194"/>
      <c r="I84" s="194"/>
    </row>
    <row r="85" spans="1:9" ht="18.75">
      <c r="A85" s="194"/>
      <c r="H85" s="194"/>
      <c r="I85" s="194"/>
    </row>
    <row r="86" spans="1:9" ht="18.75">
      <c r="A86" s="194"/>
      <c r="H86" s="194"/>
      <c r="I86" s="194"/>
    </row>
    <row r="87" spans="1:9" ht="14.25" customHeight="1">
      <c r="A87" s="194"/>
      <c r="H87" s="194"/>
      <c r="I87" s="194"/>
    </row>
    <row r="88" spans="8:19" ht="18.75" hidden="1">
      <c r="H88" s="194"/>
      <c r="L88" s="177">
        <v>0</v>
      </c>
      <c r="O88" s="245" t="s">
        <v>280</v>
      </c>
      <c r="P88" s="246">
        <f>'[2]июнь2013г'!D92</f>
        <v>5934.36</v>
      </c>
      <c r="Q88" s="246">
        <f>'[2]июнь2013г'!E92</f>
        <v>2626.2</v>
      </c>
      <c r="R88" s="246">
        <f>'[2]июнь2013г'!F92</f>
        <v>2134.76</v>
      </c>
      <c r="S88" s="246">
        <f>'[2]июнь2013г'!G92</f>
        <v>6425.8</v>
      </c>
    </row>
    <row r="89" spans="3:19" ht="18.75" hidden="1">
      <c r="C89" s="216"/>
      <c r="O89" s="246" t="s">
        <v>283</v>
      </c>
      <c r="P89" s="214">
        <f>S88</f>
        <v>6425.8</v>
      </c>
      <c r="Q89" s="180">
        <v>2626.2</v>
      </c>
      <c r="R89" s="180">
        <v>2377.48</v>
      </c>
      <c r="S89" s="214">
        <f>P89+Q89-R89+L88</f>
        <v>6674.52</v>
      </c>
    </row>
    <row r="90" ht="18.75" hidden="1"/>
    <row r="91" ht="18.75" hidden="1"/>
    <row r="92" spans="1:8" ht="18.75">
      <c r="A92" s="247" t="s">
        <v>419</v>
      </c>
      <c r="H92" s="292" t="s">
        <v>70</v>
      </c>
    </row>
    <row r="93" spans="1:8" ht="18.75">
      <c r="A93" s="247" t="s">
        <v>378</v>
      </c>
      <c r="H93" s="292" t="s">
        <v>71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5">
    <mergeCell ref="E82:F82"/>
    <mergeCell ref="G82:H82"/>
    <mergeCell ref="B83:D83"/>
    <mergeCell ref="E83:F83"/>
    <mergeCell ref="G83:H83"/>
    <mergeCell ref="B77:F77"/>
    <mergeCell ref="G77:H77"/>
    <mergeCell ref="I77:J77"/>
    <mergeCell ref="B78:F78"/>
    <mergeCell ref="G78:H78"/>
    <mergeCell ref="I78:J78"/>
    <mergeCell ref="B72:F72"/>
    <mergeCell ref="B73:F73"/>
    <mergeCell ref="G75:H75"/>
    <mergeCell ref="I75:J75"/>
    <mergeCell ref="G76:H76"/>
    <mergeCell ref="I76:J76"/>
    <mergeCell ref="B65:F65"/>
    <mergeCell ref="B66:F66"/>
    <mergeCell ref="B67:F67"/>
    <mergeCell ref="B68:F68"/>
    <mergeCell ref="B69:F69"/>
    <mergeCell ref="B70:F70"/>
    <mergeCell ref="G61:G62"/>
    <mergeCell ref="H61:H62"/>
    <mergeCell ref="A63:A64"/>
    <mergeCell ref="B63:F64"/>
    <mergeCell ref="G63:G64"/>
    <mergeCell ref="H63:H64"/>
    <mergeCell ref="B57:F57"/>
    <mergeCell ref="B58:F58"/>
    <mergeCell ref="B59:F59"/>
    <mergeCell ref="B60:F60"/>
    <mergeCell ref="A61:A62"/>
    <mergeCell ref="B61:F62"/>
    <mergeCell ref="B71:F71"/>
    <mergeCell ref="C14:D15"/>
    <mergeCell ref="A35:K36"/>
    <mergeCell ref="W44:AA44"/>
    <mergeCell ref="B47:F47"/>
    <mergeCell ref="B48:F48"/>
    <mergeCell ref="B49:F49"/>
    <mergeCell ref="B50:F50"/>
    <mergeCell ref="B53:F53"/>
    <mergeCell ref="B54:C54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FF00"/>
  </sheetPr>
  <dimension ref="A2:AC91"/>
  <sheetViews>
    <sheetView view="pageBreakPreview" zoomScale="80" zoomScaleSheetLayoutView="80" zoomScalePageLayoutView="0" workbookViewId="0" topLeftCell="A42">
      <selection activeCell="D95" sqref="D95"/>
    </sheetView>
  </sheetViews>
  <sheetFormatPr defaultColWidth="9.140625" defaultRowHeight="15" outlineLevelCol="1"/>
  <cols>
    <col min="1" max="1" width="9.8515625" style="177" bestFit="1" customWidth="1"/>
    <col min="2" max="2" width="12.140625" style="177" customWidth="1"/>
    <col min="3" max="3" width="10.7109375" style="177" customWidth="1"/>
    <col min="4" max="4" width="10.57421875" style="177" customWidth="1"/>
    <col min="5" max="5" width="10.28125" style="177" customWidth="1"/>
    <col min="6" max="6" width="11.421875" style="177" customWidth="1"/>
    <col min="7" max="7" width="12.140625" style="177" customWidth="1"/>
    <col min="8" max="8" width="13.140625" style="177" customWidth="1"/>
    <col min="9" max="9" width="13.421875" style="177" customWidth="1"/>
    <col min="10" max="10" width="12.7109375" style="177" customWidth="1"/>
    <col min="11" max="11" width="18.140625" style="177" customWidth="1"/>
    <col min="12" max="12" width="13.421875" style="177" hidden="1" customWidth="1" outlineLevel="1"/>
    <col min="13" max="13" width="12.7109375" style="177" hidden="1" customWidth="1" outlineLevel="1"/>
    <col min="14" max="14" width="7.421875" style="177" hidden="1" customWidth="1" outlineLevel="1"/>
    <col min="15" max="15" width="12.7109375" style="177" hidden="1" customWidth="1" outlineLevel="1"/>
    <col min="16" max="16" width="12.8515625" style="177" hidden="1" customWidth="1" outlineLevel="1"/>
    <col min="17" max="17" width="7.421875" style="177" hidden="1" customWidth="1" outlineLevel="1"/>
    <col min="18" max="20" width="9.140625" style="177" hidden="1" customWidth="1" outlineLevel="1"/>
    <col min="21" max="21" width="9.140625" style="177" customWidth="1" collapsed="1"/>
    <col min="22" max="22" width="6.7109375" style="177" bestFit="1" customWidth="1"/>
    <col min="23" max="23" width="12.7109375" style="178" bestFit="1" customWidth="1"/>
    <col min="24" max="27" width="13.00390625" style="178" bestFit="1" customWidth="1"/>
    <col min="28" max="28" width="9.140625" style="178" customWidth="1"/>
    <col min="29" max="41" width="9.140625" style="146" customWidth="1"/>
    <col min="42" max="16384" width="9.140625" style="177" customWidth="1"/>
  </cols>
  <sheetData>
    <row r="1" ht="12.75" customHeight="1" hidden="1"/>
    <row r="2" spans="2:8" ht="18.75" hidden="1">
      <c r="B2" s="179" t="s">
        <v>293</v>
      </c>
      <c r="C2" s="179"/>
      <c r="D2" s="179" t="s">
        <v>294</v>
      </c>
      <c r="E2" s="179"/>
      <c r="F2" s="179" t="s">
        <v>295</v>
      </c>
      <c r="G2" s="179"/>
      <c r="H2" s="179"/>
    </row>
    <row r="3" ht="18.75" hidden="1"/>
    <row r="4" ht="1.5" customHeight="1" hidden="1"/>
    <row r="5" ht="18.75" hidden="1"/>
    <row r="6" spans="2:11" ht="18.75" hidden="1">
      <c r="B6" s="180"/>
      <c r="C6" s="181" t="s">
        <v>0</v>
      </c>
      <c r="D6" s="181" t="s">
        <v>1</v>
      </c>
      <c r="E6" s="181"/>
      <c r="F6" s="181" t="s">
        <v>2</v>
      </c>
      <c r="G6" s="181" t="s">
        <v>3</v>
      </c>
      <c r="H6" s="181" t="s">
        <v>4</v>
      </c>
      <c r="I6" s="181" t="s">
        <v>5</v>
      </c>
      <c r="J6" s="181"/>
      <c r="K6" s="182"/>
    </row>
    <row r="7" spans="2:11" ht="18.75" hidden="1">
      <c r="B7" s="180"/>
      <c r="C7" s="181" t="s">
        <v>6</v>
      </c>
      <c r="D7" s="181"/>
      <c r="E7" s="181"/>
      <c r="F7" s="181"/>
      <c r="G7" s="181" t="s">
        <v>7</v>
      </c>
      <c r="H7" s="181" t="s">
        <v>8</v>
      </c>
      <c r="I7" s="181" t="s">
        <v>9</v>
      </c>
      <c r="J7" s="181"/>
      <c r="K7" s="182"/>
    </row>
    <row r="8" spans="2:11" ht="18.75" hidden="1">
      <c r="B8" s="180" t="s">
        <v>177</v>
      </c>
      <c r="C8" s="183">
        <v>48.28</v>
      </c>
      <c r="D8" s="183">
        <v>0</v>
      </c>
      <c r="E8" s="183"/>
      <c r="F8" s="184"/>
      <c r="G8" s="180"/>
      <c r="H8" s="183">
        <v>0</v>
      </c>
      <c r="I8" s="184">
        <v>48.28</v>
      </c>
      <c r="J8" s="180"/>
      <c r="K8" s="185"/>
    </row>
    <row r="9" spans="2:11" ht="18.75" hidden="1">
      <c r="B9" s="180" t="s">
        <v>11</v>
      </c>
      <c r="C9" s="183">
        <v>4790.06</v>
      </c>
      <c r="D9" s="183">
        <v>3707.55</v>
      </c>
      <c r="E9" s="183"/>
      <c r="F9" s="184">
        <v>2795.32</v>
      </c>
      <c r="G9" s="180"/>
      <c r="H9" s="183">
        <v>2795.32</v>
      </c>
      <c r="I9" s="184">
        <v>5702.29</v>
      </c>
      <c r="J9" s="180"/>
      <c r="K9" s="185"/>
    </row>
    <row r="10" spans="2:11" ht="18.75" hidden="1">
      <c r="B10" s="180" t="s">
        <v>12</v>
      </c>
      <c r="C10" s="180"/>
      <c r="D10" s="183">
        <f>SUM(D8:D9)</f>
        <v>3707.55</v>
      </c>
      <c r="E10" s="183"/>
      <c r="F10" s="180"/>
      <c r="G10" s="180"/>
      <c r="H10" s="183">
        <f>SUM(H8:H9)</f>
        <v>2795.32</v>
      </c>
      <c r="I10" s="180"/>
      <c r="J10" s="180"/>
      <c r="K10" s="185"/>
    </row>
    <row r="11" ht="18.75" hidden="1">
      <c r="B11" s="177" t="s">
        <v>296</v>
      </c>
    </row>
    <row r="12" ht="7.5" customHeight="1" hidden="1"/>
    <row r="13" ht="8.25" customHeight="1" hidden="1"/>
    <row r="14" spans="2:17" ht="18.75" hidden="1">
      <c r="B14" s="186" t="s">
        <v>252</v>
      </c>
      <c r="C14" s="511" t="s">
        <v>14</v>
      </c>
      <c r="D14" s="512"/>
      <c r="E14" s="371"/>
      <c r="F14" s="181"/>
      <c r="G14" s="181"/>
      <c r="H14" s="181"/>
      <c r="I14" s="181" t="s">
        <v>20</v>
      </c>
      <c r="J14" s="185"/>
      <c r="K14" s="185"/>
      <c r="L14" s="185"/>
      <c r="M14" s="185"/>
      <c r="N14" s="185"/>
      <c r="O14" s="185"/>
      <c r="P14" s="185"/>
      <c r="Q14" s="185"/>
    </row>
    <row r="15" spans="2:17" ht="14.25" customHeight="1" hidden="1">
      <c r="B15" s="187"/>
      <c r="C15" s="513"/>
      <c r="D15" s="514"/>
      <c r="E15" s="372"/>
      <c r="F15" s="181"/>
      <c r="G15" s="181"/>
      <c r="H15" s="181" t="s">
        <v>270</v>
      </c>
      <c r="I15" s="181"/>
      <c r="J15" s="185"/>
      <c r="K15" s="185"/>
      <c r="L15" s="185"/>
      <c r="M15" s="185"/>
      <c r="N15" s="185"/>
      <c r="O15" s="185"/>
      <c r="P15" s="185"/>
      <c r="Q15" s="185"/>
    </row>
    <row r="16" spans="2:17" ht="3.75" customHeight="1" hidden="1">
      <c r="B16" s="188"/>
      <c r="C16" s="180"/>
      <c r="D16" s="180"/>
      <c r="E16" s="180"/>
      <c r="F16" s="180"/>
      <c r="G16" s="180"/>
      <c r="H16" s="180"/>
      <c r="I16" s="180"/>
      <c r="J16" s="185"/>
      <c r="K16" s="185"/>
      <c r="L16" s="185"/>
      <c r="M16" s="185"/>
      <c r="N16" s="185"/>
      <c r="O16" s="185"/>
      <c r="P16" s="185"/>
      <c r="Q16" s="185"/>
    </row>
    <row r="17" spans="2:17" ht="13.5" customHeight="1" hidden="1">
      <c r="B17" s="180"/>
      <c r="C17" s="180"/>
      <c r="D17" s="180"/>
      <c r="E17" s="180"/>
      <c r="F17" s="180"/>
      <c r="G17" s="180"/>
      <c r="H17" s="180"/>
      <c r="I17" s="180"/>
      <c r="J17" s="185"/>
      <c r="K17" s="185"/>
      <c r="L17" s="185"/>
      <c r="M17" s="185"/>
      <c r="N17" s="185"/>
      <c r="O17" s="185"/>
      <c r="P17" s="185"/>
      <c r="Q17" s="185"/>
    </row>
    <row r="18" spans="2:17" ht="0.75" customHeight="1" hidden="1">
      <c r="B18" s="180"/>
      <c r="C18" s="180"/>
      <c r="D18" s="180"/>
      <c r="E18" s="180"/>
      <c r="F18" s="180"/>
      <c r="G18" s="180"/>
      <c r="H18" s="180"/>
      <c r="I18" s="180"/>
      <c r="J18" s="185"/>
      <c r="K18" s="185"/>
      <c r="L18" s="185"/>
      <c r="M18" s="185"/>
      <c r="N18" s="185"/>
      <c r="O18" s="185"/>
      <c r="P18" s="185"/>
      <c r="Q18" s="185"/>
    </row>
    <row r="19" spans="2:17" ht="14.25" customHeight="1" hidden="1" thickBot="1">
      <c r="B19" s="180"/>
      <c r="C19" s="180"/>
      <c r="D19" s="180"/>
      <c r="E19" s="180"/>
      <c r="F19" s="180"/>
      <c r="G19" s="180"/>
      <c r="H19" s="180"/>
      <c r="I19" s="180"/>
      <c r="J19" s="185"/>
      <c r="K19" s="185"/>
      <c r="L19" s="185"/>
      <c r="M19" s="185"/>
      <c r="N19" s="185"/>
      <c r="O19" s="185"/>
      <c r="P19" s="185"/>
      <c r="Q19" s="185"/>
    </row>
    <row r="20" spans="2:17" ht="0.75" customHeight="1" hidden="1">
      <c r="B20" s="180"/>
      <c r="C20" s="180"/>
      <c r="D20" s="180"/>
      <c r="E20" s="180"/>
      <c r="F20" s="180"/>
      <c r="G20" s="180"/>
      <c r="H20" s="180"/>
      <c r="I20" s="180"/>
      <c r="J20" s="185"/>
      <c r="K20" s="185"/>
      <c r="L20" s="185"/>
      <c r="M20" s="185"/>
      <c r="N20" s="185"/>
      <c r="O20" s="185"/>
      <c r="P20" s="185"/>
      <c r="Q20" s="185"/>
    </row>
    <row r="21" spans="2:17" ht="19.5" hidden="1" thickBot="1">
      <c r="B21" s="180"/>
      <c r="C21" s="180"/>
      <c r="D21" s="180"/>
      <c r="E21" s="180"/>
      <c r="F21" s="180"/>
      <c r="G21" s="189" t="s">
        <v>297</v>
      </c>
      <c r="H21" s="190" t="s">
        <v>262</v>
      </c>
      <c r="I21" s="180"/>
      <c r="J21" s="185"/>
      <c r="K21" s="185"/>
      <c r="L21" s="185"/>
      <c r="M21" s="185"/>
      <c r="N21" s="185"/>
      <c r="O21" s="185"/>
      <c r="P21" s="185"/>
      <c r="Q21" s="185"/>
    </row>
    <row r="22" spans="2:17" ht="18.75" hidden="1">
      <c r="B22" s="191" t="s">
        <v>215</v>
      </c>
      <c r="C22" s="191"/>
      <c r="D22" s="191"/>
      <c r="E22" s="191"/>
      <c r="F22" s="183"/>
      <c r="G22" s="180">
        <v>347.8</v>
      </c>
      <c r="H22" s="180">
        <v>7.55</v>
      </c>
      <c r="I22" s="184">
        <f>G22*H22</f>
        <v>2625.89</v>
      </c>
      <c r="J22" s="185"/>
      <c r="K22" s="185"/>
      <c r="L22" s="185"/>
      <c r="M22" s="185"/>
      <c r="N22" s="185"/>
      <c r="O22" s="185"/>
      <c r="P22" s="185"/>
      <c r="Q22" s="185"/>
    </row>
    <row r="23" spans="2:17" ht="18.75" hidden="1">
      <c r="B23" s="191" t="s">
        <v>216</v>
      </c>
      <c r="C23" s="191"/>
      <c r="D23" s="191"/>
      <c r="E23" s="191"/>
      <c r="F23" s="180"/>
      <c r="G23" s="180"/>
      <c r="H23" s="180"/>
      <c r="I23" s="180"/>
      <c r="J23" s="185"/>
      <c r="K23" s="185"/>
      <c r="L23" s="185"/>
      <c r="M23" s="185"/>
      <c r="N23" s="185"/>
      <c r="O23" s="185"/>
      <c r="P23" s="185"/>
      <c r="Q23" s="185"/>
    </row>
    <row r="24" spans="2:17" ht="2.25" customHeight="1" hidden="1">
      <c r="B24" s="191" t="s">
        <v>217</v>
      </c>
      <c r="C24" s="191" t="s">
        <v>218</v>
      </c>
      <c r="D24" s="191"/>
      <c r="E24" s="191"/>
      <c r="F24" s="180"/>
      <c r="G24" s="180"/>
      <c r="H24" s="180"/>
      <c r="I24" s="180"/>
      <c r="J24" s="185"/>
      <c r="K24" s="185"/>
      <c r="L24" s="185"/>
      <c r="M24" s="185"/>
      <c r="N24" s="185"/>
      <c r="O24" s="185"/>
      <c r="P24" s="185"/>
      <c r="Q24" s="185"/>
    </row>
    <row r="25" spans="2:17" ht="14.25" customHeight="1" hidden="1">
      <c r="B25" s="191" t="s">
        <v>219</v>
      </c>
      <c r="C25" s="191"/>
      <c r="D25" s="191"/>
      <c r="E25" s="191"/>
      <c r="F25" s="180"/>
      <c r="G25" s="180"/>
      <c r="H25" s="180"/>
      <c r="I25" s="180"/>
      <c r="J25" s="185"/>
      <c r="K25" s="185"/>
      <c r="L25" s="185"/>
      <c r="M25" s="185"/>
      <c r="N25" s="185"/>
      <c r="O25" s="185"/>
      <c r="P25" s="185"/>
      <c r="Q25" s="185"/>
    </row>
    <row r="26" spans="2:17" ht="18.75" hidden="1">
      <c r="B26" s="180"/>
      <c r="C26" s="180"/>
      <c r="D26" s="180"/>
      <c r="E26" s="180"/>
      <c r="F26" s="180"/>
      <c r="G26" s="180"/>
      <c r="H26" s="180"/>
      <c r="I26" s="180"/>
      <c r="J26" s="185"/>
      <c r="K26" s="185"/>
      <c r="L26" s="185"/>
      <c r="M26" s="185"/>
      <c r="N26" s="185"/>
      <c r="O26" s="185"/>
      <c r="P26" s="185"/>
      <c r="Q26" s="185"/>
    </row>
    <row r="27" spans="2:17" ht="0.75" customHeight="1" hidden="1">
      <c r="B27" s="180"/>
      <c r="C27" s="180"/>
      <c r="D27" s="180"/>
      <c r="E27" s="180"/>
      <c r="F27" s="180"/>
      <c r="G27" s="180"/>
      <c r="H27" s="180"/>
      <c r="I27" s="180"/>
      <c r="J27" s="185"/>
      <c r="K27" s="185"/>
      <c r="L27" s="185"/>
      <c r="M27" s="185"/>
      <c r="N27" s="185"/>
      <c r="O27" s="185"/>
      <c r="P27" s="185"/>
      <c r="Q27" s="185"/>
    </row>
    <row r="28" spans="2:17" ht="3.75" customHeight="1" hidden="1">
      <c r="B28" s="180"/>
      <c r="C28" s="180"/>
      <c r="D28" s="180"/>
      <c r="E28" s="180"/>
      <c r="F28" s="180"/>
      <c r="G28" s="180"/>
      <c r="H28" s="180"/>
      <c r="I28" s="180"/>
      <c r="J28" s="185"/>
      <c r="K28" s="185"/>
      <c r="L28" s="185"/>
      <c r="M28" s="185"/>
      <c r="N28" s="185"/>
      <c r="O28" s="185"/>
      <c r="P28" s="185"/>
      <c r="Q28" s="185"/>
    </row>
    <row r="29" spans="2:17" ht="18.75" hidden="1">
      <c r="B29" s="180"/>
      <c r="C29" s="180"/>
      <c r="D29" s="180"/>
      <c r="E29" s="180"/>
      <c r="F29" s="180"/>
      <c r="G29" s="180"/>
      <c r="H29" s="180"/>
      <c r="I29" s="180"/>
      <c r="J29" s="185"/>
      <c r="K29" s="185"/>
      <c r="L29" s="185"/>
      <c r="M29" s="185"/>
      <c r="N29" s="185"/>
      <c r="O29" s="185"/>
      <c r="P29" s="185"/>
      <c r="Q29" s="185"/>
    </row>
    <row r="30" spans="2:17" ht="0.75" customHeight="1" hidden="1">
      <c r="B30" s="180"/>
      <c r="C30" s="180"/>
      <c r="D30" s="180"/>
      <c r="E30" s="180"/>
      <c r="F30" s="180"/>
      <c r="G30" s="180"/>
      <c r="H30" s="180"/>
      <c r="I30" s="180"/>
      <c r="J30" s="185"/>
      <c r="K30" s="185"/>
      <c r="L30" s="185"/>
      <c r="M30" s="185"/>
      <c r="N30" s="185"/>
      <c r="O30" s="185"/>
      <c r="P30" s="185"/>
      <c r="Q30" s="185"/>
    </row>
    <row r="31" spans="2:17" ht="18.75" hidden="1">
      <c r="B31" s="180"/>
      <c r="C31" s="180"/>
      <c r="D31" s="180"/>
      <c r="E31" s="180"/>
      <c r="F31" s="180"/>
      <c r="G31" s="180"/>
      <c r="H31" s="180"/>
      <c r="I31" s="180"/>
      <c r="J31" s="185"/>
      <c r="K31" s="185"/>
      <c r="L31" s="185"/>
      <c r="M31" s="185"/>
      <c r="N31" s="185"/>
      <c r="O31" s="185"/>
      <c r="P31" s="185"/>
      <c r="Q31" s="185"/>
    </row>
    <row r="32" spans="2:17" ht="18.75" hidden="1">
      <c r="B32" s="180"/>
      <c r="C32" s="180"/>
      <c r="D32" s="180"/>
      <c r="E32" s="180"/>
      <c r="F32" s="180"/>
      <c r="G32" s="180"/>
      <c r="H32" s="180"/>
      <c r="I32" s="180"/>
      <c r="J32" s="185"/>
      <c r="K32" s="185"/>
      <c r="L32" s="185"/>
      <c r="M32" s="185"/>
      <c r="N32" s="185"/>
      <c r="O32" s="185"/>
      <c r="P32" s="185"/>
      <c r="Q32" s="185"/>
    </row>
    <row r="33" spans="1:28" s="146" customFormat="1" ht="18.75" hidden="1">
      <c r="A33" s="177"/>
      <c r="B33" s="180"/>
      <c r="C33" s="180"/>
      <c r="D33" s="180"/>
      <c r="E33" s="180"/>
      <c r="F33" s="180"/>
      <c r="G33" s="181"/>
      <c r="H33" s="181"/>
      <c r="I33" s="192"/>
      <c r="J33" s="185"/>
      <c r="K33" s="185"/>
      <c r="L33" s="185"/>
      <c r="M33" s="185"/>
      <c r="N33" s="185"/>
      <c r="O33" s="185"/>
      <c r="P33" s="185"/>
      <c r="Q33" s="185"/>
      <c r="R33" s="177"/>
      <c r="S33" s="177"/>
      <c r="T33" s="177"/>
      <c r="U33" s="177"/>
      <c r="V33" s="177"/>
      <c r="W33" s="178"/>
      <c r="X33" s="178"/>
      <c r="Y33" s="178"/>
      <c r="Z33" s="178"/>
      <c r="AA33" s="178"/>
      <c r="AB33" s="178"/>
    </row>
    <row r="34" spans="1:28" s="146" customFormat="1" ht="18.75" hidden="1">
      <c r="A34" s="177"/>
      <c r="B34" s="180"/>
      <c r="C34" s="180"/>
      <c r="D34" s="180"/>
      <c r="E34" s="180"/>
      <c r="F34" s="180"/>
      <c r="G34" s="180"/>
      <c r="H34" s="180" t="s">
        <v>27</v>
      </c>
      <c r="I34" s="193">
        <f>SUM(I17:I33)</f>
        <v>2625.89</v>
      </c>
      <c r="J34" s="185"/>
      <c r="K34" s="185"/>
      <c r="L34" s="185"/>
      <c r="M34" s="185"/>
      <c r="N34" s="185"/>
      <c r="O34" s="185"/>
      <c r="P34" s="185"/>
      <c r="Q34" s="185"/>
      <c r="R34" s="177"/>
      <c r="S34" s="177"/>
      <c r="T34" s="177"/>
      <c r="U34" s="177"/>
      <c r="V34" s="177"/>
      <c r="W34" s="178"/>
      <c r="X34" s="178"/>
      <c r="Y34" s="178"/>
      <c r="Z34" s="178"/>
      <c r="AA34" s="178"/>
      <c r="AB34" s="178"/>
    </row>
    <row r="35" spans="1:28" s="146" customFormat="1" ht="18.75">
      <c r="A35" s="515" t="s">
        <v>298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8"/>
      <c r="X35" s="178"/>
      <c r="Y35" s="178"/>
      <c r="Z35" s="178"/>
      <c r="AA35" s="178"/>
      <c r="AB35" s="178"/>
    </row>
    <row r="36" spans="1:28" s="146" customFormat="1" ht="18.75">
      <c r="A36" s="515"/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8"/>
      <c r="X36" s="178"/>
      <c r="Y36" s="178"/>
      <c r="Z36" s="178"/>
      <c r="AA36" s="178"/>
      <c r="AB36" s="178"/>
    </row>
    <row r="37" spans="1:28" s="146" customFormat="1" ht="18.75" hidden="1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8"/>
      <c r="X37" s="178"/>
      <c r="Y37" s="178"/>
      <c r="Z37" s="178"/>
      <c r="AA37" s="178"/>
      <c r="AB37" s="178"/>
    </row>
    <row r="38" spans="1:28" s="146" customFormat="1" ht="18.75" hidden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8"/>
      <c r="X38" s="178"/>
      <c r="Y38" s="178"/>
      <c r="Z38" s="178"/>
      <c r="AA38" s="178"/>
      <c r="AB38" s="178"/>
    </row>
    <row r="39" spans="1:28" s="146" customFormat="1" ht="18.75">
      <c r="A39" s="194"/>
      <c r="B39" s="195"/>
      <c r="C39" s="195"/>
      <c r="D39" s="195"/>
      <c r="E39" s="195"/>
      <c r="F39" s="195"/>
      <c r="G39" s="195"/>
      <c r="H39" s="194"/>
      <c r="I39" s="194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8"/>
      <c r="X39" s="178"/>
      <c r="Y39" s="178"/>
      <c r="Z39" s="178"/>
      <c r="AA39" s="178"/>
      <c r="AB39" s="178"/>
    </row>
    <row r="40" spans="1:28" s="146" customFormat="1" ht="18.75">
      <c r="A40" s="194"/>
      <c r="B40" s="194" t="s">
        <v>299</v>
      </c>
      <c r="C40" s="195"/>
      <c r="D40" s="195"/>
      <c r="E40" s="195"/>
      <c r="F40" s="195"/>
      <c r="G40" s="194"/>
      <c r="H40" s="195"/>
      <c r="I40" s="194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8"/>
      <c r="X40" s="178"/>
      <c r="Y40" s="178"/>
      <c r="Z40" s="178"/>
      <c r="AA40" s="178"/>
      <c r="AB40" s="178"/>
    </row>
    <row r="41" spans="1:28" s="146" customFormat="1" ht="18.75">
      <c r="A41" s="194"/>
      <c r="B41" s="195" t="s">
        <v>300</v>
      </c>
      <c r="C41" s="194" t="s">
        <v>301</v>
      </c>
      <c r="D41" s="194"/>
      <c r="E41" s="194"/>
      <c r="F41" s="195"/>
      <c r="G41" s="194"/>
      <c r="H41" s="195"/>
      <c r="I41" s="194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8"/>
      <c r="X41" s="178"/>
      <c r="Y41" s="178"/>
      <c r="Z41" s="178"/>
      <c r="AA41" s="178"/>
      <c r="AB41" s="178"/>
    </row>
    <row r="42" spans="1:28" s="146" customFormat="1" ht="18.75">
      <c r="A42" s="194"/>
      <c r="B42" s="195" t="s">
        <v>302</v>
      </c>
      <c r="C42" s="196">
        <v>1798.6000000000001</v>
      </c>
      <c r="D42" s="194" t="s">
        <v>303</v>
      </c>
      <c r="E42" s="194"/>
      <c r="F42" s="195"/>
      <c r="G42" s="194"/>
      <c r="H42" s="195"/>
      <c r="I42" s="194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8"/>
      <c r="X42" s="178"/>
      <c r="Y42" s="178"/>
      <c r="Z42" s="178"/>
      <c r="AA42" s="178"/>
      <c r="AB42" s="178"/>
    </row>
    <row r="43" spans="1:29" s="146" customFormat="1" ht="18" customHeight="1">
      <c r="A43" s="194"/>
      <c r="B43" s="195" t="s">
        <v>304</v>
      </c>
      <c r="C43" s="197" t="s">
        <v>390</v>
      </c>
      <c r="D43" s="194" t="s">
        <v>405</v>
      </c>
      <c r="E43" s="194"/>
      <c r="F43" s="194"/>
      <c r="G43" s="195"/>
      <c r="H43" s="195"/>
      <c r="I43" s="194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85"/>
      <c r="W43" s="239"/>
      <c r="X43" s="239"/>
      <c r="Y43" s="239"/>
      <c r="Z43" s="239"/>
      <c r="AA43" s="239"/>
      <c r="AB43" s="239"/>
      <c r="AC43" s="320"/>
    </row>
    <row r="44" spans="1:29" s="146" customFormat="1" ht="18" customHeight="1">
      <c r="A44" s="194"/>
      <c r="B44" s="195"/>
      <c r="C44" s="197"/>
      <c r="D44" s="194"/>
      <c r="E44" s="194"/>
      <c r="F44" s="194"/>
      <c r="G44" s="195"/>
      <c r="H44" s="195"/>
      <c r="I44" s="194"/>
      <c r="J44" s="177"/>
      <c r="K44" s="177"/>
      <c r="M44" s="177"/>
      <c r="N44" s="177"/>
      <c r="O44" s="177"/>
      <c r="P44" s="177"/>
      <c r="Q44" s="177"/>
      <c r="R44" s="177"/>
      <c r="S44" s="177"/>
      <c r="T44" s="177"/>
      <c r="U44" s="177"/>
      <c r="V44" s="185"/>
      <c r="W44" s="564"/>
      <c r="X44" s="564"/>
      <c r="Y44" s="564"/>
      <c r="Z44" s="564"/>
      <c r="AA44" s="564"/>
      <c r="AB44" s="239"/>
      <c r="AC44" s="320"/>
    </row>
    <row r="45" spans="1:29" s="146" customFormat="1" ht="60" customHeight="1">
      <c r="A45" s="194"/>
      <c r="B45" s="195"/>
      <c r="C45" s="197"/>
      <c r="D45" s="194"/>
      <c r="E45" s="194"/>
      <c r="F45" s="194"/>
      <c r="G45" s="198" t="s">
        <v>307</v>
      </c>
      <c r="H45" s="199" t="s">
        <v>1</v>
      </c>
      <c r="I45" s="199" t="s">
        <v>2</v>
      </c>
      <c r="J45" s="200" t="s">
        <v>308</v>
      </c>
      <c r="K45" s="374" t="s">
        <v>309</v>
      </c>
      <c r="M45" s="177"/>
      <c r="N45" s="177"/>
      <c r="O45" s="177"/>
      <c r="P45" s="177"/>
      <c r="Q45" s="177"/>
      <c r="R45" s="177"/>
      <c r="S45" s="177"/>
      <c r="T45" s="177"/>
      <c r="U45" s="177"/>
      <c r="V45" s="320"/>
      <c r="W45" s="321"/>
      <c r="X45" s="321"/>
      <c r="Y45" s="321"/>
      <c r="Z45" s="321"/>
      <c r="AA45" s="321"/>
      <c r="AB45" s="239"/>
      <c r="AC45" s="320"/>
    </row>
    <row r="46" spans="1:29" s="207" customFormat="1" ht="12.75" customHeight="1">
      <c r="A46" s="202"/>
      <c r="B46" s="203"/>
      <c r="C46" s="204"/>
      <c r="D46" s="202"/>
      <c r="E46" s="202"/>
      <c r="F46" s="202"/>
      <c r="G46" s="205" t="s">
        <v>51</v>
      </c>
      <c r="H46" s="205" t="s">
        <v>51</v>
      </c>
      <c r="I46" s="205" t="s">
        <v>51</v>
      </c>
      <c r="J46" s="205" t="s">
        <v>51</v>
      </c>
      <c r="K46" s="205" t="s">
        <v>51</v>
      </c>
      <c r="M46" s="206" t="s">
        <v>397</v>
      </c>
      <c r="N46" s="206" t="s">
        <v>398</v>
      </c>
      <c r="O46" s="280" t="s">
        <v>409</v>
      </c>
      <c r="P46" s="280" t="s">
        <v>311</v>
      </c>
      <c r="Q46" s="280" t="s">
        <v>410</v>
      </c>
      <c r="R46" s="280" t="s">
        <v>411</v>
      </c>
      <c r="S46" s="206"/>
      <c r="V46" s="322"/>
      <c r="W46" s="323"/>
      <c r="X46" s="323"/>
      <c r="Y46" s="323"/>
      <c r="Z46" s="323"/>
      <c r="AA46" s="323"/>
      <c r="AB46" s="324"/>
      <c r="AC46" s="282"/>
    </row>
    <row r="47" spans="1:29" s="146" customFormat="1" ht="33" customHeight="1">
      <c r="A47" s="194"/>
      <c r="B47" s="503" t="s">
        <v>314</v>
      </c>
      <c r="C47" s="503"/>
      <c r="D47" s="503"/>
      <c r="E47" s="503"/>
      <c r="F47" s="503"/>
      <c r="G47" s="210">
        <f>G49+G50</f>
        <v>16.1</v>
      </c>
      <c r="H47" s="211">
        <f>H49+H50</f>
        <v>28957.460000000006</v>
      </c>
      <c r="I47" s="211">
        <f>I49+I50</f>
        <v>29180.659999999996</v>
      </c>
      <c r="J47" s="211">
        <f>J50+J49</f>
        <v>21517.958000000002</v>
      </c>
      <c r="K47" s="211">
        <f>I47-J47</f>
        <v>7662.701999999994</v>
      </c>
      <c r="M47" s="370">
        <v>68320.47</v>
      </c>
      <c r="N47" s="370">
        <v>68097.26999999999</v>
      </c>
      <c r="O47" s="285">
        <v>28927.419999999995</v>
      </c>
      <c r="P47" s="285">
        <v>253.23999999999998</v>
      </c>
      <c r="Q47" s="285">
        <v>0</v>
      </c>
      <c r="R47" s="285">
        <v>228.69</v>
      </c>
      <c r="S47" s="286"/>
      <c r="T47" s="177"/>
      <c r="U47" s="177"/>
      <c r="V47" s="322"/>
      <c r="W47" s="325"/>
      <c r="X47" s="325"/>
      <c r="Y47" s="325"/>
      <c r="Z47" s="323"/>
      <c r="AA47" s="326"/>
      <c r="AB47" s="239"/>
      <c r="AC47" s="320"/>
    </row>
    <row r="48" spans="1:29" s="146" customFormat="1" ht="18" customHeight="1">
      <c r="A48" s="194"/>
      <c r="B48" s="516" t="s">
        <v>315</v>
      </c>
      <c r="C48" s="486"/>
      <c r="D48" s="486"/>
      <c r="E48" s="486"/>
      <c r="F48" s="487"/>
      <c r="G48" s="213"/>
      <c r="H48" s="214"/>
      <c r="I48" s="214"/>
      <c r="J48" s="180"/>
      <c r="K48" s="180"/>
      <c r="L48" s="385">
        <f>K49+K50</f>
        <v>7662.701999999994</v>
      </c>
      <c r="M48" s="177"/>
      <c r="N48" s="177"/>
      <c r="O48" s="177"/>
      <c r="P48" s="177"/>
      <c r="Q48" s="177"/>
      <c r="R48" s="177"/>
      <c r="S48" s="177"/>
      <c r="T48" s="177"/>
      <c r="U48" s="177"/>
      <c r="V48" s="322"/>
      <c r="W48" s="325"/>
      <c r="X48" s="325"/>
      <c r="Y48" s="325"/>
      <c r="Z48" s="323"/>
      <c r="AA48" s="326"/>
      <c r="AB48" s="239"/>
      <c r="AC48" s="320"/>
    </row>
    <row r="49" spans="1:29" s="146" customFormat="1" ht="18" customHeight="1">
      <c r="A49" s="194"/>
      <c r="B49" s="501" t="s">
        <v>11</v>
      </c>
      <c r="C49" s="501"/>
      <c r="D49" s="501"/>
      <c r="E49" s="501"/>
      <c r="F49" s="501"/>
      <c r="G49" s="213">
        <f>G58</f>
        <v>10.030000000000001</v>
      </c>
      <c r="H49" s="214">
        <f>G49*C42</f>
        <v>18039.958000000002</v>
      </c>
      <c r="I49" s="214">
        <f>H49</f>
        <v>18039.958000000002</v>
      </c>
      <c r="J49" s="214">
        <f>H58</f>
        <v>18039.958000000002</v>
      </c>
      <c r="K49" s="214">
        <f>I49-J49</f>
        <v>0</v>
      </c>
      <c r="M49" s="177"/>
      <c r="N49" s="177"/>
      <c r="O49" s="177"/>
      <c r="P49" s="177"/>
      <c r="Q49" s="177"/>
      <c r="R49" s="177"/>
      <c r="S49" s="177"/>
      <c r="T49" s="177"/>
      <c r="U49" s="177"/>
      <c r="V49" s="322"/>
      <c r="W49" s="327"/>
      <c r="X49" s="327"/>
      <c r="Y49" s="327"/>
      <c r="Z49" s="323"/>
      <c r="AA49" s="328"/>
      <c r="AB49" s="239"/>
      <c r="AC49" s="320"/>
    </row>
    <row r="50" spans="1:29" s="146" customFormat="1" ht="18" customHeight="1">
      <c r="A50" s="194"/>
      <c r="B50" s="501" t="s">
        <v>62</v>
      </c>
      <c r="C50" s="501"/>
      <c r="D50" s="501"/>
      <c r="E50" s="501"/>
      <c r="F50" s="501"/>
      <c r="G50" s="213">
        <v>6.07</v>
      </c>
      <c r="H50" s="214">
        <f>G50*C42</f>
        <v>10917.502000000002</v>
      </c>
      <c r="I50" s="214">
        <f>O47+P47-I49</f>
        <v>11140.701999999994</v>
      </c>
      <c r="J50" s="214">
        <f>H64</f>
        <v>3478</v>
      </c>
      <c r="K50" s="214">
        <f>I50-J50</f>
        <v>7662.701999999994</v>
      </c>
      <c r="M50" s="177"/>
      <c r="N50" s="177"/>
      <c r="O50" s="177"/>
      <c r="P50" s="177"/>
      <c r="Q50" s="177"/>
      <c r="R50" s="177"/>
      <c r="S50" s="177"/>
      <c r="T50" s="177"/>
      <c r="U50" s="177"/>
      <c r="V50" s="322"/>
      <c r="W50" s="325"/>
      <c r="X50" s="325"/>
      <c r="Y50" s="325"/>
      <c r="Z50" s="323"/>
      <c r="AA50" s="326"/>
      <c r="AB50" s="239"/>
      <c r="AC50" s="320"/>
    </row>
    <row r="51" spans="1:29" s="146" customFormat="1" ht="36.75" customHeight="1">
      <c r="A51" s="194"/>
      <c r="B51" s="279"/>
      <c r="C51" s="279"/>
      <c r="D51" s="279"/>
      <c r="E51" s="279"/>
      <c r="F51" s="278"/>
      <c r="G51" s="177"/>
      <c r="H51" s="177"/>
      <c r="I51" s="177"/>
      <c r="J51" s="177"/>
      <c r="K51" s="177"/>
      <c r="M51" s="177"/>
      <c r="N51" s="177"/>
      <c r="O51" s="177"/>
      <c r="P51" s="177"/>
      <c r="Q51" s="177"/>
      <c r="R51" s="177"/>
      <c r="S51" s="177"/>
      <c r="T51" s="177"/>
      <c r="U51" s="177"/>
      <c r="V51" s="322"/>
      <c r="W51" s="325"/>
      <c r="X51" s="325"/>
      <c r="Y51" s="325"/>
      <c r="Z51" s="323"/>
      <c r="AA51" s="326"/>
      <c r="AB51" s="239"/>
      <c r="AC51" s="320"/>
    </row>
    <row r="52" spans="1:29" s="146" customFormat="1" ht="18.75">
      <c r="A52" s="194"/>
      <c r="B52" s="177"/>
      <c r="C52" s="177"/>
      <c r="D52" s="177"/>
      <c r="E52" s="177"/>
      <c r="F52" s="177"/>
      <c r="G52" s="215" t="s">
        <v>345</v>
      </c>
      <c r="H52" s="215" t="s">
        <v>1</v>
      </c>
      <c r="I52" s="215" t="s">
        <v>2</v>
      </c>
      <c r="J52" s="215" t="s">
        <v>346</v>
      </c>
      <c r="K52" s="215" t="s">
        <v>391</v>
      </c>
      <c r="L52" s="216"/>
      <c r="M52" s="177"/>
      <c r="N52" s="177"/>
      <c r="O52" s="177"/>
      <c r="P52" s="177"/>
      <c r="Q52" s="177"/>
      <c r="R52" s="177"/>
      <c r="S52" s="177"/>
      <c r="T52" s="177"/>
      <c r="U52" s="177"/>
      <c r="V52" s="322"/>
      <c r="W52" s="325"/>
      <c r="X52" s="325"/>
      <c r="Y52" s="325"/>
      <c r="Z52" s="323"/>
      <c r="AA52" s="326"/>
      <c r="AB52" s="239"/>
      <c r="AC52" s="320"/>
    </row>
    <row r="53" spans="1:29" s="146" customFormat="1" ht="18" customHeight="1">
      <c r="A53" s="177"/>
      <c r="B53" s="503" t="s">
        <v>344</v>
      </c>
      <c r="C53" s="503"/>
      <c r="D53" s="503"/>
      <c r="E53" s="503"/>
      <c r="F53" s="517"/>
      <c r="G53" s="217">
        <f>'07 15 г'!J53</f>
        <v>5913.209999999995</v>
      </c>
      <c r="H53" s="217">
        <f>Q47</f>
        <v>0</v>
      </c>
      <c r="I53" s="217">
        <f>R47</f>
        <v>228.69</v>
      </c>
      <c r="J53" s="217">
        <f>G53+H53-I53</f>
        <v>5684.519999999995</v>
      </c>
      <c r="K53" s="217">
        <f>I53+D54</f>
        <v>228.69</v>
      </c>
      <c r="L53" s="177"/>
      <c r="M53" s="177"/>
      <c r="N53" s="185"/>
      <c r="O53" s="177"/>
      <c r="P53" s="177"/>
      <c r="Q53" s="177"/>
      <c r="R53" s="177"/>
      <c r="S53" s="177"/>
      <c r="T53" s="177"/>
      <c r="U53" s="177"/>
      <c r="V53" s="322"/>
      <c r="W53" s="325"/>
      <c r="X53" s="325"/>
      <c r="Y53" s="325"/>
      <c r="Z53" s="323"/>
      <c r="AA53" s="326"/>
      <c r="AB53" s="239"/>
      <c r="AC53" s="320"/>
    </row>
    <row r="54" spans="1:29" s="146" customFormat="1" ht="18" customHeight="1">
      <c r="A54" s="177"/>
      <c r="B54" s="566"/>
      <c r="C54" s="566"/>
      <c r="D54" s="231"/>
      <c r="E54" s="231"/>
      <c r="F54" s="194" t="s">
        <v>422</v>
      </c>
      <c r="G54" s="195"/>
      <c r="H54" s="195"/>
      <c r="I54" s="194"/>
      <c r="J54" s="177"/>
      <c r="K54" s="177"/>
      <c r="L54" s="177"/>
      <c r="M54" s="177"/>
      <c r="N54" s="281"/>
      <c r="O54" s="177"/>
      <c r="P54" s="177"/>
      <c r="Q54" s="177"/>
      <c r="R54" s="177"/>
      <c r="S54" s="177"/>
      <c r="T54" s="177"/>
      <c r="U54" s="177"/>
      <c r="V54" s="322"/>
      <c r="W54" s="325"/>
      <c r="X54" s="325"/>
      <c r="Y54" s="325"/>
      <c r="Z54" s="323"/>
      <c r="AA54" s="326"/>
      <c r="AB54" s="239"/>
      <c r="AC54" s="320"/>
    </row>
    <row r="55" spans="1:29" s="146" customFormat="1" ht="18.75">
      <c r="A55" s="194"/>
      <c r="B55" s="218"/>
      <c r="C55" s="219"/>
      <c r="D55" s="220"/>
      <c r="E55" s="220"/>
      <c r="F55" s="220"/>
      <c r="G55" s="217" t="s">
        <v>307</v>
      </c>
      <c r="H55" s="217" t="s">
        <v>317</v>
      </c>
      <c r="I55" s="194"/>
      <c r="J55" s="177"/>
      <c r="K55" s="177"/>
      <c r="L55" s="177"/>
      <c r="M55" s="177"/>
      <c r="N55" s="282"/>
      <c r="O55" s="177"/>
      <c r="P55" s="177"/>
      <c r="Q55" s="177"/>
      <c r="R55" s="177"/>
      <c r="S55" s="177"/>
      <c r="T55" s="177"/>
      <c r="U55" s="177"/>
      <c r="V55" s="322"/>
      <c r="W55" s="325"/>
      <c r="X55" s="325"/>
      <c r="Y55" s="325"/>
      <c r="Z55" s="323"/>
      <c r="AA55" s="326"/>
      <c r="AB55" s="239"/>
      <c r="AC55" s="320"/>
    </row>
    <row r="56" spans="1:29" s="207" customFormat="1" ht="11.25" customHeight="1">
      <c r="A56" s="221"/>
      <c r="B56" s="222"/>
      <c r="C56" s="223"/>
      <c r="D56" s="224"/>
      <c r="E56" s="224"/>
      <c r="F56" s="224"/>
      <c r="G56" s="205" t="s">
        <v>51</v>
      </c>
      <c r="H56" s="205" t="s">
        <v>51</v>
      </c>
      <c r="I56" s="202"/>
      <c r="L56" s="202"/>
      <c r="N56" s="283"/>
      <c r="V56" s="322"/>
      <c r="W56" s="325"/>
      <c r="X56" s="325"/>
      <c r="Y56" s="325"/>
      <c r="Z56" s="323"/>
      <c r="AA56" s="326"/>
      <c r="AB56" s="324"/>
      <c r="AC56" s="282"/>
    </row>
    <row r="57" spans="1:29" s="146" customFormat="1" ht="33.75" customHeight="1">
      <c r="A57" s="225" t="s">
        <v>318</v>
      </c>
      <c r="B57" s="504" t="s">
        <v>342</v>
      </c>
      <c r="C57" s="505"/>
      <c r="D57" s="505"/>
      <c r="E57" s="505"/>
      <c r="F57" s="505"/>
      <c r="G57" s="180"/>
      <c r="H57" s="226">
        <f>H58+H64</f>
        <v>21517.958000000002</v>
      </c>
      <c r="I57" s="194"/>
      <c r="J57" s="177"/>
      <c r="K57" s="177"/>
      <c r="L57" s="177"/>
      <c r="M57" s="177"/>
      <c r="N57" s="216"/>
      <c r="O57" s="177"/>
      <c r="P57" s="177"/>
      <c r="Q57" s="177"/>
      <c r="R57" s="177"/>
      <c r="S57" s="177"/>
      <c r="T57" s="177"/>
      <c r="U57" s="177"/>
      <c r="V57" s="322"/>
      <c r="W57" s="325"/>
      <c r="X57" s="325"/>
      <c r="Y57" s="325"/>
      <c r="Z57" s="323"/>
      <c r="AA57" s="326"/>
      <c r="AB57" s="239"/>
      <c r="AC57" s="320"/>
    </row>
    <row r="58" spans="1:29" s="146" customFormat="1" ht="18.75">
      <c r="A58" s="227" t="s">
        <v>320</v>
      </c>
      <c r="B58" s="506" t="s">
        <v>321</v>
      </c>
      <c r="C58" s="507"/>
      <c r="D58" s="507"/>
      <c r="E58" s="507"/>
      <c r="F58" s="508"/>
      <c r="G58" s="230">
        <f>SUM(G59:G63)</f>
        <v>10.030000000000001</v>
      </c>
      <c r="H58" s="376">
        <f>SUM(H59:H63)</f>
        <v>18039.958000000002</v>
      </c>
      <c r="I58" s="194"/>
      <c r="J58" s="177"/>
      <c r="K58" s="229"/>
      <c r="L58" s="177"/>
      <c r="M58" s="177"/>
      <c r="N58" s="216"/>
      <c r="O58" s="177"/>
      <c r="P58" s="177"/>
      <c r="Q58" s="177"/>
      <c r="R58" s="177"/>
      <c r="S58" s="177"/>
      <c r="T58" s="177"/>
      <c r="U58" s="177"/>
      <c r="V58" s="329"/>
      <c r="W58" s="330"/>
      <c r="X58" s="330"/>
      <c r="Y58" s="330"/>
      <c r="Z58" s="330"/>
      <c r="AA58" s="330"/>
      <c r="AB58" s="239"/>
      <c r="AC58" s="320"/>
    </row>
    <row r="59" spans="1:29" s="146" customFormat="1" ht="18.75">
      <c r="A59" s="373" t="s">
        <v>322</v>
      </c>
      <c r="B59" s="509" t="s">
        <v>323</v>
      </c>
      <c r="C59" s="507"/>
      <c r="D59" s="507"/>
      <c r="E59" s="507"/>
      <c r="F59" s="508"/>
      <c r="G59" s="230">
        <v>1.5600000000000005</v>
      </c>
      <c r="H59" s="375">
        <f>G59*C$42</f>
        <v>2805.816000000001</v>
      </c>
      <c r="I59" s="194"/>
      <c r="J59" s="177"/>
      <c r="K59" s="229"/>
      <c r="L59" s="177"/>
      <c r="M59" s="177"/>
      <c r="N59" s="216"/>
      <c r="O59" s="177"/>
      <c r="P59" s="177"/>
      <c r="Q59" s="177"/>
      <c r="R59" s="177"/>
      <c r="S59" s="177"/>
      <c r="T59" s="177"/>
      <c r="U59" s="177"/>
      <c r="V59" s="185"/>
      <c r="W59" s="239"/>
      <c r="X59" s="239"/>
      <c r="Y59" s="239"/>
      <c r="Z59" s="239"/>
      <c r="AA59" s="239"/>
      <c r="AB59" s="239"/>
      <c r="AC59" s="320"/>
    </row>
    <row r="60" spans="1:29" s="146" customFormat="1" ht="34.5" customHeight="1">
      <c r="A60" s="373" t="s">
        <v>324</v>
      </c>
      <c r="B60" s="510" t="s">
        <v>325</v>
      </c>
      <c r="C60" s="499"/>
      <c r="D60" s="499"/>
      <c r="E60" s="499"/>
      <c r="F60" s="499"/>
      <c r="G60" s="374">
        <v>1.8400000000000005</v>
      </c>
      <c r="H60" s="375">
        <f>G60*C$42</f>
        <v>3309.4240000000013</v>
      </c>
      <c r="I60" s="194"/>
      <c r="J60" s="177"/>
      <c r="K60" s="229"/>
      <c r="L60" s="177"/>
      <c r="M60" s="177"/>
      <c r="N60" s="216"/>
      <c r="O60" s="177"/>
      <c r="P60" s="177"/>
      <c r="Q60" s="177"/>
      <c r="R60" s="177"/>
      <c r="S60" s="177"/>
      <c r="T60" s="177"/>
      <c r="U60" s="177"/>
      <c r="V60" s="185"/>
      <c r="W60" s="239"/>
      <c r="X60" s="239"/>
      <c r="Y60" s="239"/>
      <c r="Z60" s="239"/>
      <c r="AA60" s="239"/>
      <c r="AB60" s="239"/>
      <c r="AC60" s="320"/>
    </row>
    <row r="61" spans="1:29" s="146" customFormat="1" ht="34.5" customHeight="1">
      <c r="A61" s="377" t="s">
        <v>326</v>
      </c>
      <c r="B61" s="567" t="s">
        <v>327</v>
      </c>
      <c r="C61" s="568"/>
      <c r="D61" s="568"/>
      <c r="E61" s="568"/>
      <c r="F61" s="569"/>
      <c r="G61" s="379">
        <v>1.33</v>
      </c>
      <c r="H61" s="378">
        <f>G61*C$42</f>
        <v>2392.1380000000004</v>
      </c>
      <c r="I61" s="194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85"/>
      <c r="W61" s="239"/>
      <c r="X61" s="239"/>
      <c r="Y61" s="239"/>
      <c r="Z61" s="239"/>
      <c r="AA61" s="239"/>
      <c r="AB61" s="239"/>
      <c r="AC61" s="320"/>
    </row>
    <row r="62" spans="1:28" s="146" customFormat="1" ht="34.5" customHeight="1">
      <c r="A62" s="377" t="s">
        <v>328</v>
      </c>
      <c r="B62" s="567" t="s">
        <v>329</v>
      </c>
      <c r="C62" s="568"/>
      <c r="D62" s="568"/>
      <c r="E62" s="568"/>
      <c r="F62" s="569"/>
      <c r="G62" s="379">
        <v>1.36</v>
      </c>
      <c r="H62" s="378">
        <f>G62*C$42</f>
        <v>2446.0960000000005</v>
      </c>
      <c r="I62" s="194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97"/>
      <c r="X62" s="178"/>
      <c r="Y62" s="178"/>
      <c r="Z62" s="178"/>
      <c r="AA62" s="178"/>
      <c r="AB62" s="178"/>
    </row>
    <row r="63" spans="1:28" s="146" customFormat="1" ht="18.75">
      <c r="A63" s="373" t="s">
        <v>330</v>
      </c>
      <c r="B63" s="496" t="s">
        <v>420</v>
      </c>
      <c r="C63" s="496"/>
      <c r="D63" s="496"/>
      <c r="E63" s="496"/>
      <c r="F63" s="496"/>
      <c r="G63" s="217">
        <v>3.94</v>
      </c>
      <c r="H63" s="231">
        <f>G63*C$42</f>
        <v>7086.484</v>
      </c>
      <c r="I63" s="194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8"/>
      <c r="X63" s="178"/>
      <c r="Y63" s="178"/>
      <c r="Z63" s="178"/>
      <c r="AA63" s="178"/>
      <c r="AB63" s="178"/>
    </row>
    <row r="64" spans="1:28" s="146" customFormat="1" ht="18.75">
      <c r="A64" s="226" t="s">
        <v>332</v>
      </c>
      <c r="B64" s="497" t="s">
        <v>333</v>
      </c>
      <c r="C64" s="480"/>
      <c r="D64" s="480"/>
      <c r="E64" s="480"/>
      <c r="F64" s="480"/>
      <c r="G64" s="226"/>
      <c r="H64" s="226">
        <f>SUM(H65:H71)</f>
        <v>3478</v>
      </c>
      <c r="I64" s="194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97"/>
      <c r="X64" s="178"/>
      <c r="Y64" s="178"/>
      <c r="Z64" s="178"/>
      <c r="AA64" s="178"/>
      <c r="AB64" s="178"/>
    </row>
    <row r="65" spans="1:28" s="146" customFormat="1" ht="18.75">
      <c r="A65" s="216"/>
      <c r="B65" s="498" t="s">
        <v>334</v>
      </c>
      <c r="C65" s="499"/>
      <c r="D65" s="499"/>
      <c r="E65" s="499"/>
      <c r="F65" s="499"/>
      <c r="G65" s="232"/>
      <c r="H65" s="232"/>
      <c r="I65" s="194"/>
      <c r="J65" s="177"/>
      <c r="K65" s="177"/>
      <c r="L65" s="194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8"/>
      <c r="X65" s="178"/>
      <c r="Y65" s="178"/>
      <c r="Z65" s="178"/>
      <c r="AA65" s="178"/>
      <c r="AB65" s="178"/>
    </row>
    <row r="66" spans="1:28" s="146" customFormat="1" ht="18.75">
      <c r="A66" s="216"/>
      <c r="B66" s="498" t="s">
        <v>350</v>
      </c>
      <c r="C66" s="499"/>
      <c r="D66" s="499"/>
      <c r="E66" s="499"/>
      <c r="F66" s="499"/>
      <c r="G66" s="231"/>
      <c r="H66" s="231"/>
      <c r="I66" s="194"/>
      <c r="J66" s="177"/>
      <c r="K66" s="177"/>
      <c r="L66" s="194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8"/>
      <c r="X66" s="178"/>
      <c r="Y66" s="178"/>
      <c r="Z66" s="178"/>
      <c r="AA66" s="178"/>
      <c r="AB66" s="178"/>
    </row>
    <row r="67" spans="1:28" s="146" customFormat="1" ht="18.75" customHeight="1">
      <c r="A67" s="216"/>
      <c r="B67" s="488" t="s">
        <v>421</v>
      </c>
      <c r="C67" s="489"/>
      <c r="D67" s="489"/>
      <c r="E67" s="489"/>
      <c r="F67" s="490"/>
      <c r="G67" s="231"/>
      <c r="H67" s="231">
        <v>3478</v>
      </c>
      <c r="I67" s="194"/>
      <c r="J67" s="177"/>
      <c r="K67" s="177"/>
      <c r="L67" s="194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97"/>
      <c r="X67" s="178"/>
      <c r="Y67" s="178"/>
      <c r="Z67" s="178"/>
      <c r="AA67" s="178"/>
      <c r="AB67" s="178"/>
    </row>
    <row r="68" spans="1:28" s="146" customFormat="1" ht="18.75" customHeight="1" hidden="1">
      <c r="A68" s="216"/>
      <c r="B68" s="488" t="s">
        <v>336</v>
      </c>
      <c r="C68" s="489"/>
      <c r="D68" s="489"/>
      <c r="E68" s="489"/>
      <c r="F68" s="490"/>
      <c r="G68" s="231"/>
      <c r="H68" s="231"/>
      <c r="I68" s="194"/>
      <c r="J68" s="177"/>
      <c r="K68" s="177"/>
      <c r="L68" s="194"/>
      <c r="M68" s="194"/>
      <c r="N68" s="177"/>
      <c r="O68" s="177"/>
      <c r="P68" s="177"/>
      <c r="Q68" s="177"/>
      <c r="R68" s="177"/>
      <c r="S68" s="177"/>
      <c r="T68" s="177"/>
      <c r="U68" s="177"/>
      <c r="V68" s="177"/>
      <c r="W68" s="178"/>
      <c r="X68" s="178"/>
      <c r="Y68" s="178"/>
      <c r="Z68" s="178"/>
      <c r="AA68" s="178"/>
      <c r="AB68" s="178"/>
    </row>
    <row r="69" spans="1:28" s="146" customFormat="1" ht="18.75" customHeight="1" hidden="1">
      <c r="A69" s="216"/>
      <c r="B69" s="488" t="s">
        <v>336</v>
      </c>
      <c r="C69" s="489"/>
      <c r="D69" s="489"/>
      <c r="E69" s="489"/>
      <c r="F69" s="490"/>
      <c r="G69" s="231"/>
      <c r="H69" s="231"/>
      <c r="I69" s="194"/>
      <c r="J69" s="177"/>
      <c r="K69" s="177"/>
      <c r="L69" s="194"/>
      <c r="M69" s="194"/>
      <c r="N69" s="177"/>
      <c r="O69" s="177"/>
      <c r="P69" s="177"/>
      <c r="Q69" s="177"/>
      <c r="R69" s="177"/>
      <c r="S69" s="177"/>
      <c r="T69" s="177"/>
      <c r="U69" s="177"/>
      <c r="V69" s="177"/>
      <c r="W69" s="178"/>
      <c r="X69" s="178"/>
      <c r="Y69" s="178"/>
      <c r="Z69" s="178"/>
      <c r="AA69" s="178"/>
      <c r="AB69" s="178"/>
    </row>
    <row r="70" spans="1:28" s="146" customFormat="1" ht="18.75" customHeight="1" hidden="1">
      <c r="A70" s="216"/>
      <c r="B70" s="488" t="s">
        <v>336</v>
      </c>
      <c r="C70" s="489"/>
      <c r="D70" s="489"/>
      <c r="E70" s="489"/>
      <c r="F70" s="490"/>
      <c r="G70" s="231"/>
      <c r="H70" s="231"/>
      <c r="I70" s="194"/>
      <c r="J70" s="177"/>
      <c r="K70" s="177"/>
      <c r="L70" s="194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8"/>
      <c r="X70" s="178"/>
      <c r="Y70" s="178"/>
      <c r="Z70" s="178"/>
      <c r="AA70" s="178"/>
      <c r="AB70" s="178"/>
    </row>
    <row r="71" spans="1:28" s="146" customFormat="1" ht="18.75" customHeight="1">
      <c r="A71" s="216"/>
      <c r="B71" s="488" t="s">
        <v>336</v>
      </c>
      <c r="C71" s="489"/>
      <c r="D71" s="489"/>
      <c r="E71" s="489"/>
      <c r="F71" s="490"/>
      <c r="G71" s="231"/>
      <c r="H71" s="231"/>
      <c r="I71" s="194"/>
      <c r="J71" s="177"/>
      <c r="K71" s="177"/>
      <c r="L71" s="194"/>
      <c r="M71" s="194"/>
      <c r="N71" s="177"/>
      <c r="O71" s="194"/>
      <c r="P71" s="177"/>
      <c r="Q71" s="177"/>
      <c r="R71" s="177"/>
      <c r="S71" s="177"/>
      <c r="T71" s="177"/>
      <c r="U71" s="177"/>
      <c r="V71" s="177"/>
      <c r="W71" s="197"/>
      <c r="X71" s="178"/>
      <c r="Y71" s="178"/>
      <c r="Z71" s="178"/>
      <c r="AA71" s="178"/>
      <c r="AB71" s="178"/>
    </row>
    <row r="72" spans="1:28" s="146" customFormat="1" ht="18.75">
      <c r="A72" s="216"/>
      <c r="B72" s="233"/>
      <c r="C72" s="234"/>
      <c r="D72" s="234"/>
      <c r="E72" s="234"/>
      <c r="F72" s="234"/>
      <c r="G72" s="235"/>
      <c r="H72" s="194"/>
      <c r="I72" s="194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8"/>
      <c r="X72" s="178"/>
      <c r="Y72" s="178"/>
      <c r="Z72" s="178"/>
      <c r="AA72" s="178"/>
      <c r="AB72" s="178"/>
    </row>
    <row r="73" spans="1:28" s="146" customFormat="1" ht="18.75" customHeight="1">
      <c r="A73" s="216"/>
      <c r="B73" s="233"/>
      <c r="C73" s="234"/>
      <c r="D73" s="234"/>
      <c r="E73" s="234"/>
      <c r="F73" s="234"/>
      <c r="G73" s="491" t="s">
        <v>62</v>
      </c>
      <c r="H73" s="492"/>
      <c r="I73" s="493" t="s">
        <v>316</v>
      </c>
      <c r="J73" s="492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8"/>
      <c r="X73" s="178"/>
      <c r="Y73" s="178"/>
      <c r="Z73" s="178"/>
      <c r="AA73" s="178"/>
      <c r="AB73" s="178"/>
    </row>
    <row r="74" spans="1:28" s="207" customFormat="1" ht="12.75">
      <c r="A74" s="236"/>
      <c r="B74" s="237"/>
      <c r="C74" s="238"/>
      <c r="D74" s="238"/>
      <c r="E74" s="238"/>
      <c r="F74" s="238"/>
      <c r="G74" s="494" t="s">
        <v>51</v>
      </c>
      <c r="H74" s="495"/>
      <c r="I74" s="494" t="s">
        <v>51</v>
      </c>
      <c r="J74" s="495"/>
      <c r="W74" s="209"/>
      <c r="X74" s="209"/>
      <c r="Y74" s="209"/>
      <c r="Z74" s="209"/>
      <c r="AA74" s="209"/>
      <c r="AB74" s="209"/>
    </row>
    <row r="75" spans="1:28" s="185" customFormat="1" ht="18.75">
      <c r="A75" s="216"/>
      <c r="B75" s="479" t="s">
        <v>403</v>
      </c>
      <c r="C75" s="480"/>
      <c r="D75" s="480"/>
      <c r="E75" s="480"/>
      <c r="F75" s="481"/>
      <c r="G75" s="482">
        <f>'07 15 г'!G78:H78</f>
        <v>-34158.84200000006</v>
      </c>
      <c r="H75" s="483"/>
      <c r="I75" s="482">
        <f>'07 15 г'!I78:J78</f>
        <v>0</v>
      </c>
      <c r="J75" s="483"/>
      <c r="L75" s="239" t="s">
        <v>338</v>
      </c>
      <c r="M75" s="239" t="s">
        <v>339</v>
      </c>
      <c r="W75" s="239"/>
      <c r="X75" s="239"/>
      <c r="Y75" s="239"/>
      <c r="Z75" s="239"/>
      <c r="AA75" s="239"/>
      <c r="AB75" s="239"/>
    </row>
    <row r="76" spans="1:28" s="146" customFormat="1" ht="18.75">
      <c r="A76" s="195"/>
      <c r="B76" s="479" t="s">
        <v>404</v>
      </c>
      <c r="C76" s="480"/>
      <c r="D76" s="480"/>
      <c r="E76" s="480"/>
      <c r="F76" s="481"/>
      <c r="G76" s="482">
        <f>G75+K47+K53</f>
        <v>-26267.45000000007</v>
      </c>
      <c r="H76" s="483"/>
      <c r="I76" s="484">
        <f>I75+I53-K53+D54</f>
        <v>0</v>
      </c>
      <c r="J76" s="483"/>
      <c r="K76" s="177"/>
      <c r="L76" s="197">
        <f>G76</f>
        <v>-26267.45000000007</v>
      </c>
      <c r="M76" s="197">
        <f>I76</f>
        <v>0</v>
      </c>
      <c r="N76" s="177"/>
      <c r="O76" s="240"/>
      <c r="P76" s="241"/>
      <c r="Q76" s="177"/>
      <c r="R76" s="177"/>
      <c r="S76" s="177"/>
      <c r="T76" s="177"/>
      <c r="U76" s="177"/>
      <c r="V76" s="177"/>
      <c r="W76" s="178"/>
      <c r="X76" s="178"/>
      <c r="Y76" s="178"/>
      <c r="Z76" s="178"/>
      <c r="AA76" s="178"/>
      <c r="AB76" s="178"/>
    </row>
    <row r="77" spans="1:28" s="146" customFormat="1" ht="18.75">
      <c r="A77" s="194"/>
      <c r="B77" s="194"/>
      <c r="C77" s="194"/>
      <c r="D77" s="194"/>
      <c r="E77" s="194"/>
      <c r="F77" s="194"/>
      <c r="G77" s="242"/>
      <c r="H77" s="194"/>
      <c r="I77" s="194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8"/>
      <c r="X77" s="178"/>
      <c r="Y77" s="178"/>
      <c r="Z77" s="178"/>
      <c r="AA77" s="178"/>
      <c r="AB77" s="178"/>
    </row>
    <row r="78" spans="1:28" s="146" customFormat="1" ht="18.75">
      <c r="A78" s="194"/>
      <c r="B78" s="177"/>
      <c r="C78" s="177"/>
      <c r="D78" s="177"/>
      <c r="E78" s="177"/>
      <c r="F78" s="177"/>
      <c r="G78" s="243"/>
      <c r="H78" s="244"/>
      <c r="I78" s="194"/>
      <c r="J78" s="177"/>
      <c r="K78" s="177"/>
      <c r="L78" s="194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8"/>
      <c r="X78" s="178"/>
      <c r="Y78" s="178"/>
      <c r="Z78" s="178"/>
      <c r="AA78" s="178"/>
      <c r="AB78" s="178"/>
    </row>
    <row r="79" spans="1:28" s="146" customFormat="1" ht="18.75">
      <c r="A79" s="194"/>
      <c r="B79" s="177"/>
      <c r="C79" s="177"/>
      <c r="D79" s="177"/>
      <c r="E79" s="177"/>
      <c r="F79" s="177"/>
      <c r="G79" s="194"/>
      <c r="H79" s="194"/>
      <c r="I79" s="194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8"/>
      <c r="X79" s="178"/>
      <c r="Y79" s="178"/>
      <c r="Z79" s="178"/>
      <c r="AA79" s="178"/>
      <c r="AB79" s="178"/>
    </row>
    <row r="80" spans="1:28" s="146" customFormat="1" ht="18.75">
      <c r="A80" s="177"/>
      <c r="B80" s="238"/>
      <c r="C80" s="238"/>
      <c r="D80" s="238"/>
      <c r="E80" s="559" t="s">
        <v>399</v>
      </c>
      <c r="F80" s="560"/>
      <c r="G80" s="482" t="s">
        <v>400</v>
      </c>
      <c r="H80" s="483"/>
      <c r="I80" s="194"/>
      <c r="J80" s="177"/>
      <c r="K80" s="177"/>
      <c r="L80" s="177" t="s">
        <v>401</v>
      </c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8"/>
      <c r="X80" s="178"/>
      <c r="Y80" s="178"/>
      <c r="Z80" s="178"/>
      <c r="AA80" s="178"/>
      <c r="AB80" s="178"/>
    </row>
    <row r="81" spans="1:28" s="146" customFormat="1" ht="18.75">
      <c r="A81" s="194"/>
      <c r="B81" s="561" t="s">
        <v>402</v>
      </c>
      <c r="C81" s="562"/>
      <c r="D81" s="563"/>
      <c r="E81" s="482">
        <f>M47</f>
        <v>68320.47</v>
      </c>
      <c r="F81" s="483"/>
      <c r="G81" s="482">
        <f>N47</f>
        <v>68097.26999999999</v>
      </c>
      <c r="H81" s="483"/>
      <c r="I81" s="194"/>
      <c r="J81" s="177"/>
      <c r="K81" s="177"/>
      <c r="L81" s="194">
        <f>E81-G81+H47-I47</f>
        <v>0</v>
      </c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8"/>
      <c r="X81" s="178"/>
      <c r="Y81" s="178"/>
      <c r="Z81" s="178"/>
      <c r="AA81" s="178"/>
      <c r="AB81" s="178"/>
    </row>
    <row r="82" spans="1:28" s="146" customFormat="1" ht="18.75">
      <c r="A82" s="194"/>
      <c r="B82" s="177"/>
      <c r="C82" s="177"/>
      <c r="D82" s="177"/>
      <c r="E82" s="177"/>
      <c r="F82" s="177"/>
      <c r="G82" s="177"/>
      <c r="H82" s="194"/>
      <c r="I82" s="194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8"/>
      <c r="X82" s="178"/>
      <c r="Y82" s="178"/>
      <c r="Z82" s="178"/>
      <c r="AA82" s="178"/>
      <c r="AB82" s="178"/>
    </row>
    <row r="83" spans="1:28" s="146" customFormat="1" ht="18.75">
      <c r="A83" s="194"/>
      <c r="B83" s="177"/>
      <c r="C83" s="177"/>
      <c r="D83" s="177"/>
      <c r="E83" s="177"/>
      <c r="F83" s="177"/>
      <c r="G83" s="177"/>
      <c r="H83" s="194"/>
      <c r="I83" s="194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8"/>
      <c r="X83" s="178"/>
      <c r="Y83" s="178"/>
      <c r="Z83" s="178"/>
      <c r="AA83" s="178"/>
      <c r="AB83" s="178"/>
    </row>
    <row r="84" spans="1:28" s="146" customFormat="1" ht="18.75">
      <c r="A84" s="194"/>
      <c r="B84" s="177"/>
      <c r="C84" s="177"/>
      <c r="D84" s="177"/>
      <c r="E84" s="177"/>
      <c r="F84" s="177"/>
      <c r="G84" s="177"/>
      <c r="H84" s="194"/>
      <c r="I84" s="194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8"/>
      <c r="X84" s="178"/>
      <c r="Y84" s="178"/>
      <c r="Z84" s="178"/>
      <c r="AA84" s="178"/>
      <c r="AB84" s="178"/>
    </row>
    <row r="85" spans="1:28" s="146" customFormat="1" ht="14.25" customHeight="1">
      <c r="A85" s="194"/>
      <c r="B85" s="177"/>
      <c r="C85" s="177"/>
      <c r="D85" s="177"/>
      <c r="E85" s="177"/>
      <c r="F85" s="177"/>
      <c r="G85" s="177"/>
      <c r="H85" s="194"/>
      <c r="I85" s="194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8"/>
      <c r="X85" s="178"/>
      <c r="Y85" s="178"/>
      <c r="Z85" s="178"/>
      <c r="AA85" s="178"/>
      <c r="AB85" s="178"/>
    </row>
    <row r="86" spans="1:28" s="146" customFormat="1" ht="18.75" hidden="1">
      <c r="A86" s="177"/>
      <c r="B86" s="177"/>
      <c r="C86" s="177"/>
      <c r="D86" s="177"/>
      <c r="E86" s="177"/>
      <c r="F86" s="177"/>
      <c r="G86" s="177"/>
      <c r="H86" s="194"/>
      <c r="I86" s="177"/>
      <c r="J86" s="177"/>
      <c r="K86" s="177"/>
      <c r="L86" s="177">
        <v>0</v>
      </c>
      <c r="M86" s="177"/>
      <c r="N86" s="177"/>
      <c r="O86" s="245" t="s">
        <v>280</v>
      </c>
      <c r="P86" s="246">
        <f>'[2]июнь2013г'!D92</f>
        <v>5934.36</v>
      </c>
      <c r="Q86" s="246">
        <f>'[2]июнь2013г'!E92</f>
        <v>2626.2</v>
      </c>
      <c r="R86" s="246">
        <f>'[2]июнь2013г'!F92</f>
        <v>2134.76</v>
      </c>
      <c r="S86" s="246">
        <f>'[2]июнь2013г'!G92</f>
        <v>6425.8</v>
      </c>
      <c r="T86" s="177"/>
      <c r="U86" s="177"/>
      <c r="V86" s="177"/>
      <c r="W86" s="178"/>
      <c r="X86" s="178"/>
      <c r="Y86" s="178"/>
      <c r="Z86" s="178"/>
      <c r="AA86" s="178"/>
      <c r="AB86" s="178"/>
    </row>
    <row r="87" spans="1:28" s="146" customFormat="1" ht="18.75" hidden="1">
      <c r="A87" s="177"/>
      <c r="B87" s="177"/>
      <c r="C87" s="216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246" t="s">
        <v>283</v>
      </c>
      <c r="P87" s="214">
        <f>S86</f>
        <v>6425.8</v>
      </c>
      <c r="Q87" s="180">
        <v>2626.2</v>
      </c>
      <c r="R87" s="180">
        <v>2377.48</v>
      </c>
      <c r="S87" s="214">
        <f>P87+Q87-R87+L86</f>
        <v>6674.52</v>
      </c>
      <c r="T87" s="177"/>
      <c r="U87" s="177"/>
      <c r="V87" s="177"/>
      <c r="W87" s="178"/>
      <c r="X87" s="178"/>
      <c r="Y87" s="178"/>
      <c r="Z87" s="178"/>
      <c r="AA87" s="178"/>
      <c r="AB87" s="178"/>
    </row>
    <row r="88" spans="1:28" s="146" customFormat="1" ht="18.75" hidden="1">
      <c r="A88" s="177"/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8"/>
      <c r="X88" s="178"/>
      <c r="Y88" s="178"/>
      <c r="Z88" s="178"/>
      <c r="AA88" s="178"/>
      <c r="AB88" s="178"/>
    </row>
    <row r="89" spans="1:28" s="146" customFormat="1" ht="18.75" hidden="1">
      <c r="A89" s="177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8"/>
      <c r="X89" s="178"/>
      <c r="Y89" s="178"/>
      <c r="Z89" s="178"/>
      <c r="AA89" s="178"/>
      <c r="AB89" s="178"/>
    </row>
    <row r="90" spans="1:28" s="146" customFormat="1" ht="18.75">
      <c r="A90" s="247" t="s">
        <v>419</v>
      </c>
      <c r="B90" s="177"/>
      <c r="C90" s="177"/>
      <c r="D90" s="177"/>
      <c r="E90" s="177"/>
      <c r="F90" s="177"/>
      <c r="G90" s="177"/>
      <c r="H90" s="292" t="s">
        <v>70</v>
      </c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8"/>
      <c r="X90" s="178"/>
      <c r="Y90" s="178"/>
      <c r="Z90" s="178"/>
      <c r="AA90" s="178"/>
      <c r="AB90" s="178"/>
    </row>
    <row r="91" spans="1:28" s="146" customFormat="1" ht="18.75">
      <c r="A91" s="247" t="s">
        <v>378</v>
      </c>
      <c r="B91" s="177"/>
      <c r="C91" s="177"/>
      <c r="D91" s="177"/>
      <c r="E91" s="177"/>
      <c r="F91" s="177"/>
      <c r="G91" s="177"/>
      <c r="H91" s="292" t="s">
        <v>71</v>
      </c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8"/>
      <c r="X91" s="178"/>
      <c r="Y91" s="178"/>
      <c r="Z91" s="178"/>
      <c r="AA91" s="178"/>
      <c r="AB91" s="178"/>
    </row>
  </sheetData>
  <sheetProtection password="ECC7" sheet="1" formatCells="0" formatColumns="0" formatRows="0" insertColumns="0" insertRows="0" insertHyperlinks="0" deleteColumns="0" deleteRows="0" sort="0" autoFilter="0" pivotTables="0"/>
  <mergeCells count="39">
    <mergeCell ref="E80:F80"/>
    <mergeCell ref="G80:H80"/>
    <mergeCell ref="B81:D81"/>
    <mergeCell ref="E81:F81"/>
    <mergeCell ref="G81:H81"/>
    <mergeCell ref="B61:F61"/>
    <mergeCell ref="B62:F62"/>
    <mergeCell ref="B75:F75"/>
    <mergeCell ref="G75:H75"/>
    <mergeCell ref="I75:J75"/>
    <mergeCell ref="B76:F76"/>
    <mergeCell ref="G76:H76"/>
    <mergeCell ref="I76:J76"/>
    <mergeCell ref="B69:F69"/>
    <mergeCell ref="B70:F70"/>
    <mergeCell ref="B71:F71"/>
    <mergeCell ref="G73:H73"/>
    <mergeCell ref="I73:J73"/>
    <mergeCell ref="G74:H74"/>
    <mergeCell ref="I74:J74"/>
    <mergeCell ref="B63:F63"/>
    <mergeCell ref="B64:F64"/>
    <mergeCell ref="B65:F65"/>
    <mergeCell ref="B66:F66"/>
    <mergeCell ref="B67:F67"/>
    <mergeCell ref="B68:F68"/>
    <mergeCell ref="B60:F60"/>
    <mergeCell ref="B50:F50"/>
    <mergeCell ref="B53:F53"/>
    <mergeCell ref="B54:C54"/>
    <mergeCell ref="B57:F57"/>
    <mergeCell ref="B58:F58"/>
    <mergeCell ref="B59:F59"/>
    <mergeCell ref="C14:D15"/>
    <mergeCell ref="A35:K36"/>
    <mergeCell ref="W44:AA44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FF00"/>
  </sheetPr>
  <dimension ref="A2:AC91"/>
  <sheetViews>
    <sheetView view="pageBreakPreview" zoomScale="80" zoomScaleSheetLayoutView="80" zoomScalePageLayoutView="0" workbookViewId="0" topLeftCell="A39">
      <selection activeCell="D95" sqref="D95"/>
    </sheetView>
  </sheetViews>
  <sheetFormatPr defaultColWidth="9.140625" defaultRowHeight="15" outlineLevelCol="1"/>
  <cols>
    <col min="1" max="1" width="9.8515625" style="177" bestFit="1" customWidth="1"/>
    <col min="2" max="2" width="12.140625" style="177" customWidth="1"/>
    <col min="3" max="3" width="10.7109375" style="177" customWidth="1"/>
    <col min="4" max="4" width="10.57421875" style="177" customWidth="1"/>
    <col min="5" max="5" width="10.28125" style="177" customWidth="1"/>
    <col min="6" max="6" width="11.421875" style="177" customWidth="1"/>
    <col min="7" max="7" width="12.140625" style="177" customWidth="1"/>
    <col min="8" max="8" width="13.140625" style="177" customWidth="1"/>
    <col min="9" max="9" width="13.421875" style="177" customWidth="1"/>
    <col min="10" max="10" width="12.7109375" style="177" customWidth="1"/>
    <col min="11" max="11" width="18.140625" style="177" customWidth="1"/>
    <col min="12" max="12" width="13.421875" style="177" hidden="1" customWidth="1" outlineLevel="1"/>
    <col min="13" max="13" width="12.7109375" style="177" hidden="1" customWidth="1" outlineLevel="1"/>
    <col min="14" max="14" width="7.421875" style="177" hidden="1" customWidth="1" outlineLevel="1"/>
    <col min="15" max="15" width="12.7109375" style="177" hidden="1" customWidth="1" outlineLevel="1"/>
    <col min="16" max="16" width="12.8515625" style="177" hidden="1" customWidth="1" outlineLevel="1"/>
    <col min="17" max="17" width="7.421875" style="177" hidden="1" customWidth="1" outlineLevel="1"/>
    <col min="18" max="20" width="9.140625" style="177" hidden="1" customWidth="1" outlineLevel="1"/>
    <col min="21" max="21" width="9.140625" style="177" customWidth="1" collapsed="1"/>
    <col min="22" max="22" width="6.7109375" style="177" bestFit="1" customWidth="1"/>
    <col min="23" max="23" width="12.7109375" style="178" bestFit="1" customWidth="1"/>
    <col min="24" max="27" width="13.00390625" style="178" bestFit="1" customWidth="1"/>
    <col min="28" max="28" width="9.140625" style="178" customWidth="1"/>
    <col min="29" max="41" width="9.140625" style="146" customWidth="1"/>
    <col min="42" max="16384" width="9.140625" style="177" customWidth="1"/>
  </cols>
  <sheetData>
    <row r="1" ht="12.75" customHeight="1" hidden="1"/>
    <row r="2" spans="2:8" ht="18.75" hidden="1">
      <c r="B2" s="179" t="s">
        <v>293</v>
      </c>
      <c r="C2" s="179"/>
      <c r="D2" s="179" t="s">
        <v>294</v>
      </c>
      <c r="E2" s="179"/>
      <c r="F2" s="179" t="s">
        <v>295</v>
      </c>
      <c r="G2" s="179"/>
      <c r="H2" s="179"/>
    </row>
    <row r="3" ht="18.75" hidden="1"/>
    <row r="4" ht="1.5" customHeight="1" hidden="1"/>
    <row r="5" ht="18.75" hidden="1"/>
    <row r="6" spans="2:11" ht="18.75" hidden="1">
      <c r="B6" s="180"/>
      <c r="C6" s="181" t="s">
        <v>0</v>
      </c>
      <c r="D6" s="181" t="s">
        <v>1</v>
      </c>
      <c r="E6" s="181"/>
      <c r="F6" s="181" t="s">
        <v>2</v>
      </c>
      <c r="G6" s="181" t="s">
        <v>3</v>
      </c>
      <c r="H6" s="181" t="s">
        <v>4</v>
      </c>
      <c r="I6" s="181" t="s">
        <v>5</v>
      </c>
      <c r="J6" s="181"/>
      <c r="K6" s="182"/>
    </row>
    <row r="7" spans="2:11" ht="18.75" hidden="1">
      <c r="B7" s="180"/>
      <c r="C7" s="181" t="s">
        <v>6</v>
      </c>
      <c r="D7" s="181"/>
      <c r="E7" s="181"/>
      <c r="F7" s="181"/>
      <c r="G7" s="181" t="s">
        <v>7</v>
      </c>
      <c r="H7" s="181" t="s">
        <v>8</v>
      </c>
      <c r="I7" s="181" t="s">
        <v>9</v>
      </c>
      <c r="J7" s="181"/>
      <c r="K7" s="182"/>
    </row>
    <row r="8" spans="2:11" ht="18.75" hidden="1">
      <c r="B8" s="180" t="s">
        <v>177</v>
      </c>
      <c r="C8" s="183">
        <v>48.28</v>
      </c>
      <c r="D8" s="183">
        <v>0</v>
      </c>
      <c r="E8" s="183"/>
      <c r="F8" s="184"/>
      <c r="G8" s="180"/>
      <c r="H8" s="183">
        <v>0</v>
      </c>
      <c r="I8" s="184">
        <v>48.28</v>
      </c>
      <c r="J8" s="180"/>
      <c r="K8" s="185"/>
    </row>
    <row r="9" spans="2:11" ht="18.75" hidden="1">
      <c r="B9" s="180" t="s">
        <v>11</v>
      </c>
      <c r="C9" s="183">
        <v>4790.06</v>
      </c>
      <c r="D9" s="183">
        <v>3707.55</v>
      </c>
      <c r="E9" s="183"/>
      <c r="F9" s="184">
        <v>2795.32</v>
      </c>
      <c r="G9" s="180"/>
      <c r="H9" s="183">
        <v>2795.32</v>
      </c>
      <c r="I9" s="184">
        <v>5702.29</v>
      </c>
      <c r="J9" s="180"/>
      <c r="K9" s="185"/>
    </row>
    <row r="10" spans="2:11" ht="18.75" hidden="1">
      <c r="B10" s="180" t="s">
        <v>12</v>
      </c>
      <c r="C10" s="180"/>
      <c r="D10" s="183">
        <f>SUM(D8:D9)</f>
        <v>3707.55</v>
      </c>
      <c r="E10" s="183"/>
      <c r="F10" s="180"/>
      <c r="G10" s="180"/>
      <c r="H10" s="183">
        <f>SUM(H8:H9)</f>
        <v>2795.32</v>
      </c>
      <c r="I10" s="180"/>
      <c r="J10" s="180"/>
      <c r="K10" s="185"/>
    </row>
    <row r="11" ht="18.75" hidden="1">
      <c r="B11" s="177" t="s">
        <v>296</v>
      </c>
    </row>
    <row r="12" ht="7.5" customHeight="1" hidden="1"/>
    <row r="13" ht="8.25" customHeight="1" hidden="1"/>
    <row r="14" spans="2:17" ht="18.75" hidden="1">
      <c r="B14" s="186" t="s">
        <v>252</v>
      </c>
      <c r="C14" s="511" t="s">
        <v>14</v>
      </c>
      <c r="D14" s="512"/>
      <c r="E14" s="380"/>
      <c r="F14" s="181"/>
      <c r="G14" s="181"/>
      <c r="H14" s="181"/>
      <c r="I14" s="181" t="s">
        <v>20</v>
      </c>
      <c r="J14" s="185"/>
      <c r="K14" s="185"/>
      <c r="L14" s="185"/>
      <c r="M14" s="185"/>
      <c r="N14" s="185"/>
      <c r="O14" s="185"/>
      <c r="P14" s="185"/>
      <c r="Q14" s="185"/>
    </row>
    <row r="15" spans="2:17" ht="14.25" customHeight="1" hidden="1">
      <c r="B15" s="187"/>
      <c r="C15" s="513"/>
      <c r="D15" s="514"/>
      <c r="E15" s="381"/>
      <c r="F15" s="181"/>
      <c r="G15" s="181"/>
      <c r="H15" s="181" t="s">
        <v>270</v>
      </c>
      <c r="I15" s="181"/>
      <c r="J15" s="185"/>
      <c r="K15" s="185"/>
      <c r="L15" s="185"/>
      <c r="M15" s="185"/>
      <c r="N15" s="185"/>
      <c r="O15" s="185"/>
      <c r="P15" s="185"/>
      <c r="Q15" s="185"/>
    </row>
    <row r="16" spans="2:17" ht="3.75" customHeight="1" hidden="1">
      <c r="B16" s="188"/>
      <c r="C16" s="180"/>
      <c r="D16" s="180"/>
      <c r="E16" s="180"/>
      <c r="F16" s="180"/>
      <c r="G16" s="180"/>
      <c r="H16" s="180"/>
      <c r="I16" s="180"/>
      <c r="J16" s="185"/>
      <c r="K16" s="185"/>
      <c r="L16" s="185"/>
      <c r="M16" s="185"/>
      <c r="N16" s="185"/>
      <c r="O16" s="185"/>
      <c r="P16" s="185"/>
      <c r="Q16" s="185"/>
    </row>
    <row r="17" spans="2:17" ht="13.5" customHeight="1" hidden="1">
      <c r="B17" s="180"/>
      <c r="C17" s="180"/>
      <c r="D17" s="180"/>
      <c r="E17" s="180"/>
      <c r="F17" s="180"/>
      <c r="G17" s="180"/>
      <c r="H17" s="180"/>
      <c r="I17" s="180"/>
      <c r="J17" s="185"/>
      <c r="K17" s="185"/>
      <c r="L17" s="185"/>
      <c r="M17" s="185"/>
      <c r="N17" s="185"/>
      <c r="O17" s="185"/>
      <c r="P17" s="185"/>
      <c r="Q17" s="185"/>
    </row>
    <row r="18" spans="2:17" ht="0.75" customHeight="1" hidden="1">
      <c r="B18" s="180"/>
      <c r="C18" s="180"/>
      <c r="D18" s="180"/>
      <c r="E18" s="180"/>
      <c r="F18" s="180"/>
      <c r="G18" s="180"/>
      <c r="H18" s="180"/>
      <c r="I18" s="180"/>
      <c r="J18" s="185"/>
      <c r="K18" s="185"/>
      <c r="L18" s="185"/>
      <c r="M18" s="185"/>
      <c r="N18" s="185"/>
      <c r="O18" s="185"/>
      <c r="P18" s="185"/>
      <c r="Q18" s="185"/>
    </row>
    <row r="19" spans="2:17" ht="14.25" customHeight="1" hidden="1" thickBot="1">
      <c r="B19" s="180"/>
      <c r="C19" s="180"/>
      <c r="D19" s="180"/>
      <c r="E19" s="180"/>
      <c r="F19" s="180"/>
      <c r="G19" s="180"/>
      <c r="H19" s="180"/>
      <c r="I19" s="180"/>
      <c r="J19" s="185"/>
      <c r="K19" s="185"/>
      <c r="L19" s="185"/>
      <c r="M19" s="185"/>
      <c r="N19" s="185"/>
      <c r="O19" s="185"/>
      <c r="P19" s="185"/>
      <c r="Q19" s="185"/>
    </row>
    <row r="20" spans="2:17" ht="0.75" customHeight="1" hidden="1">
      <c r="B20" s="180"/>
      <c r="C20" s="180"/>
      <c r="D20" s="180"/>
      <c r="E20" s="180"/>
      <c r="F20" s="180"/>
      <c r="G20" s="180"/>
      <c r="H20" s="180"/>
      <c r="I20" s="180"/>
      <c r="J20" s="185"/>
      <c r="K20" s="185"/>
      <c r="L20" s="185"/>
      <c r="M20" s="185"/>
      <c r="N20" s="185"/>
      <c r="O20" s="185"/>
      <c r="P20" s="185"/>
      <c r="Q20" s="185"/>
    </row>
    <row r="21" spans="2:17" ht="19.5" hidden="1" thickBot="1">
      <c r="B21" s="180"/>
      <c r="C21" s="180"/>
      <c r="D21" s="180"/>
      <c r="E21" s="180"/>
      <c r="F21" s="180"/>
      <c r="G21" s="189" t="s">
        <v>297</v>
      </c>
      <c r="H21" s="190" t="s">
        <v>262</v>
      </c>
      <c r="I21" s="180"/>
      <c r="J21" s="185"/>
      <c r="K21" s="185"/>
      <c r="L21" s="185"/>
      <c r="M21" s="185"/>
      <c r="N21" s="185"/>
      <c r="O21" s="185"/>
      <c r="P21" s="185"/>
      <c r="Q21" s="185"/>
    </row>
    <row r="22" spans="2:17" ht="18.75" hidden="1">
      <c r="B22" s="191" t="s">
        <v>215</v>
      </c>
      <c r="C22" s="191"/>
      <c r="D22" s="191"/>
      <c r="E22" s="191"/>
      <c r="F22" s="183"/>
      <c r="G22" s="180">
        <v>347.8</v>
      </c>
      <c r="H22" s="180">
        <v>7.55</v>
      </c>
      <c r="I22" s="184">
        <f>G22*H22</f>
        <v>2625.89</v>
      </c>
      <c r="J22" s="185"/>
      <c r="K22" s="185"/>
      <c r="L22" s="185"/>
      <c r="M22" s="185"/>
      <c r="N22" s="185"/>
      <c r="O22" s="185"/>
      <c r="P22" s="185"/>
      <c r="Q22" s="185"/>
    </row>
    <row r="23" spans="2:17" ht="18.75" hidden="1">
      <c r="B23" s="191" t="s">
        <v>216</v>
      </c>
      <c r="C23" s="191"/>
      <c r="D23" s="191"/>
      <c r="E23" s="191"/>
      <c r="F23" s="180"/>
      <c r="G23" s="180"/>
      <c r="H23" s="180"/>
      <c r="I23" s="180"/>
      <c r="J23" s="185"/>
      <c r="K23" s="185"/>
      <c r="L23" s="185"/>
      <c r="M23" s="185"/>
      <c r="N23" s="185"/>
      <c r="O23" s="185"/>
      <c r="P23" s="185"/>
      <c r="Q23" s="185"/>
    </row>
    <row r="24" spans="2:17" ht="2.25" customHeight="1" hidden="1">
      <c r="B24" s="191" t="s">
        <v>217</v>
      </c>
      <c r="C24" s="191" t="s">
        <v>218</v>
      </c>
      <c r="D24" s="191"/>
      <c r="E24" s="191"/>
      <c r="F24" s="180"/>
      <c r="G24" s="180"/>
      <c r="H24" s="180"/>
      <c r="I24" s="180"/>
      <c r="J24" s="185"/>
      <c r="K24" s="185"/>
      <c r="L24" s="185"/>
      <c r="M24" s="185"/>
      <c r="N24" s="185"/>
      <c r="O24" s="185"/>
      <c r="P24" s="185"/>
      <c r="Q24" s="185"/>
    </row>
    <row r="25" spans="2:17" ht="14.25" customHeight="1" hidden="1">
      <c r="B25" s="191" t="s">
        <v>219</v>
      </c>
      <c r="C25" s="191"/>
      <c r="D25" s="191"/>
      <c r="E25" s="191"/>
      <c r="F25" s="180"/>
      <c r="G25" s="180"/>
      <c r="H25" s="180"/>
      <c r="I25" s="180"/>
      <c r="J25" s="185"/>
      <c r="K25" s="185"/>
      <c r="L25" s="185"/>
      <c r="M25" s="185"/>
      <c r="N25" s="185"/>
      <c r="O25" s="185"/>
      <c r="P25" s="185"/>
      <c r="Q25" s="185"/>
    </row>
    <row r="26" spans="2:17" ht="18.75" hidden="1">
      <c r="B26" s="180"/>
      <c r="C26" s="180"/>
      <c r="D26" s="180"/>
      <c r="E26" s="180"/>
      <c r="F26" s="180"/>
      <c r="G26" s="180"/>
      <c r="H26" s="180"/>
      <c r="I26" s="180"/>
      <c r="J26" s="185"/>
      <c r="K26" s="185"/>
      <c r="L26" s="185"/>
      <c r="M26" s="185"/>
      <c r="N26" s="185"/>
      <c r="O26" s="185"/>
      <c r="P26" s="185"/>
      <c r="Q26" s="185"/>
    </row>
    <row r="27" spans="2:17" ht="0.75" customHeight="1" hidden="1">
      <c r="B27" s="180"/>
      <c r="C27" s="180"/>
      <c r="D27" s="180"/>
      <c r="E27" s="180"/>
      <c r="F27" s="180"/>
      <c r="G27" s="180"/>
      <c r="H27" s="180"/>
      <c r="I27" s="180"/>
      <c r="J27" s="185"/>
      <c r="K27" s="185"/>
      <c r="L27" s="185"/>
      <c r="M27" s="185"/>
      <c r="N27" s="185"/>
      <c r="O27" s="185"/>
      <c r="P27" s="185"/>
      <c r="Q27" s="185"/>
    </row>
    <row r="28" spans="2:17" ht="3.75" customHeight="1" hidden="1">
      <c r="B28" s="180"/>
      <c r="C28" s="180"/>
      <c r="D28" s="180"/>
      <c r="E28" s="180"/>
      <c r="F28" s="180"/>
      <c r="G28" s="180"/>
      <c r="H28" s="180"/>
      <c r="I28" s="180"/>
      <c r="J28" s="185"/>
      <c r="K28" s="185"/>
      <c r="L28" s="185"/>
      <c r="M28" s="185"/>
      <c r="N28" s="185"/>
      <c r="O28" s="185"/>
      <c r="P28" s="185"/>
      <c r="Q28" s="185"/>
    </row>
    <row r="29" spans="2:17" ht="18.75" hidden="1">
      <c r="B29" s="180"/>
      <c r="C29" s="180"/>
      <c r="D29" s="180"/>
      <c r="E29" s="180"/>
      <c r="F29" s="180"/>
      <c r="G29" s="180"/>
      <c r="H29" s="180"/>
      <c r="I29" s="180"/>
      <c r="J29" s="185"/>
      <c r="K29" s="185"/>
      <c r="L29" s="185"/>
      <c r="M29" s="185"/>
      <c r="N29" s="185"/>
      <c r="O29" s="185"/>
      <c r="P29" s="185"/>
      <c r="Q29" s="185"/>
    </row>
    <row r="30" spans="2:17" ht="0.75" customHeight="1" hidden="1">
      <c r="B30" s="180"/>
      <c r="C30" s="180"/>
      <c r="D30" s="180"/>
      <c r="E30" s="180"/>
      <c r="F30" s="180"/>
      <c r="G30" s="180"/>
      <c r="H30" s="180"/>
      <c r="I30" s="180"/>
      <c r="J30" s="185"/>
      <c r="K30" s="185"/>
      <c r="L30" s="185"/>
      <c r="M30" s="185"/>
      <c r="N30" s="185"/>
      <c r="O30" s="185"/>
      <c r="P30" s="185"/>
      <c r="Q30" s="185"/>
    </row>
    <row r="31" spans="2:17" ht="18.75" hidden="1">
      <c r="B31" s="180"/>
      <c r="C31" s="180"/>
      <c r="D31" s="180"/>
      <c r="E31" s="180"/>
      <c r="F31" s="180"/>
      <c r="G31" s="180"/>
      <c r="H31" s="180"/>
      <c r="I31" s="180"/>
      <c r="J31" s="185"/>
      <c r="K31" s="185"/>
      <c r="L31" s="185"/>
      <c r="M31" s="185"/>
      <c r="N31" s="185"/>
      <c r="O31" s="185"/>
      <c r="P31" s="185"/>
      <c r="Q31" s="185"/>
    </row>
    <row r="32" spans="2:17" ht="18.75" hidden="1">
      <c r="B32" s="180"/>
      <c r="C32" s="180"/>
      <c r="D32" s="180"/>
      <c r="E32" s="180"/>
      <c r="F32" s="180"/>
      <c r="G32" s="180"/>
      <c r="H32" s="180"/>
      <c r="I32" s="180"/>
      <c r="J32" s="185"/>
      <c r="K32" s="185"/>
      <c r="L32" s="185"/>
      <c r="M32" s="185"/>
      <c r="N32" s="185"/>
      <c r="O32" s="185"/>
      <c r="P32" s="185"/>
      <c r="Q32" s="185"/>
    </row>
    <row r="33" spans="1:28" s="146" customFormat="1" ht="18.75" hidden="1">
      <c r="A33" s="177"/>
      <c r="B33" s="180"/>
      <c r="C33" s="180"/>
      <c r="D33" s="180"/>
      <c r="E33" s="180"/>
      <c r="F33" s="180"/>
      <c r="G33" s="181"/>
      <c r="H33" s="181"/>
      <c r="I33" s="192"/>
      <c r="J33" s="185"/>
      <c r="K33" s="185"/>
      <c r="L33" s="185"/>
      <c r="M33" s="185"/>
      <c r="N33" s="185"/>
      <c r="O33" s="185"/>
      <c r="P33" s="185"/>
      <c r="Q33" s="185"/>
      <c r="R33" s="177"/>
      <c r="S33" s="177"/>
      <c r="T33" s="177"/>
      <c r="U33" s="177"/>
      <c r="V33" s="177"/>
      <c r="W33" s="178"/>
      <c r="X33" s="178"/>
      <c r="Y33" s="178"/>
      <c r="Z33" s="178"/>
      <c r="AA33" s="178"/>
      <c r="AB33" s="178"/>
    </row>
    <row r="34" spans="1:28" s="146" customFormat="1" ht="18.75" hidden="1">
      <c r="A34" s="177"/>
      <c r="B34" s="180"/>
      <c r="C34" s="180"/>
      <c r="D34" s="180"/>
      <c r="E34" s="180"/>
      <c r="F34" s="180"/>
      <c r="G34" s="180"/>
      <c r="H34" s="180" t="s">
        <v>27</v>
      </c>
      <c r="I34" s="193">
        <f>SUM(I17:I33)</f>
        <v>2625.89</v>
      </c>
      <c r="J34" s="185"/>
      <c r="K34" s="185"/>
      <c r="L34" s="185"/>
      <c r="M34" s="185"/>
      <c r="N34" s="185"/>
      <c r="O34" s="185"/>
      <c r="P34" s="185"/>
      <c r="Q34" s="185"/>
      <c r="R34" s="177"/>
      <c r="S34" s="177"/>
      <c r="T34" s="177"/>
      <c r="U34" s="177"/>
      <c r="V34" s="177"/>
      <c r="W34" s="178"/>
      <c r="X34" s="178"/>
      <c r="Y34" s="178"/>
      <c r="Z34" s="178"/>
      <c r="AA34" s="178"/>
      <c r="AB34" s="178"/>
    </row>
    <row r="35" spans="1:28" s="146" customFormat="1" ht="18.75">
      <c r="A35" s="515" t="s">
        <v>298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8"/>
      <c r="X35" s="178"/>
      <c r="Y35" s="178"/>
      <c r="Z35" s="178"/>
      <c r="AA35" s="178"/>
      <c r="AB35" s="178"/>
    </row>
    <row r="36" spans="1:28" s="146" customFormat="1" ht="18.75">
      <c r="A36" s="515"/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8"/>
      <c r="X36" s="178"/>
      <c r="Y36" s="178"/>
      <c r="Z36" s="178"/>
      <c r="AA36" s="178"/>
      <c r="AB36" s="178"/>
    </row>
    <row r="37" spans="1:28" s="146" customFormat="1" ht="18.75" hidden="1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8"/>
      <c r="X37" s="178"/>
      <c r="Y37" s="178"/>
      <c r="Z37" s="178"/>
      <c r="AA37" s="178"/>
      <c r="AB37" s="178"/>
    </row>
    <row r="38" spans="1:28" s="146" customFormat="1" ht="18.75" hidden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8"/>
      <c r="X38" s="178"/>
      <c r="Y38" s="178"/>
      <c r="Z38" s="178"/>
      <c r="AA38" s="178"/>
      <c r="AB38" s="178"/>
    </row>
    <row r="39" spans="1:28" s="146" customFormat="1" ht="18.75">
      <c r="A39" s="194"/>
      <c r="B39" s="195"/>
      <c r="C39" s="195"/>
      <c r="D39" s="195"/>
      <c r="E39" s="195"/>
      <c r="F39" s="195"/>
      <c r="G39" s="195"/>
      <c r="H39" s="194"/>
      <c r="I39" s="194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8"/>
      <c r="X39" s="178"/>
      <c r="Y39" s="178"/>
      <c r="Z39" s="178"/>
      <c r="AA39" s="178"/>
      <c r="AB39" s="178"/>
    </row>
    <row r="40" spans="1:28" s="146" customFormat="1" ht="18.75">
      <c r="A40" s="194"/>
      <c r="B40" s="194" t="s">
        <v>299</v>
      </c>
      <c r="C40" s="195"/>
      <c r="D40" s="195"/>
      <c r="E40" s="195"/>
      <c r="F40" s="195"/>
      <c r="G40" s="194"/>
      <c r="H40" s="195"/>
      <c r="I40" s="194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8"/>
      <c r="X40" s="178"/>
      <c r="Y40" s="178"/>
      <c r="Z40" s="178"/>
      <c r="AA40" s="178"/>
      <c r="AB40" s="178"/>
    </row>
    <row r="41" spans="1:28" s="146" customFormat="1" ht="18.75">
      <c r="A41" s="194"/>
      <c r="B41" s="195" t="s">
        <v>300</v>
      </c>
      <c r="C41" s="194" t="s">
        <v>301</v>
      </c>
      <c r="D41" s="194"/>
      <c r="E41" s="194"/>
      <c r="F41" s="195"/>
      <c r="G41" s="194"/>
      <c r="H41" s="195"/>
      <c r="I41" s="194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8"/>
      <c r="X41" s="178"/>
      <c r="Y41" s="178"/>
      <c r="Z41" s="178"/>
      <c r="AA41" s="178"/>
      <c r="AB41" s="178"/>
    </row>
    <row r="42" spans="1:28" s="146" customFormat="1" ht="18.75">
      <c r="A42" s="194"/>
      <c r="B42" s="195" t="s">
        <v>302</v>
      </c>
      <c r="C42" s="196">
        <v>1798.5</v>
      </c>
      <c r="D42" s="194" t="s">
        <v>303</v>
      </c>
      <c r="E42" s="194"/>
      <c r="F42" s="195"/>
      <c r="G42" s="194"/>
      <c r="H42" s="195"/>
      <c r="I42" s="194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8"/>
      <c r="X42" s="178"/>
      <c r="Y42" s="178"/>
      <c r="Z42" s="178"/>
      <c r="AA42" s="178"/>
      <c r="AB42" s="178"/>
    </row>
    <row r="43" spans="1:29" s="146" customFormat="1" ht="18" customHeight="1">
      <c r="A43" s="194"/>
      <c r="B43" s="195" t="s">
        <v>304</v>
      </c>
      <c r="C43" s="197" t="s">
        <v>395</v>
      </c>
      <c r="D43" s="194" t="s">
        <v>405</v>
      </c>
      <c r="E43" s="194"/>
      <c r="F43" s="194"/>
      <c r="G43" s="195"/>
      <c r="H43" s="195"/>
      <c r="I43" s="194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85"/>
      <c r="W43" s="239"/>
      <c r="X43" s="239"/>
      <c r="Y43" s="239"/>
      <c r="Z43" s="239"/>
      <c r="AA43" s="239"/>
      <c r="AB43" s="239"/>
      <c r="AC43" s="320"/>
    </row>
    <row r="44" spans="1:29" s="146" customFormat="1" ht="18" customHeight="1">
      <c r="A44" s="194"/>
      <c r="B44" s="195"/>
      <c r="C44" s="197"/>
      <c r="D44" s="194"/>
      <c r="E44" s="194"/>
      <c r="F44" s="194"/>
      <c r="G44" s="195"/>
      <c r="H44" s="195"/>
      <c r="I44" s="194"/>
      <c r="J44" s="177"/>
      <c r="K44" s="177"/>
      <c r="M44" s="177"/>
      <c r="N44" s="177"/>
      <c r="O44" s="177"/>
      <c r="P44" s="177"/>
      <c r="Q44" s="177"/>
      <c r="R44" s="177"/>
      <c r="S44" s="177"/>
      <c r="T44" s="177"/>
      <c r="U44" s="177"/>
      <c r="V44" s="185"/>
      <c r="W44" s="564"/>
      <c r="X44" s="564"/>
      <c r="Y44" s="564"/>
      <c r="Z44" s="564"/>
      <c r="AA44" s="564"/>
      <c r="AB44" s="239"/>
      <c r="AC44" s="320"/>
    </row>
    <row r="45" spans="1:29" s="146" customFormat="1" ht="60" customHeight="1">
      <c r="A45" s="194"/>
      <c r="B45" s="195"/>
      <c r="C45" s="197"/>
      <c r="D45" s="194"/>
      <c r="E45" s="194"/>
      <c r="F45" s="194"/>
      <c r="G45" s="198" t="s">
        <v>307</v>
      </c>
      <c r="H45" s="199" t="s">
        <v>1</v>
      </c>
      <c r="I45" s="199" t="s">
        <v>2</v>
      </c>
      <c r="J45" s="200" t="s">
        <v>308</v>
      </c>
      <c r="K45" s="383" t="s">
        <v>309</v>
      </c>
      <c r="M45" s="177"/>
      <c r="N45" s="177"/>
      <c r="O45" s="177"/>
      <c r="P45" s="177"/>
      <c r="Q45" s="177"/>
      <c r="R45" s="177"/>
      <c r="S45" s="177"/>
      <c r="T45" s="177"/>
      <c r="U45" s="177"/>
      <c r="V45" s="320"/>
      <c r="W45" s="321"/>
      <c r="X45" s="321"/>
      <c r="Y45" s="321"/>
      <c r="Z45" s="321"/>
      <c r="AA45" s="321"/>
      <c r="AB45" s="239"/>
      <c r="AC45" s="320"/>
    </row>
    <row r="46" spans="1:29" s="207" customFormat="1" ht="12.75" customHeight="1">
      <c r="A46" s="202"/>
      <c r="B46" s="203"/>
      <c r="C46" s="204"/>
      <c r="D46" s="202"/>
      <c r="E46" s="202"/>
      <c r="F46" s="202"/>
      <c r="G46" s="205" t="s">
        <v>51</v>
      </c>
      <c r="H46" s="205" t="s">
        <v>51</v>
      </c>
      <c r="I46" s="205" t="s">
        <v>51</v>
      </c>
      <c r="J46" s="205" t="s">
        <v>51</v>
      </c>
      <c r="K46" s="205" t="s">
        <v>51</v>
      </c>
      <c r="M46" s="206" t="s">
        <v>397</v>
      </c>
      <c r="N46" s="206" t="s">
        <v>398</v>
      </c>
      <c r="O46" s="280" t="s">
        <v>409</v>
      </c>
      <c r="P46" s="280" t="s">
        <v>311</v>
      </c>
      <c r="Q46" s="280" t="s">
        <v>410</v>
      </c>
      <c r="R46" s="280" t="s">
        <v>411</v>
      </c>
      <c r="S46" s="206"/>
      <c r="V46" s="322"/>
      <c r="W46" s="323"/>
      <c r="X46" s="323"/>
      <c r="Y46" s="323"/>
      <c r="Z46" s="323"/>
      <c r="AA46" s="323"/>
      <c r="AB46" s="324"/>
      <c r="AC46" s="282"/>
    </row>
    <row r="47" spans="1:29" s="146" customFormat="1" ht="33" customHeight="1">
      <c r="A47" s="194"/>
      <c r="B47" s="503" t="s">
        <v>314</v>
      </c>
      <c r="C47" s="503"/>
      <c r="D47" s="503"/>
      <c r="E47" s="503"/>
      <c r="F47" s="503"/>
      <c r="G47" s="210">
        <f>G49+G50</f>
        <v>16.1</v>
      </c>
      <c r="H47" s="211">
        <f>H49+H50</f>
        <v>28955.850000000002</v>
      </c>
      <c r="I47" s="211">
        <f>I49+I50</f>
        <v>29014.94</v>
      </c>
      <c r="J47" s="211">
        <f>J50+J49</f>
        <v>24261.705</v>
      </c>
      <c r="K47" s="211">
        <f>I47-J47</f>
        <v>4753.234999999997</v>
      </c>
      <c r="M47" s="370">
        <v>68097.26999999999</v>
      </c>
      <c r="N47" s="370">
        <v>68038.02</v>
      </c>
      <c r="O47" s="285">
        <v>28815.26</v>
      </c>
      <c r="P47" s="285">
        <v>199.68</v>
      </c>
      <c r="Q47" s="285">
        <v>0</v>
      </c>
      <c r="R47" s="285">
        <v>211.44</v>
      </c>
      <c r="S47" s="286"/>
      <c r="T47" s="177"/>
      <c r="U47" s="177"/>
      <c r="V47" s="322"/>
      <c r="W47" s="325"/>
      <c r="X47" s="325"/>
      <c r="Y47" s="325"/>
      <c r="Z47" s="323"/>
      <c r="AA47" s="326"/>
      <c r="AB47" s="239"/>
      <c r="AC47" s="320"/>
    </row>
    <row r="48" spans="1:29" s="146" customFormat="1" ht="18" customHeight="1">
      <c r="A48" s="194"/>
      <c r="B48" s="516" t="s">
        <v>315</v>
      </c>
      <c r="C48" s="486"/>
      <c r="D48" s="486"/>
      <c r="E48" s="486"/>
      <c r="F48" s="487"/>
      <c r="G48" s="213"/>
      <c r="H48" s="214"/>
      <c r="I48" s="214"/>
      <c r="J48" s="180"/>
      <c r="K48" s="180"/>
      <c r="L48" s="385">
        <f>K49+K50</f>
        <v>4753.234999999997</v>
      </c>
      <c r="M48" s="177"/>
      <c r="N48" s="177"/>
      <c r="O48" s="177"/>
      <c r="P48" s="177"/>
      <c r="Q48" s="177"/>
      <c r="R48" s="177"/>
      <c r="S48" s="177"/>
      <c r="T48" s="177"/>
      <c r="U48" s="177"/>
      <c r="V48" s="322"/>
      <c r="W48" s="325"/>
      <c r="X48" s="325"/>
      <c r="Y48" s="325"/>
      <c r="Z48" s="323"/>
      <c r="AA48" s="326"/>
      <c r="AB48" s="239"/>
      <c r="AC48" s="320"/>
    </row>
    <row r="49" spans="1:29" s="146" customFormat="1" ht="18" customHeight="1">
      <c r="A49" s="194"/>
      <c r="B49" s="501" t="s">
        <v>11</v>
      </c>
      <c r="C49" s="501"/>
      <c r="D49" s="501"/>
      <c r="E49" s="501"/>
      <c r="F49" s="501"/>
      <c r="G49" s="213">
        <f>G58</f>
        <v>10.030000000000001</v>
      </c>
      <c r="H49" s="214">
        <f>G49*C42</f>
        <v>18038.955</v>
      </c>
      <c r="I49" s="214">
        <f>H49</f>
        <v>18038.955</v>
      </c>
      <c r="J49" s="214">
        <f>H58</f>
        <v>18038.955</v>
      </c>
      <c r="K49" s="214">
        <f>I49-J49</f>
        <v>0</v>
      </c>
      <c r="M49" s="177"/>
      <c r="N49" s="177"/>
      <c r="O49" s="177"/>
      <c r="P49" s="177"/>
      <c r="Q49" s="177"/>
      <c r="R49" s="177"/>
      <c r="S49" s="177"/>
      <c r="T49" s="177"/>
      <c r="U49" s="177"/>
      <c r="V49" s="322"/>
      <c r="W49" s="327"/>
      <c r="X49" s="327"/>
      <c r="Y49" s="327"/>
      <c r="Z49" s="323"/>
      <c r="AA49" s="328"/>
      <c r="AB49" s="239"/>
      <c r="AC49" s="320"/>
    </row>
    <row r="50" spans="1:29" s="146" customFormat="1" ht="18" customHeight="1">
      <c r="A50" s="194"/>
      <c r="B50" s="501" t="s">
        <v>62</v>
      </c>
      <c r="C50" s="501"/>
      <c r="D50" s="501"/>
      <c r="E50" s="501"/>
      <c r="F50" s="501"/>
      <c r="G50" s="213">
        <v>6.07</v>
      </c>
      <c r="H50" s="214">
        <f>G50*C42</f>
        <v>10916.895</v>
      </c>
      <c r="I50" s="214">
        <f>O47+P47-I49</f>
        <v>10975.984999999997</v>
      </c>
      <c r="J50" s="214">
        <f>H64</f>
        <v>6222.75</v>
      </c>
      <c r="K50" s="214">
        <f>I50-J50</f>
        <v>4753.234999999997</v>
      </c>
      <c r="M50" s="177"/>
      <c r="N50" s="177"/>
      <c r="O50" s="177"/>
      <c r="P50" s="177"/>
      <c r="Q50" s="177"/>
      <c r="R50" s="177"/>
      <c r="S50" s="177"/>
      <c r="T50" s="177"/>
      <c r="U50" s="177"/>
      <c r="V50" s="322"/>
      <c r="W50" s="325"/>
      <c r="X50" s="325"/>
      <c r="Y50" s="325"/>
      <c r="Z50" s="323"/>
      <c r="AA50" s="326"/>
      <c r="AB50" s="239"/>
      <c r="AC50" s="320"/>
    </row>
    <row r="51" spans="1:29" s="146" customFormat="1" ht="36.75" customHeight="1">
      <c r="A51" s="194"/>
      <c r="B51" s="279"/>
      <c r="C51" s="279"/>
      <c r="D51" s="279"/>
      <c r="E51" s="279"/>
      <c r="F51" s="278"/>
      <c r="G51" s="177"/>
      <c r="H51" s="177"/>
      <c r="I51" s="177"/>
      <c r="J51" s="177"/>
      <c r="K51" s="177"/>
      <c r="M51" s="177"/>
      <c r="N51" s="177"/>
      <c r="O51" s="177"/>
      <c r="P51" s="177"/>
      <c r="Q51" s="177"/>
      <c r="R51" s="177"/>
      <c r="S51" s="177"/>
      <c r="T51" s="177"/>
      <c r="U51" s="177"/>
      <c r="V51" s="322"/>
      <c r="W51" s="325"/>
      <c r="X51" s="325"/>
      <c r="Y51" s="325"/>
      <c r="Z51" s="323"/>
      <c r="AA51" s="326"/>
      <c r="AB51" s="239"/>
      <c r="AC51" s="320"/>
    </row>
    <row r="52" spans="1:29" s="146" customFormat="1" ht="18.75">
      <c r="A52" s="194"/>
      <c r="B52" s="177"/>
      <c r="C52" s="177"/>
      <c r="D52" s="177"/>
      <c r="E52" s="177"/>
      <c r="F52" s="177"/>
      <c r="G52" s="215" t="s">
        <v>345</v>
      </c>
      <c r="H52" s="215" t="s">
        <v>1</v>
      </c>
      <c r="I52" s="215" t="s">
        <v>2</v>
      </c>
      <c r="J52" s="215" t="s">
        <v>346</v>
      </c>
      <c r="K52" s="215" t="s">
        <v>391</v>
      </c>
      <c r="L52" s="216"/>
      <c r="M52" s="177"/>
      <c r="N52" s="177"/>
      <c r="O52" s="177"/>
      <c r="P52" s="177"/>
      <c r="Q52" s="177"/>
      <c r="R52" s="177"/>
      <c r="S52" s="177"/>
      <c r="T52" s="177"/>
      <c r="U52" s="177"/>
      <c r="V52" s="322"/>
      <c r="W52" s="325"/>
      <c r="X52" s="325"/>
      <c r="Y52" s="325"/>
      <c r="Z52" s="323"/>
      <c r="AA52" s="326"/>
      <c r="AB52" s="239"/>
      <c r="AC52" s="320"/>
    </row>
    <row r="53" spans="1:29" s="146" customFormat="1" ht="18" customHeight="1">
      <c r="A53" s="177"/>
      <c r="B53" s="503" t="s">
        <v>344</v>
      </c>
      <c r="C53" s="503"/>
      <c r="D53" s="503"/>
      <c r="E53" s="503"/>
      <c r="F53" s="517"/>
      <c r="G53" s="217">
        <f>'08 15 г'!J53</f>
        <v>5684.519999999995</v>
      </c>
      <c r="H53" s="217">
        <f>Q47</f>
        <v>0</v>
      </c>
      <c r="I53" s="217">
        <f>R47</f>
        <v>211.44</v>
      </c>
      <c r="J53" s="217">
        <f>G53+H53-I53</f>
        <v>5473.079999999995</v>
      </c>
      <c r="K53" s="217">
        <f>I53+D54</f>
        <v>211.44</v>
      </c>
      <c r="L53" s="177"/>
      <c r="M53" s="177"/>
      <c r="N53" s="185"/>
      <c r="O53" s="177"/>
      <c r="P53" s="177"/>
      <c r="Q53" s="177"/>
      <c r="R53" s="177"/>
      <c r="S53" s="177"/>
      <c r="T53" s="177"/>
      <c r="U53" s="177"/>
      <c r="V53" s="322"/>
      <c r="W53" s="325"/>
      <c r="X53" s="325"/>
      <c r="Y53" s="325"/>
      <c r="Z53" s="323"/>
      <c r="AA53" s="326"/>
      <c r="AB53" s="239"/>
      <c r="AC53" s="320"/>
    </row>
    <row r="54" spans="1:29" s="146" customFormat="1" ht="18" customHeight="1">
      <c r="A54" s="177"/>
      <c r="B54" s="566"/>
      <c r="C54" s="566"/>
      <c r="D54" s="231"/>
      <c r="E54" s="231"/>
      <c r="F54" s="194" t="s">
        <v>422</v>
      </c>
      <c r="G54" s="195"/>
      <c r="H54" s="195"/>
      <c r="I54" s="194"/>
      <c r="J54" s="177"/>
      <c r="K54" s="177"/>
      <c r="L54" s="177"/>
      <c r="M54" s="177"/>
      <c r="N54" s="281"/>
      <c r="O54" s="177"/>
      <c r="P54" s="177"/>
      <c r="Q54" s="177"/>
      <c r="R54" s="177"/>
      <c r="S54" s="177"/>
      <c r="T54" s="177"/>
      <c r="U54" s="177"/>
      <c r="V54" s="322"/>
      <c r="W54" s="325"/>
      <c r="X54" s="325"/>
      <c r="Y54" s="325"/>
      <c r="Z54" s="323"/>
      <c r="AA54" s="326"/>
      <c r="AB54" s="239"/>
      <c r="AC54" s="320"/>
    </row>
    <row r="55" spans="1:29" s="146" customFormat="1" ht="18.75">
      <c r="A55" s="194"/>
      <c r="B55" s="218"/>
      <c r="C55" s="219"/>
      <c r="D55" s="220"/>
      <c r="E55" s="220"/>
      <c r="F55" s="220"/>
      <c r="G55" s="217" t="s">
        <v>307</v>
      </c>
      <c r="H55" s="217" t="s">
        <v>317</v>
      </c>
      <c r="I55" s="194"/>
      <c r="J55" s="177"/>
      <c r="K55" s="177"/>
      <c r="L55" s="177"/>
      <c r="M55" s="177"/>
      <c r="N55" s="282"/>
      <c r="O55" s="177"/>
      <c r="P55" s="177"/>
      <c r="Q55" s="177"/>
      <c r="R55" s="177"/>
      <c r="S55" s="177"/>
      <c r="T55" s="177"/>
      <c r="U55" s="177"/>
      <c r="V55" s="322"/>
      <c r="W55" s="325"/>
      <c r="X55" s="325"/>
      <c r="Y55" s="325"/>
      <c r="Z55" s="323"/>
      <c r="AA55" s="326"/>
      <c r="AB55" s="239"/>
      <c r="AC55" s="320"/>
    </row>
    <row r="56" spans="1:29" s="207" customFormat="1" ht="11.25" customHeight="1">
      <c r="A56" s="221"/>
      <c r="B56" s="222"/>
      <c r="C56" s="223"/>
      <c r="D56" s="224"/>
      <c r="E56" s="224"/>
      <c r="F56" s="224"/>
      <c r="G56" s="205" t="s">
        <v>51</v>
      </c>
      <c r="H56" s="205" t="s">
        <v>51</v>
      </c>
      <c r="I56" s="202"/>
      <c r="L56" s="202"/>
      <c r="N56" s="283"/>
      <c r="V56" s="322"/>
      <c r="W56" s="325"/>
      <c r="X56" s="325"/>
      <c r="Y56" s="325"/>
      <c r="Z56" s="323"/>
      <c r="AA56" s="326"/>
      <c r="AB56" s="324"/>
      <c r="AC56" s="282"/>
    </row>
    <row r="57" spans="1:29" s="146" customFormat="1" ht="33.75" customHeight="1">
      <c r="A57" s="225" t="s">
        <v>318</v>
      </c>
      <c r="B57" s="504" t="s">
        <v>342</v>
      </c>
      <c r="C57" s="505"/>
      <c r="D57" s="505"/>
      <c r="E57" s="505"/>
      <c r="F57" s="505"/>
      <c r="G57" s="180"/>
      <c r="H57" s="226">
        <f>H58+H64</f>
        <v>24261.705</v>
      </c>
      <c r="I57" s="194"/>
      <c r="J57" s="177"/>
      <c r="K57" s="177"/>
      <c r="L57" s="177"/>
      <c r="M57" s="177"/>
      <c r="N57" s="216"/>
      <c r="O57" s="177"/>
      <c r="P57" s="177"/>
      <c r="Q57" s="177"/>
      <c r="R57" s="177"/>
      <c r="S57" s="177"/>
      <c r="T57" s="177"/>
      <c r="U57" s="177"/>
      <c r="V57" s="322"/>
      <c r="W57" s="325"/>
      <c r="X57" s="325"/>
      <c r="Y57" s="325"/>
      <c r="Z57" s="323"/>
      <c r="AA57" s="326"/>
      <c r="AB57" s="239"/>
      <c r="AC57" s="320"/>
    </row>
    <row r="58" spans="1:29" s="146" customFormat="1" ht="18.75">
      <c r="A58" s="227" t="s">
        <v>320</v>
      </c>
      <c r="B58" s="506" t="s">
        <v>321</v>
      </c>
      <c r="C58" s="507"/>
      <c r="D58" s="507"/>
      <c r="E58" s="507"/>
      <c r="F58" s="508"/>
      <c r="G58" s="230">
        <f>SUM(G59:G63)</f>
        <v>10.030000000000001</v>
      </c>
      <c r="H58" s="376">
        <f>SUM(H59:H63)</f>
        <v>18038.955</v>
      </c>
      <c r="I58" s="194"/>
      <c r="J58" s="177"/>
      <c r="K58" s="229"/>
      <c r="L58" s="177"/>
      <c r="M58" s="177"/>
      <c r="N58" s="216"/>
      <c r="O58" s="177"/>
      <c r="P58" s="177"/>
      <c r="Q58" s="177"/>
      <c r="R58" s="177"/>
      <c r="S58" s="177"/>
      <c r="T58" s="177"/>
      <c r="U58" s="177"/>
      <c r="V58" s="329"/>
      <c r="W58" s="330"/>
      <c r="X58" s="330"/>
      <c r="Y58" s="330"/>
      <c r="Z58" s="330"/>
      <c r="AA58" s="330"/>
      <c r="AB58" s="239"/>
      <c r="AC58" s="320"/>
    </row>
    <row r="59" spans="1:29" s="146" customFormat="1" ht="18.75">
      <c r="A59" s="382" t="s">
        <v>322</v>
      </c>
      <c r="B59" s="509" t="s">
        <v>323</v>
      </c>
      <c r="C59" s="507"/>
      <c r="D59" s="507"/>
      <c r="E59" s="507"/>
      <c r="F59" s="508"/>
      <c r="G59" s="230">
        <v>1.5600000000000005</v>
      </c>
      <c r="H59" s="384">
        <f>G59*C$42</f>
        <v>2805.6600000000008</v>
      </c>
      <c r="I59" s="194"/>
      <c r="J59" s="177"/>
      <c r="K59" s="229"/>
      <c r="L59" s="177"/>
      <c r="M59" s="177"/>
      <c r="N59" s="216"/>
      <c r="O59" s="177"/>
      <c r="P59" s="177"/>
      <c r="Q59" s="177"/>
      <c r="R59" s="177"/>
      <c r="S59" s="177"/>
      <c r="T59" s="177"/>
      <c r="U59" s="177"/>
      <c r="V59" s="185"/>
      <c r="W59" s="239"/>
      <c r="X59" s="239"/>
      <c r="Y59" s="239"/>
      <c r="Z59" s="239"/>
      <c r="AA59" s="239"/>
      <c r="AB59" s="239"/>
      <c r="AC59" s="320"/>
    </row>
    <row r="60" spans="1:29" s="146" customFormat="1" ht="34.5" customHeight="1">
      <c r="A60" s="382" t="s">
        <v>324</v>
      </c>
      <c r="B60" s="510" t="s">
        <v>325</v>
      </c>
      <c r="C60" s="499"/>
      <c r="D60" s="499"/>
      <c r="E60" s="499"/>
      <c r="F60" s="499"/>
      <c r="G60" s="383">
        <v>1.8400000000000005</v>
      </c>
      <c r="H60" s="384">
        <f>G60*C$42</f>
        <v>3309.240000000001</v>
      </c>
      <c r="I60" s="194"/>
      <c r="J60" s="177"/>
      <c r="K60" s="229"/>
      <c r="L60" s="177"/>
      <c r="M60" s="177"/>
      <c r="N60" s="216"/>
      <c r="O60" s="177"/>
      <c r="P60" s="177"/>
      <c r="Q60" s="177"/>
      <c r="R60" s="177"/>
      <c r="S60" s="177"/>
      <c r="T60" s="177"/>
      <c r="U60" s="177"/>
      <c r="V60" s="185"/>
      <c r="W60" s="239"/>
      <c r="X60" s="239"/>
      <c r="Y60" s="239"/>
      <c r="Z60" s="239"/>
      <c r="AA60" s="239"/>
      <c r="AB60" s="239"/>
      <c r="AC60" s="320"/>
    </row>
    <row r="61" spans="1:29" s="146" customFormat="1" ht="34.5" customHeight="1">
      <c r="A61" s="377" t="s">
        <v>326</v>
      </c>
      <c r="B61" s="567" t="s">
        <v>327</v>
      </c>
      <c r="C61" s="568"/>
      <c r="D61" s="568"/>
      <c r="E61" s="568"/>
      <c r="F61" s="569"/>
      <c r="G61" s="379">
        <v>1.33</v>
      </c>
      <c r="H61" s="378">
        <f>G61*C$42</f>
        <v>2392.005</v>
      </c>
      <c r="I61" s="194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85"/>
      <c r="W61" s="239"/>
      <c r="X61" s="239"/>
      <c r="Y61" s="239"/>
      <c r="Z61" s="239"/>
      <c r="AA61" s="239"/>
      <c r="AB61" s="239"/>
      <c r="AC61" s="320"/>
    </row>
    <row r="62" spans="1:28" s="146" customFormat="1" ht="34.5" customHeight="1">
      <c r="A62" s="377" t="s">
        <v>328</v>
      </c>
      <c r="B62" s="567" t="s">
        <v>329</v>
      </c>
      <c r="C62" s="568"/>
      <c r="D62" s="568"/>
      <c r="E62" s="568"/>
      <c r="F62" s="569"/>
      <c r="G62" s="379">
        <v>1.36</v>
      </c>
      <c r="H62" s="378">
        <f>G62*C$42</f>
        <v>2445.96</v>
      </c>
      <c r="I62" s="194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97"/>
      <c r="X62" s="178"/>
      <c r="Y62" s="178"/>
      <c r="Z62" s="178"/>
      <c r="AA62" s="178"/>
      <c r="AB62" s="178"/>
    </row>
    <row r="63" spans="1:28" s="146" customFormat="1" ht="18.75">
      <c r="A63" s="382" t="s">
        <v>330</v>
      </c>
      <c r="B63" s="496" t="s">
        <v>420</v>
      </c>
      <c r="C63" s="496"/>
      <c r="D63" s="496"/>
      <c r="E63" s="496"/>
      <c r="F63" s="496"/>
      <c r="G63" s="217">
        <v>3.94</v>
      </c>
      <c r="H63" s="231">
        <f>G63*C$42</f>
        <v>7086.09</v>
      </c>
      <c r="I63" s="194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8"/>
      <c r="X63" s="178"/>
      <c r="Y63" s="178"/>
      <c r="Z63" s="178"/>
      <c r="AA63" s="178"/>
      <c r="AB63" s="178"/>
    </row>
    <row r="64" spans="1:28" s="146" customFormat="1" ht="18.75">
      <c r="A64" s="226" t="s">
        <v>332</v>
      </c>
      <c r="B64" s="497" t="s">
        <v>333</v>
      </c>
      <c r="C64" s="480"/>
      <c r="D64" s="480"/>
      <c r="E64" s="480"/>
      <c r="F64" s="480"/>
      <c r="G64" s="226"/>
      <c r="H64" s="226">
        <f>SUM(H65:H71)</f>
        <v>6222.75</v>
      </c>
      <c r="I64" s="194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97"/>
      <c r="X64" s="178"/>
      <c r="Y64" s="178"/>
      <c r="Z64" s="178"/>
      <c r="AA64" s="178"/>
      <c r="AB64" s="178"/>
    </row>
    <row r="65" spans="1:28" s="146" customFormat="1" ht="18.75">
      <c r="A65" s="216"/>
      <c r="B65" s="498" t="s">
        <v>334</v>
      </c>
      <c r="C65" s="499"/>
      <c r="D65" s="499"/>
      <c r="E65" s="499"/>
      <c r="F65" s="499"/>
      <c r="G65" s="232"/>
      <c r="H65" s="232"/>
      <c r="I65" s="194"/>
      <c r="J65" s="177"/>
      <c r="K65" s="177"/>
      <c r="L65" s="194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8"/>
      <c r="X65" s="178"/>
      <c r="Y65" s="178"/>
      <c r="Z65" s="178"/>
      <c r="AA65" s="178"/>
      <c r="AB65" s="178"/>
    </row>
    <row r="66" spans="1:28" s="146" customFormat="1" ht="18.75">
      <c r="A66" s="216"/>
      <c r="B66" s="498" t="s">
        <v>350</v>
      </c>
      <c r="C66" s="499"/>
      <c r="D66" s="499"/>
      <c r="E66" s="499"/>
      <c r="F66" s="499"/>
      <c r="G66" s="231"/>
      <c r="H66" s="231"/>
      <c r="I66" s="194"/>
      <c r="J66" s="177"/>
      <c r="K66" s="177"/>
      <c r="L66" s="194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8"/>
      <c r="X66" s="178"/>
      <c r="Y66" s="178"/>
      <c r="Z66" s="178"/>
      <c r="AA66" s="178"/>
      <c r="AB66" s="178"/>
    </row>
    <row r="67" spans="1:28" s="146" customFormat="1" ht="18.75" customHeight="1">
      <c r="A67" s="216"/>
      <c r="B67" s="488" t="s">
        <v>423</v>
      </c>
      <c r="C67" s="489"/>
      <c r="D67" s="489"/>
      <c r="E67" s="489"/>
      <c r="F67" s="490"/>
      <c r="G67" s="231"/>
      <c r="H67" s="231">
        <v>6222.75</v>
      </c>
      <c r="I67" s="194"/>
      <c r="J67" s="177"/>
      <c r="K67" s="177"/>
      <c r="L67" s="194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97"/>
      <c r="X67" s="178"/>
      <c r="Y67" s="178"/>
      <c r="Z67" s="178"/>
      <c r="AA67" s="178"/>
      <c r="AB67" s="178"/>
    </row>
    <row r="68" spans="1:28" s="146" customFormat="1" ht="18.75" customHeight="1" hidden="1">
      <c r="A68" s="216"/>
      <c r="B68" s="488" t="s">
        <v>336</v>
      </c>
      <c r="C68" s="489"/>
      <c r="D68" s="489"/>
      <c r="E68" s="489"/>
      <c r="F68" s="490"/>
      <c r="G68" s="231"/>
      <c r="H68" s="231"/>
      <c r="I68" s="194"/>
      <c r="J68" s="177"/>
      <c r="K68" s="177"/>
      <c r="L68" s="194"/>
      <c r="M68" s="194"/>
      <c r="N68" s="177"/>
      <c r="O68" s="177"/>
      <c r="P68" s="177"/>
      <c r="Q68" s="177"/>
      <c r="R68" s="177"/>
      <c r="S68" s="177"/>
      <c r="T68" s="177"/>
      <c r="U68" s="177"/>
      <c r="V68" s="177"/>
      <c r="W68" s="178"/>
      <c r="X68" s="178"/>
      <c r="Y68" s="178"/>
      <c r="Z68" s="178"/>
      <c r="AA68" s="178"/>
      <c r="AB68" s="178"/>
    </row>
    <row r="69" spans="1:28" s="146" customFormat="1" ht="18.75" customHeight="1" hidden="1">
      <c r="A69" s="216"/>
      <c r="B69" s="488" t="s">
        <v>336</v>
      </c>
      <c r="C69" s="489"/>
      <c r="D69" s="489"/>
      <c r="E69" s="489"/>
      <c r="F69" s="490"/>
      <c r="G69" s="231"/>
      <c r="H69" s="231"/>
      <c r="I69" s="194"/>
      <c r="J69" s="177"/>
      <c r="K69" s="177"/>
      <c r="L69" s="194"/>
      <c r="M69" s="194"/>
      <c r="N69" s="177"/>
      <c r="O69" s="177"/>
      <c r="P69" s="177"/>
      <c r="Q69" s="177"/>
      <c r="R69" s="177"/>
      <c r="S69" s="177"/>
      <c r="T69" s="177"/>
      <c r="U69" s="177"/>
      <c r="V69" s="177"/>
      <c r="W69" s="178"/>
      <c r="X69" s="178"/>
      <c r="Y69" s="178"/>
      <c r="Z69" s="178"/>
      <c r="AA69" s="178"/>
      <c r="AB69" s="178"/>
    </row>
    <row r="70" spans="1:28" s="146" customFormat="1" ht="18.75" customHeight="1" hidden="1">
      <c r="A70" s="216"/>
      <c r="B70" s="488" t="s">
        <v>336</v>
      </c>
      <c r="C70" s="489"/>
      <c r="D70" s="489"/>
      <c r="E70" s="489"/>
      <c r="F70" s="490"/>
      <c r="G70" s="231"/>
      <c r="H70" s="231"/>
      <c r="I70" s="194"/>
      <c r="J70" s="177"/>
      <c r="K70" s="177"/>
      <c r="L70" s="194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8"/>
      <c r="X70" s="178"/>
      <c r="Y70" s="178"/>
      <c r="Z70" s="178"/>
      <c r="AA70" s="178"/>
      <c r="AB70" s="178"/>
    </row>
    <row r="71" spans="1:28" s="146" customFormat="1" ht="18.75" customHeight="1">
      <c r="A71" s="216"/>
      <c r="B71" s="488" t="s">
        <v>336</v>
      </c>
      <c r="C71" s="489"/>
      <c r="D71" s="489"/>
      <c r="E71" s="489"/>
      <c r="F71" s="490"/>
      <c r="G71" s="231"/>
      <c r="H71" s="231"/>
      <c r="I71" s="194"/>
      <c r="J71" s="177"/>
      <c r="K71" s="177"/>
      <c r="L71" s="194"/>
      <c r="M71" s="194"/>
      <c r="N71" s="177"/>
      <c r="O71" s="194"/>
      <c r="P71" s="177"/>
      <c r="Q71" s="177"/>
      <c r="R71" s="177"/>
      <c r="S71" s="177"/>
      <c r="T71" s="177"/>
      <c r="U71" s="177"/>
      <c r="V71" s="177"/>
      <c r="W71" s="197"/>
      <c r="X71" s="178"/>
      <c r="Y71" s="178"/>
      <c r="Z71" s="178"/>
      <c r="AA71" s="178"/>
      <c r="AB71" s="178"/>
    </row>
    <row r="72" spans="1:28" s="146" customFormat="1" ht="18.75">
      <c r="A72" s="216"/>
      <c r="B72" s="233"/>
      <c r="C72" s="234"/>
      <c r="D72" s="234"/>
      <c r="E72" s="234"/>
      <c r="F72" s="234"/>
      <c r="G72" s="235"/>
      <c r="H72" s="194"/>
      <c r="I72" s="194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8"/>
      <c r="X72" s="178"/>
      <c r="Y72" s="178"/>
      <c r="Z72" s="178"/>
      <c r="AA72" s="178"/>
      <c r="AB72" s="178"/>
    </row>
    <row r="73" spans="1:28" s="146" customFormat="1" ht="18.75" customHeight="1">
      <c r="A73" s="216"/>
      <c r="B73" s="233"/>
      <c r="C73" s="234"/>
      <c r="D73" s="234"/>
      <c r="E73" s="234"/>
      <c r="F73" s="234"/>
      <c r="G73" s="491" t="s">
        <v>62</v>
      </c>
      <c r="H73" s="492"/>
      <c r="I73" s="493" t="s">
        <v>316</v>
      </c>
      <c r="J73" s="492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8"/>
      <c r="X73" s="178"/>
      <c r="Y73" s="178"/>
      <c r="Z73" s="178"/>
      <c r="AA73" s="178"/>
      <c r="AB73" s="178"/>
    </row>
    <row r="74" spans="1:28" s="207" customFormat="1" ht="12.75">
      <c r="A74" s="236"/>
      <c r="B74" s="237"/>
      <c r="C74" s="238"/>
      <c r="D74" s="238"/>
      <c r="E74" s="238"/>
      <c r="F74" s="238"/>
      <c r="G74" s="494" t="s">
        <v>51</v>
      </c>
      <c r="H74" s="495"/>
      <c r="I74" s="494" t="s">
        <v>51</v>
      </c>
      <c r="J74" s="495"/>
      <c r="W74" s="209"/>
      <c r="X74" s="209"/>
      <c r="Y74" s="209"/>
      <c r="Z74" s="209"/>
      <c r="AA74" s="209"/>
      <c r="AB74" s="209"/>
    </row>
    <row r="75" spans="1:28" s="185" customFormat="1" ht="18.75">
      <c r="A75" s="216"/>
      <c r="B75" s="479" t="s">
        <v>403</v>
      </c>
      <c r="C75" s="480"/>
      <c r="D75" s="480"/>
      <c r="E75" s="480"/>
      <c r="F75" s="481"/>
      <c r="G75" s="482">
        <f>'08 15 г'!G76:H76</f>
        <v>-26267.45000000007</v>
      </c>
      <c r="H75" s="483"/>
      <c r="I75" s="482">
        <f>'08 15 г'!I76:J76</f>
        <v>0</v>
      </c>
      <c r="J75" s="483"/>
      <c r="L75" s="239" t="s">
        <v>338</v>
      </c>
      <c r="M75" s="239" t="s">
        <v>339</v>
      </c>
      <c r="W75" s="239"/>
      <c r="X75" s="239"/>
      <c r="Y75" s="239"/>
      <c r="Z75" s="239"/>
      <c r="AA75" s="239"/>
      <c r="AB75" s="239"/>
    </row>
    <row r="76" spans="1:28" s="146" customFormat="1" ht="18.75">
      <c r="A76" s="195"/>
      <c r="B76" s="479" t="s">
        <v>404</v>
      </c>
      <c r="C76" s="480"/>
      <c r="D76" s="480"/>
      <c r="E76" s="480"/>
      <c r="F76" s="481"/>
      <c r="G76" s="482">
        <f>G75+K47+K53</f>
        <v>-21302.775000000074</v>
      </c>
      <c r="H76" s="483"/>
      <c r="I76" s="484">
        <f>I75+I53-K53+D54</f>
        <v>0</v>
      </c>
      <c r="J76" s="483"/>
      <c r="K76" s="177"/>
      <c r="L76" s="197">
        <f>G76</f>
        <v>-21302.775000000074</v>
      </c>
      <c r="M76" s="197">
        <f>I76</f>
        <v>0</v>
      </c>
      <c r="N76" s="177"/>
      <c r="O76" s="240"/>
      <c r="P76" s="241"/>
      <c r="Q76" s="177"/>
      <c r="R76" s="177"/>
      <c r="S76" s="177"/>
      <c r="T76" s="177"/>
      <c r="U76" s="177"/>
      <c r="V76" s="177"/>
      <c r="W76" s="178"/>
      <c r="X76" s="178"/>
      <c r="Y76" s="178"/>
      <c r="Z76" s="178"/>
      <c r="AA76" s="178"/>
      <c r="AB76" s="178"/>
    </row>
    <row r="77" spans="1:28" s="146" customFormat="1" ht="18.75">
      <c r="A77" s="194"/>
      <c r="B77" s="194"/>
      <c r="C77" s="194"/>
      <c r="D77" s="194"/>
      <c r="E77" s="194"/>
      <c r="F77" s="194"/>
      <c r="G77" s="242"/>
      <c r="H77" s="194"/>
      <c r="I77" s="194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8"/>
      <c r="X77" s="178"/>
      <c r="Y77" s="178"/>
      <c r="Z77" s="178"/>
      <c r="AA77" s="178"/>
      <c r="AB77" s="178"/>
    </row>
    <row r="78" spans="1:28" s="146" customFormat="1" ht="18.75">
      <c r="A78" s="194"/>
      <c r="B78" s="177"/>
      <c r="C78" s="177"/>
      <c r="D78" s="177"/>
      <c r="E78" s="177"/>
      <c r="F78" s="177"/>
      <c r="G78" s="243"/>
      <c r="H78" s="244"/>
      <c r="I78" s="194"/>
      <c r="J78" s="177"/>
      <c r="K78" s="177"/>
      <c r="L78" s="194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8"/>
      <c r="X78" s="178"/>
      <c r="Y78" s="178"/>
      <c r="Z78" s="178"/>
      <c r="AA78" s="178"/>
      <c r="AB78" s="178"/>
    </row>
    <row r="79" spans="1:28" s="146" customFormat="1" ht="18.75">
      <c r="A79" s="194"/>
      <c r="B79" s="177"/>
      <c r="C79" s="177"/>
      <c r="D79" s="177"/>
      <c r="E79" s="177"/>
      <c r="F79" s="177"/>
      <c r="G79" s="194"/>
      <c r="H79" s="194"/>
      <c r="I79" s="194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8"/>
      <c r="X79" s="178"/>
      <c r="Y79" s="178"/>
      <c r="Z79" s="178"/>
      <c r="AA79" s="178"/>
      <c r="AB79" s="178"/>
    </row>
    <row r="80" spans="1:28" s="146" customFormat="1" ht="18.75">
      <c r="A80" s="177"/>
      <c r="B80" s="238"/>
      <c r="C80" s="238"/>
      <c r="D80" s="238"/>
      <c r="E80" s="559" t="s">
        <v>399</v>
      </c>
      <c r="F80" s="560"/>
      <c r="G80" s="482" t="s">
        <v>400</v>
      </c>
      <c r="H80" s="483"/>
      <c r="I80" s="194"/>
      <c r="J80" s="177"/>
      <c r="K80" s="177"/>
      <c r="L80" s="177" t="s">
        <v>401</v>
      </c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8"/>
      <c r="X80" s="178"/>
      <c r="Y80" s="178"/>
      <c r="Z80" s="178"/>
      <c r="AA80" s="178"/>
      <c r="AB80" s="178"/>
    </row>
    <row r="81" spans="1:28" s="146" customFormat="1" ht="18.75">
      <c r="A81" s="194"/>
      <c r="B81" s="561" t="s">
        <v>402</v>
      </c>
      <c r="C81" s="562"/>
      <c r="D81" s="563"/>
      <c r="E81" s="482">
        <f>M47</f>
        <v>68097.26999999999</v>
      </c>
      <c r="F81" s="483"/>
      <c r="G81" s="482">
        <f>N47</f>
        <v>68038.02</v>
      </c>
      <c r="H81" s="483"/>
      <c r="I81" s="194"/>
      <c r="J81" s="177"/>
      <c r="K81" s="177"/>
      <c r="L81" s="194">
        <f>E81-G81+H47-I47</f>
        <v>0.15999999998894054</v>
      </c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8"/>
      <c r="X81" s="178"/>
      <c r="Y81" s="178"/>
      <c r="Z81" s="178"/>
      <c r="AA81" s="178"/>
      <c r="AB81" s="178"/>
    </row>
    <row r="82" spans="1:28" s="146" customFormat="1" ht="18.75">
      <c r="A82" s="194"/>
      <c r="B82" s="177"/>
      <c r="C82" s="177"/>
      <c r="D82" s="177"/>
      <c r="E82" s="177"/>
      <c r="F82" s="177"/>
      <c r="G82" s="177"/>
      <c r="H82" s="194"/>
      <c r="I82" s="194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8"/>
      <c r="X82" s="178"/>
      <c r="Y82" s="178"/>
      <c r="Z82" s="178"/>
      <c r="AA82" s="178"/>
      <c r="AB82" s="178"/>
    </row>
    <row r="83" spans="1:28" s="146" customFormat="1" ht="18.75">
      <c r="A83" s="194"/>
      <c r="B83" s="177"/>
      <c r="C83" s="177"/>
      <c r="D83" s="177"/>
      <c r="E83" s="177"/>
      <c r="F83" s="177"/>
      <c r="G83" s="177"/>
      <c r="H83" s="194"/>
      <c r="I83" s="194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8"/>
      <c r="X83" s="178"/>
      <c r="Y83" s="178"/>
      <c r="Z83" s="178"/>
      <c r="AA83" s="178"/>
      <c r="AB83" s="178"/>
    </row>
    <row r="84" spans="1:28" s="146" customFormat="1" ht="18.75">
      <c r="A84" s="194"/>
      <c r="B84" s="177"/>
      <c r="C84" s="177"/>
      <c r="D84" s="177"/>
      <c r="E84" s="177"/>
      <c r="F84" s="177"/>
      <c r="G84" s="177"/>
      <c r="H84" s="194"/>
      <c r="I84" s="194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8"/>
      <c r="X84" s="178"/>
      <c r="Y84" s="178"/>
      <c r="Z84" s="178"/>
      <c r="AA84" s="178"/>
      <c r="AB84" s="178"/>
    </row>
    <row r="85" spans="1:28" s="146" customFormat="1" ht="14.25" customHeight="1">
      <c r="A85" s="194"/>
      <c r="B85" s="177"/>
      <c r="C85" s="177"/>
      <c r="D85" s="177"/>
      <c r="E85" s="177"/>
      <c r="F85" s="177"/>
      <c r="G85" s="177"/>
      <c r="H85" s="194"/>
      <c r="I85" s="194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8"/>
      <c r="X85" s="178"/>
      <c r="Y85" s="178"/>
      <c r="Z85" s="178"/>
      <c r="AA85" s="178"/>
      <c r="AB85" s="178"/>
    </row>
    <row r="86" spans="1:28" s="146" customFormat="1" ht="18.75" hidden="1">
      <c r="A86" s="177"/>
      <c r="B86" s="177"/>
      <c r="C86" s="177"/>
      <c r="D86" s="177"/>
      <c r="E86" s="177"/>
      <c r="F86" s="177"/>
      <c r="G86" s="177"/>
      <c r="H86" s="194"/>
      <c r="I86" s="177"/>
      <c r="J86" s="177"/>
      <c r="K86" s="177"/>
      <c r="L86" s="177">
        <v>0</v>
      </c>
      <c r="M86" s="177"/>
      <c r="N86" s="177"/>
      <c r="O86" s="245" t="s">
        <v>280</v>
      </c>
      <c r="P86" s="246">
        <f>'[2]июнь2013г'!D92</f>
        <v>5934.36</v>
      </c>
      <c r="Q86" s="246">
        <f>'[2]июнь2013г'!E92</f>
        <v>2626.2</v>
      </c>
      <c r="R86" s="246">
        <f>'[2]июнь2013г'!F92</f>
        <v>2134.76</v>
      </c>
      <c r="S86" s="246">
        <f>'[2]июнь2013г'!G92</f>
        <v>6425.8</v>
      </c>
      <c r="T86" s="177"/>
      <c r="U86" s="177"/>
      <c r="V86" s="177"/>
      <c r="W86" s="178"/>
      <c r="X86" s="178"/>
      <c r="Y86" s="178"/>
      <c r="Z86" s="178"/>
      <c r="AA86" s="178"/>
      <c r="AB86" s="178"/>
    </row>
    <row r="87" spans="1:28" s="146" customFormat="1" ht="18.75" hidden="1">
      <c r="A87" s="177"/>
      <c r="B87" s="177"/>
      <c r="C87" s="216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246" t="s">
        <v>283</v>
      </c>
      <c r="P87" s="214">
        <f>S86</f>
        <v>6425.8</v>
      </c>
      <c r="Q87" s="180">
        <v>2626.2</v>
      </c>
      <c r="R87" s="180">
        <v>2377.48</v>
      </c>
      <c r="S87" s="214">
        <f>P87+Q87-R87+L86</f>
        <v>6674.52</v>
      </c>
      <c r="T87" s="177"/>
      <c r="U87" s="177"/>
      <c r="V87" s="177"/>
      <c r="W87" s="178"/>
      <c r="X87" s="178"/>
      <c r="Y87" s="178"/>
      <c r="Z87" s="178"/>
      <c r="AA87" s="178"/>
      <c r="AB87" s="178"/>
    </row>
    <row r="88" spans="1:28" s="146" customFormat="1" ht="18.75" hidden="1">
      <c r="A88" s="177"/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8"/>
      <c r="X88" s="178"/>
      <c r="Y88" s="178"/>
      <c r="Z88" s="178"/>
      <c r="AA88" s="178"/>
      <c r="AB88" s="178"/>
    </row>
    <row r="89" spans="1:28" s="146" customFormat="1" ht="18.75" hidden="1">
      <c r="A89" s="177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8"/>
      <c r="X89" s="178"/>
      <c r="Y89" s="178"/>
      <c r="Z89" s="178"/>
      <c r="AA89" s="178"/>
      <c r="AB89" s="178"/>
    </row>
    <row r="90" spans="1:28" s="146" customFormat="1" ht="18.75">
      <c r="A90" s="247" t="s">
        <v>419</v>
      </c>
      <c r="B90" s="177"/>
      <c r="C90" s="177"/>
      <c r="D90" s="177"/>
      <c r="E90" s="177"/>
      <c r="F90" s="177"/>
      <c r="G90" s="177"/>
      <c r="H90" s="292" t="s">
        <v>70</v>
      </c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8"/>
      <c r="X90" s="178"/>
      <c r="Y90" s="178"/>
      <c r="Z90" s="178"/>
      <c r="AA90" s="178"/>
      <c r="AB90" s="178"/>
    </row>
    <row r="91" spans="1:28" s="146" customFormat="1" ht="18.75">
      <c r="A91" s="247" t="s">
        <v>378</v>
      </c>
      <c r="B91" s="177"/>
      <c r="C91" s="177"/>
      <c r="D91" s="177"/>
      <c r="E91" s="177"/>
      <c r="F91" s="177"/>
      <c r="G91" s="177"/>
      <c r="H91" s="292" t="s">
        <v>71</v>
      </c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8"/>
      <c r="X91" s="178"/>
      <c r="Y91" s="178"/>
      <c r="Z91" s="178"/>
      <c r="AA91" s="178"/>
      <c r="AB91" s="178"/>
    </row>
  </sheetData>
  <sheetProtection password="ECC7" sheet="1" formatCells="0" formatColumns="0" formatRows="0" insertColumns="0" insertRows="0" insertHyperlinks="0" deleteColumns="0" deleteRows="0" sort="0" autoFilter="0" pivotTables="0"/>
  <mergeCells count="39">
    <mergeCell ref="B76:F76"/>
    <mergeCell ref="G76:H76"/>
    <mergeCell ref="I76:J76"/>
    <mergeCell ref="E80:F80"/>
    <mergeCell ref="G80:H80"/>
    <mergeCell ref="B81:D81"/>
    <mergeCell ref="E81:F81"/>
    <mergeCell ref="G81:H81"/>
    <mergeCell ref="G73:H73"/>
    <mergeCell ref="I73:J73"/>
    <mergeCell ref="G74:H74"/>
    <mergeCell ref="I74:J74"/>
    <mergeCell ref="B75:F75"/>
    <mergeCell ref="G75:H75"/>
    <mergeCell ref="I75:J75"/>
    <mergeCell ref="B66:F66"/>
    <mergeCell ref="B67:F67"/>
    <mergeCell ref="B68:F68"/>
    <mergeCell ref="B69:F69"/>
    <mergeCell ref="B70:F70"/>
    <mergeCell ref="B71:F71"/>
    <mergeCell ref="B60:F60"/>
    <mergeCell ref="B61:F61"/>
    <mergeCell ref="B62:F62"/>
    <mergeCell ref="B63:F63"/>
    <mergeCell ref="B64:F64"/>
    <mergeCell ref="B65:F65"/>
    <mergeCell ref="B50:F50"/>
    <mergeCell ref="B53:F53"/>
    <mergeCell ref="B54:C54"/>
    <mergeCell ref="B57:F57"/>
    <mergeCell ref="B58:F58"/>
    <mergeCell ref="B59:F59"/>
    <mergeCell ref="C14:D15"/>
    <mergeCell ref="A35:K36"/>
    <mergeCell ref="W44:AA44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FF00"/>
  </sheetPr>
  <dimension ref="A2:AC91"/>
  <sheetViews>
    <sheetView view="pageBreakPreview" zoomScale="80" zoomScaleSheetLayoutView="80" zoomScalePageLayoutView="0" workbookViewId="0" topLeftCell="A48">
      <selection activeCell="D95" sqref="D95"/>
    </sheetView>
  </sheetViews>
  <sheetFormatPr defaultColWidth="9.140625" defaultRowHeight="15" outlineLevelCol="1"/>
  <cols>
    <col min="1" max="1" width="9.8515625" style="177" bestFit="1" customWidth="1"/>
    <col min="2" max="2" width="12.140625" style="177" customWidth="1"/>
    <col min="3" max="3" width="10.7109375" style="177" customWidth="1"/>
    <col min="4" max="4" width="10.57421875" style="177" customWidth="1"/>
    <col min="5" max="5" width="10.28125" style="177" customWidth="1"/>
    <col min="6" max="6" width="11.421875" style="177" customWidth="1"/>
    <col min="7" max="7" width="12.140625" style="177" customWidth="1"/>
    <col min="8" max="8" width="13.140625" style="177" customWidth="1"/>
    <col min="9" max="9" width="13.421875" style="177" customWidth="1"/>
    <col min="10" max="10" width="12.7109375" style="177" customWidth="1"/>
    <col min="11" max="11" width="18.140625" style="177" customWidth="1"/>
    <col min="12" max="12" width="13.421875" style="177" hidden="1" customWidth="1" outlineLevel="1"/>
    <col min="13" max="13" width="12.7109375" style="177" hidden="1" customWidth="1" outlineLevel="1"/>
    <col min="14" max="14" width="7.421875" style="177" hidden="1" customWidth="1" outlineLevel="1"/>
    <col min="15" max="15" width="12.7109375" style="177" hidden="1" customWidth="1" outlineLevel="1"/>
    <col min="16" max="16" width="12.8515625" style="177" hidden="1" customWidth="1" outlineLevel="1"/>
    <col min="17" max="17" width="7.421875" style="177" hidden="1" customWidth="1" outlineLevel="1"/>
    <col min="18" max="20" width="9.140625" style="177" hidden="1" customWidth="1" outlineLevel="1"/>
    <col min="21" max="21" width="9.140625" style="177" customWidth="1" collapsed="1"/>
    <col min="22" max="22" width="6.7109375" style="177" bestFit="1" customWidth="1"/>
    <col min="23" max="23" width="12.7109375" style="178" bestFit="1" customWidth="1"/>
    <col min="24" max="27" width="13.00390625" style="178" bestFit="1" customWidth="1"/>
    <col min="28" max="28" width="9.140625" style="178" customWidth="1"/>
    <col min="29" max="41" width="9.140625" style="146" customWidth="1"/>
    <col min="42" max="16384" width="9.140625" style="177" customWidth="1"/>
  </cols>
  <sheetData>
    <row r="1" ht="12.75" customHeight="1" hidden="1"/>
    <row r="2" spans="2:8" ht="18.75" hidden="1">
      <c r="B2" s="179" t="s">
        <v>293</v>
      </c>
      <c r="C2" s="179"/>
      <c r="D2" s="179" t="s">
        <v>294</v>
      </c>
      <c r="E2" s="179"/>
      <c r="F2" s="179" t="s">
        <v>295</v>
      </c>
      <c r="G2" s="179"/>
      <c r="H2" s="179"/>
    </row>
    <row r="3" ht="18.75" hidden="1"/>
    <row r="4" ht="1.5" customHeight="1" hidden="1"/>
    <row r="5" ht="18.75" hidden="1"/>
    <row r="6" spans="2:11" ht="18.75" hidden="1">
      <c r="B6" s="180"/>
      <c r="C6" s="181" t="s">
        <v>0</v>
      </c>
      <c r="D6" s="181" t="s">
        <v>1</v>
      </c>
      <c r="E6" s="181"/>
      <c r="F6" s="181" t="s">
        <v>2</v>
      </c>
      <c r="G6" s="181" t="s">
        <v>3</v>
      </c>
      <c r="H6" s="181" t="s">
        <v>4</v>
      </c>
      <c r="I6" s="181" t="s">
        <v>5</v>
      </c>
      <c r="J6" s="181"/>
      <c r="K6" s="182"/>
    </row>
    <row r="7" spans="2:11" ht="18.75" hidden="1">
      <c r="B7" s="180"/>
      <c r="C7" s="181" t="s">
        <v>6</v>
      </c>
      <c r="D7" s="181"/>
      <c r="E7" s="181"/>
      <c r="F7" s="181"/>
      <c r="G7" s="181" t="s">
        <v>7</v>
      </c>
      <c r="H7" s="181" t="s">
        <v>8</v>
      </c>
      <c r="I7" s="181" t="s">
        <v>9</v>
      </c>
      <c r="J7" s="181"/>
      <c r="K7" s="182"/>
    </row>
    <row r="8" spans="2:11" ht="18.75" hidden="1">
      <c r="B8" s="180" t="s">
        <v>177</v>
      </c>
      <c r="C8" s="183">
        <v>48.28</v>
      </c>
      <c r="D8" s="183">
        <v>0</v>
      </c>
      <c r="E8" s="183"/>
      <c r="F8" s="184"/>
      <c r="G8" s="180"/>
      <c r="H8" s="183">
        <v>0</v>
      </c>
      <c r="I8" s="184">
        <v>48.28</v>
      </c>
      <c r="J8" s="180"/>
      <c r="K8" s="185"/>
    </row>
    <row r="9" spans="2:11" ht="18.75" hidden="1">
      <c r="B9" s="180" t="s">
        <v>11</v>
      </c>
      <c r="C9" s="183">
        <v>4790.06</v>
      </c>
      <c r="D9" s="183">
        <v>3707.55</v>
      </c>
      <c r="E9" s="183"/>
      <c r="F9" s="184">
        <v>2795.32</v>
      </c>
      <c r="G9" s="180"/>
      <c r="H9" s="183">
        <v>2795.32</v>
      </c>
      <c r="I9" s="184">
        <v>5702.29</v>
      </c>
      <c r="J9" s="180"/>
      <c r="K9" s="185"/>
    </row>
    <row r="10" spans="2:11" ht="18.75" hidden="1">
      <c r="B10" s="180" t="s">
        <v>12</v>
      </c>
      <c r="C10" s="180"/>
      <c r="D10" s="183">
        <f>SUM(D8:D9)</f>
        <v>3707.55</v>
      </c>
      <c r="E10" s="183"/>
      <c r="F10" s="180"/>
      <c r="G10" s="180"/>
      <c r="H10" s="183">
        <f>SUM(H8:H9)</f>
        <v>2795.32</v>
      </c>
      <c r="I10" s="180"/>
      <c r="J10" s="180"/>
      <c r="K10" s="185"/>
    </row>
    <row r="11" ht="18.75" hidden="1">
      <c r="B11" s="177" t="s">
        <v>296</v>
      </c>
    </row>
    <row r="12" ht="7.5" customHeight="1" hidden="1"/>
    <row r="13" ht="8.25" customHeight="1" hidden="1"/>
    <row r="14" spans="2:17" ht="18.75" hidden="1">
      <c r="B14" s="186" t="s">
        <v>252</v>
      </c>
      <c r="C14" s="511" t="s">
        <v>14</v>
      </c>
      <c r="D14" s="512"/>
      <c r="E14" s="386"/>
      <c r="F14" s="181"/>
      <c r="G14" s="181"/>
      <c r="H14" s="181"/>
      <c r="I14" s="181" t="s">
        <v>20</v>
      </c>
      <c r="J14" s="185"/>
      <c r="K14" s="185"/>
      <c r="L14" s="185"/>
      <c r="M14" s="185"/>
      <c r="N14" s="185"/>
      <c r="O14" s="185"/>
      <c r="P14" s="185"/>
      <c r="Q14" s="185"/>
    </row>
    <row r="15" spans="2:17" ht="14.25" customHeight="1" hidden="1">
      <c r="B15" s="187"/>
      <c r="C15" s="513"/>
      <c r="D15" s="514"/>
      <c r="E15" s="387"/>
      <c r="F15" s="181"/>
      <c r="G15" s="181"/>
      <c r="H15" s="181" t="s">
        <v>270</v>
      </c>
      <c r="I15" s="181"/>
      <c r="J15" s="185"/>
      <c r="K15" s="185"/>
      <c r="L15" s="185"/>
      <c r="M15" s="185"/>
      <c r="N15" s="185"/>
      <c r="O15" s="185"/>
      <c r="P15" s="185"/>
      <c r="Q15" s="185"/>
    </row>
    <row r="16" spans="2:17" ht="3.75" customHeight="1" hidden="1">
      <c r="B16" s="188"/>
      <c r="C16" s="180"/>
      <c r="D16" s="180"/>
      <c r="E16" s="180"/>
      <c r="F16" s="180"/>
      <c r="G16" s="180"/>
      <c r="H16" s="180"/>
      <c r="I16" s="180"/>
      <c r="J16" s="185"/>
      <c r="K16" s="185"/>
      <c r="L16" s="185"/>
      <c r="M16" s="185"/>
      <c r="N16" s="185"/>
      <c r="O16" s="185"/>
      <c r="P16" s="185"/>
      <c r="Q16" s="185"/>
    </row>
    <row r="17" spans="2:17" ht="13.5" customHeight="1" hidden="1">
      <c r="B17" s="180"/>
      <c r="C17" s="180"/>
      <c r="D17" s="180"/>
      <c r="E17" s="180"/>
      <c r="F17" s="180"/>
      <c r="G17" s="180"/>
      <c r="H17" s="180"/>
      <c r="I17" s="180"/>
      <c r="J17" s="185"/>
      <c r="K17" s="185"/>
      <c r="L17" s="185"/>
      <c r="M17" s="185"/>
      <c r="N17" s="185"/>
      <c r="O17" s="185"/>
      <c r="P17" s="185"/>
      <c r="Q17" s="185"/>
    </row>
    <row r="18" spans="2:17" ht="0.75" customHeight="1" hidden="1">
      <c r="B18" s="180"/>
      <c r="C18" s="180"/>
      <c r="D18" s="180"/>
      <c r="E18" s="180"/>
      <c r="F18" s="180"/>
      <c r="G18" s="180"/>
      <c r="H18" s="180"/>
      <c r="I18" s="180"/>
      <c r="J18" s="185"/>
      <c r="K18" s="185"/>
      <c r="L18" s="185"/>
      <c r="M18" s="185"/>
      <c r="N18" s="185"/>
      <c r="O18" s="185"/>
      <c r="P18" s="185"/>
      <c r="Q18" s="185"/>
    </row>
    <row r="19" spans="2:17" ht="14.25" customHeight="1" hidden="1" thickBot="1">
      <c r="B19" s="180"/>
      <c r="C19" s="180"/>
      <c r="D19" s="180"/>
      <c r="E19" s="180"/>
      <c r="F19" s="180"/>
      <c r="G19" s="180"/>
      <c r="H19" s="180"/>
      <c r="I19" s="180"/>
      <c r="J19" s="185"/>
      <c r="K19" s="185"/>
      <c r="L19" s="185"/>
      <c r="M19" s="185"/>
      <c r="N19" s="185"/>
      <c r="O19" s="185"/>
      <c r="P19" s="185"/>
      <c r="Q19" s="185"/>
    </row>
    <row r="20" spans="2:17" ht="0.75" customHeight="1" hidden="1">
      <c r="B20" s="180"/>
      <c r="C20" s="180"/>
      <c r="D20" s="180"/>
      <c r="E20" s="180"/>
      <c r="F20" s="180"/>
      <c r="G20" s="180"/>
      <c r="H20" s="180"/>
      <c r="I20" s="180"/>
      <c r="J20" s="185"/>
      <c r="K20" s="185"/>
      <c r="L20" s="185"/>
      <c r="M20" s="185"/>
      <c r="N20" s="185"/>
      <c r="O20" s="185"/>
      <c r="P20" s="185"/>
      <c r="Q20" s="185"/>
    </row>
    <row r="21" spans="2:17" ht="19.5" hidden="1" thickBot="1">
      <c r="B21" s="180"/>
      <c r="C21" s="180"/>
      <c r="D21" s="180"/>
      <c r="E21" s="180"/>
      <c r="F21" s="180"/>
      <c r="G21" s="189" t="s">
        <v>297</v>
      </c>
      <c r="H21" s="190" t="s">
        <v>262</v>
      </c>
      <c r="I21" s="180"/>
      <c r="J21" s="185"/>
      <c r="K21" s="185"/>
      <c r="L21" s="185"/>
      <c r="M21" s="185"/>
      <c r="N21" s="185"/>
      <c r="O21" s="185"/>
      <c r="P21" s="185"/>
      <c r="Q21" s="185"/>
    </row>
    <row r="22" spans="2:17" ht="18.75" hidden="1">
      <c r="B22" s="191" t="s">
        <v>215</v>
      </c>
      <c r="C22" s="191"/>
      <c r="D22" s="191"/>
      <c r="E22" s="191"/>
      <c r="F22" s="183"/>
      <c r="G22" s="180">
        <v>347.8</v>
      </c>
      <c r="H22" s="180">
        <v>7.55</v>
      </c>
      <c r="I22" s="184">
        <f>G22*H22</f>
        <v>2625.89</v>
      </c>
      <c r="J22" s="185"/>
      <c r="K22" s="185"/>
      <c r="L22" s="185"/>
      <c r="M22" s="185"/>
      <c r="N22" s="185"/>
      <c r="O22" s="185"/>
      <c r="P22" s="185"/>
      <c r="Q22" s="185"/>
    </row>
    <row r="23" spans="2:17" ht="18.75" hidden="1">
      <c r="B23" s="191" t="s">
        <v>216</v>
      </c>
      <c r="C23" s="191"/>
      <c r="D23" s="191"/>
      <c r="E23" s="191"/>
      <c r="F23" s="180"/>
      <c r="G23" s="180"/>
      <c r="H23" s="180"/>
      <c r="I23" s="180"/>
      <c r="J23" s="185"/>
      <c r="K23" s="185"/>
      <c r="L23" s="185"/>
      <c r="M23" s="185"/>
      <c r="N23" s="185"/>
      <c r="O23" s="185"/>
      <c r="P23" s="185"/>
      <c r="Q23" s="185"/>
    </row>
    <row r="24" spans="2:17" ht="2.25" customHeight="1" hidden="1">
      <c r="B24" s="191" t="s">
        <v>217</v>
      </c>
      <c r="C24" s="191" t="s">
        <v>218</v>
      </c>
      <c r="D24" s="191"/>
      <c r="E24" s="191"/>
      <c r="F24" s="180"/>
      <c r="G24" s="180"/>
      <c r="H24" s="180"/>
      <c r="I24" s="180"/>
      <c r="J24" s="185"/>
      <c r="K24" s="185"/>
      <c r="L24" s="185"/>
      <c r="M24" s="185"/>
      <c r="N24" s="185"/>
      <c r="O24" s="185"/>
      <c r="P24" s="185"/>
      <c r="Q24" s="185"/>
    </row>
    <row r="25" spans="2:17" ht="14.25" customHeight="1" hidden="1">
      <c r="B25" s="191" t="s">
        <v>219</v>
      </c>
      <c r="C25" s="191"/>
      <c r="D25" s="191"/>
      <c r="E25" s="191"/>
      <c r="F25" s="180"/>
      <c r="G25" s="180"/>
      <c r="H25" s="180"/>
      <c r="I25" s="180"/>
      <c r="J25" s="185"/>
      <c r="K25" s="185"/>
      <c r="L25" s="185"/>
      <c r="M25" s="185"/>
      <c r="N25" s="185"/>
      <c r="O25" s="185"/>
      <c r="P25" s="185"/>
      <c r="Q25" s="185"/>
    </row>
    <row r="26" spans="2:17" ht="18.75" hidden="1">
      <c r="B26" s="180"/>
      <c r="C26" s="180"/>
      <c r="D26" s="180"/>
      <c r="E26" s="180"/>
      <c r="F26" s="180"/>
      <c r="G26" s="180"/>
      <c r="H26" s="180"/>
      <c r="I26" s="180"/>
      <c r="J26" s="185"/>
      <c r="K26" s="185"/>
      <c r="L26" s="185"/>
      <c r="M26" s="185"/>
      <c r="N26" s="185"/>
      <c r="O26" s="185"/>
      <c r="P26" s="185"/>
      <c r="Q26" s="185"/>
    </row>
    <row r="27" spans="2:17" ht="0.75" customHeight="1" hidden="1">
      <c r="B27" s="180"/>
      <c r="C27" s="180"/>
      <c r="D27" s="180"/>
      <c r="E27" s="180"/>
      <c r="F27" s="180"/>
      <c r="G27" s="180"/>
      <c r="H27" s="180"/>
      <c r="I27" s="180"/>
      <c r="J27" s="185"/>
      <c r="K27" s="185"/>
      <c r="L27" s="185"/>
      <c r="M27" s="185"/>
      <c r="N27" s="185"/>
      <c r="O27" s="185"/>
      <c r="P27" s="185"/>
      <c r="Q27" s="185"/>
    </row>
    <row r="28" spans="2:17" ht="3.75" customHeight="1" hidden="1">
      <c r="B28" s="180"/>
      <c r="C28" s="180"/>
      <c r="D28" s="180"/>
      <c r="E28" s="180"/>
      <c r="F28" s="180"/>
      <c r="G28" s="180"/>
      <c r="H28" s="180"/>
      <c r="I28" s="180"/>
      <c r="J28" s="185"/>
      <c r="K28" s="185"/>
      <c r="L28" s="185"/>
      <c r="M28" s="185"/>
      <c r="N28" s="185"/>
      <c r="O28" s="185"/>
      <c r="P28" s="185"/>
      <c r="Q28" s="185"/>
    </row>
    <row r="29" spans="2:17" ht="18.75" hidden="1">
      <c r="B29" s="180"/>
      <c r="C29" s="180"/>
      <c r="D29" s="180"/>
      <c r="E29" s="180"/>
      <c r="F29" s="180"/>
      <c r="G29" s="180"/>
      <c r="H29" s="180"/>
      <c r="I29" s="180"/>
      <c r="J29" s="185"/>
      <c r="K29" s="185"/>
      <c r="L29" s="185"/>
      <c r="M29" s="185"/>
      <c r="N29" s="185"/>
      <c r="O29" s="185"/>
      <c r="P29" s="185"/>
      <c r="Q29" s="185"/>
    </row>
    <row r="30" spans="2:17" ht="0.75" customHeight="1" hidden="1">
      <c r="B30" s="180"/>
      <c r="C30" s="180"/>
      <c r="D30" s="180"/>
      <c r="E30" s="180"/>
      <c r="F30" s="180"/>
      <c r="G30" s="180"/>
      <c r="H30" s="180"/>
      <c r="I30" s="180"/>
      <c r="J30" s="185"/>
      <c r="K30" s="185"/>
      <c r="L30" s="185"/>
      <c r="M30" s="185"/>
      <c r="N30" s="185"/>
      <c r="O30" s="185"/>
      <c r="P30" s="185"/>
      <c r="Q30" s="185"/>
    </row>
    <row r="31" spans="2:17" ht="18.75" hidden="1">
      <c r="B31" s="180"/>
      <c r="C31" s="180"/>
      <c r="D31" s="180"/>
      <c r="E31" s="180"/>
      <c r="F31" s="180"/>
      <c r="G31" s="180"/>
      <c r="H31" s="180"/>
      <c r="I31" s="180"/>
      <c r="J31" s="185"/>
      <c r="K31" s="185"/>
      <c r="L31" s="185"/>
      <c r="M31" s="185"/>
      <c r="N31" s="185"/>
      <c r="O31" s="185"/>
      <c r="P31" s="185"/>
      <c r="Q31" s="185"/>
    </row>
    <row r="32" spans="2:17" ht="18.75" hidden="1">
      <c r="B32" s="180"/>
      <c r="C32" s="180"/>
      <c r="D32" s="180"/>
      <c r="E32" s="180"/>
      <c r="F32" s="180"/>
      <c r="G32" s="180"/>
      <c r="H32" s="180"/>
      <c r="I32" s="180"/>
      <c r="J32" s="185"/>
      <c r="K32" s="185"/>
      <c r="L32" s="185"/>
      <c r="M32" s="185"/>
      <c r="N32" s="185"/>
      <c r="O32" s="185"/>
      <c r="P32" s="185"/>
      <c r="Q32" s="185"/>
    </row>
    <row r="33" spans="1:28" s="146" customFormat="1" ht="18.75" hidden="1">
      <c r="A33" s="177"/>
      <c r="B33" s="180"/>
      <c r="C33" s="180"/>
      <c r="D33" s="180"/>
      <c r="E33" s="180"/>
      <c r="F33" s="180"/>
      <c r="G33" s="181"/>
      <c r="H33" s="181"/>
      <c r="I33" s="192"/>
      <c r="J33" s="185"/>
      <c r="K33" s="185"/>
      <c r="L33" s="185"/>
      <c r="M33" s="185"/>
      <c r="N33" s="185"/>
      <c r="O33" s="185"/>
      <c r="P33" s="185"/>
      <c r="Q33" s="185"/>
      <c r="R33" s="177"/>
      <c r="S33" s="177"/>
      <c r="T33" s="177"/>
      <c r="U33" s="177"/>
      <c r="V33" s="177"/>
      <c r="W33" s="178"/>
      <c r="X33" s="178"/>
      <c r="Y33" s="178"/>
      <c r="Z33" s="178"/>
      <c r="AA33" s="178"/>
      <c r="AB33" s="178"/>
    </row>
    <row r="34" spans="1:28" s="146" customFormat="1" ht="18.75" hidden="1">
      <c r="A34" s="177"/>
      <c r="B34" s="180"/>
      <c r="C34" s="180"/>
      <c r="D34" s="180"/>
      <c r="E34" s="180"/>
      <c r="F34" s="180"/>
      <c r="G34" s="180"/>
      <c r="H34" s="180" t="s">
        <v>27</v>
      </c>
      <c r="I34" s="193">
        <f>SUM(I17:I33)</f>
        <v>2625.89</v>
      </c>
      <c r="J34" s="185"/>
      <c r="K34" s="185"/>
      <c r="L34" s="185"/>
      <c r="M34" s="185"/>
      <c r="N34" s="185"/>
      <c r="O34" s="185"/>
      <c r="P34" s="185"/>
      <c r="Q34" s="185"/>
      <c r="R34" s="177"/>
      <c r="S34" s="177"/>
      <c r="T34" s="177"/>
      <c r="U34" s="177"/>
      <c r="V34" s="177"/>
      <c r="W34" s="178"/>
      <c r="X34" s="178"/>
      <c r="Y34" s="178"/>
      <c r="Z34" s="178"/>
      <c r="AA34" s="178"/>
      <c r="AB34" s="178"/>
    </row>
    <row r="35" spans="1:28" s="146" customFormat="1" ht="18.75">
      <c r="A35" s="515" t="s">
        <v>298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8"/>
      <c r="X35" s="178"/>
      <c r="Y35" s="178"/>
      <c r="Z35" s="178"/>
      <c r="AA35" s="178"/>
      <c r="AB35" s="178"/>
    </row>
    <row r="36" spans="1:28" s="146" customFormat="1" ht="18.75">
      <c r="A36" s="515"/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8"/>
      <c r="X36" s="178"/>
      <c r="Y36" s="178"/>
      <c r="Z36" s="178"/>
      <c r="AA36" s="178"/>
      <c r="AB36" s="178"/>
    </row>
    <row r="37" spans="1:28" s="146" customFormat="1" ht="18.75" hidden="1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8"/>
      <c r="X37" s="178"/>
      <c r="Y37" s="178"/>
      <c r="Z37" s="178"/>
      <c r="AA37" s="178"/>
      <c r="AB37" s="178"/>
    </row>
    <row r="38" spans="1:28" s="146" customFormat="1" ht="18.75" hidden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8"/>
      <c r="X38" s="178"/>
      <c r="Y38" s="178"/>
      <c r="Z38" s="178"/>
      <c r="AA38" s="178"/>
      <c r="AB38" s="178"/>
    </row>
    <row r="39" spans="1:28" s="146" customFormat="1" ht="18.75">
      <c r="A39" s="194"/>
      <c r="B39" s="195"/>
      <c r="C39" s="195"/>
      <c r="D39" s="195"/>
      <c r="E39" s="195"/>
      <c r="F39" s="195"/>
      <c r="G39" s="195"/>
      <c r="H39" s="194"/>
      <c r="I39" s="194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8"/>
      <c r="X39" s="178"/>
      <c r="Y39" s="178"/>
      <c r="Z39" s="178"/>
      <c r="AA39" s="178"/>
      <c r="AB39" s="178"/>
    </row>
    <row r="40" spans="1:28" s="146" customFormat="1" ht="18.75">
      <c r="A40" s="194"/>
      <c r="B40" s="194" t="s">
        <v>299</v>
      </c>
      <c r="C40" s="195"/>
      <c r="D40" s="195"/>
      <c r="E40" s="195"/>
      <c r="F40" s="195"/>
      <c r="G40" s="194"/>
      <c r="H40" s="195"/>
      <c r="I40" s="194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8"/>
      <c r="X40" s="178"/>
      <c r="Y40" s="178"/>
      <c r="Z40" s="178"/>
      <c r="AA40" s="178"/>
      <c r="AB40" s="178"/>
    </row>
    <row r="41" spans="1:28" s="146" customFormat="1" ht="18.75">
      <c r="A41" s="194"/>
      <c r="B41" s="195" t="s">
        <v>300</v>
      </c>
      <c r="C41" s="194" t="s">
        <v>301</v>
      </c>
      <c r="D41" s="194"/>
      <c r="E41" s="194"/>
      <c r="F41" s="195"/>
      <c r="G41" s="194"/>
      <c r="H41" s="195"/>
      <c r="I41" s="194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8"/>
      <c r="X41" s="178"/>
      <c r="Y41" s="178"/>
      <c r="Z41" s="178"/>
      <c r="AA41" s="178"/>
      <c r="AB41" s="178"/>
    </row>
    <row r="42" spans="1:28" s="146" customFormat="1" ht="18.75">
      <c r="A42" s="194"/>
      <c r="B42" s="195" t="s">
        <v>302</v>
      </c>
      <c r="C42" s="196">
        <v>1798.5</v>
      </c>
      <c r="D42" s="194" t="s">
        <v>303</v>
      </c>
      <c r="E42" s="194"/>
      <c r="F42" s="195"/>
      <c r="G42" s="194"/>
      <c r="H42" s="195"/>
      <c r="I42" s="194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8"/>
      <c r="X42" s="178"/>
      <c r="Y42" s="178"/>
      <c r="Z42" s="178"/>
      <c r="AA42" s="178"/>
      <c r="AB42" s="178"/>
    </row>
    <row r="43" spans="1:29" s="146" customFormat="1" ht="18" customHeight="1">
      <c r="A43" s="194"/>
      <c r="B43" s="195" t="s">
        <v>304</v>
      </c>
      <c r="C43" s="197" t="s">
        <v>305</v>
      </c>
      <c r="D43" s="194" t="s">
        <v>405</v>
      </c>
      <c r="E43" s="194"/>
      <c r="F43" s="194"/>
      <c r="G43" s="195"/>
      <c r="H43" s="195"/>
      <c r="I43" s="194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85"/>
      <c r="W43" s="239"/>
      <c r="X43" s="239"/>
      <c r="Y43" s="239"/>
      <c r="Z43" s="239"/>
      <c r="AA43" s="239"/>
      <c r="AB43" s="239"/>
      <c r="AC43" s="320"/>
    </row>
    <row r="44" spans="1:29" s="146" customFormat="1" ht="18" customHeight="1">
      <c r="A44" s="194"/>
      <c r="B44" s="195"/>
      <c r="C44" s="197"/>
      <c r="D44" s="194"/>
      <c r="E44" s="194"/>
      <c r="F44" s="194"/>
      <c r="G44" s="195"/>
      <c r="H44" s="195"/>
      <c r="I44" s="194"/>
      <c r="J44" s="177"/>
      <c r="K44" s="177"/>
      <c r="M44" s="177"/>
      <c r="N44" s="177"/>
      <c r="O44" s="177"/>
      <c r="P44" s="177"/>
      <c r="Q44" s="177"/>
      <c r="R44" s="177"/>
      <c r="S44" s="177"/>
      <c r="T44" s="177"/>
      <c r="U44" s="177"/>
      <c r="V44" s="185"/>
      <c r="W44" s="564"/>
      <c r="X44" s="564"/>
      <c r="Y44" s="564"/>
      <c r="Z44" s="564"/>
      <c r="AA44" s="564"/>
      <c r="AB44" s="239"/>
      <c r="AC44" s="320"/>
    </row>
    <row r="45" spans="1:29" s="146" customFormat="1" ht="60" customHeight="1">
      <c r="A45" s="194"/>
      <c r="B45" s="195"/>
      <c r="C45" s="197"/>
      <c r="D45" s="194"/>
      <c r="E45" s="194"/>
      <c r="F45" s="194"/>
      <c r="G45" s="198" t="s">
        <v>307</v>
      </c>
      <c r="H45" s="199" t="s">
        <v>1</v>
      </c>
      <c r="I45" s="199" t="s">
        <v>2</v>
      </c>
      <c r="J45" s="200" t="s">
        <v>308</v>
      </c>
      <c r="K45" s="389" t="s">
        <v>309</v>
      </c>
      <c r="M45" s="177"/>
      <c r="N45" s="177"/>
      <c r="O45" s="177"/>
      <c r="P45" s="177"/>
      <c r="Q45" s="177"/>
      <c r="R45" s="177"/>
      <c r="S45" s="177"/>
      <c r="T45" s="177"/>
      <c r="U45" s="177"/>
      <c r="V45" s="320"/>
      <c r="W45" s="321"/>
      <c r="X45" s="321"/>
      <c r="Y45" s="321"/>
      <c r="Z45" s="321"/>
      <c r="AA45" s="321"/>
      <c r="AB45" s="239"/>
      <c r="AC45" s="320"/>
    </row>
    <row r="46" spans="1:29" s="207" customFormat="1" ht="12.75" customHeight="1">
      <c r="A46" s="202"/>
      <c r="B46" s="203"/>
      <c r="C46" s="204"/>
      <c r="D46" s="202"/>
      <c r="E46" s="202"/>
      <c r="F46" s="202"/>
      <c r="G46" s="205" t="s">
        <v>51</v>
      </c>
      <c r="H46" s="205" t="s">
        <v>51</v>
      </c>
      <c r="I46" s="205" t="s">
        <v>51</v>
      </c>
      <c r="J46" s="205" t="s">
        <v>51</v>
      </c>
      <c r="K46" s="205" t="s">
        <v>51</v>
      </c>
      <c r="M46" s="206" t="s">
        <v>397</v>
      </c>
      <c r="N46" s="206" t="s">
        <v>398</v>
      </c>
      <c r="O46" s="280" t="s">
        <v>409</v>
      </c>
      <c r="P46" s="280" t="s">
        <v>311</v>
      </c>
      <c r="Q46" s="280" t="s">
        <v>410</v>
      </c>
      <c r="R46" s="280" t="s">
        <v>411</v>
      </c>
      <c r="S46" s="206"/>
      <c r="V46" s="322"/>
      <c r="W46" s="323"/>
      <c r="X46" s="323"/>
      <c r="Y46" s="323"/>
      <c r="Z46" s="323"/>
      <c r="AA46" s="323"/>
      <c r="AB46" s="324"/>
      <c r="AC46" s="282"/>
    </row>
    <row r="47" spans="1:29" s="146" customFormat="1" ht="33" customHeight="1">
      <c r="A47" s="194"/>
      <c r="B47" s="503" t="s">
        <v>314</v>
      </c>
      <c r="C47" s="503"/>
      <c r="D47" s="503"/>
      <c r="E47" s="503"/>
      <c r="F47" s="503"/>
      <c r="G47" s="210">
        <f>G49+G50</f>
        <v>16.1</v>
      </c>
      <c r="H47" s="211">
        <f>H49+H50</f>
        <v>28955.850000000002</v>
      </c>
      <c r="I47" s="211">
        <f>I49+I50</f>
        <v>27578.82</v>
      </c>
      <c r="J47" s="211">
        <f>J50+J49</f>
        <v>18038.955</v>
      </c>
      <c r="K47" s="211">
        <f>I47-J47</f>
        <v>9539.864999999998</v>
      </c>
      <c r="M47" s="370">
        <v>68038.02</v>
      </c>
      <c r="N47" s="370">
        <v>69415.05</v>
      </c>
      <c r="O47" s="285">
        <v>27393.329999999998</v>
      </c>
      <c r="P47" s="285">
        <v>185.48999999999998</v>
      </c>
      <c r="Q47" s="285">
        <v>0</v>
      </c>
      <c r="R47" s="285">
        <v>225.89</v>
      </c>
      <c r="S47" s="286"/>
      <c r="T47" s="177"/>
      <c r="U47" s="177"/>
      <c r="V47" s="322"/>
      <c r="W47" s="325"/>
      <c r="X47" s="325"/>
      <c r="Y47" s="325"/>
      <c r="Z47" s="323"/>
      <c r="AA47" s="326"/>
      <c r="AB47" s="239"/>
      <c r="AC47" s="320"/>
    </row>
    <row r="48" spans="1:29" s="146" customFormat="1" ht="18" customHeight="1">
      <c r="A48" s="194"/>
      <c r="B48" s="516" t="s">
        <v>315</v>
      </c>
      <c r="C48" s="486"/>
      <c r="D48" s="486"/>
      <c r="E48" s="486"/>
      <c r="F48" s="487"/>
      <c r="G48" s="213"/>
      <c r="H48" s="214"/>
      <c r="I48" s="214"/>
      <c r="J48" s="180"/>
      <c r="K48" s="180"/>
      <c r="L48" s="385">
        <f>K49+K50</f>
        <v>9539.864999999998</v>
      </c>
      <c r="M48" s="177"/>
      <c r="N48" s="177"/>
      <c r="O48" s="177"/>
      <c r="P48" s="177"/>
      <c r="Q48" s="177"/>
      <c r="R48" s="177"/>
      <c r="S48" s="177"/>
      <c r="T48" s="177"/>
      <c r="U48" s="177"/>
      <c r="V48" s="322"/>
      <c r="W48" s="325"/>
      <c r="X48" s="325"/>
      <c r="Y48" s="325"/>
      <c r="Z48" s="323"/>
      <c r="AA48" s="326"/>
      <c r="AB48" s="239"/>
      <c r="AC48" s="320"/>
    </row>
    <row r="49" spans="1:29" s="146" customFormat="1" ht="18" customHeight="1">
      <c r="A49" s="194"/>
      <c r="B49" s="501" t="s">
        <v>11</v>
      </c>
      <c r="C49" s="501"/>
      <c r="D49" s="501"/>
      <c r="E49" s="501"/>
      <c r="F49" s="501"/>
      <c r="G49" s="213">
        <f>G58</f>
        <v>10.030000000000001</v>
      </c>
      <c r="H49" s="214">
        <f>G49*C42</f>
        <v>18038.955</v>
      </c>
      <c r="I49" s="214">
        <f>H49</f>
        <v>18038.955</v>
      </c>
      <c r="J49" s="214">
        <f>H58</f>
        <v>18038.955</v>
      </c>
      <c r="K49" s="214">
        <f>I49-J49</f>
        <v>0</v>
      </c>
      <c r="M49" s="177"/>
      <c r="N49" s="177"/>
      <c r="O49" s="177"/>
      <c r="P49" s="177"/>
      <c r="Q49" s="177"/>
      <c r="R49" s="177"/>
      <c r="S49" s="177"/>
      <c r="T49" s="177"/>
      <c r="U49" s="177"/>
      <c r="V49" s="322"/>
      <c r="W49" s="327"/>
      <c r="X49" s="327"/>
      <c r="Y49" s="327"/>
      <c r="Z49" s="323"/>
      <c r="AA49" s="328"/>
      <c r="AB49" s="239"/>
      <c r="AC49" s="320"/>
    </row>
    <row r="50" spans="1:29" s="146" customFormat="1" ht="18" customHeight="1">
      <c r="A50" s="194"/>
      <c r="B50" s="501" t="s">
        <v>62</v>
      </c>
      <c r="C50" s="501"/>
      <c r="D50" s="501"/>
      <c r="E50" s="501"/>
      <c r="F50" s="501"/>
      <c r="G50" s="213">
        <v>6.07</v>
      </c>
      <c r="H50" s="214">
        <f>G50*C42</f>
        <v>10916.895</v>
      </c>
      <c r="I50" s="214">
        <f>O47+P47-I49</f>
        <v>9539.864999999998</v>
      </c>
      <c r="J50" s="214">
        <f>H64</f>
        <v>0</v>
      </c>
      <c r="K50" s="214">
        <f>I50-J50</f>
        <v>9539.864999999998</v>
      </c>
      <c r="M50" s="177"/>
      <c r="N50" s="177"/>
      <c r="O50" s="177"/>
      <c r="P50" s="177"/>
      <c r="Q50" s="177"/>
      <c r="R50" s="177"/>
      <c r="S50" s="177"/>
      <c r="T50" s="177"/>
      <c r="U50" s="177"/>
      <c r="V50" s="322"/>
      <c r="W50" s="325"/>
      <c r="X50" s="325"/>
      <c r="Y50" s="325"/>
      <c r="Z50" s="323"/>
      <c r="AA50" s="326"/>
      <c r="AB50" s="239"/>
      <c r="AC50" s="320"/>
    </row>
    <row r="51" spans="1:29" s="146" customFormat="1" ht="36.75" customHeight="1">
      <c r="A51" s="194"/>
      <c r="B51" s="279"/>
      <c r="C51" s="279"/>
      <c r="D51" s="279"/>
      <c r="E51" s="279"/>
      <c r="F51" s="278"/>
      <c r="G51" s="177"/>
      <c r="H51" s="177"/>
      <c r="I51" s="177"/>
      <c r="J51" s="177"/>
      <c r="K51" s="177"/>
      <c r="M51" s="177"/>
      <c r="N51" s="177"/>
      <c r="O51" s="177"/>
      <c r="P51" s="177"/>
      <c r="Q51" s="177"/>
      <c r="R51" s="177"/>
      <c r="S51" s="177"/>
      <c r="T51" s="177"/>
      <c r="U51" s="177"/>
      <c r="V51" s="322"/>
      <c r="W51" s="325"/>
      <c r="X51" s="325"/>
      <c r="Y51" s="325"/>
      <c r="Z51" s="323"/>
      <c r="AA51" s="326"/>
      <c r="AB51" s="239"/>
      <c r="AC51" s="320"/>
    </row>
    <row r="52" spans="1:29" s="146" customFormat="1" ht="18.75">
      <c r="A52" s="194"/>
      <c r="B52" s="177"/>
      <c r="C52" s="177"/>
      <c r="D52" s="177"/>
      <c r="E52" s="177"/>
      <c r="F52" s="177"/>
      <c r="G52" s="215" t="s">
        <v>345</v>
      </c>
      <c r="H52" s="215" t="s">
        <v>1</v>
      </c>
      <c r="I52" s="215" t="s">
        <v>2</v>
      </c>
      <c r="J52" s="215" t="s">
        <v>346</v>
      </c>
      <c r="K52" s="215" t="s">
        <v>391</v>
      </c>
      <c r="L52" s="216"/>
      <c r="M52" s="177"/>
      <c r="N52" s="177"/>
      <c r="O52" s="177"/>
      <c r="P52" s="177"/>
      <c r="Q52" s="177"/>
      <c r="R52" s="177"/>
      <c r="S52" s="177"/>
      <c r="T52" s="177"/>
      <c r="U52" s="177"/>
      <c r="V52" s="322"/>
      <c r="W52" s="325"/>
      <c r="X52" s="325"/>
      <c r="Y52" s="325"/>
      <c r="Z52" s="323"/>
      <c r="AA52" s="326"/>
      <c r="AB52" s="239"/>
      <c r="AC52" s="320"/>
    </row>
    <row r="53" spans="1:29" s="146" customFormat="1" ht="18" customHeight="1">
      <c r="A53" s="177"/>
      <c r="B53" s="503" t="s">
        <v>344</v>
      </c>
      <c r="C53" s="503"/>
      <c r="D53" s="503"/>
      <c r="E53" s="503"/>
      <c r="F53" s="517"/>
      <c r="G53" s="217">
        <f>'09 15 г'!J53</f>
        <v>5473.079999999995</v>
      </c>
      <c r="H53" s="217">
        <f>Q47</f>
        <v>0</v>
      </c>
      <c r="I53" s="217">
        <f>R47</f>
        <v>225.89</v>
      </c>
      <c r="J53" s="217">
        <f>G53+H53-I53</f>
        <v>5247.189999999995</v>
      </c>
      <c r="K53" s="217">
        <f>I53+D54</f>
        <v>225.89</v>
      </c>
      <c r="L53" s="177"/>
      <c r="M53" s="177"/>
      <c r="N53" s="185"/>
      <c r="O53" s="177"/>
      <c r="P53" s="177"/>
      <c r="Q53" s="177"/>
      <c r="R53" s="177"/>
      <c r="S53" s="177"/>
      <c r="T53" s="177"/>
      <c r="U53" s="177"/>
      <c r="V53" s="322"/>
      <c r="W53" s="325"/>
      <c r="X53" s="325"/>
      <c r="Y53" s="325"/>
      <c r="Z53" s="323"/>
      <c r="AA53" s="326"/>
      <c r="AB53" s="239"/>
      <c r="AC53" s="320"/>
    </row>
    <row r="54" spans="1:29" s="146" customFormat="1" ht="18" customHeight="1">
      <c r="A54" s="177"/>
      <c r="B54" s="566"/>
      <c r="C54" s="566"/>
      <c r="D54" s="231"/>
      <c r="E54" s="231"/>
      <c r="F54" s="194" t="s">
        <v>422</v>
      </c>
      <c r="G54" s="195"/>
      <c r="H54" s="195"/>
      <c r="I54" s="194"/>
      <c r="J54" s="177"/>
      <c r="K54" s="177"/>
      <c r="L54" s="177"/>
      <c r="M54" s="177"/>
      <c r="N54" s="281"/>
      <c r="O54" s="177"/>
      <c r="P54" s="177"/>
      <c r="Q54" s="177"/>
      <c r="R54" s="177"/>
      <c r="S54" s="177"/>
      <c r="T54" s="177"/>
      <c r="U54" s="177"/>
      <c r="V54" s="322"/>
      <c r="W54" s="325"/>
      <c r="X54" s="325"/>
      <c r="Y54" s="325"/>
      <c r="Z54" s="323"/>
      <c r="AA54" s="326"/>
      <c r="AB54" s="239"/>
      <c r="AC54" s="320"/>
    </row>
    <row r="55" spans="1:29" s="146" customFormat="1" ht="18.75">
      <c r="A55" s="194"/>
      <c r="B55" s="218"/>
      <c r="C55" s="219"/>
      <c r="D55" s="220"/>
      <c r="E55" s="220"/>
      <c r="F55" s="220"/>
      <c r="G55" s="217" t="s">
        <v>307</v>
      </c>
      <c r="H55" s="217" t="s">
        <v>317</v>
      </c>
      <c r="I55" s="194"/>
      <c r="J55" s="177"/>
      <c r="K55" s="177"/>
      <c r="L55" s="177"/>
      <c r="M55" s="177"/>
      <c r="N55" s="282"/>
      <c r="O55" s="177"/>
      <c r="P55" s="177"/>
      <c r="Q55" s="177"/>
      <c r="R55" s="177"/>
      <c r="S55" s="177"/>
      <c r="T55" s="177"/>
      <c r="U55" s="177"/>
      <c r="V55" s="322"/>
      <c r="W55" s="325"/>
      <c r="X55" s="325"/>
      <c r="Y55" s="325"/>
      <c r="Z55" s="323"/>
      <c r="AA55" s="326"/>
      <c r="AB55" s="239"/>
      <c r="AC55" s="320"/>
    </row>
    <row r="56" spans="1:29" s="207" customFormat="1" ht="11.25" customHeight="1">
      <c r="A56" s="221"/>
      <c r="B56" s="222"/>
      <c r="C56" s="223"/>
      <c r="D56" s="224"/>
      <c r="E56" s="224"/>
      <c r="F56" s="224"/>
      <c r="G56" s="205" t="s">
        <v>51</v>
      </c>
      <c r="H56" s="205" t="s">
        <v>51</v>
      </c>
      <c r="I56" s="202"/>
      <c r="L56" s="202"/>
      <c r="N56" s="283"/>
      <c r="V56" s="322"/>
      <c r="W56" s="325"/>
      <c r="X56" s="325"/>
      <c r="Y56" s="325"/>
      <c r="Z56" s="323"/>
      <c r="AA56" s="326"/>
      <c r="AB56" s="324"/>
      <c r="AC56" s="282"/>
    </row>
    <row r="57" spans="1:29" s="146" customFormat="1" ht="33.75" customHeight="1">
      <c r="A57" s="225" t="s">
        <v>318</v>
      </c>
      <c r="B57" s="504" t="s">
        <v>342</v>
      </c>
      <c r="C57" s="505"/>
      <c r="D57" s="505"/>
      <c r="E57" s="505"/>
      <c r="F57" s="505"/>
      <c r="G57" s="180"/>
      <c r="H57" s="226">
        <f>H58+H64</f>
        <v>18038.955</v>
      </c>
      <c r="I57" s="194"/>
      <c r="J57" s="177"/>
      <c r="K57" s="177"/>
      <c r="L57" s="177"/>
      <c r="M57" s="177"/>
      <c r="N57" s="216"/>
      <c r="O57" s="177"/>
      <c r="P57" s="177"/>
      <c r="Q57" s="177"/>
      <c r="R57" s="177"/>
      <c r="S57" s="177"/>
      <c r="T57" s="177"/>
      <c r="U57" s="177"/>
      <c r="V57" s="322"/>
      <c r="W57" s="325"/>
      <c r="X57" s="325"/>
      <c r="Y57" s="325"/>
      <c r="Z57" s="323"/>
      <c r="AA57" s="326"/>
      <c r="AB57" s="239"/>
      <c r="AC57" s="320"/>
    </row>
    <row r="58" spans="1:29" s="146" customFormat="1" ht="18.75">
      <c r="A58" s="227" t="s">
        <v>320</v>
      </c>
      <c r="B58" s="506" t="s">
        <v>321</v>
      </c>
      <c r="C58" s="507"/>
      <c r="D58" s="507"/>
      <c r="E58" s="507"/>
      <c r="F58" s="508"/>
      <c r="G58" s="230">
        <f>SUM(G59:G63)</f>
        <v>10.030000000000001</v>
      </c>
      <c r="H58" s="376">
        <f>SUM(H59:H63)</f>
        <v>18038.955</v>
      </c>
      <c r="I58" s="194"/>
      <c r="J58" s="177"/>
      <c r="K58" s="229"/>
      <c r="L58" s="177"/>
      <c r="M58" s="177"/>
      <c r="N58" s="216"/>
      <c r="O58" s="177"/>
      <c r="P58" s="177"/>
      <c r="Q58" s="177"/>
      <c r="R58" s="177"/>
      <c r="S58" s="177"/>
      <c r="T58" s="177"/>
      <c r="U58" s="177"/>
      <c r="V58" s="329"/>
      <c r="W58" s="330"/>
      <c r="X58" s="330"/>
      <c r="Y58" s="330"/>
      <c r="Z58" s="330"/>
      <c r="AA58" s="330"/>
      <c r="AB58" s="239"/>
      <c r="AC58" s="320"/>
    </row>
    <row r="59" spans="1:29" s="146" customFormat="1" ht="18.75">
      <c r="A59" s="388" t="s">
        <v>322</v>
      </c>
      <c r="B59" s="509" t="s">
        <v>323</v>
      </c>
      <c r="C59" s="507"/>
      <c r="D59" s="507"/>
      <c r="E59" s="507"/>
      <c r="F59" s="508"/>
      <c r="G59" s="230">
        <v>1.5600000000000005</v>
      </c>
      <c r="H59" s="390">
        <f>G59*C$42</f>
        <v>2805.6600000000008</v>
      </c>
      <c r="I59" s="194"/>
      <c r="J59" s="177"/>
      <c r="K59" s="229"/>
      <c r="L59" s="177"/>
      <c r="M59" s="177"/>
      <c r="N59" s="216"/>
      <c r="O59" s="177"/>
      <c r="P59" s="177"/>
      <c r="Q59" s="177"/>
      <c r="R59" s="177"/>
      <c r="S59" s="177"/>
      <c r="T59" s="177"/>
      <c r="U59" s="177"/>
      <c r="V59" s="185"/>
      <c r="W59" s="239"/>
      <c r="X59" s="239"/>
      <c r="Y59" s="239"/>
      <c r="Z59" s="239"/>
      <c r="AA59" s="239"/>
      <c r="AB59" s="239"/>
      <c r="AC59" s="320"/>
    </row>
    <row r="60" spans="1:29" s="146" customFormat="1" ht="34.5" customHeight="1">
      <c r="A60" s="388" t="s">
        <v>324</v>
      </c>
      <c r="B60" s="510" t="s">
        <v>325</v>
      </c>
      <c r="C60" s="499"/>
      <c r="D60" s="499"/>
      <c r="E60" s="499"/>
      <c r="F60" s="499"/>
      <c r="G60" s="389">
        <v>1.8400000000000005</v>
      </c>
      <c r="H60" s="390">
        <f>G60*C$42</f>
        <v>3309.240000000001</v>
      </c>
      <c r="I60" s="194"/>
      <c r="J60" s="177"/>
      <c r="K60" s="229"/>
      <c r="L60" s="177"/>
      <c r="M60" s="177"/>
      <c r="N60" s="216"/>
      <c r="O60" s="177"/>
      <c r="P60" s="177"/>
      <c r="Q60" s="177"/>
      <c r="R60" s="177"/>
      <c r="S60" s="177"/>
      <c r="T60" s="177"/>
      <c r="U60" s="177"/>
      <c r="V60" s="185"/>
      <c r="W60" s="239"/>
      <c r="X60" s="239"/>
      <c r="Y60" s="239"/>
      <c r="Z60" s="239"/>
      <c r="AA60" s="239"/>
      <c r="AB60" s="239"/>
      <c r="AC60" s="320"/>
    </row>
    <row r="61" spans="1:29" s="146" customFormat="1" ht="34.5" customHeight="1">
      <c r="A61" s="377" t="s">
        <v>326</v>
      </c>
      <c r="B61" s="567" t="s">
        <v>327</v>
      </c>
      <c r="C61" s="568"/>
      <c r="D61" s="568"/>
      <c r="E61" s="568"/>
      <c r="F61" s="569"/>
      <c r="G61" s="379">
        <v>1.33</v>
      </c>
      <c r="H61" s="378">
        <f>G61*C$42</f>
        <v>2392.005</v>
      </c>
      <c r="I61" s="194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85"/>
      <c r="W61" s="239"/>
      <c r="X61" s="239"/>
      <c r="Y61" s="239"/>
      <c r="Z61" s="239"/>
      <c r="AA61" s="239"/>
      <c r="AB61" s="239"/>
      <c r="AC61" s="320"/>
    </row>
    <row r="62" spans="1:28" s="146" customFormat="1" ht="34.5" customHeight="1">
      <c r="A62" s="377" t="s">
        <v>328</v>
      </c>
      <c r="B62" s="567" t="s">
        <v>329</v>
      </c>
      <c r="C62" s="568"/>
      <c r="D62" s="568"/>
      <c r="E62" s="568"/>
      <c r="F62" s="569"/>
      <c r="G62" s="379">
        <v>1.36</v>
      </c>
      <c r="H62" s="378">
        <f>G62*C$42</f>
        <v>2445.96</v>
      </c>
      <c r="I62" s="194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97"/>
      <c r="X62" s="178"/>
      <c r="Y62" s="178"/>
      <c r="Z62" s="178"/>
      <c r="AA62" s="178"/>
      <c r="AB62" s="178"/>
    </row>
    <row r="63" spans="1:28" s="146" customFormat="1" ht="18.75">
      <c r="A63" s="388" t="s">
        <v>330</v>
      </c>
      <c r="B63" s="496" t="s">
        <v>420</v>
      </c>
      <c r="C63" s="496"/>
      <c r="D63" s="496"/>
      <c r="E63" s="496"/>
      <c r="F63" s="496"/>
      <c r="G63" s="217">
        <v>3.94</v>
      </c>
      <c r="H63" s="231">
        <f>G63*C$42</f>
        <v>7086.09</v>
      </c>
      <c r="I63" s="194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8"/>
      <c r="X63" s="178"/>
      <c r="Y63" s="178"/>
      <c r="Z63" s="178"/>
      <c r="AA63" s="178"/>
      <c r="AB63" s="178"/>
    </row>
    <row r="64" spans="1:28" s="146" customFormat="1" ht="18.75">
      <c r="A64" s="226" t="s">
        <v>332</v>
      </c>
      <c r="B64" s="497" t="s">
        <v>333</v>
      </c>
      <c r="C64" s="480"/>
      <c r="D64" s="480"/>
      <c r="E64" s="480"/>
      <c r="F64" s="480"/>
      <c r="G64" s="226"/>
      <c r="H64" s="226">
        <f>SUM(H65:H71)</f>
        <v>0</v>
      </c>
      <c r="I64" s="194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97"/>
      <c r="X64" s="178"/>
      <c r="Y64" s="178"/>
      <c r="Z64" s="178"/>
      <c r="AA64" s="178"/>
      <c r="AB64" s="178"/>
    </row>
    <row r="65" spans="1:28" s="146" customFormat="1" ht="18.75">
      <c r="A65" s="216"/>
      <c r="B65" s="498" t="s">
        <v>334</v>
      </c>
      <c r="C65" s="499"/>
      <c r="D65" s="499"/>
      <c r="E65" s="499"/>
      <c r="F65" s="499"/>
      <c r="G65" s="232"/>
      <c r="H65" s="232"/>
      <c r="I65" s="194"/>
      <c r="J65" s="177"/>
      <c r="K65" s="177"/>
      <c r="L65" s="194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8"/>
      <c r="X65" s="178"/>
      <c r="Y65" s="178"/>
      <c r="Z65" s="178"/>
      <c r="AA65" s="178"/>
      <c r="AB65" s="178"/>
    </row>
    <row r="66" spans="1:28" s="146" customFormat="1" ht="18.75">
      <c r="A66" s="216"/>
      <c r="B66" s="498" t="s">
        <v>350</v>
      </c>
      <c r="C66" s="499"/>
      <c r="D66" s="499"/>
      <c r="E66" s="499"/>
      <c r="F66" s="499"/>
      <c r="G66" s="231"/>
      <c r="H66" s="231"/>
      <c r="I66" s="194"/>
      <c r="J66" s="177"/>
      <c r="K66" s="177"/>
      <c r="L66" s="194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8"/>
      <c r="X66" s="178"/>
      <c r="Y66" s="178"/>
      <c r="Z66" s="178"/>
      <c r="AA66" s="178"/>
      <c r="AB66" s="178"/>
    </row>
    <row r="67" spans="1:28" s="146" customFormat="1" ht="18.75" customHeight="1">
      <c r="A67" s="216"/>
      <c r="B67" s="488" t="s">
        <v>336</v>
      </c>
      <c r="C67" s="489"/>
      <c r="D67" s="489"/>
      <c r="E67" s="489"/>
      <c r="F67" s="490"/>
      <c r="G67" s="231"/>
      <c r="H67" s="231"/>
      <c r="I67" s="194"/>
      <c r="J67" s="177"/>
      <c r="K67" s="177"/>
      <c r="L67" s="194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97"/>
      <c r="X67" s="178"/>
      <c r="Y67" s="178"/>
      <c r="Z67" s="178"/>
      <c r="AA67" s="178"/>
      <c r="AB67" s="178"/>
    </row>
    <row r="68" spans="1:28" s="146" customFormat="1" ht="18.75" customHeight="1" hidden="1">
      <c r="A68" s="216"/>
      <c r="B68" s="488" t="s">
        <v>336</v>
      </c>
      <c r="C68" s="489"/>
      <c r="D68" s="489"/>
      <c r="E68" s="489"/>
      <c r="F68" s="490"/>
      <c r="G68" s="231"/>
      <c r="H68" s="231"/>
      <c r="I68" s="194"/>
      <c r="J68" s="177"/>
      <c r="K68" s="177"/>
      <c r="L68" s="194"/>
      <c r="M68" s="194"/>
      <c r="N68" s="177"/>
      <c r="O68" s="177"/>
      <c r="P68" s="177"/>
      <c r="Q68" s="177"/>
      <c r="R68" s="177"/>
      <c r="S68" s="177"/>
      <c r="T68" s="177"/>
      <c r="U68" s="177"/>
      <c r="V68" s="177"/>
      <c r="W68" s="178"/>
      <c r="X68" s="178"/>
      <c r="Y68" s="178"/>
      <c r="Z68" s="178"/>
      <c r="AA68" s="178"/>
      <c r="AB68" s="178"/>
    </row>
    <row r="69" spans="1:28" s="146" customFormat="1" ht="18.75" customHeight="1" hidden="1">
      <c r="A69" s="216"/>
      <c r="B69" s="488" t="s">
        <v>336</v>
      </c>
      <c r="C69" s="489"/>
      <c r="D69" s="489"/>
      <c r="E69" s="489"/>
      <c r="F69" s="490"/>
      <c r="G69" s="231"/>
      <c r="H69" s="231"/>
      <c r="I69" s="194"/>
      <c r="J69" s="177"/>
      <c r="K69" s="177"/>
      <c r="L69" s="194"/>
      <c r="M69" s="194"/>
      <c r="N69" s="177"/>
      <c r="O69" s="177"/>
      <c r="P69" s="177"/>
      <c r="Q69" s="177"/>
      <c r="R69" s="177"/>
      <c r="S69" s="177"/>
      <c r="T69" s="177"/>
      <c r="U69" s="177"/>
      <c r="V69" s="177"/>
      <c r="W69" s="178"/>
      <c r="X69" s="178"/>
      <c r="Y69" s="178"/>
      <c r="Z69" s="178"/>
      <c r="AA69" s="178"/>
      <c r="AB69" s="178"/>
    </row>
    <row r="70" spans="1:28" s="146" customFormat="1" ht="18.75" customHeight="1" hidden="1">
      <c r="A70" s="216"/>
      <c r="B70" s="488" t="s">
        <v>336</v>
      </c>
      <c r="C70" s="489"/>
      <c r="D70" s="489"/>
      <c r="E70" s="489"/>
      <c r="F70" s="490"/>
      <c r="G70" s="231"/>
      <c r="H70" s="231"/>
      <c r="I70" s="194"/>
      <c r="J70" s="177"/>
      <c r="K70" s="177"/>
      <c r="L70" s="194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8"/>
      <c r="X70" s="178"/>
      <c r="Y70" s="178"/>
      <c r="Z70" s="178"/>
      <c r="AA70" s="178"/>
      <c r="AB70" s="178"/>
    </row>
    <row r="71" spans="1:28" s="146" customFormat="1" ht="18.75" customHeight="1">
      <c r="A71" s="216"/>
      <c r="B71" s="488" t="s">
        <v>336</v>
      </c>
      <c r="C71" s="489"/>
      <c r="D71" s="489"/>
      <c r="E71" s="489"/>
      <c r="F71" s="490"/>
      <c r="G71" s="231"/>
      <c r="H71" s="231"/>
      <c r="I71" s="194"/>
      <c r="J71" s="177"/>
      <c r="K71" s="177"/>
      <c r="L71" s="194"/>
      <c r="M71" s="194"/>
      <c r="N71" s="177"/>
      <c r="O71" s="194"/>
      <c r="P71" s="177"/>
      <c r="Q71" s="177"/>
      <c r="R71" s="177"/>
      <c r="S71" s="177"/>
      <c r="T71" s="177"/>
      <c r="U71" s="177"/>
      <c r="V71" s="177"/>
      <c r="W71" s="197"/>
      <c r="X71" s="178"/>
      <c r="Y71" s="178"/>
      <c r="Z71" s="178"/>
      <c r="AA71" s="178"/>
      <c r="AB71" s="178"/>
    </row>
    <row r="72" spans="1:28" s="146" customFormat="1" ht="18.75">
      <c r="A72" s="216"/>
      <c r="B72" s="233"/>
      <c r="C72" s="234"/>
      <c r="D72" s="234"/>
      <c r="E72" s="234"/>
      <c r="F72" s="234"/>
      <c r="G72" s="235"/>
      <c r="H72" s="194"/>
      <c r="I72" s="194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8"/>
      <c r="X72" s="178"/>
      <c r="Y72" s="178"/>
      <c r="Z72" s="178"/>
      <c r="AA72" s="178"/>
      <c r="AB72" s="178"/>
    </row>
    <row r="73" spans="1:28" s="146" customFormat="1" ht="18.75" customHeight="1">
      <c r="A73" s="216"/>
      <c r="B73" s="233"/>
      <c r="C73" s="234"/>
      <c r="D73" s="234"/>
      <c r="E73" s="234"/>
      <c r="F73" s="234"/>
      <c r="G73" s="491" t="s">
        <v>62</v>
      </c>
      <c r="H73" s="492"/>
      <c r="I73" s="493" t="s">
        <v>316</v>
      </c>
      <c r="J73" s="492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8"/>
      <c r="X73" s="178"/>
      <c r="Y73" s="178"/>
      <c r="Z73" s="178"/>
      <c r="AA73" s="178"/>
      <c r="AB73" s="178"/>
    </row>
    <row r="74" spans="1:28" s="207" customFormat="1" ht="12.75">
      <c r="A74" s="236"/>
      <c r="B74" s="237"/>
      <c r="C74" s="238"/>
      <c r="D74" s="238"/>
      <c r="E74" s="238"/>
      <c r="F74" s="238"/>
      <c r="G74" s="494" t="s">
        <v>51</v>
      </c>
      <c r="H74" s="495"/>
      <c r="I74" s="494" t="s">
        <v>51</v>
      </c>
      <c r="J74" s="495"/>
      <c r="W74" s="209"/>
      <c r="X74" s="209"/>
      <c r="Y74" s="209"/>
      <c r="Z74" s="209"/>
      <c r="AA74" s="209"/>
      <c r="AB74" s="209"/>
    </row>
    <row r="75" spans="1:28" s="185" customFormat="1" ht="18.75">
      <c r="A75" s="216"/>
      <c r="B75" s="479" t="s">
        <v>403</v>
      </c>
      <c r="C75" s="480"/>
      <c r="D75" s="480"/>
      <c r="E75" s="480"/>
      <c r="F75" s="481"/>
      <c r="G75" s="482">
        <f>'09 15 г'!G76:H76</f>
        <v>-21302.775000000074</v>
      </c>
      <c r="H75" s="483"/>
      <c r="I75" s="482">
        <f>'09 15 г'!I76:J76</f>
        <v>0</v>
      </c>
      <c r="J75" s="483"/>
      <c r="L75" s="239" t="s">
        <v>338</v>
      </c>
      <c r="M75" s="239" t="s">
        <v>339</v>
      </c>
      <c r="W75" s="239"/>
      <c r="X75" s="239"/>
      <c r="Y75" s="239"/>
      <c r="Z75" s="239"/>
      <c r="AA75" s="239"/>
      <c r="AB75" s="239"/>
    </row>
    <row r="76" spans="1:28" s="146" customFormat="1" ht="18.75">
      <c r="A76" s="195"/>
      <c r="B76" s="479" t="s">
        <v>404</v>
      </c>
      <c r="C76" s="480"/>
      <c r="D76" s="480"/>
      <c r="E76" s="480"/>
      <c r="F76" s="481"/>
      <c r="G76" s="482">
        <f>G75+K47+K53</f>
        <v>-11537.020000000077</v>
      </c>
      <c r="H76" s="483"/>
      <c r="I76" s="484">
        <f>I75+I53-K53+D54</f>
        <v>0</v>
      </c>
      <c r="J76" s="483"/>
      <c r="K76" s="177"/>
      <c r="L76" s="197">
        <f>G76</f>
        <v>-11537.020000000077</v>
      </c>
      <c r="M76" s="197">
        <f>I76</f>
        <v>0</v>
      </c>
      <c r="N76" s="177"/>
      <c r="O76" s="240"/>
      <c r="P76" s="241"/>
      <c r="Q76" s="177"/>
      <c r="R76" s="177"/>
      <c r="S76" s="177"/>
      <c r="T76" s="177"/>
      <c r="U76" s="177"/>
      <c r="V76" s="177"/>
      <c r="W76" s="178"/>
      <c r="X76" s="178"/>
      <c r="Y76" s="178"/>
      <c r="Z76" s="178"/>
      <c r="AA76" s="178"/>
      <c r="AB76" s="178"/>
    </row>
    <row r="77" spans="1:28" s="146" customFormat="1" ht="18.75">
      <c r="A77" s="194"/>
      <c r="B77" s="194"/>
      <c r="C77" s="194"/>
      <c r="D77" s="194"/>
      <c r="E77" s="194"/>
      <c r="F77" s="194"/>
      <c r="G77" s="242"/>
      <c r="H77" s="194"/>
      <c r="I77" s="194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8"/>
      <c r="X77" s="178"/>
      <c r="Y77" s="178"/>
      <c r="Z77" s="178"/>
      <c r="AA77" s="178"/>
      <c r="AB77" s="178"/>
    </row>
    <row r="78" spans="1:28" s="146" customFormat="1" ht="18.75">
      <c r="A78" s="194"/>
      <c r="B78" s="177"/>
      <c r="C78" s="177"/>
      <c r="D78" s="177"/>
      <c r="E78" s="177"/>
      <c r="F78" s="177"/>
      <c r="G78" s="243"/>
      <c r="H78" s="244"/>
      <c r="I78" s="194"/>
      <c r="J78" s="177"/>
      <c r="K78" s="177"/>
      <c r="L78" s="194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8"/>
      <c r="X78" s="178"/>
      <c r="Y78" s="178"/>
      <c r="Z78" s="178"/>
      <c r="AA78" s="178"/>
      <c r="AB78" s="178"/>
    </row>
    <row r="79" spans="1:28" s="146" customFormat="1" ht="18.75">
      <c r="A79" s="194"/>
      <c r="B79" s="177"/>
      <c r="C79" s="177"/>
      <c r="D79" s="177"/>
      <c r="E79" s="177"/>
      <c r="F79" s="177"/>
      <c r="G79" s="194"/>
      <c r="H79" s="194"/>
      <c r="I79" s="194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8"/>
      <c r="X79" s="178"/>
      <c r="Y79" s="178"/>
      <c r="Z79" s="178"/>
      <c r="AA79" s="178"/>
      <c r="AB79" s="178"/>
    </row>
    <row r="80" spans="1:28" s="146" customFormat="1" ht="18.75">
      <c r="A80" s="177"/>
      <c r="B80" s="238"/>
      <c r="C80" s="238"/>
      <c r="D80" s="238"/>
      <c r="E80" s="559" t="s">
        <v>399</v>
      </c>
      <c r="F80" s="560"/>
      <c r="G80" s="482" t="s">
        <v>400</v>
      </c>
      <c r="H80" s="483"/>
      <c r="I80" s="194"/>
      <c r="J80" s="177"/>
      <c r="K80" s="177"/>
      <c r="L80" s="177" t="s">
        <v>401</v>
      </c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8"/>
      <c r="X80" s="178"/>
      <c r="Y80" s="178"/>
      <c r="Z80" s="178"/>
      <c r="AA80" s="178"/>
      <c r="AB80" s="178"/>
    </row>
    <row r="81" spans="1:28" s="146" customFormat="1" ht="18.75">
      <c r="A81" s="194"/>
      <c r="B81" s="561" t="s">
        <v>424</v>
      </c>
      <c r="C81" s="562"/>
      <c r="D81" s="563"/>
      <c r="E81" s="482">
        <f>M47</f>
        <v>68038.02</v>
      </c>
      <c r="F81" s="483"/>
      <c r="G81" s="482">
        <f>N47</f>
        <v>69415.05</v>
      </c>
      <c r="H81" s="483"/>
      <c r="I81" s="194"/>
      <c r="J81" s="177"/>
      <c r="K81" s="177"/>
      <c r="L81" s="194">
        <f>E81-G81+H47-I47</f>
        <v>0</v>
      </c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8"/>
      <c r="X81" s="178"/>
      <c r="Y81" s="178"/>
      <c r="Z81" s="178"/>
      <c r="AA81" s="178"/>
      <c r="AB81" s="178"/>
    </row>
    <row r="82" spans="1:28" s="146" customFormat="1" ht="18.75">
      <c r="A82" s="194"/>
      <c r="B82" s="177"/>
      <c r="C82" s="177"/>
      <c r="D82" s="177"/>
      <c r="E82" s="177"/>
      <c r="F82" s="177"/>
      <c r="G82" s="177"/>
      <c r="H82" s="194"/>
      <c r="I82" s="194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8"/>
      <c r="X82" s="178"/>
      <c r="Y82" s="178"/>
      <c r="Z82" s="178"/>
      <c r="AA82" s="178"/>
      <c r="AB82" s="178"/>
    </row>
    <row r="83" spans="1:28" s="146" customFormat="1" ht="18.75">
      <c r="A83" s="194"/>
      <c r="B83" s="177"/>
      <c r="C83" s="177"/>
      <c r="D83" s="177"/>
      <c r="E83" s="177"/>
      <c r="F83" s="177"/>
      <c r="G83" s="177"/>
      <c r="H83" s="194"/>
      <c r="I83" s="194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8"/>
      <c r="X83" s="178"/>
      <c r="Y83" s="178"/>
      <c r="Z83" s="178"/>
      <c r="AA83" s="178"/>
      <c r="AB83" s="178"/>
    </row>
    <row r="84" spans="1:28" s="146" customFormat="1" ht="18.75">
      <c r="A84" s="194"/>
      <c r="B84" s="177"/>
      <c r="C84" s="177"/>
      <c r="D84" s="177"/>
      <c r="E84" s="177"/>
      <c r="F84" s="177"/>
      <c r="G84" s="177"/>
      <c r="H84" s="194"/>
      <c r="I84" s="194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8"/>
      <c r="X84" s="178"/>
      <c r="Y84" s="178"/>
      <c r="Z84" s="178"/>
      <c r="AA84" s="178"/>
      <c r="AB84" s="178"/>
    </row>
    <row r="85" spans="1:28" s="146" customFormat="1" ht="14.25" customHeight="1">
      <c r="A85" s="194"/>
      <c r="B85" s="177"/>
      <c r="C85" s="177"/>
      <c r="D85" s="177"/>
      <c r="E85" s="177"/>
      <c r="F85" s="177"/>
      <c r="G85" s="177"/>
      <c r="H85" s="194"/>
      <c r="I85" s="194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8"/>
      <c r="X85" s="178"/>
      <c r="Y85" s="178"/>
      <c r="Z85" s="178"/>
      <c r="AA85" s="178"/>
      <c r="AB85" s="178"/>
    </row>
    <row r="86" spans="1:28" s="146" customFormat="1" ht="18.75" hidden="1">
      <c r="A86" s="177"/>
      <c r="B86" s="177"/>
      <c r="C86" s="177"/>
      <c r="D86" s="177"/>
      <c r="E86" s="177"/>
      <c r="F86" s="177"/>
      <c r="G86" s="177"/>
      <c r="H86" s="194"/>
      <c r="I86" s="177"/>
      <c r="J86" s="177"/>
      <c r="K86" s="177"/>
      <c r="L86" s="177">
        <v>0</v>
      </c>
      <c r="M86" s="177"/>
      <c r="N86" s="177"/>
      <c r="O86" s="245" t="s">
        <v>280</v>
      </c>
      <c r="P86" s="246">
        <f>'[2]июнь2013г'!D92</f>
        <v>5934.36</v>
      </c>
      <c r="Q86" s="246">
        <f>'[2]июнь2013г'!E92</f>
        <v>2626.2</v>
      </c>
      <c r="R86" s="246">
        <f>'[2]июнь2013г'!F92</f>
        <v>2134.76</v>
      </c>
      <c r="S86" s="246">
        <f>'[2]июнь2013г'!G92</f>
        <v>6425.8</v>
      </c>
      <c r="T86" s="177"/>
      <c r="U86" s="177"/>
      <c r="V86" s="177"/>
      <c r="W86" s="178"/>
      <c r="X86" s="178"/>
      <c r="Y86" s="178"/>
      <c r="Z86" s="178"/>
      <c r="AA86" s="178"/>
      <c r="AB86" s="178"/>
    </row>
    <row r="87" spans="1:28" s="146" customFormat="1" ht="18.75" hidden="1">
      <c r="A87" s="177"/>
      <c r="B87" s="177"/>
      <c r="C87" s="216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246" t="s">
        <v>283</v>
      </c>
      <c r="P87" s="214">
        <f>S86</f>
        <v>6425.8</v>
      </c>
      <c r="Q87" s="180">
        <v>2626.2</v>
      </c>
      <c r="R87" s="180">
        <v>2377.48</v>
      </c>
      <c r="S87" s="214">
        <f>P87+Q87-R87+L86</f>
        <v>6674.52</v>
      </c>
      <c r="T87" s="177"/>
      <c r="U87" s="177"/>
      <c r="V87" s="177"/>
      <c r="W87" s="178"/>
      <c r="X87" s="178"/>
      <c r="Y87" s="178"/>
      <c r="Z87" s="178"/>
      <c r="AA87" s="178"/>
      <c r="AB87" s="178"/>
    </row>
    <row r="88" spans="1:28" s="146" customFormat="1" ht="18.75" hidden="1">
      <c r="A88" s="177"/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8"/>
      <c r="X88" s="178"/>
      <c r="Y88" s="178"/>
      <c r="Z88" s="178"/>
      <c r="AA88" s="178"/>
      <c r="AB88" s="178"/>
    </row>
    <row r="89" spans="1:28" s="146" customFormat="1" ht="18.75" hidden="1">
      <c r="A89" s="177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8"/>
      <c r="X89" s="178"/>
      <c r="Y89" s="178"/>
      <c r="Z89" s="178"/>
      <c r="AA89" s="178"/>
      <c r="AB89" s="178"/>
    </row>
    <row r="90" spans="1:28" s="146" customFormat="1" ht="18.75">
      <c r="A90" s="247" t="s">
        <v>419</v>
      </c>
      <c r="B90" s="177"/>
      <c r="C90" s="177"/>
      <c r="D90" s="177"/>
      <c r="E90" s="177"/>
      <c r="F90" s="177"/>
      <c r="G90" s="177"/>
      <c r="H90" s="292" t="s">
        <v>70</v>
      </c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8"/>
      <c r="X90" s="178"/>
      <c r="Y90" s="178"/>
      <c r="Z90" s="178"/>
      <c r="AA90" s="178"/>
      <c r="AB90" s="178"/>
    </row>
    <row r="91" spans="1:28" s="146" customFormat="1" ht="18.75">
      <c r="A91" s="247" t="s">
        <v>378</v>
      </c>
      <c r="B91" s="177"/>
      <c r="C91" s="177"/>
      <c r="D91" s="177"/>
      <c r="E91" s="177"/>
      <c r="F91" s="177"/>
      <c r="G91" s="177"/>
      <c r="H91" s="292" t="s">
        <v>71</v>
      </c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8"/>
      <c r="X91" s="178"/>
      <c r="Y91" s="178"/>
      <c r="Z91" s="178"/>
      <c r="AA91" s="178"/>
      <c r="AB91" s="178"/>
    </row>
  </sheetData>
  <sheetProtection password="ECC7" sheet="1" formatCells="0" formatColumns="0" formatRows="0" insertColumns="0" insertRows="0" insertHyperlinks="0" deleteColumns="0" deleteRows="0" sort="0" autoFilter="0" pivotTables="0"/>
  <mergeCells count="39">
    <mergeCell ref="B76:F76"/>
    <mergeCell ref="G76:H76"/>
    <mergeCell ref="I76:J76"/>
    <mergeCell ref="E80:F80"/>
    <mergeCell ref="G80:H80"/>
    <mergeCell ref="B81:D81"/>
    <mergeCell ref="E81:F81"/>
    <mergeCell ref="G81:H81"/>
    <mergeCell ref="G73:H73"/>
    <mergeCell ref="I73:J73"/>
    <mergeCell ref="G74:H74"/>
    <mergeCell ref="I74:J74"/>
    <mergeCell ref="B75:F75"/>
    <mergeCell ref="G75:H75"/>
    <mergeCell ref="I75:J75"/>
    <mergeCell ref="B66:F66"/>
    <mergeCell ref="B67:F67"/>
    <mergeCell ref="B68:F68"/>
    <mergeCell ref="B69:F69"/>
    <mergeCell ref="B70:F70"/>
    <mergeCell ref="B71:F71"/>
    <mergeCell ref="B60:F60"/>
    <mergeCell ref="B61:F61"/>
    <mergeCell ref="B62:F62"/>
    <mergeCell ref="B63:F63"/>
    <mergeCell ref="B64:F64"/>
    <mergeCell ref="B65:F65"/>
    <mergeCell ref="B50:F50"/>
    <mergeCell ref="B53:F53"/>
    <mergeCell ref="B54:C54"/>
    <mergeCell ref="B57:F57"/>
    <mergeCell ref="B58:F58"/>
    <mergeCell ref="B59:F59"/>
    <mergeCell ref="C14:D15"/>
    <mergeCell ref="A35:K36"/>
    <mergeCell ref="W44:AA44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FF00"/>
  </sheetPr>
  <dimension ref="A2:AC91"/>
  <sheetViews>
    <sheetView view="pageBreakPreview" zoomScale="80" zoomScaleSheetLayoutView="80" zoomScalePageLayoutView="0" workbookViewId="0" topLeftCell="A51">
      <selection activeCell="D95" sqref="D95"/>
    </sheetView>
  </sheetViews>
  <sheetFormatPr defaultColWidth="9.140625" defaultRowHeight="15" outlineLevelCol="1"/>
  <cols>
    <col min="1" max="1" width="9.8515625" style="177" bestFit="1" customWidth="1"/>
    <col min="2" max="2" width="12.140625" style="177" customWidth="1"/>
    <col min="3" max="3" width="10.7109375" style="177" customWidth="1"/>
    <col min="4" max="4" width="10.57421875" style="177" customWidth="1"/>
    <col min="5" max="5" width="10.28125" style="177" customWidth="1"/>
    <col min="6" max="6" width="11.421875" style="177" customWidth="1"/>
    <col min="7" max="7" width="12.140625" style="177" customWidth="1"/>
    <col min="8" max="8" width="13.140625" style="177" customWidth="1"/>
    <col min="9" max="9" width="13.421875" style="177" customWidth="1"/>
    <col min="10" max="10" width="12.7109375" style="177" customWidth="1"/>
    <col min="11" max="11" width="18.140625" style="177" customWidth="1"/>
    <col min="12" max="12" width="13.421875" style="177" hidden="1" customWidth="1" outlineLevel="1"/>
    <col min="13" max="13" width="12.7109375" style="177" hidden="1" customWidth="1" outlineLevel="1"/>
    <col min="14" max="14" width="7.421875" style="177" hidden="1" customWidth="1" outlineLevel="1"/>
    <col min="15" max="15" width="12.7109375" style="177" hidden="1" customWidth="1" outlineLevel="1"/>
    <col min="16" max="16" width="12.8515625" style="177" hidden="1" customWidth="1" outlineLevel="1"/>
    <col min="17" max="17" width="7.421875" style="177" hidden="1" customWidth="1" outlineLevel="1"/>
    <col min="18" max="20" width="9.140625" style="177" hidden="1" customWidth="1" outlineLevel="1"/>
    <col min="21" max="21" width="9.140625" style="177" customWidth="1" collapsed="1"/>
    <col min="22" max="22" width="6.7109375" style="177" bestFit="1" customWidth="1"/>
    <col min="23" max="23" width="12.7109375" style="178" bestFit="1" customWidth="1"/>
    <col min="24" max="27" width="13.00390625" style="178" bestFit="1" customWidth="1"/>
    <col min="28" max="28" width="9.140625" style="178" customWidth="1"/>
    <col min="29" max="41" width="9.140625" style="146" customWidth="1"/>
    <col min="42" max="16384" width="9.140625" style="177" customWidth="1"/>
  </cols>
  <sheetData>
    <row r="1" ht="12.75" customHeight="1" hidden="1"/>
    <row r="2" spans="2:8" ht="18.75" hidden="1">
      <c r="B2" s="179" t="s">
        <v>293</v>
      </c>
      <c r="C2" s="179"/>
      <c r="D2" s="179" t="s">
        <v>294</v>
      </c>
      <c r="E2" s="179"/>
      <c r="F2" s="179" t="s">
        <v>295</v>
      </c>
      <c r="G2" s="179"/>
      <c r="H2" s="179"/>
    </row>
    <row r="3" ht="18.75" hidden="1"/>
    <row r="4" ht="1.5" customHeight="1" hidden="1"/>
    <row r="5" ht="18.75" hidden="1"/>
    <row r="6" spans="2:11" ht="18.75" hidden="1">
      <c r="B6" s="180"/>
      <c r="C6" s="181" t="s">
        <v>0</v>
      </c>
      <c r="D6" s="181" t="s">
        <v>1</v>
      </c>
      <c r="E6" s="181"/>
      <c r="F6" s="181" t="s">
        <v>2</v>
      </c>
      <c r="G6" s="181" t="s">
        <v>3</v>
      </c>
      <c r="H6" s="181" t="s">
        <v>4</v>
      </c>
      <c r="I6" s="181" t="s">
        <v>5</v>
      </c>
      <c r="J6" s="181"/>
      <c r="K6" s="182"/>
    </row>
    <row r="7" spans="2:11" ht="18.75" hidden="1">
      <c r="B7" s="180"/>
      <c r="C7" s="181" t="s">
        <v>6</v>
      </c>
      <c r="D7" s="181"/>
      <c r="E7" s="181"/>
      <c r="F7" s="181"/>
      <c r="G7" s="181" t="s">
        <v>7</v>
      </c>
      <c r="H7" s="181" t="s">
        <v>8</v>
      </c>
      <c r="I7" s="181" t="s">
        <v>9</v>
      </c>
      <c r="J7" s="181"/>
      <c r="K7" s="182"/>
    </row>
    <row r="8" spans="2:11" ht="18.75" hidden="1">
      <c r="B8" s="180" t="s">
        <v>177</v>
      </c>
      <c r="C8" s="183">
        <v>48.28</v>
      </c>
      <c r="D8" s="183">
        <v>0</v>
      </c>
      <c r="E8" s="183"/>
      <c r="F8" s="184"/>
      <c r="G8" s="180"/>
      <c r="H8" s="183">
        <v>0</v>
      </c>
      <c r="I8" s="184">
        <v>48.28</v>
      </c>
      <c r="J8" s="180"/>
      <c r="K8" s="185"/>
    </row>
    <row r="9" spans="2:11" ht="18.75" hidden="1">
      <c r="B9" s="180" t="s">
        <v>11</v>
      </c>
      <c r="C9" s="183">
        <v>4790.06</v>
      </c>
      <c r="D9" s="183">
        <v>3707.55</v>
      </c>
      <c r="E9" s="183"/>
      <c r="F9" s="184">
        <v>2795.32</v>
      </c>
      <c r="G9" s="180"/>
      <c r="H9" s="183">
        <v>2795.32</v>
      </c>
      <c r="I9" s="184">
        <v>5702.29</v>
      </c>
      <c r="J9" s="180"/>
      <c r="K9" s="185"/>
    </row>
    <row r="10" spans="2:11" ht="18.75" hidden="1">
      <c r="B10" s="180" t="s">
        <v>12</v>
      </c>
      <c r="C10" s="180"/>
      <c r="D10" s="183">
        <f>SUM(D8:D9)</f>
        <v>3707.55</v>
      </c>
      <c r="E10" s="183"/>
      <c r="F10" s="180"/>
      <c r="G10" s="180"/>
      <c r="H10" s="183">
        <f>SUM(H8:H9)</f>
        <v>2795.32</v>
      </c>
      <c r="I10" s="180"/>
      <c r="J10" s="180"/>
      <c r="K10" s="185"/>
    </row>
    <row r="11" ht="18.75" hidden="1">
      <c r="B11" s="177" t="s">
        <v>296</v>
      </c>
    </row>
    <row r="12" ht="7.5" customHeight="1" hidden="1"/>
    <row r="13" ht="8.25" customHeight="1" hidden="1"/>
    <row r="14" spans="2:17" ht="18.75" hidden="1">
      <c r="B14" s="186" t="s">
        <v>252</v>
      </c>
      <c r="C14" s="511" t="s">
        <v>14</v>
      </c>
      <c r="D14" s="512"/>
      <c r="E14" s="391"/>
      <c r="F14" s="181"/>
      <c r="G14" s="181"/>
      <c r="H14" s="181"/>
      <c r="I14" s="181" t="s">
        <v>20</v>
      </c>
      <c r="J14" s="185"/>
      <c r="K14" s="185"/>
      <c r="L14" s="185"/>
      <c r="M14" s="185"/>
      <c r="N14" s="185"/>
      <c r="O14" s="185"/>
      <c r="P14" s="185"/>
      <c r="Q14" s="185"/>
    </row>
    <row r="15" spans="2:17" ht="14.25" customHeight="1" hidden="1">
      <c r="B15" s="187"/>
      <c r="C15" s="513"/>
      <c r="D15" s="514"/>
      <c r="E15" s="392"/>
      <c r="F15" s="181"/>
      <c r="G15" s="181"/>
      <c r="H15" s="181" t="s">
        <v>270</v>
      </c>
      <c r="I15" s="181"/>
      <c r="J15" s="185"/>
      <c r="K15" s="185"/>
      <c r="L15" s="185"/>
      <c r="M15" s="185"/>
      <c r="N15" s="185"/>
      <c r="O15" s="185"/>
      <c r="P15" s="185"/>
      <c r="Q15" s="185"/>
    </row>
    <row r="16" spans="2:17" ht="3.75" customHeight="1" hidden="1">
      <c r="B16" s="188"/>
      <c r="C16" s="180"/>
      <c r="D16" s="180"/>
      <c r="E16" s="180"/>
      <c r="F16" s="180"/>
      <c r="G16" s="180"/>
      <c r="H16" s="180"/>
      <c r="I16" s="180"/>
      <c r="J16" s="185"/>
      <c r="K16" s="185"/>
      <c r="L16" s="185"/>
      <c r="M16" s="185"/>
      <c r="N16" s="185"/>
      <c r="O16" s="185"/>
      <c r="P16" s="185"/>
      <c r="Q16" s="185"/>
    </row>
    <row r="17" spans="2:17" ht="13.5" customHeight="1" hidden="1">
      <c r="B17" s="180"/>
      <c r="C17" s="180"/>
      <c r="D17" s="180"/>
      <c r="E17" s="180"/>
      <c r="F17" s="180"/>
      <c r="G17" s="180"/>
      <c r="H17" s="180"/>
      <c r="I17" s="180"/>
      <c r="J17" s="185"/>
      <c r="K17" s="185"/>
      <c r="L17" s="185"/>
      <c r="M17" s="185"/>
      <c r="N17" s="185"/>
      <c r="O17" s="185"/>
      <c r="P17" s="185"/>
      <c r="Q17" s="185"/>
    </row>
    <row r="18" spans="2:17" ht="0.75" customHeight="1" hidden="1">
      <c r="B18" s="180"/>
      <c r="C18" s="180"/>
      <c r="D18" s="180"/>
      <c r="E18" s="180"/>
      <c r="F18" s="180"/>
      <c r="G18" s="180"/>
      <c r="H18" s="180"/>
      <c r="I18" s="180"/>
      <c r="J18" s="185"/>
      <c r="K18" s="185"/>
      <c r="L18" s="185"/>
      <c r="M18" s="185"/>
      <c r="N18" s="185"/>
      <c r="O18" s="185"/>
      <c r="P18" s="185"/>
      <c r="Q18" s="185"/>
    </row>
    <row r="19" spans="2:17" ht="14.25" customHeight="1" hidden="1" thickBot="1">
      <c r="B19" s="180"/>
      <c r="C19" s="180"/>
      <c r="D19" s="180"/>
      <c r="E19" s="180"/>
      <c r="F19" s="180"/>
      <c r="G19" s="180"/>
      <c r="H19" s="180"/>
      <c r="I19" s="180"/>
      <c r="J19" s="185"/>
      <c r="K19" s="185"/>
      <c r="L19" s="185"/>
      <c r="M19" s="185"/>
      <c r="N19" s="185"/>
      <c r="O19" s="185"/>
      <c r="P19" s="185"/>
      <c r="Q19" s="185"/>
    </row>
    <row r="20" spans="2:17" ht="0.75" customHeight="1" hidden="1">
      <c r="B20" s="180"/>
      <c r="C20" s="180"/>
      <c r="D20" s="180"/>
      <c r="E20" s="180"/>
      <c r="F20" s="180"/>
      <c r="G20" s="180"/>
      <c r="H20" s="180"/>
      <c r="I20" s="180"/>
      <c r="J20" s="185"/>
      <c r="K20" s="185"/>
      <c r="L20" s="185"/>
      <c r="M20" s="185"/>
      <c r="N20" s="185"/>
      <c r="O20" s="185"/>
      <c r="P20" s="185"/>
      <c r="Q20" s="185"/>
    </row>
    <row r="21" spans="2:17" ht="19.5" hidden="1" thickBot="1">
      <c r="B21" s="180"/>
      <c r="C21" s="180"/>
      <c r="D21" s="180"/>
      <c r="E21" s="180"/>
      <c r="F21" s="180"/>
      <c r="G21" s="189" t="s">
        <v>297</v>
      </c>
      <c r="H21" s="190" t="s">
        <v>262</v>
      </c>
      <c r="I21" s="180"/>
      <c r="J21" s="185"/>
      <c r="K21" s="185"/>
      <c r="L21" s="185"/>
      <c r="M21" s="185"/>
      <c r="N21" s="185"/>
      <c r="O21" s="185"/>
      <c r="P21" s="185"/>
      <c r="Q21" s="185"/>
    </row>
    <row r="22" spans="2:17" ht="18.75" hidden="1">
      <c r="B22" s="191" t="s">
        <v>215</v>
      </c>
      <c r="C22" s="191"/>
      <c r="D22" s="191"/>
      <c r="E22" s="191"/>
      <c r="F22" s="183"/>
      <c r="G22" s="180">
        <v>347.8</v>
      </c>
      <c r="H22" s="180">
        <v>7.55</v>
      </c>
      <c r="I22" s="184">
        <f>G22*H22</f>
        <v>2625.89</v>
      </c>
      <c r="J22" s="185"/>
      <c r="K22" s="185"/>
      <c r="L22" s="185"/>
      <c r="M22" s="185"/>
      <c r="N22" s="185"/>
      <c r="O22" s="185"/>
      <c r="P22" s="185"/>
      <c r="Q22" s="185"/>
    </row>
    <row r="23" spans="2:17" ht="18.75" hidden="1">
      <c r="B23" s="191" t="s">
        <v>216</v>
      </c>
      <c r="C23" s="191"/>
      <c r="D23" s="191"/>
      <c r="E23" s="191"/>
      <c r="F23" s="180"/>
      <c r="G23" s="180"/>
      <c r="H23" s="180"/>
      <c r="I23" s="180"/>
      <c r="J23" s="185"/>
      <c r="K23" s="185"/>
      <c r="L23" s="185"/>
      <c r="M23" s="185"/>
      <c r="N23" s="185"/>
      <c r="O23" s="185"/>
      <c r="P23" s="185"/>
      <c r="Q23" s="185"/>
    </row>
    <row r="24" spans="2:17" ht="2.25" customHeight="1" hidden="1">
      <c r="B24" s="191" t="s">
        <v>217</v>
      </c>
      <c r="C24" s="191" t="s">
        <v>218</v>
      </c>
      <c r="D24" s="191"/>
      <c r="E24" s="191"/>
      <c r="F24" s="180"/>
      <c r="G24" s="180"/>
      <c r="H24" s="180"/>
      <c r="I24" s="180"/>
      <c r="J24" s="185"/>
      <c r="K24" s="185"/>
      <c r="L24" s="185"/>
      <c r="M24" s="185"/>
      <c r="N24" s="185"/>
      <c r="O24" s="185"/>
      <c r="P24" s="185"/>
      <c r="Q24" s="185"/>
    </row>
    <row r="25" spans="2:17" ht="14.25" customHeight="1" hidden="1">
      <c r="B25" s="191" t="s">
        <v>219</v>
      </c>
      <c r="C25" s="191"/>
      <c r="D25" s="191"/>
      <c r="E25" s="191"/>
      <c r="F25" s="180"/>
      <c r="G25" s="180"/>
      <c r="H25" s="180"/>
      <c r="I25" s="180"/>
      <c r="J25" s="185"/>
      <c r="K25" s="185"/>
      <c r="L25" s="185"/>
      <c r="M25" s="185"/>
      <c r="N25" s="185"/>
      <c r="O25" s="185"/>
      <c r="P25" s="185"/>
      <c r="Q25" s="185"/>
    </row>
    <row r="26" spans="2:17" ht="18.75" hidden="1">
      <c r="B26" s="180"/>
      <c r="C26" s="180"/>
      <c r="D26" s="180"/>
      <c r="E26" s="180"/>
      <c r="F26" s="180"/>
      <c r="G26" s="180"/>
      <c r="H26" s="180"/>
      <c r="I26" s="180"/>
      <c r="J26" s="185"/>
      <c r="K26" s="185"/>
      <c r="L26" s="185"/>
      <c r="M26" s="185"/>
      <c r="N26" s="185"/>
      <c r="O26" s="185"/>
      <c r="P26" s="185"/>
      <c r="Q26" s="185"/>
    </row>
    <row r="27" spans="2:17" ht="0.75" customHeight="1" hidden="1">
      <c r="B27" s="180"/>
      <c r="C27" s="180"/>
      <c r="D27" s="180"/>
      <c r="E27" s="180"/>
      <c r="F27" s="180"/>
      <c r="G27" s="180"/>
      <c r="H27" s="180"/>
      <c r="I27" s="180"/>
      <c r="J27" s="185"/>
      <c r="K27" s="185"/>
      <c r="L27" s="185"/>
      <c r="M27" s="185"/>
      <c r="N27" s="185"/>
      <c r="O27" s="185"/>
      <c r="P27" s="185"/>
      <c r="Q27" s="185"/>
    </row>
    <row r="28" spans="2:17" ht="3.75" customHeight="1" hidden="1">
      <c r="B28" s="180"/>
      <c r="C28" s="180"/>
      <c r="D28" s="180"/>
      <c r="E28" s="180"/>
      <c r="F28" s="180"/>
      <c r="G28" s="180"/>
      <c r="H28" s="180"/>
      <c r="I28" s="180"/>
      <c r="J28" s="185"/>
      <c r="K28" s="185"/>
      <c r="L28" s="185"/>
      <c r="M28" s="185"/>
      <c r="N28" s="185"/>
      <c r="O28" s="185"/>
      <c r="P28" s="185"/>
      <c r="Q28" s="185"/>
    </row>
    <row r="29" spans="2:17" ht="18.75" hidden="1">
      <c r="B29" s="180"/>
      <c r="C29" s="180"/>
      <c r="D29" s="180"/>
      <c r="E29" s="180"/>
      <c r="F29" s="180"/>
      <c r="G29" s="180"/>
      <c r="H29" s="180"/>
      <c r="I29" s="180"/>
      <c r="J29" s="185"/>
      <c r="K29" s="185"/>
      <c r="L29" s="185"/>
      <c r="M29" s="185"/>
      <c r="N29" s="185"/>
      <c r="O29" s="185"/>
      <c r="P29" s="185"/>
      <c r="Q29" s="185"/>
    </row>
    <row r="30" spans="2:17" ht="0.75" customHeight="1" hidden="1">
      <c r="B30" s="180"/>
      <c r="C30" s="180"/>
      <c r="D30" s="180"/>
      <c r="E30" s="180"/>
      <c r="F30" s="180"/>
      <c r="G30" s="180"/>
      <c r="H30" s="180"/>
      <c r="I30" s="180"/>
      <c r="J30" s="185"/>
      <c r="K30" s="185"/>
      <c r="L30" s="185"/>
      <c r="M30" s="185"/>
      <c r="N30" s="185"/>
      <c r="O30" s="185"/>
      <c r="P30" s="185"/>
      <c r="Q30" s="185"/>
    </row>
    <row r="31" spans="2:17" ht="18.75" hidden="1">
      <c r="B31" s="180"/>
      <c r="C31" s="180"/>
      <c r="D31" s="180"/>
      <c r="E31" s="180"/>
      <c r="F31" s="180"/>
      <c r="G31" s="180"/>
      <c r="H31" s="180"/>
      <c r="I31" s="180"/>
      <c r="J31" s="185"/>
      <c r="K31" s="185"/>
      <c r="L31" s="185"/>
      <c r="M31" s="185"/>
      <c r="N31" s="185"/>
      <c r="O31" s="185"/>
      <c r="P31" s="185"/>
      <c r="Q31" s="185"/>
    </row>
    <row r="32" spans="2:17" ht="18.75" hidden="1">
      <c r="B32" s="180"/>
      <c r="C32" s="180"/>
      <c r="D32" s="180"/>
      <c r="E32" s="180"/>
      <c r="F32" s="180"/>
      <c r="G32" s="180"/>
      <c r="H32" s="180"/>
      <c r="I32" s="180"/>
      <c r="J32" s="185"/>
      <c r="K32" s="185"/>
      <c r="L32" s="185"/>
      <c r="M32" s="185"/>
      <c r="N32" s="185"/>
      <c r="O32" s="185"/>
      <c r="P32" s="185"/>
      <c r="Q32" s="185"/>
    </row>
    <row r="33" spans="1:28" s="146" customFormat="1" ht="18.75" hidden="1">
      <c r="A33" s="177"/>
      <c r="B33" s="180"/>
      <c r="C33" s="180"/>
      <c r="D33" s="180"/>
      <c r="E33" s="180"/>
      <c r="F33" s="180"/>
      <c r="G33" s="181"/>
      <c r="H33" s="181"/>
      <c r="I33" s="192"/>
      <c r="J33" s="185"/>
      <c r="K33" s="185"/>
      <c r="L33" s="185"/>
      <c r="M33" s="185"/>
      <c r="N33" s="185"/>
      <c r="O33" s="185"/>
      <c r="P33" s="185"/>
      <c r="Q33" s="185"/>
      <c r="R33" s="177"/>
      <c r="S33" s="177"/>
      <c r="T33" s="177"/>
      <c r="U33" s="177"/>
      <c r="V33" s="177"/>
      <c r="W33" s="178"/>
      <c r="X33" s="178"/>
      <c r="Y33" s="178"/>
      <c r="Z33" s="178"/>
      <c r="AA33" s="178"/>
      <c r="AB33" s="178"/>
    </row>
    <row r="34" spans="1:28" s="146" customFormat="1" ht="18.75" hidden="1">
      <c r="A34" s="177"/>
      <c r="B34" s="180"/>
      <c r="C34" s="180"/>
      <c r="D34" s="180"/>
      <c r="E34" s="180"/>
      <c r="F34" s="180"/>
      <c r="G34" s="180"/>
      <c r="H34" s="180" t="s">
        <v>27</v>
      </c>
      <c r="I34" s="193">
        <f>SUM(I17:I33)</f>
        <v>2625.89</v>
      </c>
      <c r="J34" s="185"/>
      <c r="K34" s="185"/>
      <c r="L34" s="185"/>
      <c r="M34" s="185"/>
      <c r="N34" s="185"/>
      <c r="O34" s="185"/>
      <c r="P34" s="185"/>
      <c r="Q34" s="185"/>
      <c r="R34" s="177"/>
      <c r="S34" s="177"/>
      <c r="T34" s="177"/>
      <c r="U34" s="177"/>
      <c r="V34" s="177"/>
      <c r="W34" s="178"/>
      <c r="X34" s="178"/>
      <c r="Y34" s="178"/>
      <c r="Z34" s="178"/>
      <c r="AA34" s="178"/>
      <c r="AB34" s="178"/>
    </row>
    <row r="35" spans="1:28" s="146" customFormat="1" ht="18.75">
      <c r="A35" s="515" t="s">
        <v>298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8"/>
      <c r="X35" s="178"/>
      <c r="Y35" s="178"/>
      <c r="Z35" s="178"/>
      <c r="AA35" s="178"/>
      <c r="AB35" s="178"/>
    </row>
    <row r="36" spans="1:28" s="146" customFormat="1" ht="18.75">
      <c r="A36" s="515"/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8"/>
      <c r="X36" s="178"/>
      <c r="Y36" s="178"/>
      <c r="Z36" s="178"/>
      <c r="AA36" s="178"/>
      <c r="AB36" s="178"/>
    </row>
    <row r="37" spans="1:28" s="146" customFormat="1" ht="18.75" hidden="1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8"/>
      <c r="X37" s="178"/>
      <c r="Y37" s="178"/>
      <c r="Z37" s="178"/>
      <c r="AA37" s="178"/>
      <c r="AB37" s="178"/>
    </row>
    <row r="38" spans="1:28" s="146" customFormat="1" ht="18.75" hidden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8"/>
      <c r="X38" s="178"/>
      <c r="Y38" s="178"/>
      <c r="Z38" s="178"/>
      <c r="AA38" s="178"/>
      <c r="AB38" s="178"/>
    </row>
    <row r="39" spans="1:28" s="146" customFormat="1" ht="18.75">
      <c r="A39" s="194"/>
      <c r="B39" s="195"/>
      <c r="C39" s="195"/>
      <c r="D39" s="195"/>
      <c r="E39" s="195"/>
      <c r="F39" s="195"/>
      <c r="G39" s="195"/>
      <c r="H39" s="194"/>
      <c r="I39" s="194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8"/>
      <c r="X39" s="178"/>
      <c r="Y39" s="178"/>
      <c r="Z39" s="178"/>
      <c r="AA39" s="178"/>
      <c r="AB39" s="178"/>
    </row>
    <row r="40" spans="1:28" s="146" customFormat="1" ht="18.75">
      <c r="A40" s="194"/>
      <c r="B40" s="194" t="s">
        <v>299</v>
      </c>
      <c r="C40" s="195"/>
      <c r="D40" s="195"/>
      <c r="E40" s="195"/>
      <c r="F40" s="195"/>
      <c r="G40" s="194"/>
      <c r="H40" s="195"/>
      <c r="I40" s="194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8"/>
      <c r="X40" s="178"/>
      <c r="Y40" s="178"/>
      <c r="Z40" s="178"/>
      <c r="AA40" s="178"/>
      <c r="AB40" s="178"/>
    </row>
    <row r="41" spans="1:28" s="146" customFormat="1" ht="18.75">
      <c r="A41" s="194"/>
      <c r="B41" s="195" t="s">
        <v>300</v>
      </c>
      <c r="C41" s="194" t="s">
        <v>301</v>
      </c>
      <c r="D41" s="194"/>
      <c r="E41" s="194"/>
      <c r="F41" s="195"/>
      <c r="G41" s="194"/>
      <c r="H41" s="195"/>
      <c r="I41" s="194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8"/>
      <c r="X41" s="178"/>
      <c r="Y41" s="178"/>
      <c r="Z41" s="178"/>
      <c r="AA41" s="178"/>
      <c r="AB41" s="178"/>
    </row>
    <row r="42" spans="1:28" s="146" customFormat="1" ht="18.75">
      <c r="A42" s="194"/>
      <c r="B42" s="195" t="s">
        <v>302</v>
      </c>
      <c r="C42" s="196">
        <v>1798.5</v>
      </c>
      <c r="D42" s="194" t="s">
        <v>303</v>
      </c>
      <c r="E42" s="194"/>
      <c r="F42" s="195"/>
      <c r="G42" s="194"/>
      <c r="H42" s="195"/>
      <c r="I42" s="194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8"/>
      <c r="X42" s="178"/>
      <c r="Y42" s="178"/>
      <c r="Z42" s="178"/>
      <c r="AA42" s="178"/>
      <c r="AB42" s="178"/>
    </row>
    <row r="43" spans="1:29" s="146" customFormat="1" ht="18" customHeight="1">
      <c r="A43" s="194"/>
      <c r="B43" s="195" t="s">
        <v>304</v>
      </c>
      <c r="C43" s="197" t="s">
        <v>341</v>
      </c>
      <c r="D43" s="194" t="s">
        <v>405</v>
      </c>
      <c r="E43" s="194"/>
      <c r="F43" s="194"/>
      <c r="G43" s="195"/>
      <c r="H43" s="195"/>
      <c r="I43" s="194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85"/>
      <c r="W43" s="239"/>
      <c r="X43" s="239"/>
      <c r="Y43" s="239"/>
      <c r="Z43" s="239"/>
      <c r="AA43" s="239"/>
      <c r="AB43" s="239"/>
      <c r="AC43" s="320"/>
    </row>
    <row r="44" spans="1:29" s="146" customFormat="1" ht="18" customHeight="1">
      <c r="A44" s="194"/>
      <c r="B44" s="195"/>
      <c r="C44" s="197"/>
      <c r="D44" s="194"/>
      <c r="E44" s="194"/>
      <c r="F44" s="194"/>
      <c r="G44" s="195"/>
      <c r="H44" s="195"/>
      <c r="I44" s="194"/>
      <c r="J44" s="177"/>
      <c r="K44" s="177"/>
      <c r="M44" s="177"/>
      <c r="N44" s="177"/>
      <c r="O44" s="177"/>
      <c r="P44" s="177"/>
      <c r="Q44" s="177"/>
      <c r="R44" s="177"/>
      <c r="S44" s="177"/>
      <c r="T44" s="177"/>
      <c r="U44" s="177"/>
      <c r="V44" s="185"/>
      <c r="W44" s="564"/>
      <c r="X44" s="564"/>
      <c r="Y44" s="564"/>
      <c r="Z44" s="564"/>
      <c r="AA44" s="564"/>
      <c r="AB44" s="239"/>
      <c r="AC44" s="320"/>
    </row>
    <row r="45" spans="1:29" s="146" customFormat="1" ht="60" customHeight="1">
      <c r="A45" s="194"/>
      <c r="B45" s="195"/>
      <c r="C45" s="197"/>
      <c r="D45" s="194"/>
      <c r="E45" s="194"/>
      <c r="F45" s="194"/>
      <c r="G45" s="198" t="s">
        <v>307</v>
      </c>
      <c r="H45" s="199" t="s">
        <v>1</v>
      </c>
      <c r="I45" s="199" t="s">
        <v>2</v>
      </c>
      <c r="J45" s="200" t="s">
        <v>308</v>
      </c>
      <c r="K45" s="394" t="s">
        <v>309</v>
      </c>
      <c r="M45" s="177"/>
      <c r="N45" s="177"/>
      <c r="O45" s="177"/>
      <c r="P45" s="177"/>
      <c r="Q45" s="177"/>
      <c r="R45" s="177"/>
      <c r="S45" s="177"/>
      <c r="T45" s="177"/>
      <c r="U45" s="177"/>
      <c r="V45" s="320"/>
      <c r="W45" s="321"/>
      <c r="X45" s="321"/>
      <c r="Y45" s="321"/>
      <c r="Z45" s="321"/>
      <c r="AA45" s="321"/>
      <c r="AB45" s="239"/>
      <c r="AC45" s="320"/>
    </row>
    <row r="46" spans="1:29" s="207" customFormat="1" ht="12.75" customHeight="1">
      <c r="A46" s="202"/>
      <c r="B46" s="203"/>
      <c r="C46" s="204"/>
      <c r="D46" s="202"/>
      <c r="E46" s="202"/>
      <c r="F46" s="202"/>
      <c r="G46" s="205" t="s">
        <v>51</v>
      </c>
      <c r="H46" s="205" t="s">
        <v>51</v>
      </c>
      <c r="I46" s="205" t="s">
        <v>51</v>
      </c>
      <c r="J46" s="205" t="s">
        <v>51</v>
      </c>
      <c r="K46" s="205" t="s">
        <v>51</v>
      </c>
      <c r="M46" s="206" t="s">
        <v>397</v>
      </c>
      <c r="N46" s="206" t="s">
        <v>398</v>
      </c>
      <c r="O46" s="280" t="s">
        <v>409</v>
      </c>
      <c r="P46" s="280" t="s">
        <v>311</v>
      </c>
      <c r="Q46" s="280" t="s">
        <v>410</v>
      </c>
      <c r="R46" s="280" t="s">
        <v>411</v>
      </c>
      <c r="S46" s="206"/>
      <c r="V46" s="322"/>
      <c r="W46" s="323"/>
      <c r="X46" s="323"/>
      <c r="Y46" s="323"/>
      <c r="Z46" s="323"/>
      <c r="AA46" s="323"/>
      <c r="AB46" s="324"/>
      <c r="AC46" s="282"/>
    </row>
    <row r="47" spans="1:29" s="146" customFormat="1" ht="33" customHeight="1">
      <c r="A47" s="194"/>
      <c r="B47" s="503" t="s">
        <v>314</v>
      </c>
      <c r="C47" s="503"/>
      <c r="D47" s="503"/>
      <c r="E47" s="503"/>
      <c r="F47" s="503"/>
      <c r="G47" s="210">
        <f>G49+G50</f>
        <v>16.1</v>
      </c>
      <c r="H47" s="211">
        <f>H49+H50</f>
        <v>28955.850000000002</v>
      </c>
      <c r="I47" s="211">
        <f>I49+I50</f>
        <v>26568.37</v>
      </c>
      <c r="J47" s="211">
        <f>J50+J49</f>
        <v>34433.655</v>
      </c>
      <c r="K47" s="211">
        <f>I47-J47</f>
        <v>-7865.285</v>
      </c>
      <c r="M47" s="370">
        <v>69415.05</v>
      </c>
      <c r="N47" s="370">
        <v>71802.52999999998</v>
      </c>
      <c r="O47" s="285">
        <v>26407.219999999998</v>
      </c>
      <c r="P47" s="285">
        <v>161.15</v>
      </c>
      <c r="Q47" s="285">
        <v>0</v>
      </c>
      <c r="R47" s="285">
        <v>157.36</v>
      </c>
      <c r="S47" s="286"/>
      <c r="T47" s="177"/>
      <c r="U47" s="177"/>
      <c r="V47" s="322"/>
      <c r="W47" s="325"/>
      <c r="X47" s="325"/>
      <c r="Y47" s="325"/>
      <c r="Z47" s="323"/>
      <c r="AA47" s="326"/>
      <c r="AB47" s="239"/>
      <c r="AC47" s="320"/>
    </row>
    <row r="48" spans="1:29" s="146" customFormat="1" ht="18" customHeight="1">
      <c r="A48" s="194"/>
      <c r="B48" s="516" t="s">
        <v>315</v>
      </c>
      <c r="C48" s="486"/>
      <c r="D48" s="486"/>
      <c r="E48" s="486"/>
      <c r="F48" s="487"/>
      <c r="G48" s="213"/>
      <c r="H48" s="214"/>
      <c r="I48" s="214"/>
      <c r="J48" s="180"/>
      <c r="K48" s="180"/>
      <c r="L48" s="385">
        <f>K49+K50</f>
        <v>-7865.2850000000035</v>
      </c>
      <c r="M48" s="177"/>
      <c r="N48" s="177"/>
      <c r="O48" s="177"/>
      <c r="P48" s="177"/>
      <c r="Q48" s="177"/>
      <c r="R48" s="177"/>
      <c r="S48" s="177"/>
      <c r="T48" s="177"/>
      <c r="U48" s="177"/>
      <c r="V48" s="322"/>
      <c r="W48" s="325"/>
      <c r="X48" s="325"/>
      <c r="Y48" s="325"/>
      <c r="Z48" s="323"/>
      <c r="AA48" s="326"/>
      <c r="AB48" s="239"/>
      <c r="AC48" s="320"/>
    </row>
    <row r="49" spans="1:29" s="146" customFormat="1" ht="18" customHeight="1">
      <c r="A49" s="194"/>
      <c r="B49" s="501" t="s">
        <v>11</v>
      </c>
      <c r="C49" s="501"/>
      <c r="D49" s="501"/>
      <c r="E49" s="501"/>
      <c r="F49" s="501"/>
      <c r="G49" s="213">
        <f>G58</f>
        <v>10.030000000000001</v>
      </c>
      <c r="H49" s="214">
        <f>G49*C42</f>
        <v>18038.955</v>
      </c>
      <c r="I49" s="214">
        <f>H49</f>
        <v>18038.955</v>
      </c>
      <c r="J49" s="214">
        <f>H58</f>
        <v>18038.955</v>
      </c>
      <c r="K49" s="214">
        <f>I49-J49</f>
        <v>0</v>
      </c>
      <c r="M49" s="177"/>
      <c r="N49" s="177"/>
      <c r="O49" s="177"/>
      <c r="P49" s="177"/>
      <c r="Q49" s="177"/>
      <c r="R49" s="177"/>
      <c r="S49" s="177"/>
      <c r="T49" s="177"/>
      <c r="U49" s="177"/>
      <c r="V49" s="322"/>
      <c r="W49" s="327"/>
      <c r="X49" s="327"/>
      <c r="Y49" s="327"/>
      <c r="Z49" s="323"/>
      <c r="AA49" s="328"/>
      <c r="AB49" s="239"/>
      <c r="AC49" s="320"/>
    </row>
    <row r="50" spans="1:29" s="146" customFormat="1" ht="18" customHeight="1">
      <c r="A50" s="194"/>
      <c r="B50" s="501" t="s">
        <v>62</v>
      </c>
      <c r="C50" s="501"/>
      <c r="D50" s="501"/>
      <c r="E50" s="501"/>
      <c r="F50" s="501"/>
      <c r="G50" s="213">
        <v>6.07</v>
      </c>
      <c r="H50" s="214">
        <f>G50*C42</f>
        <v>10916.895</v>
      </c>
      <c r="I50" s="214">
        <f>O47+P47-I49</f>
        <v>8529.414999999997</v>
      </c>
      <c r="J50" s="214">
        <f>H64</f>
        <v>16394.7</v>
      </c>
      <c r="K50" s="214">
        <f>I50-J50</f>
        <v>-7865.2850000000035</v>
      </c>
      <c r="M50" s="177"/>
      <c r="N50" s="177"/>
      <c r="O50" s="177"/>
      <c r="P50" s="177"/>
      <c r="Q50" s="177"/>
      <c r="R50" s="177"/>
      <c r="S50" s="177"/>
      <c r="T50" s="177"/>
      <c r="U50" s="177"/>
      <c r="V50" s="322"/>
      <c r="W50" s="325"/>
      <c r="X50" s="325"/>
      <c r="Y50" s="325"/>
      <c r="Z50" s="323"/>
      <c r="AA50" s="326"/>
      <c r="AB50" s="239"/>
      <c r="AC50" s="320"/>
    </row>
    <row r="51" spans="1:29" s="146" customFormat="1" ht="36.75" customHeight="1">
      <c r="A51" s="194"/>
      <c r="B51" s="279"/>
      <c r="C51" s="279"/>
      <c r="D51" s="279"/>
      <c r="E51" s="279"/>
      <c r="F51" s="278"/>
      <c r="G51" s="177"/>
      <c r="H51" s="177"/>
      <c r="I51" s="177"/>
      <c r="J51" s="177"/>
      <c r="K51" s="177"/>
      <c r="M51" s="177"/>
      <c r="N51" s="177"/>
      <c r="O51" s="177"/>
      <c r="P51" s="177"/>
      <c r="Q51" s="177"/>
      <c r="R51" s="177"/>
      <c r="S51" s="177"/>
      <c r="T51" s="177"/>
      <c r="U51" s="177"/>
      <c r="V51" s="322"/>
      <c r="W51" s="325"/>
      <c r="X51" s="325"/>
      <c r="Y51" s="325"/>
      <c r="Z51" s="323"/>
      <c r="AA51" s="326"/>
      <c r="AB51" s="239"/>
      <c r="AC51" s="320"/>
    </row>
    <row r="52" spans="1:29" s="146" customFormat="1" ht="18.75">
      <c r="A52" s="194"/>
      <c r="B52" s="177"/>
      <c r="C52" s="177"/>
      <c r="D52" s="177"/>
      <c r="E52" s="177"/>
      <c r="F52" s="177"/>
      <c r="G52" s="215" t="s">
        <v>345</v>
      </c>
      <c r="H52" s="215" t="s">
        <v>1</v>
      </c>
      <c r="I52" s="215" t="s">
        <v>2</v>
      </c>
      <c r="J52" s="215" t="s">
        <v>346</v>
      </c>
      <c r="K52" s="215" t="s">
        <v>391</v>
      </c>
      <c r="L52" s="216"/>
      <c r="M52" s="177"/>
      <c r="N52" s="177"/>
      <c r="O52" s="177"/>
      <c r="P52" s="177"/>
      <c r="Q52" s="177"/>
      <c r="R52" s="177"/>
      <c r="S52" s="177"/>
      <c r="T52" s="177"/>
      <c r="U52" s="177"/>
      <c r="V52" s="322"/>
      <c r="W52" s="325"/>
      <c r="X52" s="325"/>
      <c r="Y52" s="325"/>
      <c r="Z52" s="323"/>
      <c r="AA52" s="326"/>
      <c r="AB52" s="239"/>
      <c r="AC52" s="320"/>
    </row>
    <row r="53" spans="1:29" s="146" customFormat="1" ht="18" customHeight="1">
      <c r="A53" s="177"/>
      <c r="B53" s="503" t="s">
        <v>344</v>
      </c>
      <c r="C53" s="503"/>
      <c r="D53" s="503"/>
      <c r="E53" s="503"/>
      <c r="F53" s="517"/>
      <c r="G53" s="217">
        <f>'10 15 г'!J53</f>
        <v>5247.189999999995</v>
      </c>
      <c r="H53" s="217">
        <f>Q47</f>
        <v>0</v>
      </c>
      <c r="I53" s="217">
        <f>R47</f>
        <v>157.36</v>
      </c>
      <c r="J53" s="217">
        <f>G53+H53-I53</f>
        <v>5089.829999999995</v>
      </c>
      <c r="K53" s="217">
        <f>I53+D54</f>
        <v>157.36</v>
      </c>
      <c r="L53" s="177"/>
      <c r="M53" s="177"/>
      <c r="N53" s="185"/>
      <c r="O53" s="177"/>
      <c r="P53" s="177"/>
      <c r="Q53" s="177"/>
      <c r="R53" s="177"/>
      <c r="S53" s="177"/>
      <c r="T53" s="177"/>
      <c r="U53" s="177"/>
      <c r="V53" s="322"/>
      <c r="W53" s="325"/>
      <c r="X53" s="325"/>
      <c r="Y53" s="325"/>
      <c r="Z53" s="323"/>
      <c r="AA53" s="326"/>
      <c r="AB53" s="239"/>
      <c r="AC53" s="320"/>
    </row>
    <row r="54" spans="1:29" s="146" customFormat="1" ht="18" customHeight="1">
      <c r="A54" s="177"/>
      <c r="B54" s="566"/>
      <c r="C54" s="566"/>
      <c r="D54" s="231"/>
      <c r="E54" s="231"/>
      <c r="F54" s="194" t="s">
        <v>422</v>
      </c>
      <c r="G54" s="195"/>
      <c r="H54" s="195"/>
      <c r="I54" s="194"/>
      <c r="J54" s="177"/>
      <c r="K54" s="177"/>
      <c r="L54" s="177"/>
      <c r="M54" s="177"/>
      <c r="N54" s="281"/>
      <c r="O54" s="177"/>
      <c r="P54" s="177"/>
      <c r="Q54" s="177"/>
      <c r="R54" s="177"/>
      <c r="S54" s="177"/>
      <c r="T54" s="177"/>
      <c r="U54" s="177"/>
      <c r="V54" s="322"/>
      <c r="W54" s="325"/>
      <c r="X54" s="325"/>
      <c r="Y54" s="325"/>
      <c r="Z54" s="323"/>
      <c r="AA54" s="326"/>
      <c r="AB54" s="239"/>
      <c r="AC54" s="320"/>
    </row>
    <row r="55" spans="1:29" s="146" customFormat="1" ht="18.75">
      <c r="A55" s="194"/>
      <c r="B55" s="218"/>
      <c r="C55" s="219"/>
      <c r="D55" s="220"/>
      <c r="E55" s="220"/>
      <c r="F55" s="220"/>
      <c r="G55" s="217" t="s">
        <v>307</v>
      </c>
      <c r="H55" s="217" t="s">
        <v>317</v>
      </c>
      <c r="I55" s="194"/>
      <c r="J55" s="177"/>
      <c r="K55" s="177"/>
      <c r="L55" s="177"/>
      <c r="M55" s="177"/>
      <c r="N55" s="282"/>
      <c r="O55" s="177"/>
      <c r="P55" s="177"/>
      <c r="Q55" s="177"/>
      <c r="R55" s="177"/>
      <c r="S55" s="177"/>
      <c r="T55" s="177"/>
      <c r="U55" s="177"/>
      <c r="V55" s="322"/>
      <c r="W55" s="325"/>
      <c r="X55" s="325"/>
      <c r="Y55" s="325"/>
      <c r="Z55" s="323"/>
      <c r="AA55" s="326"/>
      <c r="AB55" s="239"/>
      <c r="AC55" s="320"/>
    </row>
    <row r="56" spans="1:29" s="207" customFormat="1" ht="11.25" customHeight="1">
      <c r="A56" s="221"/>
      <c r="B56" s="222"/>
      <c r="C56" s="223"/>
      <c r="D56" s="224"/>
      <c r="E56" s="224"/>
      <c r="F56" s="224"/>
      <c r="G56" s="205" t="s">
        <v>51</v>
      </c>
      <c r="H56" s="205" t="s">
        <v>51</v>
      </c>
      <c r="I56" s="202"/>
      <c r="L56" s="202"/>
      <c r="N56" s="283"/>
      <c r="V56" s="322"/>
      <c r="W56" s="325"/>
      <c r="X56" s="325"/>
      <c r="Y56" s="325"/>
      <c r="Z56" s="323"/>
      <c r="AA56" s="326"/>
      <c r="AB56" s="324"/>
      <c r="AC56" s="282"/>
    </row>
    <row r="57" spans="1:29" s="146" customFormat="1" ht="33.75" customHeight="1">
      <c r="A57" s="225" t="s">
        <v>318</v>
      </c>
      <c r="B57" s="504" t="s">
        <v>342</v>
      </c>
      <c r="C57" s="505"/>
      <c r="D57" s="505"/>
      <c r="E57" s="505"/>
      <c r="F57" s="505"/>
      <c r="G57" s="180"/>
      <c r="H57" s="226">
        <f>H58+H64</f>
        <v>34433.655</v>
      </c>
      <c r="I57" s="194"/>
      <c r="J57" s="177"/>
      <c r="K57" s="177"/>
      <c r="L57" s="177"/>
      <c r="M57" s="177"/>
      <c r="N57" s="216"/>
      <c r="O57" s="177"/>
      <c r="P57" s="177"/>
      <c r="Q57" s="177"/>
      <c r="R57" s="177"/>
      <c r="S57" s="177"/>
      <c r="T57" s="177"/>
      <c r="U57" s="177"/>
      <c r="V57" s="322"/>
      <c r="W57" s="325"/>
      <c r="X57" s="325"/>
      <c r="Y57" s="325"/>
      <c r="Z57" s="323"/>
      <c r="AA57" s="326"/>
      <c r="AB57" s="239"/>
      <c r="AC57" s="320"/>
    </row>
    <row r="58" spans="1:29" s="146" customFormat="1" ht="18.75">
      <c r="A58" s="227" t="s">
        <v>320</v>
      </c>
      <c r="B58" s="506" t="s">
        <v>321</v>
      </c>
      <c r="C58" s="507"/>
      <c r="D58" s="507"/>
      <c r="E58" s="507"/>
      <c r="F58" s="508"/>
      <c r="G58" s="230">
        <f>SUM(G59:G63)</f>
        <v>10.030000000000001</v>
      </c>
      <c r="H58" s="376">
        <f>SUM(H59:H63)</f>
        <v>18038.955</v>
      </c>
      <c r="I58" s="194"/>
      <c r="J58" s="177"/>
      <c r="K58" s="229"/>
      <c r="L58" s="177"/>
      <c r="M58" s="177"/>
      <c r="N58" s="216"/>
      <c r="O58" s="177"/>
      <c r="P58" s="177"/>
      <c r="Q58" s="177"/>
      <c r="R58" s="177"/>
      <c r="S58" s="177"/>
      <c r="T58" s="177"/>
      <c r="U58" s="177"/>
      <c r="V58" s="329"/>
      <c r="W58" s="330"/>
      <c r="X58" s="330"/>
      <c r="Y58" s="330"/>
      <c r="Z58" s="330"/>
      <c r="AA58" s="330"/>
      <c r="AB58" s="239"/>
      <c r="AC58" s="320"/>
    </row>
    <row r="59" spans="1:29" s="146" customFormat="1" ht="18.75">
      <c r="A59" s="393" t="s">
        <v>322</v>
      </c>
      <c r="B59" s="509" t="s">
        <v>323</v>
      </c>
      <c r="C59" s="507"/>
      <c r="D59" s="507"/>
      <c r="E59" s="507"/>
      <c r="F59" s="508"/>
      <c r="G59" s="230">
        <v>1.5600000000000005</v>
      </c>
      <c r="H59" s="395">
        <f>G59*C$42</f>
        <v>2805.6600000000008</v>
      </c>
      <c r="I59" s="194"/>
      <c r="J59" s="177"/>
      <c r="K59" s="229"/>
      <c r="L59" s="177"/>
      <c r="M59" s="177"/>
      <c r="N59" s="216"/>
      <c r="O59" s="177"/>
      <c r="P59" s="177"/>
      <c r="Q59" s="177"/>
      <c r="R59" s="177"/>
      <c r="S59" s="177"/>
      <c r="T59" s="177"/>
      <c r="U59" s="177"/>
      <c r="V59" s="185"/>
      <c r="W59" s="239"/>
      <c r="X59" s="239"/>
      <c r="Y59" s="239"/>
      <c r="Z59" s="239"/>
      <c r="AA59" s="239"/>
      <c r="AB59" s="239"/>
      <c r="AC59" s="320"/>
    </row>
    <row r="60" spans="1:29" s="146" customFormat="1" ht="34.5" customHeight="1">
      <c r="A60" s="393" t="s">
        <v>324</v>
      </c>
      <c r="B60" s="510" t="s">
        <v>325</v>
      </c>
      <c r="C60" s="499"/>
      <c r="D60" s="499"/>
      <c r="E60" s="499"/>
      <c r="F60" s="499"/>
      <c r="G60" s="394">
        <v>1.8400000000000005</v>
      </c>
      <c r="H60" s="395">
        <f>G60*C$42</f>
        <v>3309.240000000001</v>
      </c>
      <c r="I60" s="194"/>
      <c r="J60" s="177"/>
      <c r="K60" s="229"/>
      <c r="L60" s="177"/>
      <c r="M60" s="177"/>
      <c r="N60" s="216"/>
      <c r="O60" s="177"/>
      <c r="P60" s="177"/>
      <c r="Q60" s="177"/>
      <c r="R60" s="177"/>
      <c r="S60" s="177"/>
      <c r="T60" s="177"/>
      <c r="U60" s="177"/>
      <c r="V60" s="185"/>
      <c r="W60" s="239"/>
      <c r="X60" s="239"/>
      <c r="Y60" s="239"/>
      <c r="Z60" s="239"/>
      <c r="AA60" s="239"/>
      <c r="AB60" s="239"/>
      <c r="AC60" s="320"/>
    </row>
    <row r="61" spans="1:29" s="146" customFormat="1" ht="34.5" customHeight="1">
      <c r="A61" s="377" t="s">
        <v>326</v>
      </c>
      <c r="B61" s="567" t="s">
        <v>327</v>
      </c>
      <c r="C61" s="568"/>
      <c r="D61" s="568"/>
      <c r="E61" s="568"/>
      <c r="F61" s="569"/>
      <c r="G61" s="379">
        <v>1.33</v>
      </c>
      <c r="H61" s="378">
        <f>G61*C$42</f>
        <v>2392.005</v>
      </c>
      <c r="I61" s="194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85"/>
      <c r="W61" s="239"/>
      <c r="X61" s="239"/>
      <c r="Y61" s="239"/>
      <c r="Z61" s="239"/>
      <c r="AA61" s="239"/>
      <c r="AB61" s="239"/>
      <c r="AC61" s="320"/>
    </row>
    <row r="62" spans="1:28" s="146" customFormat="1" ht="34.5" customHeight="1">
      <c r="A62" s="377" t="s">
        <v>328</v>
      </c>
      <c r="B62" s="567" t="s">
        <v>329</v>
      </c>
      <c r="C62" s="568"/>
      <c r="D62" s="568"/>
      <c r="E62" s="568"/>
      <c r="F62" s="569"/>
      <c r="G62" s="379">
        <v>1.36</v>
      </c>
      <c r="H62" s="378">
        <f>G62*C$42</f>
        <v>2445.96</v>
      </c>
      <c r="I62" s="194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97"/>
      <c r="X62" s="178"/>
      <c r="Y62" s="178"/>
      <c r="Z62" s="178"/>
      <c r="AA62" s="178"/>
      <c r="AB62" s="178"/>
    </row>
    <row r="63" spans="1:28" s="146" customFormat="1" ht="18.75">
      <c r="A63" s="393" t="s">
        <v>330</v>
      </c>
      <c r="B63" s="496" t="s">
        <v>420</v>
      </c>
      <c r="C63" s="496"/>
      <c r="D63" s="496"/>
      <c r="E63" s="496"/>
      <c r="F63" s="496"/>
      <c r="G63" s="217">
        <v>3.94</v>
      </c>
      <c r="H63" s="231">
        <f>G63*C$42</f>
        <v>7086.09</v>
      </c>
      <c r="I63" s="194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8"/>
      <c r="X63" s="178"/>
      <c r="Y63" s="178"/>
      <c r="Z63" s="178"/>
      <c r="AA63" s="178"/>
      <c r="AB63" s="178"/>
    </row>
    <row r="64" spans="1:28" s="146" customFormat="1" ht="18.75">
      <c r="A64" s="226" t="s">
        <v>332</v>
      </c>
      <c r="B64" s="497" t="s">
        <v>333</v>
      </c>
      <c r="C64" s="480"/>
      <c r="D64" s="480"/>
      <c r="E64" s="480"/>
      <c r="F64" s="480"/>
      <c r="G64" s="226"/>
      <c r="H64" s="226">
        <f>SUM(H65:H71)</f>
        <v>16394.7</v>
      </c>
      <c r="I64" s="194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97"/>
      <c r="X64" s="178"/>
      <c r="Y64" s="178"/>
      <c r="Z64" s="178"/>
      <c r="AA64" s="178"/>
      <c r="AB64" s="178"/>
    </row>
    <row r="65" spans="1:28" s="146" customFormat="1" ht="18.75">
      <c r="A65" s="216"/>
      <c r="B65" s="498" t="s">
        <v>334</v>
      </c>
      <c r="C65" s="499"/>
      <c r="D65" s="499"/>
      <c r="E65" s="499"/>
      <c r="F65" s="499"/>
      <c r="G65" s="232"/>
      <c r="H65" s="232"/>
      <c r="I65" s="194"/>
      <c r="J65" s="177"/>
      <c r="K65" s="177"/>
      <c r="L65" s="194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8"/>
      <c r="X65" s="178"/>
      <c r="Y65" s="178"/>
      <c r="Z65" s="178"/>
      <c r="AA65" s="178"/>
      <c r="AB65" s="178"/>
    </row>
    <row r="66" spans="1:28" s="146" customFormat="1" ht="18.75">
      <c r="A66" s="216"/>
      <c r="B66" s="498" t="s">
        <v>350</v>
      </c>
      <c r="C66" s="499"/>
      <c r="D66" s="499"/>
      <c r="E66" s="499"/>
      <c r="F66" s="499"/>
      <c r="G66" s="231"/>
      <c r="H66" s="231"/>
      <c r="I66" s="194"/>
      <c r="J66" s="177"/>
      <c r="K66" s="177"/>
      <c r="L66" s="194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8"/>
      <c r="X66" s="178"/>
      <c r="Y66" s="178"/>
      <c r="Z66" s="178"/>
      <c r="AA66" s="178"/>
      <c r="AB66" s="178"/>
    </row>
    <row r="67" spans="1:28" s="146" customFormat="1" ht="18.75" customHeight="1">
      <c r="A67" s="216"/>
      <c r="B67" s="488" t="s">
        <v>425</v>
      </c>
      <c r="C67" s="489"/>
      <c r="D67" s="489"/>
      <c r="E67" s="489"/>
      <c r="F67" s="490"/>
      <c r="G67" s="231"/>
      <c r="H67" s="231">
        <v>227.7</v>
      </c>
      <c r="I67" s="194"/>
      <c r="J67" s="177"/>
      <c r="K67" s="177"/>
      <c r="L67" s="194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97"/>
      <c r="X67" s="178"/>
      <c r="Y67" s="178"/>
      <c r="Z67" s="178"/>
      <c r="AA67" s="178"/>
      <c r="AB67" s="178"/>
    </row>
    <row r="68" spans="1:28" s="146" customFormat="1" ht="18.75" customHeight="1">
      <c r="A68" s="216"/>
      <c r="B68" s="488" t="s">
        <v>426</v>
      </c>
      <c r="C68" s="489"/>
      <c r="D68" s="489"/>
      <c r="E68" s="489"/>
      <c r="F68" s="490"/>
      <c r="G68" s="231"/>
      <c r="H68" s="231">
        <v>165</v>
      </c>
      <c r="I68" s="194"/>
      <c r="J68" s="177"/>
      <c r="K68" s="177"/>
      <c r="L68" s="194"/>
      <c r="M68" s="194"/>
      <c r="N68" s="177"/>
      <c r="O68" s="177"/>
      <c r="P68" s="177"/>
      <c r="Q68" s="177"/>
      <c r="R68" s="177"/>
      <c r="S68" s="177"/>
      <c r="T68" s="177"/>
      <c r="U68" s="177"/>
      <c r="V68" s="177"/>
      <c r="W68" s="178"/>
      <c r="X68" s="178"/>
      <c r="Y68" s="178"/>
      <c r="Z68" s="178"/>
      <c r="AA68" s="178"/>
      <c r="AB68" s="178"/>
    </row>
    <row r="69" spans="1:28" s="146" customFormat="1" ht="37.5" customHeight="1">
      <c r="A69" s="216"/>
      <c r="B69" s="488" t="s">
        <v>427</v>
      </c>
      <c r="C69" s="489"/>
      <c r="D69" s="489"/>
      <c r="E69" s="489"/>
      <c r="F69" s="490"/>
      <c r="G69" s="231"/>
      <c r="H69" s="231">
        <v>16002</v>
      </c>
      <c r="I69" s="194"/>
      <c r="J69" s="177"/>
      <c r="K69" s="177"/>
      <c r="L69" s="194"/>
      <c r="M69" s="194"/>
      <c r="N69" s="177"/>
      <c r="O69" s="177"/>
      <c r="P69" s="177"/>
      <c r="Q69" s="177"/>
      <c r="R69" s="177"/>
      <c r="S69" s="177"/>
      <c r="T69" s="177"/>
      <c r="U69" s="177"/>
      <c r="V69" s="177"/>
      <c r="W69" s="178"/>
      <c r="X69" s="178"/>
      <c r="Y69" s="178"/>
      <c r="Z69" s="178"/>
      <c r="AA69" s="178"/>
      <c r="AB69" s="178"/>
    </row>
    <row r="70" spans="1:28" s="146" customFormat="1" ht="18.75" customHeight="1" hidden="1">
      <c r="A70" s="216"/>
      <c r="B70" s="488" t="s">
        <v>336</v>
      </c>
      <c r="C70" s="489"/>
      <c r="D70" s="489"/>
      <c r="E70" s="489"/>
      <c r="F70" s="490"/>
      <c r="G70" s="231"/>
      <c r="H70" s="231"/>
      <c r="I70" s="194"/>
      <c r="J70" s="177"/>
      <c r="K70" s="177"/>
      <c r="L70" s="194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8"/>
      <c r="X70" s="178"/>
      <c r="Y70" s="178"/>
      <c r="Z70" s="178"/>
      <c r="AA70" s="178"/>
      <c r="AB70" s="178"/>
    </row>
    <row r="71" spans="1:28" s="146" customFormat="1" ht="18.75" customHeight="1" hidden="1">
      <c r="A71" s="216"/>
      <c r="B71" s="488" t="s">
        <v>336</v>
      </c>
      <c r="C71" s="489"/>
      <c r="D71" s="489"/>
      <c r="E71" s="489"/>
      <c r="F71" s="490"/>
      <c r="G71" s="231"/>
      <c r="H71" s="231"/>
      <c r="I71" s="194"/>
      <c r="J71" s="177"/>
      <c r="K71" s="177"/>
      <c r="L71" s="194"/>
      <c r="M71" s="194"/>
      <c r="N71" s="177"/>
      <c r="O71" s="194"/>
      <c r="P71" s="177"/>
      <c r="Q71" s="177"/>
      <c r="R71" s="177"/>
      <c r="S71" s="177"/>
      <c r="T71" s="177"/>
      <c r="U71" s="177"/>
      <c r="V71" s="177"/>
      <c r="W71" s="197"/>
      <c r="X71" s="178"/>
      <c r="Y71" s="178"/>
      <c r="Z71" s="178"/>
      <c r="AA71" s="178"/>
      <c r="AB71" s="178"/>
    </row>
    <row r="72" spans="1:28" s="146" customFormat="1" ht="18.75">
      <c r="A72" s="216"/>
      <c r="B72" s="233"/>
      <c r="C72" s="234"/>
      <c r="D72" s="234"/>
      <c r="E72" s="234"/>
      <c r="F72" s="234"/>
      <c r="G72" s="235"/>
      <c r="H72" s="194"/>
      <c r="I72" s="194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8"/>
      <c r="X72" s="178"/>
      <c r="Y72" s="178"/>
      <c r="Z72" s="178"/>
      <c r="AA72" s="178"/>
      <c r="AB72" s="178"/>
    </row>
    <row r="73" spans="1:28" s="146" customFormat="1" ht="18.75" customHeight="1">
      <c r="A73" s="216"/>
      <c r="B73" s="233"/>
      <c r="C73" s="234"/>
      <c r="D73" s="234"/>
      <c r="E73" s="234"/>
      <c r="F73" s="234"/>
      <c r="G73" s="491" t="s">
        <v>62</v>
      </c>
      <c r="H73" s="492"/>
      <c r="I73" s="493" t="s">
        <v>316</v>
      </c>
      <c r="J73" s="492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8"/>
      <c r="X73" s="178"/>
      <c r="Y73" s="178"/>
      <c r="Z73" s="178"/>
      <c r="AA73" s="178"/>
      <c r="AB73" s="178"/>
    </row>
    <row r="74" spans="1:28" s="207" customFormat="1" ht="12.75">
      <c r="A74" s="236"/>
      <c r="B74" s="237"/>
      <c r="C74" s="238"/>
      <c r="D74" s="238"/>
      <c r="E74" s="238"/>
      <c r="F74" s="238"/>
      <c r="G74" s="494" t="s">
        <v>51</v>
      </c>
      <c r="H74" s="495"/>
      <c r="I74" s="494" t="s">
        <v>51</v>
      </c>
      <c r="J74" s="495"/>
      <c r="W74" s="209"/>
      <c r="X74" s="209"/>
      <c r="Y74" s="209"/>
      <c r="Z74" s="209"/>
      <c r="AA74" s="209"/>
      <c r="AB74" s="209"/>
    </row>
    <row r="75" spans="1:28" s="185" customFormat="1" ht="18.75">
      <c r="A75" s="216"/>
      <c r="B75" s="479" t="s">
        <v>403</v>
      </c>
      <c r="C75" s="480"/>
      <c r="D75" s="480"/>
      <c r="E75" s="480"/>
      <c r="F75" s="481"/>
      <c r="G75" s="482">
        <f>'10 15 г'!G76:H76</f>
        <v>-11537.020000000077</v>
      </c>
      <c r="H75" s="483"/>
      <c r="I75" s="482">
        <f>'10 15 г'!I76:J76</f>
        <v>0</v>
      </c>
      <c r="J75" s="483"/>
      <c r="L75" s="239" t="s">
        <v>338</v>
      </c>
      <c r="M75" s="239" t="s">
        <v>339</v>
      </c>
      <c r="W75" s="239"/>
      <c r="X75" s="239"/>
      <c r="Y75" s="239"/>
      <c r="Z75" s="239"/>
      <c r="AA75" s="239"/>
      <c r="AB75" s="239"/>
    </row>
    <row r="76" spans="1:28" s="146" customFormat="1" ht="18.75">
      <c r="A76" s="195"/>
      <c r="B76" s="479" t="s">
        <v>404</v>
      </c>
      <c r="C76" s="480"/>
      <c r="D76" s="480"/>
      <c r="E76" s="480"/>
      <c r="F76" s="481"/>
      <c r="G76" s="482">
        <f>G75+K47+K53</f>
        <v>-19244.945000000076</v>
      </c>
      <c r="H76" s="483"/>
      <c r="I76" s="484">
        <f>I75+I53-K53+D54</f>
        <v>0</v>
      </c>
      <c r="J76" s="483"/>
      <c r="K76" s="177"/>
      <c r="L76" s="197">
        <f>G76</f>
        <v>-19244.945000000076</v>
      </c>
      <c r="M76" s="197">
        <f>I76</f>
        <v>0</v>
      </c>
      <c r="N76" s="177"/>
      <c r="O76" s="240"/>
      <c r="P76" s="241"/>
      <c r="Q76" s="177"/>
      <c r="R76" s="177"/>
      <c r="S76" s="177"/>
      <c r="T76" s="177"/>
      <c r="U76" s="177"/>
      <c r="V76" s="177"/>
      <c r="W76" s="178"/>
      <c r="X76" s="178"/>
      <c r="Y76" s="178"/>
      <c r="Z76" s="178"/>
      <c r="AA76" s="178"/>
      <c r="AB76" s="178"/>
    </row>
    <row r="77" spans="1:28" s="146" customFormat="1" ht="18.75">
      <c r="A77" s="194"/>
      <c r="B77" s="194"/>
      <c r="C77" s="194"/>
      <c r="D77" s="194"/>
      <c r="E77" s="194"/>
      <c r="F77" s="194"/>
      <c r="G77" s="242"/>
      <c r="H77" s="194"/>
      <c r="I77" s="194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8"/>
      <c r="X77" s="178"/>
      <c r="Y77" s="178"/>
      <c r="Z77" s="178"/>
      <c r="AA77" s="178"/>
      <c r="AB77" s="178"/>
    </row>
    <row r="78" spans="1:28" s="146" customFormat="1" ht="18.75">
      <c r="A78" s="194"/>
      <c r="B78" s="177"/>
      <c r="C78" s="177"/>
      <c r="D78" s="177"/>
      <c r="E78" s="177"/>
      <c r="F78" s="177"/>
      <c r="G78" s="243"/>
      <c r="H78" s="244"/>
      <c r="I78" s="194"/>
      <c r="J78" s="177"/>
      <c r="K78" s="177"/>
      <c r="L78" s="194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8"/>
      <c r="X78" s="178"/>
      <c r="Y78" s="178"/>
      <c r="Z78" s="178"/>
      <c r="AA78" s="178"/>
      <c r="AB78" s="178"/>
    </row>
    <row r="79" spans="1:28" s="146" customFormat="1" ht="18.75">
      <c r="A79" s="194"/>
      <c r="B79" s="177"/>
      <c r="C79" s="177"/>
      <c r="D79" s="177"/>
      <c r="E79" s="177"/>
      <c r="F79" s="177"/>
      <c r="G79" s="194"/>
      <c r="H79" s="194"/>
      <c r="I79" s="194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8"/>
      <c r="X79" s="178"/>
      <c r="Y79" s="178"/>
      <c r="Z79" s="178"/>
      <c r="AA79" s="178"/>
      <c r="AB79" s="178"/>
    </row>
    <row r="80" spans="1:28" s="146" customFormat="1" ht="18.75">
      <c r="A80" s="177"/>
      <c r="B80" s="238"/>
      <c r="C80" s="238"/>
      <c r="D80" s="238"/>
      <c r="E80" s="559" t="s">
        <v>399</v>
      </c>
      <c r="F80" s="560"/>
      <c r="G80" s="482" t="s">
        <v>400</v>
      </c>
      <c r="H80" s="483"/>
      <c r="I80" s="194"/>
      <c r="J80" s="177"/>
      <c r="K80" s="177"/>
      <c r="L80" s="177" t="s">
        <v>401</v>
      </c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8"/>
      <c r="X80" s="178"/>
      <c r="Y80" s="178"/>
      <c r="Z80" s="178"/>
      <c r="AA80" s="178"/>
      <c r="AB80" s="178"/>
    </row>
    <row r="81" spans="1:28" s="146" customFormat="1" ht="18.75">
      <c r="A81" s="194"/>
      <c r="B81" s="561" t="s">
        <v>424</v>
      </c>
      <c r="C81" s="562"/>
      <c r="D81" s="563"/>
      <c r="E81" s="482">
        <f>M47</f>
        <v>69415.05</v>
      </c>
      <c r="F81" s="483"/>
      <c r="G81" s="482">
        <f>N47</f>
        <v>71802.52999999998</v>
      </c>
      <c r="H81" s="483"/>
      <c r="I81" s="194"/>
      <c r="J81" s="177"/>
      <c r="K81" s="177"/>
      <c r="L81" s="194">
        <f>E81-G81+H47-I47</f>
        <v>0</v>
      </c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8"/>
      <c r="X81" s="178"/>
      <c r="Y81" s="178"/>
      <c r="Z81" s="178"/>
      <c r="AA81" s="178"/>
      <c r="AB81" s="178"/>
    </row>
    <row r="82" spans="1:28" s="146" customFormat="1" ht="18.75">
      <c r="A82" s="194"/>
      <c r="B82" s="177"/>
      <c r="C82" s="177"/>
      <c r="D82" s="177"/>
      <c r="E82" s="177"/>
      <c r="F82" s="177"/>
      <c r="G82" s="177"/>
      <c r="H82" s="194"/>
      <c r="I82" s="194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8"/>
      <c r="X82" s="178"/>
      <c r="Y82" s="178"/>
      <c r="Z82" s="178"/>
      <c r="AA82" s="178"/>
      <c r="AB82" s="178"/>
    </row>
    <row r="83" spans="1:28" s="146" customFormat="1" ht="18.75">
      <c r="A83" s="194"/>
      <c r="B83" s="177"/>
      <c r="C83" s="177"/>
      <c r="D83" s="177"/>
      <c r="E83" s="177"/>
      <c r="F83" s="177"/>
      <c r="G83" s="177"/>
      <c r="H83" s="194"/>
      <c r="I83" s="194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8"/>
      <c r="X83" s="178"/>
      <c r="Y83" s="178"/>
      <c r="Z83" s="178"/>
      <c r="AA83" s="178"/>
      <c r="AB83" s="178"/>
    </row>
    <row r="84" spans="1:28" s="146" customFormat="1" ht="18.75">
      <c r="A84" s="194"/>
      <c r="B84" s="177"/>
      <c r="C84" s="177"/>
      <c r="D84" s="177"/>
      <c r="E84" s="177"/>
      <c r="F84" s="177"/>
      <c r="G84" s="177"/>
      <c r="H84" s="194"/>
      <c r="I84" s="194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8"/>
      <c r="X84" s="178"/>
      <c r="Y84" s="178"/>
      <c r="Z84" s="178"/>
      <c r="AA84" s="178"/>
      <c r="AB84" s="178"/>
    </row>
    <row r="85" spans="1:28" s="146" customFormat="1" ht="14.25" customHeight="1">
      <c r="A85" s="194"/>
      <c r="B85" s="177"/>
      <c r="C85" s="177"/>
      <c r="D85" s="177"/>
      <c r="E85" s="177"/>
      <c r="F85" s="177"/>
      <c r="G85" s="177"/>
      <c r="H85" s="194"/>
      <c r="I85" s="194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8"/>
      <c r="X85" s="178"/>
      <c r="Y85" s="178"/>
      <c r="Z85" s="178"/>
      <c r="AA85" s="178"/>
      <c r="AB85" s="178"/>
    </row>
    <row r="86" spans="1:28" s="146" customFormat="1" ht="18.75" hidden="1">
      <c r="A86" s="177"/>
      <c r="B86" s="177"/>
      <c r="C86" s="177"/>
      <c r="D86" s="177"/>
      <c r="E86" s="177"/>
      <c r="F86" s="177"/>
      <c r="G86" s="177"/>
      <c r="H86" s="194"/>
      <c r="I86" s="177"/>
      <c r="J86" s="177"/>
      <c r="K86" s="177"/>
      <c r="L86" s="177">
        <v>0</v>
      </c>
      <c r="M86" s="177"/>
      <c r="N86" s="177"/>
      <c r="O86" s="245" t="s">
        <v>280</v>
      </c>
      <c r="P86" s="246">
        <f>'[2]июнь2013г'!D92</f>
        <v>5934.36</v>
      </c>
      <c r="Q86" s="246">
        <f>'[2]июнь2013г'!E92</f>
        <v>2626.2</v>
      </c>
      <c r="R86" s="246">
        <f>'[2]июнь2013г'!F92</f>
        <v>2134.76</v>
      </c>
      <c r="S86" s="246">
        <f>'[2]июнь2013г'!G92</f>
        <v>6425.8</v>
      </c>
      <c r="T86" s="177"/>
      <c r="U86" s="177"/>
      <c r="V86" s="177"/>
      <c r="W86" s="178"/>
      <c r="X86" s="178"/>
      <c r="Y86" s="178"/>
      <c r="Z86" s="178"/>
      <c r="AA86" s="178"/>
      <c r="AB86" s="178"/>
    </row>
    <row r="87" spans="1:28" s="146" customFormat="1" ht="18.75" hidden="1">
      <c r="A87" s="177"/>
      <c r="B87" s="177"/>
      <c r="C87" s="216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246" t="s">
        <v>283</v>
      </c>
      <c r="P87" s="214">
        <f>S86</f>
        <v>6425.8</v>
      </c>
      <c r="Q87" s="180">
        <v>2626.2</v>
      </c>
      <c r="R87" s="180">
        <v>2377.48</v>
      </c>
      <c r="S87" s="214">
        <f>P87+Q87-R87+L86</f>
        <v>6674.52</v>
      </c>
      <c r="T87" s="177"/>
      <c r="U87" s="177"/>
      <c r="V87" s="177"/>
      <c r="W87" s="178"/>
      <c r="X87" s="178"/>
      <c r="Y87" s="178"/>
      <c r="Z87" s="178"/>
      <c r="AA87" s="178"/>
      <c r="AB87" s="178"/>
    </row>
    <row r="88" spans="1:28" s="146" customFormat="1" ht="18.75" hidden="1">
      <c r="A88" s="177"/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8"/>
      <c r="X88" s="178"/>
      <c r="Y88" s="178"/>
      <c r="Z88" s="178"/>
      <c r="AA88" s="178"/>
      <c r="AB88" s="178"/>
    </row>
    <row r="89" spans="1:28" s="146" customFormat="1" ht="18.75" hidden="1">
      <c r="A89" s="177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8"/>
      <c r="X89" s="178"/>
      <c r="Y89" s="178"/>
      <c r="Z89" s="178"/>
      <c r="AA89" s="178"/>
      <c r="AB89" s="178"/>
    </row>
    <row r="90" spans="1:28" s="146" customFormat="1" ht="18.75">
      <c r="A90" s="247" t="s">
        <v>419</v>
      </c>
      <c r="B90" s="177"/>
      <c r="C90" s="177"/>
      <c r="D90" s="177"/>
      <c r="E90" s="177"/>
      <c r="F90" s="177"/>
      <c r="G90" s="177"/>
      <c r="H90" s="292" t="s">
        <v>70</v>
      </c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8"/>
      <c r="X90" s="178"/>
      <c r="Y90" s="178"/>
      <c r="Z90" s="178"/>
      <c r="AA90" s="178"/>
      <c r="AB90" s="178"/>
    </row>
    <row r="91" spans="1:28" s="146" customFormat="1" ht="18.75">
      <c r="A91" s="247" t="s">
        <v>378</v>
      </c>
      <c r="B91" s="177"/>
      <c r="C91" s="177"/>
      <c r="D91" s="177"/>
      <c r="E91" s="177"/>
      <c r="F91" s="177"/>
      <c r="G91" s="177"/>
      <c r="H91" s="292" t="s">
        <v>71</v>
      </c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8"/>
      <c r="X91" s="178"/>
      <c r="Y91" s="178"/>
      <c r="Z91" s="178"/>
      <c r="AA91" s="178"/>
      <c r="AB91" s="178"/>
    </row>
  </sheetData>
  <sheetProtection password="ECC7" sheet="1" formatCells="0" formatColumns="0" formatRows="0" insertColumns="0" insertRows="0" insertHyperlinks="0" deleteColumns="0" deleteRows="0" sort="0" autoFilter="0" pivotTables="0"/>
  <mergeCells count="39">
    <mergeCell ref="B76:F76"/>
    <mergeCell ref="G76:H76"/>
    <mergeCell ref="I76:J76"/>
    <mergeCell ref="E80:F80"/>
    <mergeCell ref="G80:H80"/>
    <mergeCell ref="B81:D81"/>
    <mergeCell ref="E81:F81"/>
    <mergeCell ref="G81:H81"/>
    <mergeCell ref="G73:H73"/>
    <mergeCell ref="I73:J73"/>
    <mergeCell ref="G74:H74"/>
    <mergeCell ref="I74:J74"/>
    <mergeCell ref="B75:F75"/>
    <mergeCell ref="G75:H75"/>
    <mergeCell ref="I75:J75"/>
    <mergeCell ref="B66:F66"/>
    <mergeCell ref="B67:F67"/>
    <mergeCell ref="B68:F68"/>
    <mergeCell ref="B69:F69"/>
    <mergeCell ref="B70:F70"/>
    <mergeCell ref="B71:F71"/>
    <mergeCell ref="B60:F60"/>
    <mergeCell ref="B61:F61"/>
    <mergeCell ref="B62:F62"/>
    <mergeCell ref="B63:F63"/>
    <mergeCell ref="B64:F64"/>
    <mergeCell ref="B65:F65"/>
    <mergeCell ref="B50:F50"/>
    <mergeCell ref="B53:F53"/>
    <mergeCell ref="B54:C54"/>
    <mergeCell ref="B57:F57"/>
    <mergeCell ref="B58:F58"/>
    <mergeCell ref="B59:F59"/>
    <mergeCell ref="C14:D15"/>
    <mergeCell ref="A35:K36"/>
    <mergeCell ref="W44:AA44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FF00"/>
  </sheetPr>
  <dimension ref="A2:AC91"/>
  <sheetViews>
    <sheetView view="pageBreakPreview" zoomScale="80" zoomScaleSheetLayoutView="80" zoomScalePageLayoutView="0" workbookViewId="0" topLeftCell="A54">
      <selection activeCell="D95" sqref="D95"/>
    </sheetView>
  </sheetViews>
  <sheetFormatPr defaultColWidth="9.140625" defaultRowHeight="15" outlineLevelCol="1"/>
  <cols>
    <col min="1" max="1" width="9.8515625" style="177" bestFit="1" customWidth="1"/>
    <col min="2" max="2" width="12.140625" style="177" customWidth="1"/>
    <col min="3" max="3" width="10.7109375" style="177" customWidth="1"/>
    <col min="4" max="4" width="10.57421875" style="177" customWidth="1"/>
    <col min="5" max="5" width="10.28125" style="177" customWidth="1"/>
    <col min="6" max="6" width="11.421875" style="177" customWidth="1"/>
    <col min="7" max="7" width="12.140625" style="177" customWidth="1"/>
    <col min="8" max="8" width="13.140625" style="177" customWidth="1"/>
    <col min="9" max="9" width="13.421875" style="177" customWidth="1"/>
    <col min="10" max="10" width="12.7109375" style="177" customWidth="1"/>
    <col min="11" max="11" width="18.140625" style="177" customWidth="1"/>
    <col min="12" max="12" width="13.421875" style="177" hidden="1" customWidth="1" outlineLevel="1"/>
    <col min="13" max="13" width="12.7109375" style="177" hidden="1" customWidth="1" outlineLevel="1"/>
    <col min="14" max="14" width="13.28125" style="177" hidden="1" customWidth="1" outlineLevel="1"/>
    <col min="15" max="15" width="12.7109375" style="177" hidden="1" customWidth="1" outlineLevel="1"/>
    <col min="16" max="16" width="12.8515625" style="177" hidden="1" customWidth="1" outlineLevel="1"/>
    <col min="17" max="17" width="7.421875" style="177" hidden="1" customWidth="1" outlineLevel="1"/>
    <col min="18" max="20" width="9.140625" style="177" hidden="1" customWidth="1" outlineLevel="1"/>
    <col min="21" max="21" width="9.140625" style="177" customWidth="1" collapsed="1"/>
    <col min="22" max="22" width="6.7109375" style="177" bestFit="1" customWidth="1"/>
    <col min="23" max="23" width="12.7109375" style="178" bestFit="1" customWidth="1"/>
    <col min="24" max="27" width="13.00390625" style="178" bestFit="1" customWidth="1"/>
    <col min="28" max="28" width="9.140625" style="178" customWidth="1"/>
    <col min="29" max="41" width="9.140625" style="146" customWidth="1"/>
    <col min="42" max="16384" width="9.140625" style="177" customWidth="1"/>
  </cols>
  <sheetData>
    <row r="1" ht="12.75" customHeight="1" hidden="1"/>
    <row r="2" spans="2:8" ht="18.75" hidden="1">
      <c r="B2" s="179" t="s">
        <v>293</v>
      </c>
      <c r="C2" s="179"/>
      <c r="D2" s="179" t="s">
        <v>294</v>
      </c>
      <c r="E2" s="179"/>
      <c r="F2" s="179" t="s">
        <v>295</v>
      </c>
      <c r="G2" s="179"/>
      <c r="H2" s="179"/>
    </row>
    <row r="3" ht="18.75" hidden="1"/>
    <row r="4" ht="1.5" customHeight="1" hidden="1"/>
    <row r="5" ht="18.75" hidden="1"/>
    <row r="6" spans="2:11" ht="18.75" hidden="1">
      <c r="B6" s="180"/>
      <c r="C6" s="181" t="s">
        <v>0</v>
      </c>
      <c r="D6" s="181" t="s">
        <v>1</v>
      </c>
      <c r="E6" s="181"/>
      <c r="F6" s="181" t="s">
        <v>2</v>
      </c>
      <c r="G6" s="181" t="s">
        <v>3</v>
      </c>
      <c r="H6" s="181" t="s">
        <v>4</v>
      </c>
      <c r="I6" s="181" t="s">
        <v>5</v>
      </c>
      <c r="J6" s="181"/>
      <c r="K6" s="182"/>
    </row>
    <row r="7" spans="2:11" ht="18.75" hidden="1">
      <c r="B7" s="180"/>
      <c r="C7" s="181" t="s">
        <v>6</v>
      </c>
      <c r="D7" s="181"/>
      <c r="E7" s="181"/>
      <c r="F7" s="181"/>
      <c r="G7" s="181" t="s">
        <v>7</v>
      </c>
      <c r="H7" s="181" t="s">
        <v>8</v>
      </c>
      <c r="I7" s="181" t="s">
        <v>9</v>
      </c>
      <c r="J7" s="181"/>
      <c r="K7" s="182"/>
    </row>
    <row r="8" spans="2:11" ht="18.75" hidden="1">
      <c r="B8" s="180" t="s">
        <v>177</v>
      </c>
      <c r="C8" s="183">
        <v>48.28</v>
      </c>
      <c r="D8" s="183">
        <v>0</v>
      </c>
      <c r="E8" s="183"/>
      <c r="F8" s="184"/>
      <c r="G8" s="180"/>
      <c r="H8" s="183">
        <v>0</v>
      </c>
      <c r="I8" s="184">
        <v>48.28</v>
      </c>
      <c r="J8" s="180"/>
      <c r="K8" s="185"/>
    </row>
    <row r="9" spans="2:11" ht="18.75" hidden="1">
      <c r="B9" s="180" t="s">
        <v>11</v>
      </c>
      <c r="C9" s="183">
        <v>4790.06</v>
      </c>
      <c r="D9" s="183">
        <v>3707.55</v>
      </c>
      <c r="E9" s="183"/>
      <c r="F9" s="184">
        <v>2795.32</v>
      </c>
      <c r="G9" s="180"/>
      <c r="H9" s="183">
        <v>2795.32</v>
      </c>
      <c r="I9" s="184">
        <v>5702.29</v>
      </c>
      <c r="J9" s="180"/>
      <c r="K9" s="185"/>
    </row>
    <row r="10" spans="2:11" ht="18.75" hidden="1">
      <c r="B10" s="180" t="s">
        <v>12</v>
      </c>
      <c r="C10" s="180"/>
      <c r="D10" s="183">
        <f>SUM(D8:D9)</f>
        <v>3707.55</v>
      </c>
      <c r="E10" s="183"/>
      <c r="F10" s="180"/>
      <c r="G10" s="180"/>
      <c r="H10" s="183">
        <f>SUM(H8:H9)</f>
        <v>2795.32</v>
      </c>
      <c r="I10" s="180"/>
      <c r="J10" s="180"/>
      <c r="K10" s="185"/>
    </row>
    <row r="11" ht="18.75" hidden="1">
      <c r="B11" s="177" t="s">
        <v>296</v>
      </c>
    </row>
    <row r="12" ht="7.5" customHeight="1" hidden="1"/>
    <row r="13" ht="8.25" customHeight="1" hidden="1"/>
    <row r="14" spans="2:17" ht="18.75" hidden="1">
      <c r="B14" s="186" t="s">
        <v>252</v>
      </c>
      <c r="C14" s="511" t="s">
        <v>14</v>
      </c>
      <c r="D14" s="512"/>
      <c r="E14" s="396"/>
      <c r="F14" s="181"/>
      <c r="G14" s="181"/>
      <c r="H14" s="181"/>
      <c r="I14" s="181" t="s">
        <v>20</v>
      </c>
      <c r="J14" s="185"/>
      <c r="K14" s="185"/>
      <c r="L14" s="185"/>
      <c r="M14" s="185"/>
      <c r="N14" s="185"/>
      <c r="O14" s="185"/>
      <c r="P14" s="185"/>
      <c r="Q14" s="185"/>
    </row>
    <row r="15" spans="2:17" ht="14.25" customHeight="1" hidden="1">
      <c r="B15" s="187"/>
      <c r="C15" s="513"/>
      <c r="D15" s="514"/>
      <c r="E15" s="397"/>
      <c r="F15" s="181"/>
      <c r="G15" s="181"/>
      <c r="H15" s="181" t="s">
        <v>270</v>
      </c>
      <c r="I15" s="181"/>
      <c r="J15" s="185"/>
      <c r="K15" s="185"/>
      <c r="L15" s="185"/>
      <c r="M15" s="185"/>
      <c r="N15" s="185"/>
      <c r="O15" s="185"/>
      <c r="P15" s="185"/>
      <c r="Q15" s="185"/>
    </row>
    <row r="16" spans="2:17" ht="3.75" customHeight="1" hidden="1">
      <c r="B16" s="188"/>
      <c r="C16" s="180"/>
      <c r="D16" s="180"/>
      <c r="E16" s="180"/>
      <c r="F16" s="180"/>
      <c r="G16" s="180"/>
      <c r="H16" s="180"/>
      <c r="I16" s="180"/>
      <c r="J16" s="185"/>
      <c r="K16" s="185"/>
      <c r="L16" s="185"/>
      <c r="M16" s="185"/>
      <c r="N16" s="185"/>
      <c r="O16" s="185"/>
      <c r="P16" s="185"/>
      <c r="Q16" s="185"/>
    </row>
    <row r="17" spans="2:17" ht="13.5" customHeight="1" hidden="1">
      <c r="B17" s="180"/>
      <c r="C17" s="180"/>
      <c r="D17" s="180"/>
      <c r="E17" s="180"/>
      <c r="F17" s="180"/>
      <c r="G17" s="180"/>
      <c r="H17" s="180"/>
      <c r="I17" s="180"/>
      <c r="J17" s="185"/>
      <c r="K17" s="185"/>
      <c r="L17" s="185"/>
      <c r="M17" s="185"/>
      <c r="N17" s="185"/>
      <c r="O17" s="185"/>
      <c r="P17" s="185"/>
      <c r="Q17" s="185"/>
    </row>
    <row r="18" spans="2:17" ht="0.75" customHeight="1" hidden="1">
      <c r="B18" s="180"/>
      <c r="C18" s="180"/>
      <c r="D18" s="180"/>
      <c r="E18" s="180"/>
      <c r="F18" s="180"/>
      <c r="G18" s="180"/>
      <c r="H18" s="180"/>
      <c r="I18" s="180"/>
      <c r="J18" s="185"/>
      <c r="K18" s="185"/>
      <c r="L18" s="185"/>
      <c r="M18" s="185"/>
      <c r="N18" s="185"/>
      <c r="O18" s="185"/>
      <c r="P18" s="185"/>
      <c r="Q18" s="185"/>
    </row>
    <row r="19" spans="2:17" ht="14.25" customHeight="1" hidden="1" thickBot="1">
      <c r="B19" s="180"/>
      <c r="C19" s="180"/>
      <c r="D19" s="180"/>
      <c r="E19" s="180"/>
      <c r="F19" s="180"/>
      <c r="G19" s="180"/>
      <c r="H19" s="180"/>
      <c r="I19" s="180"/>
      <c r="J19" s="185"/>
      <c r="K19" s="185"/>
      <c r="L19" s="185"/>
      <c r="M19" s="185"/>
      <c r="N19" s="185"/>
      <c r="O19" s="185"/>
      <c r="P19" s="185"/>
      <c r="Q19" s="185"/>
    </row>
    <row r="20" spans="2:17" ht="0.75" customHeight="1" hidden="1">
      <c r="B20" s="180"/>
      <c r="C20" s="180"/>
      <c r="D20" s="180"/>
      <c r="E20" s="180"/>
      <c r="F20" s="180"/>
      <c r="G20" s="180"/>
      <c r="H20" s="180"/>
      <c r="I20" s="180"/>
      <c r="J20" s="185"/>
      <c r="K20" s="185"/>
      <c r="L20" s="185"/>
      <c r="M20" s="185"/>
      <c r="N20" s="185"/>
      <c r="O20" s="185"/>
      <c r="P20" s="185"/>
      <c r="Q20" s="185"/>
    </row>
    <row r="21" spans="2:17" ht="19.5" hidden="1" thickBot="1">
      <c r="B21" s="180"/>
      <c r="C21" s="180"/>
      <c r="D21" s="180"/>
      <c r="E21" s="180"/>
      <c r="F21" s="180"/>
      <c r="G21" s="189" t="s">
        <v>297</v>
      </c>
      <c r="H21" s="190" t="s">
        <v>262</v>
      </c>
      <c r="I21" s="180"/>
      <c r="J21" s="185"/>
      <c r="K21" s="185"/>
      <c r="L21" s="185"/>
      <c r="M21" s="185"/>
      <c r="N21" s="185"/>
      <c r="O21" s="185"/>
      <c r="P21" s="185"/>
      <c r="Q21" s="185"/>
    </row>
    <row r="22" spans="2:17" ht="18.75" hidden="1">
      <c r="B22" s="191" t="s">
        <v>215</v>
      </c>
      <c r="C22" s="191"/>
      <c r="D22" s="191"/>
      <c r="E22" s="191"/>
      <c r="F22" s="183"/>
      <c r="G22" s="180">
        <v>347.8</v>
      </c>
      <c r="H22" s="180">
        <v>7.55</v>
      </c>
      <c r="I22" s="184">
        <f>G22*H22</f>
        <v>2625.89</v>
      </c>
      <c r="J22" s="185"/>
      <c r="K22" s="185"/>
      <c r="L22" s="185"/>
      <c r="M22" s="185"/>
      <c r="N22" s="185"/>
      <c r="O22" s="185"/>
      <c r="P22" s="185"/>
      <c r="Q22" s="185"/>
    </row>
    <row r="23" spans="2:17" ht="18.75" hidden="1">
      <c r="B23" s="191" t="s">
        <v>216</v>
      </c>
      <c r="C23" s="191"/>
      <c r="D23" s="191"/>
      <c r="E23" s="191"/>
      <c r="F23" s="180"/>
      <c r="G23" s="180"/>
      <c r="H23" s="180"/>
      <c r="I23" s="180"/>
      <c r="J23" s="185"/>
      <c r="K23" s="185"/>
      <c r="L23" s="185"/>
      <c r="M23" s="185"/>
      <c r="N23" s="185"/>
      <c r="O23" s="185"/>
      <c r="P23" s="185"/>
      <c r="Q23" s="185"/>
    </row>
    <row r="24" spans="2:17" ht="2.25" customHeight="1" hidden="1">
      <c r="B24" s="191" t="s">
        <v>217</v>
      </c>
      <c r="C24" s="191" t="s">
        <v>218</v>
      </c>
      <c r="D24" s="191"/>
      <c r="E24" s="191"/>
      <c r="F24" s="180"/>
      <c r="G24" s="180"/>
      <c r="H24" s="180"/>
      <c r="I24" s="180"/>
      <c r="J24" s="185"/>
      <c r="K24" s="185"/>
      <c r="L24" s="185"/>
      <c r="M24" s="185"/>
      <c r="N24" s="185"/>
      <c r="O24" s="185"/>
      <c r="P24" s="185"/>
      <c r="Q24" s="185"/>
    </row>
    <row r="25" spans="2:17" ht="14.25" customHeight="1" hidden="1">
      <c r="B25" s="191" t="s">
        <v>219</v>
      </c>
      <c r="C25" s="191"/>
      <c r="D25" s="191"/>
      <c r="E25" s="191"/>
      <c r="F25" s="180"/>
      <c r="G25" s="180"/>
      <c r="H25" s="180"/>
      <c r="I25" s="180"/>
      <c r="J25" s="185"/>
      <c r="K25" s="185"/>
      <c r="L25" s="185"/>
      <c r="M25" s="185"/>
      <c r="N25" s="185"/>
      <c r="O25" s="185"/>
      <c r="P25" s="185"/>
      <c r="Q25" s="185"/>
    </row>
    <row r="26" spans="2:17" ht="18.75" hidden="1">
      <c r="B26" s="180"/>
      <c r="C26" s="180"/>
      <c r="D26" s="180"/>
      <c r="E26" s="180"/>
      <c r="F26" s="180"/>
      <c r="G26" s="180"/>
      <c r="H26" s="180"/>
      <c r="I26" s="180"/>
      <c r="J26" s="185"/>
      <c r="K26" s="185"/>
      <c r="L26" s="185"/>
      <c r="M26" s="185"/>
      <c r="N26" s="185"/>
      <c r="O26" s="185"/>
      <c r="P26" s="185"/>
      <c r="Q26" s="185"/>
    </row>
    <row r="27" spans="2:17" ht="0.75" customHeight="1" hidden="1">
      <c r="B27" s="180"/>
      <c r="C27" s="180"/>
      <c r="D27" s="180"/>
      <c r="E27" s="180"/>
      <c r="F27" s="180"/>
      <c r="G27" s="180"/>
      <c r="H27" s="180"/>
      <c r="I27" s="180"/>
      <c r="J27" s="185"/>
      <c r="K27" s="185"/>
      <c r="L27" s="185"/>
      <c r="M27" s="185"/>
      <c r="N27" s="185"/>
      <c r="O27" s="185"/>
      <c r="P27" s="185"/>
      <c r="Q27" s="185"/>
    </row>
    <row r="28" spans="2:17" ht="3.75" customHeight="1" hidden="1">
      <c r="B28" s="180"/>
      <c r="C28" s="180"/>
      <c r="D28" s="180"/>
      <c r="E28" s="180"/>
      <c r="F28" s="180"/>
      <c r="G28" s="180"/>
      <c r="H28" s="180"/>
      <c r="I28" s="180"/>
      <c r="J28" s="185"/>
      <c r="K28" s="185"/>
      <c r="L28" s="185"/>
      <c r="M28" s="185"/>
      <c r="N28" s="185"/>
      <c r="O28" s="185"/>
      <c r="P28" s="185"/>
      <c r="Q28" s="185"/>
    </row>
    <row r="29" spans="2:17" ht="18.75" hidden="1">
      <c r="B29" s="180"/>
      <c r="C29" s="180"/>
      <c r="D29" s="180"/>
      <c r="E29" s="180"/>
      <c r="F29" s="180"/>
      <c r="G29" s="180"/>
      <c r="H29" s="180"/>
      <c r="I29" s="180"/>
      <c r="J29" s="185"/>
      <c r="K29" s="185"/>
      <c r="L29" s="185"/>
      <c r="M29" s="185"/>
      <c r="N29" s="185"/>
      <c r="O29" s="185"/>
      <c r="P29" s="185"/>
      <c r="Q29" s="185"/>
    </row>
    <row r="30" spans="2:17" ht="0.75" customHeight="1" hidden="1">
      <c r="B30" s="180"/>
      <c r="C30" s="180"/>
      <c r="D30" s="180"/>
      <c r="E30" s="180"/>
      <c r="F30" s="180"/>
      <c r="G30" s="180"/>
      <c r="H30" s="180"/>
      <c r="I30" s="180"/>
      <c r="J30" s="185"/>
      <c r="K30" s="185"/>
      <c r="L30" s="185"/>
      <c r="M30" s="185"/>
      <c r="N30" s="185"/>
      <c r="O30" s="185"/>
      <c r="P30" s="185"/>
      <c r="Q30" s="185"/>
    </row>
    <row r="31" spans="2:17" ht="18.75" hidden="1">
      <c r="B31" s="180"/>
      <c r="C31" s="180"/>
      <c r="D31" s="180"/>
      <c r="E31" s="180"/>
      <c r="F31" s="180"/>
      <c r="G31" s="180"/>
      <c r="H31" s="180"/>
      <c r="I31" s="180"/>
      <c r="J31" s="185"/>
      <c r="K31" s="185"/>
      <c r="L31" s="185"/>
      <c r="M31" s="185"/>
      <c r="N31" s="185"/>
      <c r="O31" s="185"/>
      <c r="P31" s="185"/>
      <c r="Q31" s="185"/>
    </row>
    <row r="32" spans="2:17" ht="18.75" hidden="1">
      <c r="B32" s="180"/>
      <c r="C32" s="180"/>
      <c r="D32" s="180"/>
      <c r="E32" s="180"/>
      <c r="F32" s="180"/>
      <c r="G32" s="180"/>
      <c r="H32" s="180"/>
      <c r="I32" s="180"/>
      <c r="J32" s="185"/>
      <c r="K32" s="185"/>
      <c r="L32" s="185"/>
      <c r="M32" s="185"/>
      <c r="N32" s="185"/>
      <c r="O32" s="185"/>
      <c r="P32" s="185"/>
      <c r="Q32" s="185"/>
    </row>
    <row r="33" spans="1:28" s="146" customFormat="1" ht="18.75" hidden="1">
      <c r="A33" s="177"/>
      <c r="B33" s="180"/>
      <c r="C33" s="180"/>
      <c r="D33" s="180"/>
      <c r="E33" s="180"/>
      <c r="F33" s="180"/>
      <c r="G33" s="181"/>
      <c r="H33" s="181"/>
      <c r="I33" s="192"/>
      <c r="J33" s="185"/>
      <c r="K33" s="185"/>
      <c r="L33" s="185"/>
      <c r="M33" s="185"/>
      <c r="N33" s="185"/>
      <c r="O33" s="185"/>
      <c r="P33" s="185"/>
      <c r="Q33" s="185"/>
      <c r="R33" s="177"/>
      <c r="S33" s="177"/>
      <c r="T33" s="177"/>
      <c r="U33" s="177"/>
      <c r="V33" s="177"/>
      <c r="W33" s="178"/>
      <c r="X33" s="178"/>
      <c r="Y33" s="178"/>
      <c r="Z33" s="178"/>
      <c r="AA33" s="178"/>
      <c r="AB33" s="178"/>
    </row>
    <row r="34" spans="1:28" s="146" customFormat="1" ht="18.75" hidden="1">
      <c r="A34" s="177"/>
      <c r="B34" s="180"/>
      <c r="C34" s="180"/>
      <c r="D34" s="180"/>
      <c r="E34" s="180"/>
      <c r="F34" s="180"/>
      <c r="G34" s="180"/>
      <c r="H34" s="180" t="s">
        <v>27</v>
      </c>
      <c r="I34" s="193">
        <f>SUM(I17:I33)</f>
        <v>2625.89</v>
      </c>
      <c r="J34" s="185"/>
      <c r="K34" s="185"/>
      <c r="L34" s="185"/>
      <c r="M34" s="185"/>
      <c r="N34" s="185"/>
      <c r="O34" s="185"/>
      <c r="P34" s="185"/>
      <c r="Q34" s="185"/>
      <c r="R34" s="177"/>
      <c r="S34" s="177"/>
      <c r="T34" s="177"/>
      <c r="U34" s="177"/>
      <c r="V34" s="177"/>
      <c r="W34" s="178"/>
      <c r="X34" s="178"/>
      <c r="Y34" s="178"/>
      <c r="Z34" s="178"/>
      <c r="AA34" s="178"/>
      <c r="AB34" s="178"/>
    </row>
    <row r="35" spans="1:28" s="146" customFormat="1" ht="18.75">
      <c r="A35" s="515" t="s">
        <v>298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8"/>
      <c r="X35" s="178"/>
      <c r="Y35" s="178"/>
      <c r="Z35" s="178"/>
      <c r="AA35" s="178"/>
      <c r="AB35" s="178"/>
    </row>
    <row r="36" spans="1:28" s="146" customFormat="1" ht="18.75">
      <c r="A36" s="515"/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8"/>
      <c r="X36" s="178"/>
      <c r="Y36" s="178"/>
      <c r="Z36" s="178"/>
      <c r="AA36" s="178"/>
      <c r="AB36" s="178"/>
    </row>
    <row r="37" spans="1:28" s="146" customFormat="1" ht="18.75" hidden="1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8"/>
      <c r="X37" s="178"/>
      <c r="Y37" s="178"/>
      <c r="Z37" s="178"/>
      <c r="AA37" s="178"/>
      <c r="AB37" s="178"/>
    </row>
    <row r="38" spans="1:28" s="146" customFormat="1" ht="18.75" hidden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8"/>
      <c r="X38" s="178"/>
      <c r="Y38" s="178"/>
      <c r="Z38" s="178"/>
      <c r="AA38" s="178"/>
      <c r="AB38" s="178"/>
    </row>
    <row r="39" spans="1:28" s="146" customFormat="1" ht="18.75">
      <c r="A39" s="194"/>
      <c r="B39" s="195"/>
      <c r="C39" s="195"/>
      <c r="D39" s="195"/>
      <c r="E39" s="195"/>
      <c r="F39" s="195"/>
      <c r="G39" s="195"/>
      <c r="H39" s="194"/>
      <c r="I39" s="194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8"/>
      <c r="X39" s="178"/>
      <c r="Y39" s="178"/>
      <c r="Z39" s="178"/>
      <c r="AA39" s="178"/>
      <c r="AB39" s="178"/>
    </row>
    <row r="40" spans="1:28" s="146" customFormat="1" ht="18.75">
      <c r="A40" s="194"/>
      <c r="B40" s="194" t="s">
        <v>299</v>
      </c>
      <c r="C40" s="195"/>
      <c r="D40" s="195"/>
      <c r="E40" s="195"/>
      <c r="F40" s="195"/>
      <c r="G40" s="194"/>
      <c r="H40" s="195"/>
      <c r="I40" s="194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8"/>
      <c r="X40" s="178"/>
      <c r="Y40" s="178"/>
      <c r="Z40" s="178"/>
      <c r="AA40" s="178"/>
      <c r="AB40" s="178"/>
    </row>
    <row r="41" spans="1:28" s="146" customFormat="1" ht="18.75">
      <c r="A41" s="194"/>
      <c r="B41" s="195" t="s">
        <v>300</v>
      </c>
      <c r="C41" s="194" t="s">
        <v>301</v>
      </c>
      <c r="D41" s="194"/>
      <c r="E41" s="194"/>
      <c r="F41" s="195"/>
      <c r="G41" s="194"/>
      <c r="H41" s="195"/>
      <c r="I41" s="194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8"/>
      <c r="X41" s="178"/>
      <c r="Y41" s="178"/>
      <c r="Z41" s="178"/>
      <c r="AA41" s="178"/>
      <c r="AB41" s="178"/>
    </row>
    <row r="42" spans="1:28" s="146" customFormat="1" ht="18.75">
      <c r="A42" s="194"/>
      <c r="B42" s="195" t="s">
        <v>302</v>
      </c>
      <c r="C42" s="196">
        <v>1798.5</v>
      </c>
      <c r="D42" s="194" t="s">
        <v>303</v>
      </c>
      <c r="E42" s="194"/>
      <c r="F42" s="195"/>
      <c r="G42" s="194"/>
      <c r="H42" s="195"/>
      <c r="I42" s="194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8"/>
      <c r="X42" s="178"/>
      <c r="Y42" s="178"/>
      <c r="Z42" s="178"/>
      <c r="AA42" s="178"/>
      <c r="AB42" s="178"/>
    </row>
    <row r="43" spans="1:29" s="146" customFormat="1" ht="18" customHeight="1">
      <c r="A43" s="194"/>
      <c r="B43" s="195" t="s">
        <v>304</v>
      </c>
      <c r="C43" s="197" t="s">
        <v>348</v>
      </c>
      <c r="D43" s="194" t="s">
        <v>405</v>
      </c>
      <c r="E43" s="194"/>
      <c r="F43" s="194"/>
      <c r="G43" s="195"/>
      <c r="H43" s="195"/>
      <c r="I43" s="194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85"/>
      <c r="W43" s="239"/>
      <c r="X43" s="239"/>
      <c r="Y43" s="239"/>
      <c r="Z43" s="239"/>
      <c r="AA43" s="239"/>
      <c r="AB43" s="239"/>
      <c r="AC43" s="320"/>
    </row>
    <row r="44" spans="1:29" s="146" customFormat="1" ht="18" customHeight="1">
      <c r="A44" s="194"/>
      <c r="B44" s="195"/>
      <c r="C44" s="197"/>
      <c r="D44" s="194"/>
      <c r="E44" s="194"/>
      <c r="F44" s="194"/>
      <c r="G44" s="195"/>
      <c r="H44" s="195"/>
      <c r="I44" s="194"/>
      <c r="J44" s="177"/>
      <c r="K44" s="177"/>
      <c r="M44" s="177"/>
      <c r="N44" s="177"/>
      <c r="O44" s="177"/>
      <c r="P44" s="177"/>
      <c r="Q44" s="177"/>
      <c r="R44" s="177"/>
      <c r="S44" s="177"/>
      <c r="T44" s="177"/>
      <c r="U44" s="177"/>
      <c r="V44" s="185"/>
      <c r="W44" s="564"/>
      <c r="X44" s="564"/>
      <c r="Y44" s="564"/>
      <c r="Z44" s="564"/>
      <c r="AA44" s="564"/>
      <c r="AB44" s="239"/>
      <c r="AC44" s="320"/>
    </row>
    <row r="45" spans="1:29" s="146" customFormat="1" ht="60" customHeight="1">
      <c r="A45" s="194"/>
      <c r="B45" s="195"/>
      <c r="C45" s="197"/>
      <c r="D45" s="194"/>
      <c r="E45" s="194"/>
      <c r="F45" s="194"/>
      <c r="G45" s="198" t="s">
        <v>307</v>
      </c>
      <c r="H45" s="199" t="s">
        <v>1</v>
      </c>
      <c r="I45" s="199" t="s">
        <v>2</v>
      </c>
      <c r="J45" s="200" t="s">
        <v>308</v>
      </c>
      <c r="K45" s="399" t="s">
        <v>309</v>
      </c>
      <c r="M45" s="177"/>
      <c r="N45" s="177"/>
      <c r="O45" s="177"/>
      <c r="P45" s="177"/>
      <c r="Q45" s="177"/>
      <c r="R45" s="177"/>
      <c r="S45" s="177"/>
      <c r="T45" s="177"/>
      <c r="U45" s="177"/>
      <c r="V45" s="320"/>
      <c r="W45" s="321"/>
      <c r="X45" s="321"/>
      <c r="Y45" s="321"/>
      <c r="Z45" s="321"/>
      <c r="AA45" s="321"/>
      <c r="AB45" s="239"/>
      <c r="AC45" s="320"/>
    </row>
    <row r="46" spans="1:29" s="207" customFormat="1" ht="12.75" customHeight="1">
      <c r="A46" s="202"/>
      <c r="B46" s="203"/>
      <c r="C46" s="204"/>
      <c r="D46" s="202"/>
      <c r="E46" s="202"/>
      <c r="F46" s="202"/>
      <c r="G46" s="205" t="s">
        <v>51</v>
      </c>
      <c r="H46" s="205" t="s">
        <v>51</v>
      </c>
      <c r="I46" s="205" t="s">
        <v>51</v>
      </c>
      <c r="J46" s="205" t="s">
        <v>51</v>
      </c>
      <c r="K46" s="205" t="s">
        <v>51</v>
      </c>
      <c r="M46" s="206" t="s">
        <v>397</v>
      </c>
      <c r="N46" s="206" t="s">
        <v>398</v>
      </c>
      <c r="O46" s="280" t="s">
        <v>409</v>
      </c>
      <c r="P46" s="280" t="s">
        <v>311</v>
      </c>
      <c r="Q46" s="280" t="s">
        <v>410</v>
      </c>
      <c r="R46" s="280" t="s">
        <v>411</v>
      </c>
      <c r="S46" s="206"/>
      <c r="V46" s="322"/>
      <c r="W46" s="323"/>
      <c r="X46" s="323"/>
      <c r="Y46" s="323"/>
      <c r="Z46" s="323"/>
      <c r="AA46" s="323"/>
      <c r="AB46" s="324"/>
      <c r="AC46" s="282"/>
    </row>
    <row r="47" spans="1:29" s="146" customFormat="1" ht="33" customHeight="1">
      <c r="A47" s="194"/>
      <c r="B47" s="503" t="s">
        <v>314</v>
      </c>
      <c r="C47" s="503"/>
      <c r="D47" s="503"/>
      <c r="E47" s="503"/>
      <c r="F47" s="503"/>
      <c r="G47" s="210">
        <f>G49+G50</f>
        <v>16.1</v>
      </c>
      <c r="H47" s="211">
        <f>H49+H50</f>
        <v>28955.850000000002</v>
      </c>
      <c r="I47" s="211">
        <f>I49+I50</f>
        <v>32116.489999999998</v>
      </c>
      <c r="J47" s="211">
        <f>J50+J49</f>
        <v>18932.955</v>
      </c>
      <c r="K47" s="211">
        <f>I47-J47</f>
        <v>13183.534999999996</v>
      </c>
      <c r="M47" s="370">
        <v>71802.52999999998</v>
      </c>
      <c r="N47" s="370">
        <v>68641.89</v>
      </c>
      <c r="O47" s="285">
        <v>31968.1</v>
      </c>
      <c r="P47" s="285">
        <v>148.39</v>
      </c>
      <c r="Q47" s="285">
        <v>0</v>
      </c>
      <c r="R47" s="285">
        <v>165.96</v>
      </c>
      <c r="S47" s="286"/>
      <c r="T47" s="177"/>
      <c r="U47" s="177"/>
      <c r="V47" s="322"/>
      <c r="W47" s="325"/>
      <c r="X47" s="325"/>
      <c r="Y47" s="325"/>
      <c r="Z47" s="323"/>
      <c r="AA47" s="326"/>
      <c r="AB47" s="239"/>
      <c r="AC47" s="320"/>
    </row>
    <row r="48" spans="1:29" s="146" customFormat="1" ht="18" customHeight="1">
      <c r="A48" s="194"/>
      <c r="B48" s="516" t="s">
        <v>315</v>
      </c>
      <c r="C48" s="486"/>
      <c r="D48" s="486"/>
      <c r="E48" s="486"/>
      <c r="F48" s="487"/>
      <c r="G48" s="213"/>
      <c r="H48" s="214"/>
      <c r="I48" s="214"/>
      <c r="J48" s="180"/>
      <c r="K48" s="180"/>
      <c r="L48" s="385">
        <f>K49+K50</f>
        <v>13183.534999999996</v>
      </c>
      <c r="M48" s="177"/>
      <c r="N48" s="177"/>
      <c r="O48" s="177"/>
      <c r="P48" s="177"/>
      <c r="Q48" s="177"/>
      <c r="R48" s="177"/>
      <c r="S48" s="177"/>
      <c r="T48" s="177"/>
      <c r="U48" s="177"/>
      <c r="V48" s="322"/>
      <c r="W48" s="325"/>
      <c r="X48" s="325"/>
      <c r="Y48" s="325"/>
      <c r="Z48" s="323"/>
      <c r="AA48" s="326"/>
      <c r="AB48" s="239"/>
      <c r="AC48" s="320"/>
    </row>
    <row r="49" spans="1:29" s="146" customFormat="1" ht="18" customHeight="1">
      <c r="A49" s="194"/>
      <c r="B49" s="501" t="s">
        <v>11</v>
      </c>
      <c r="C49" s="501"/>
      <c r="D49" s="501"/>
      <c r="E49" s="501"/>
      <c r="F49" s="501"/>
      <c r="G49" s="213">
        <f>G58</f>
        <v>10.030000000000001</v>
      </c>
      <c r="H49" s="214">
        <f>G49*C42</f>
        <v>18038.955</v>
      </c>
      <c r="I49" s="214">
        <f>H49</f>
        <v>18038.955</v>
      </c>
      <c r="J49" s="214">
        <f>H58</f>
        <v>18038.955</v>
      </c>
      <c r="K49" s="214">
        <f>I49-J49</f>
        <v>0</v>
      </c>
      <c r="M49" s="177"/>
      <c r="N49" s="177"/>
      <c r="O49" s="177"/>
      <c r="P49" s="177"/>
      <c r="Q49" s="177"/>
      <c r="R49" s="177"/>
      <c r="S49" s="177"/>
      <c r="T49" s="177"/>
      <c r="U49" s="177"/>
      <c r="V49" s="322"/>
      <c r="W49" s="327"/>
      <c r="X49" s="327"/>
      <c r="Y49" s="327"/>
      <c r="Z49" s="323"/>
      <c r="AA49" s="328"/>
      <c r="AB49" s="239"/>
      <c r="AC49" s="320"/>
    </row>
    <row r="50" spans="1:29" s="146" customFormat="1" ht="18" customHeight="1">
      <c r="A50" s="194"/>
      <c r="B50" s="501" t="s">
        <v>62</v>
      </c>
      <c r="C50" s="501"/>
      <c r="D50" s="501"/>
      <c r="E50" s="501"/>
      <c r="F50" s="501"/>
      <c r="G50" s="213">
        <v>6.07</v>
      </c>
      <c r="H50" s="214">
        <f>G50*C42</f>
        <v>10916.895</v>
      </c>
      <c r="I50" s="214">
        <f>O47+P47-I49</f>
        <v>14077.534999999996</v>
      </c>
      <c r="J50" s="214">
        <f>H64</f>
        <v>894</v>
      </c>
      <c r="K50" s="214">
        <f>I50-J50</f>
        <v>13183.534999999996</v>
      </c>
      <c r="M50" s="177"/>
      <c r="N50" s="177"/>
      <c r="O50" s="177"/>
      <c r="P50" s="177"/>
      <c r="Q50" s="177"/>
      <c r="R50" s="177"/>
      <c r="S50" s="177"/>
      <c r="T50" s="177"/>
      <c r="U50" s="177"/>
      <c r="V50" s="322"/>
      <c r="W50" s="325"/>
      <c r="X50" s="325"/>
      <c r="Y50" s="325"/>
      <c r="Z50" s="323"/>
      <c r="AA50" s="326"/>
      <c r="AB50" s="239"/>
      <c r="AC50" s="320"/>
    </row>
    <row r="51" spans="1:29" s="146" customFormat="1" ht="36.75" customHeight="1">
      <c r="A51" s="194"/>
      <c r="B51" s="279"/>
      <c r="C51" s="279"/>
      <c r="D51" s="279"/>
      <c r="E51" s="279"/>
      <c r="F51" s="278"/>
      <c r="G51" s="177"/>
      <c r="H51" s="177"/>
      <c r="I51" s="177"/>
      <c r="J51" s="177"/>
      <c r="K51" s="177"/>
      <c r="M51" s="177"/>
      <c r="N51" s="177"/>
      <c r="O51" s="177"/>
      <c r="P51" s="177"/>
      <c r="Q51" s="177"/>
      <c r="R51" s="177"/>
      <c r="S51" s="177"/>
      <c r="T51" s="177"/>
      <c r="U51" s="177"/>
      <c r="V51" s="322"/>
      <c r="W51" s="325"/>
      <c r="X51" s="325"/>
      <c r="Y51" s="325"/>
      <c r="Z51" s="323"/>
      <c r="AA51" s="326"/>
      <c r="AB51" s="239"/>
      <c r="AC51" s="320"/>
    </row>
    <row r="52" spans="1:29" s="146" customFormat="1" ht="18.75">
      <c r="A52" s="194"/>
      <c r="B52" s="177"/>
      <c r="C52" s="177"/>
      <c r="D52" s="177"/>
      <c r="E52" s="177"/>
      <c r="F52" s="177"/>
      <c r="G52" s="215" t="s">
        <v>345</v>
      </c>
      <c r="H52" s="215" t="s">
        <v>1</v>
      </c>
      <c r="I52" s="215" t="s">
        <v>2</v>
      </c>
      <c r="J52" s="215" t="s">
        <v>346</v>
      </c>
      <c r="K52" s="215" t="s">
        <v>391</v>
      </c>
      <c r="L52" s="216" t="s">
        <v>313</v>
      </c>
      <c r="M52" s="177"/>
      <c r="N52" s="177"/>
      <c r="O52" s="177"/>
      <c r="P52" s="177"/>
      <c r="Q52" s="177"/>
      <c r="R52" s="177"/>
      <c r="S52" s="177"/>
      <c r="T52" s="177"/>
      <c r="U52" s="177"/>
      <c r="V52" s="322"/>
      <c r="W52" s="325"/>
      <c r="X52" s="325"/>
      <c r="Y52" s="325"/>
      <c r="Z52" s="323"/>
      <c r="AA52" s="326"/>
      <c r="AB52" s="239"/>
      <c r="AC52" s="320"/>
    </row>
    <row r="53" spans="1:29" s="146" customFormat="1" ht="18" customHeight="1">
      <c r="A53" s="177"/>
      <c r="B53" s="503" t="s">
        <v>344</v>
      </c>
      <c r="C53" s="503"/>
      <c r="D53" s="503"/>
      <c r="E53" s="503"/>
      <c r="F53" s="517"/>
      <c r="G53" s="217">
        <f>'11 15 г'!J53</f>
        <v>5089.829999999995</v>
      </c>
      <c r="H53" s="217">
        <f>Q47</f>
        <v>0</v>
      </c>
      <c r="I53" s="217">
        <f>R47</f>
        <v>165.96</v>
      </c>
      <c r="J53" s="217">
        <f>G53+H53-I53</f>
        <v>4923.869999999995</v>
      </c>
      <c r="K53" s="217">
        <f>I53+D54</f>
        <v>165.96</v>
      </c>
      <c r="L53" s="194">
        <f>I53+'11 15 г'!I53+'10 15 г'!I53+'09 15 г'!I53+'08 15 г'!I53+'07 15 г'!I53+'06 15 г'!I53+'05 15 г'!I53+'04 15 г'!I53+'03 15 г'!I53+'02 15 г'!I53+'01 15 г'!I53</f>
        <v>2082.53</v>
      </c>
      <c r="M53" s="177"/>
      <c r="N53" s="185"/>
      <c r="O53" s="177"/>
      <c r="P53" s="177"/>
      <c r="Q53" s="177"/>
      <c r="R53" s="177"/>
      <c r="S53" s="177"/>
      <c r="T53" s="177"/>
      <c r="U53" s="177"/>
      <c r="V53" s="322"/>
      <c r="W53" s="325"/>
      <c r="X53" s="325"/>
      <c r="Y53" s="325"/>
      <c r="Z53" s="323"/>
      <c r="AA53" s="326"/>
      <c r="AB53" s="239"/>
      <c r="AC53" s="320"/>
    </row>
    <row r="54" spans="1:29" s="146" customFormat="1" ht="18" customHeight="1">
      <c r="A54" s="177"/>
      <c r="B54" s="566"/>
      <c r="C54" s="566"/>
      <c r="D54" s="231"/>
      <c r="E54" s="231"/>
      <c r="F54" s="194" t="s">
        <v>422</v>
      </c>
      <c r="G54" s="195"/>
      <c r="H54" s="195"/>
      <c r="I54" s="194"/>
      <c r="J54" s="177"/>
      <c r="K54" s="177"/>
      <c r="L54" s="177"/>
      <c r="M54" s="177"/>
      <c r="N54" s="281"/>
      <c r="O54" s="177"/>
      <c r="P54" s="177"/>
      <c r="Q54" s="177"/>
      <c r="R54" s="177"/>
      <c r="S54" s="177"/>
      <c r="T54" s="177"/>
      <c r="U54" s="177"/>
      <c r="V54" s="322"/>
      <c r="W54" s="325"/>
      <c r="X54" s="325"/>
      <c r="Y54" s="325"/>
      <c r="Z54" s="323"/>
      <c r="AA54" s="326"/>
      <c r="AB54" s="239"/>
      <c r="AC54" s="320"/>
    </row>
    <row r="55" spans="1:29" s="146" customFormat="1" ht="18.75">
      <c r="A55" s="194"/>
      <c r="B55" s="218"/>
      <c r="C55" s="219"/>
      <c r="D55" s="220"/>
      <c r="E55" s="220"/>
      <c r="F55" s="220"/>
      <c r="G55" s="217" t="s">
        <v>307</v>
      </c>
      <c r="H55" s="217" t="s">
        <v>317</v>
      </c>
      <c r="I55" s="194"/>
      <c r="J55" s="177"/>
      <c r="K55" s="177"/>
      <c r="L55" s="553" t="s">
        <v>321</v>
      </c>
      <c r="M55" s="553"/>
      <c r="N55" s="552" t="s">
        <v>338</v>
      </c>
      <c r="O55" s="406"/>
      <c r="P55" s="407"/>
      <c r="Q55" s="177"/>
      <c r="R55" s="177"/>
      <c r="S55" s="177"/>
      <c r="T55" s="177"/>
      <c r="U55" s="177"/>
      <c r="V55" s="322"/>
      <c r="W55" s="325"/>
      <c r="X55" s="325"/>
      <c r="Y55" s="325"/>
      <c r="Z55" s="323"/>
      <c r="AA55" s="326"/>
      <c r="AB55" s="239"/>
      <c r="AC55" s="320"/>
    </row>
    <row r="56" spans="1:29" s="207" customFormat="1" ht="11.25" customHeight="1">
      <c r="A56" s="221"/>
      <c r="B56" s="222"/>
      <c r="C56" s="223"/>
      <c r="D56" s="224"/>
      <c r="E56" s="224"/>
      <c r="F56" s="224"/>
      <c r="G56" s="205" t="s">
        <v>51</v>
      </c>
      <c r="H56" s="205" t="s">
        <v>51</v>
      </c>
      <c r="I56" s="202"/>
      <c r="L56" s="553"/>
      <c r="M56" s="553"/>
      <c r="N56" s="552"/>
      <c r="O56" s="408"/>
      <c r="P56" s="124"/>
      <c r="V56" s="322"/>
      <c r="W56" s="325"/>
      <c r="X56" s="325"/>
      <c r="Y56" s="325"/>
      <c r="Z56" s="323"/>
      <c r="AA56" s="326"/>
      <c r="AB56" s="324"/>
      <c r="AC56" s="282"/>
    </row>
    <row r="57" spans="1:29" s="146" customFormat="1" ht="33.75" customHeight="1">
      <c r="A57" s="225" t="s">
        <v>318</v>
      </c>
      <c r="B57" s="504" t="s">
        <v>342</v>
      </c>
      <c r="C57" s="505"/>
      <c r="D57" s="505"/>
      <c r="E57" s="505"/>
      <c r="F57" s="505"/>
      <c r="G57" s="180"/>
      <c r="H57" s="226">
        <f>H58+H64</f>
        <v>18932.955</v>
      </c>
      <c r="I57" s="194"/>
      <c r="J57" s="177"/>
      <c r="K57" s="177"/>
      <c r="L57" s="409" t="s">
        <v>429</v>
      </c>
      <c r="M57" s="570" t="s">
        <v>430</v>
      </c>
      <c r="N57" s="571"/>
      <c r="O57" s="410" t="s">
        <v>431</v>
      </c>
      <c r="P57" s="411" t="s">
        <v>432</v>
      </c>
      <c r="Q57" s="177"/>
      <c r="R57" s="177"/>
      <c r="S57" s="177"/>
      <c r="T57" s="177"/>
      <c r="U57" s="177"/>
      <c r="V57" s="322"/>
      <c r="W57" s="325"/>
      <c r="X57" s="325"/>
      <c r="Y57" s="325"/>
      <c r="Z57" s="323"/>
      <c r="AA57" s="326"/>
      <c r="AB57" s="239"/>
      <c r="AC57" s="320"/>
    </row>
    <row r="58" spans="1:29" s="146" customFormat="1" ht="18.75">
      <c r="A58" s="227" t="s">
        <v>320</v>
      </c>
      <c r="B58" s="506" t="s">
        <v>321</v>
      </c>
      <c r="C58" s="507"/>
      <c r="D58" s="507"/>
      <c r="E58" s="507"/>
      <c r="F58" s="508"/>
      <c r="G58" s="230">
        <f>SUM(G59:G63)</f>
        <v>10.030000000000001</v>
      </c>
      <c r="H58" s="376">
        <f>SUM(H59:H63)</f>
        <v>18038.955</v>
      </c>
      <c r="I58" s="194"/>
      <c r="J58" s="177"/>
      <c r="K58" s="229"/>
      <c r="L58" s="412">
        <f>H58+'11 15 г'!H58+'10 15 г'!H58+'09 15 г'!H58+'08 15 г'!H58+'07 15 г'!H58+'06 15 г'!H58+'05 15 г'!H58+'04 15 г'!H58+'03 15 г'!H58+'02 15 г'!H58+'01 15 г'!H58</f>
        <v>209424.94800000006</v>
      </c>
      <c r="M58" s="412">
        <f>H49+'11 15 г'!H49+'10 15 г'!H49+'09 15 г'!H49+'08 15 г'!H49</f>
        <v>90195.778</v>
      </c>
      <c r="N58" s="412">
        <f>H50+'11 15 г'!H50+'10 15 г'!H50+'09 15 г'!H50+'08 15 г'!H50</f>
        <v>54585.082</v>
      </c>
      <c r="O58" s="412">
        <f>M58+N58</f>
        <v>144780.86000000002</v>
      </c>
      <c r="P58" s="412">
        <f>I47+'11 15 г'!I47+'10 15 г'!I47+'09 15 г'!I47+'08 15 г'!I47</f>
        <v>144459.28</v>
      </c>
      <c r="Q58" s="177"/>
      <c r="R58" s="177"/>
      <c r="S58" s="177"/>
      <c r="T58" s="177"/>
      <c r="U58" s="177"/>
      <c r="V58" s="329"/>
      <c r="W58" s="330"/>
      <c r="X58" s="330"/>
      <c r="Y58" s="330"/>
      <c r="Z58" s="330"/>
      <c r="AA58" s="330"/>
      <c r="AB58" s="239"/>
      <c r="AC58" s="320"/>
    </row>
    <row r="59" spans="1:29" s="146" customFormat="1" ht="18.75">
      <c r="A59" s="398" t="s">
        <v>322</v>
      </c>
      <c r="B59" s="509" t="s">
        <v>323</v>
      </c>
      <c r="C59" s="507"/>
      <c r="D59" s="507"/>
      <c r="E59" s="507"/>
      <c r="F59" s="508"/>
      <c r="G59" s="230">
        <v>1.5600000000000005</v>
      </c>
      <c r="H59" s="400">
        <f>G59*C$42</f>
        <v>2805.6600000000008</v>
      </c>
      <c r="I59" s="194"/>
      <c r="J59" s="177"/>
      <c r="K59" s="229"/>
      <c r="L59" s="412"/>
      <c r="M59" s="412">
        <f>H59+'11 15 г'!H59+'10 15 г'!H59+'09 15 г'!H59+'08 15 г'!H59</f>
        <v>14028.456000000004</v>
      </c>
      <c r="N59" s="412"/>
      <c r="O59" s="412"/>
      <c r="P59" s="412"/>
      <c r="Q59" s="177"/>
      <c r="R59" s="177"/>
      <c r="S59" s="177"/>
      <c r="T59" s="177"/>
      <c r="U59" s="177"/>
      <c r="V59" s="185"/>
      <c r="W59" s="239"/>
      <c r="X59" s="239"/>
      <c r="Y59" s="239"/>
      <c r="Z59" s="239"/>
      <c r="AA59" s="239"/>
      <c r="AB59" s="239"/>
      <c r="AC59" s="320"/>
    </row>
    <row r="60" spans="1:29" s="146" customFormat="1" ht="34.5" customHeight="1">
      <c r="A60" s="398" t="s">
        <v>324</v>
      </c>
      <c r="B60" s="510" t="s">
        <v>325</v>
      </c>
      <c r="C60" s="499"/>
      <c r="D60" s="499"/>
      <c r="E60" s="499"/>
      <c r="F60" s="499"/>
      <c r="G60" s="399">
        <v>1.8400000000000005</v>
      </c>
      <c r="H60" s="400">
        <f>G60*C$42</f>
        <v>3309.240000000001</v>
      </c>
      <c r="I60" s="194"/>
      <c r="J60" s="177"/>
      <c r="K60" s="229"/>
      <c r="L60" s="412"/>
      <c r="M60" s="412">
        <f>H60+'11 15 г'!H60+'10 15 г'!H60+'09 15 г'!H60+'08 15 г'!H60</f>
        <v>16546.384000000005</v>
      </c>
      <c r="N60" s="412"/>
      <c r="O60" s="412"/>
      <c r="P60" s="412"/>
      <c r="Q60" s="177"/>
      <c r="R60" s="177"/>
      <c r="S60" s="177"/>
      <c r="T60" s="177"/>
      <c r="U60" s="177"/>
      <c r="V60" s="185"/>
      <c r="W60" s="239"/>
      <c r="X60" s="239"/>
      <c r="Y60" s="239"/>
      <c r="Z60" s="239"/>
      <c r="AA60" s="239"/>
      <c r="AB60" s="239"/>
      <c r="AC60" s="320"/>
    </row>
    <row r="61" spans="1:29" s="146" customFormat="1" ht="34.5" customHeight="1">
      <c r="A61" s="377" t="s">
        <v>326</v>
      </c>
      <c r="B61" s="567" t="s">
        <v>327</v>
      </c>
      <c r="C61" s="568"/>
      <c r="D61" s="568"/>
      <c r="E61" s="568"/>
      <c r="F61" s="569"/>
      <c r="G61" s="379">
        <v>1.33</v>
      </c>
      <c r="H61" s="378">
        <f>G61*C$42</f>
        <v>2392.005</v>
      </c>
      <c r="I61" s="194"/>
      <c r="J61" s="177"/>
      <c r="K61" s="177"/>
      <c r="L61" s="412"/>
      <c r="M61" s="412">
        <f>H61+'11 15 г'!H61+'10 15 г'!H61+'09 15 г'!H61+'08 15 г'!H61</f>
        <v>11960.158000000001</v>
      </c>
      <c r="N61" s="412"/>
      <c r="O61" s="412">
        <f>M59+M60+M61+M62</f>
        <v>54764.934000000016</v>
      </c>
      <c r="P61" s="412"/>
      <c r="Q61" s="177"/>
      <c r="R61" s="177"/>
      <c r="S61" s="177"/>
      <c r="T61" s="177"/>
      <c r="U61" s="177"/>
      <c r="V61" s="185"/>
      <c r="W61" s="239"/>
      <c r="X61" s="239"/>
      <c r="Y61" s="239"/>
      <c r="Z61" s="239"/>
      <c r="AA61" s="239"/>
      <c r="AB61" s="239"/>
      <c r="AC61" s="320"/>
    </row>
    <row r="62" spans="1:28" s="146" customFormat="1" ht="34.5" customHeight="1">
      <c r="A62" s="377" t="s">
        <v>328</v>
      </c>
      <c r="B62" s="567" t="s">
        <v>329</v>
      </c>
      <c r="C62" s="568"/>
      <c r="D62" s="568"/>
      <c r="E62" s="568"/>
      <c r="F62" s="569"/>
      <c r="G62" s="379">
        <v>1.36</v>
      </c>
      <c r="H62" s="378">
        <f>G62*C$42</f>
        <v>2445.96</v>
      </c>
      <c r="I62" s="194"/>
      <c r="J62" s="177"/>
      <c r="K62" s="177"/>
      <c r="L62" s="412"/>
      <c r="M62" s="412">
        <f>H62+'11 15 г'!H62+'10 15 г'!H62+'09 15 г'!H62+'08 15 г'!H62</f>
        <v>12229.936000000002</v>
      </c>
      <c r="N62" s="412"/>
      <c r="O62" s="412"/>
      <c r="P62" s="412"/>
      <c r="Q62" s="177"/>
      <c r="R62" s="177"/>
      <c r="S62" s="177"/>
      <c r="T62" s="177"/>
      <c r="U62" s="177"/>
      <c r="V62" s="177"/>
      <c r="W62" s="197"/>
      <c r="X62" s="178"/>
      <c r="Y62" s="178"/>
      <c r="Z62" s="178"/>
      <c r="AA62" s="178"/>
      <c r="AB62" s="178"/>
    </row>
    <row r="63" spans="1:28" s="146" customFormat="1" ht="18.75">
      <c r="A63" s="398" t="s">
        <v>330</v>
      </c>
      <c r="B63" s="496" t="s">
        <v>420</v>
      </c>
      <c r="C63" s="496"/>
      <c r="D63" s="496"/>
      <c r="E63" s="496"/>
      <c r="F63" s="496"/>
      <c r="G63" s="217">
        <v>3.94</v>
      </c>
      <c r="H63" s="231">
        <f>G63*C$42</f>
        <v>7086.09</v>
      </c>
      <c r="I63" s="194"/>
      <c r="J63" s="177"/>
      <c r="K63" s="177"/>
      <c r="L63" s="412"/>
      <c r="M63" s="412">
        <f>H63+'11 15 г'!H63+'10 15 г'!H63+'09 15 г'!H63+'08 15 г'!H63</f>
        <v>35430.844</v>
      </c>
      <c r="N63" s="412"/>
      <c r="O63" s="412"/>
      <c r="P63" s="412"/>
      <c r="Q63" s="177"/>
      <c r="R63" s="177"/>
      <c r="S63" s="177"/>
      <c r="T63" s="177"/>
      <c r="U63" s="177"/>
      <c r="V63" s="177"/>
      <c r="W63" s="178"/>
      <c r="X63" s="178"/>
      <c r="Y63" s="178"/>
      <c r="Z63" s="178"/>
      <c r="AA63" s="178"/>
      <c r="AB63" s="178"/>
    </row>
    <row r="64" spans="1:28" s="146" customFormat="1" ht="18.75">
      <c r="A64" s="226" t="s">
        <v>332</v>
      </c>
      <c r="B64" s="497" t="s">
        <v>333</v>
      </c>
      <c r="C64" s="480"/>
      <c r="D64" s="480"/>
      <c r="E64" s="480"/>
      <c r="F64" s="480"/>
      <c r="G64" s="226"/>
      <c r="H64" s="226">
        <f>SUM(H65:H71)</f>
        <v>894</v>
      </c>
      <c r="I64" s="194"/>
      <c r="J64" s="177"/>
      <c r="K64" s="177"/>
      <c r="L64" s="414" t="s">
        <v>433</v>
      </c>
      <c r="M64" s="406" t="s">
        <v>434</v>
      </c>
      <c r="N64" s="413"/>
      <c r="O64" s="413"/>
      <c r="P64" s="413"/>
      <c r="Q64" s="177"/>
      <c r="R64" s="177"/>
      <c r="S64" s="177"/>
      <c r="T64" s="177"/>
      <c r="U64" s="177"/>
      <c r="V64" s="177"/>
      <c r="W64" s="197"/>
      <c r="X64" s="178"/>
      <c r="Y64" s="178"/>
      <c r="Z64" s="178"/>
      <c r="AA64" s="178"/>
      <c r="AB64" s="178"/>
    </row>
    <row r="65" spans="1:28" s="146" customFormat="1" ht="18.75">
      <c r="A65" s="216"/>
      <c r="B65" s="498" t="s">
        <v>334</v>
      </c>
      <c r="C65" s="499"/>
      <c r="D65" s="499"/>
      <c r="E65" s="499"/>
      <c r="F65" s="499"/>
      <c r="G65" s="232"/>
      <c r="H65" s="232"/>
      <c r="I65" s="194"/>
      <c r="J65" s="177"/>
      <c r="K65" s="177"/>
      <c r="L65" s="413">
        <f>H64+'11 15 г'!H64+'10 15 г'!H64+'09 15 г'!H64+'08 15 г'!H64+'07 15 г'!H66+'06 15 г'!H66+'05 15 г'!H66+'04 15 г'!H66+'03 15 г'!H66+'02 15 г'!H66+'01 15 г'!H66</f>
        <v>155990.51</v>
      </c>
      <c r="M65" s="413"/>
      <c r="N65" s="413">
        <f>H64+'11 15 г'!H64+'10 15 г'!H64+'09 15 г'!H64+'08 15 г'!H64</f>
        <v>26989.45</v>
      </c>
      <c r="O65" s="413"/>
      <c r="P65" s="413"/>
      <c r="Q65" s="177"/>
      <c r="R65" s="177"/>
      <c r="S65" s="177"/>
      <c r="T65" s="177"/>
      <c r="U65" s="177"/>
      <c r="V65" s="177"/>
      <c r="W65" s="178"/>
      <c r="X65" s="178"/>
      <c r="Y65" s="178"/>
      <c r="Z65" s="178"/>
      <c r="AA65" s="178"/>
      <c r="AB65" s="178"/>
    </row>
    <row r="66" spans="1:28" s="146" customFormat="1" ht="18.75">
      <c r="A66" s="216"/>
      <c r="B66" s="498" t="s">
        <v>350</v>
      </c>
      <c r="C66" s="499"/>
      <c r="D66" s="499"/>
      <c r="E66" s="499"/>
      <c r="F66" s="499"/>
      <c r="G66" s="231"/>
      <c r="H66" s="231"/>
      <c r="I66" s="194"/>
      <c r="J66" s="177"/>
      <c r="K66" s="177"/>
      <c r="L66" s="413"/>
      <c r="M66" s="413"/>
      <c r="N66" s="413"/>
      <c r="O66" s="413"/>
      <c r="P66" s="413"/>
      <c r="Q66" s="177"/>
      <c r="R66" s="177"/>
      <c r="S66" s="177"/>
      <c r="T66" s="177"/>
      <c r="U66" s="177"/>
      <c r="V66" s="177"/>
      <c r="W66" s="178"/>
      <c r="X66" s="178"/>
      <c r="Y66" s="178"/>
      <c r="Z66" s="178"/>
      <c r="AA66" s="178"/>
      <c r="AB66" s="178"/>
    </row>
    <row r="67" spans="1:28" s="146" customFormat="1" ht="18.75" customHeight="1">
      <c r="A67" s="216"/>
      <c r="B67" s="488" t="s">
        <v>428</v>
      </c>
      <c r="C67" s="489"/>
      <c r="D67" s="489"/>
      <c r="E67" s="489"/>
      <c r="F67" s="490"/>
      <c r="G67" s="231"/>
      <c r="H67" s="231">
        <v>894</v>
      </c>
      <c r="I67" s="194"/>
      <c r="J67" s="177"/>
      <c r="K67" s="177"/>
      <c r="L67" s="413"/>
      <c r="M67" s="413"/>
      <c r="N67" s="413"/>
      <c r="O67" s="413"/>
      <c r="P67" s="413"/>
      <c r="Q67" s="177"/>
      <c r="R67" s="177"/>
      <c r="S67" s="177"/>
      <c r="T67" s="177"/>
      <c r="U67" s="177"/>
      <c r="V67" s="177"/>
      <c r="W67" s="197"/>
      <c r="X67" s="178"/>
      <c r="Y67" s="178"/>
      <c r="Z67" s="178"/>
      <c r="AA67" s="178"/>
      <c r="AB67" s="178"/>
    </row>
    <row r="68" spans="1:28" s="146" customFormat="1" ht="18.75" customHeight="1">
      <c r="A68" s="216"/>
      <c r="B68" s="488" t="s">
        <v>336</v>
      </c>
      <c r="C68" s="489"/>
      <c r="D68" s="489"/>
      <c r="E68" s="489"/>
      <c r="F68" s="490"/>
      <c r="G68" s="231"/>
      <c r="H68" s="231"/>
      <c r="I68" s="194"/>
      <c r="J68" s="177"/>
      <c r="K68" s="177"/>
      <c r="L68" s="413"/>
      <c r="M68" s="413"/>
      <c r="N68" s="413"/>
      <c r="O68" s="413"/>
      <c r="P68" s="413"/>
      <c r="Q68" s="177"/>
      <c r="R68" s="177"/>
      <c r="S68" s="177"/>
      <c r="T68" s="177"/>
      <c r="U68" s="177"/>
      <c r="V68" s="177"/>
      <c r="W68" s="178"/>
      <c r="X68" s="178"/>
      <c r="Y68" s="178"/>
      <c r="Z68" s="178"/>
      <c r="AA68" s="178"/>
      <c r="AB68" s="178"/>
    </row>
    <row r="69" spans="1:28" s="146" customFormat="1" ht="18.75" customHeight="1">
      <c r="A69" s="216"/>
      <c r="B69" s="488" t="s">
        <v>336</v>
      </c>
      <c r="C69" s="489"/>
      <c r="D69" s="489"/>
      <c r="E69" s="489"/>
      <c r="F69" s="490"/>
      <c r="G69" s="231"/>
      <c r="H69" s="231"/>
      <c r="I69" s="194"/>
      <c r="J69" s="177"/>
      <c r="K69" s="177"/>
      <c r="L69" s="194"/>
      <c r="M69" s="194"/>
      <c r="N69" s="177"/>
      <c r="O69" s="177"/>
      <c r="P69" s="177"/>
      <c r="Q69" s="177"/>
      <c r="R69" s="177"/>
      <c r="S69" s="177"/>
      <c r="T69" s="177"/>
      <c r="U69" s="177"/>
      <c r="V69" s="177"/>
      <c r="W69" s="178"/>
      <c r="X69" s="178"/>
      <c r="Y69" s="178"/>
      <c r="Z69" s="178"/>
      <c r="AA69" s="178"/>
      <c r="AB69" s="178"/>
    </row>
    <row r="70" spans="1:28" s="146" customFormat="1" ht="18.75" customHeight="1" hidden="1">
      <c r="A70" s="216"/>
      <c r="B70" s="488" t="s">
        <v>336</v>
      </c>
      <c r="C70" s="489"/>
      <c r="D70" s="489"/>
      <c r="E70" s="489"/>
      <c r="F70" s="490"/>
      <c r="G70" s="231"/>
      <c r="H70" s="231"/>
      <c r="I70" s="194"/>
      <c r="J70" s="177"/>
      <c r="K70" s="177"/>
      <c r="L70" s="194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8"/>
      <c r="X70" s="178"/>
      <c r="Y70" s="178"/>
      <c r="Z70" s="178"/>
      <c r="AA70" s="178"/>
      <c r="AB70" s="178"/>
    </row>
    <row r="71" spans="1:28" s="146" customFormat="1" ht="18.75" customHeight="1" hidden="1">
      <c r="A71" s="216"/>
      <c r="B71" s="488" t="s">
        <v>336</v>
      </c>
      <c r="C71" s="489"/>
      <c r="D71" s="489"/>
      <c r="E71" s="489"/>
      <c r="F71" s="490"/>
      <c r="G71" s="231"/>
      <c r="H71" s="231"/>
      <c r="I71" s="194"/>
      <c r="J71" s="177"/>
      <c r="K71" s="177"/>
      <c r="L71" s="194"/>
      <c r="M71" s="194"/>
      <c r="N71" s="177"/>
      <c r="O71" s="194"/>
      <c r="P71" s="177"/>
      <c r="Q71" s="177"/>
      <c r="R71" s="177"/>
      <c r="S71" s="177"/>
      <c r="T71" s="177"/>
      <c r="U71" s="177"/>
      <c r="V71" s="177"/>
      <c r="W71" s="197"/>
      <c r="X71" s="178"/>
      <c r="Y71" s="178"/>
      <c r="Z71" s="178"/>
      <c r="AA71" s="178"/>
      <c r="AB71" s="178"/>
    </row>
    <row r="72" spans="1:28" s="146" customFormat="1" ht="18.75">
      <c r="A72" s="216"/>
      <c r="B72" s="233"/>
      <c r="C72" s="234"/>
      <c r="D72" s="234"/>
      <c r="E72" s="234"/>
      <c r="F72" s="234"/>
      <c r="G72" s="235"/>
      <c r="H72" s="194"/>
      <c r="I72" s="194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8"/>
      <c r="X72" s="178"/>
      <c r="Y72" s="178"/>
      <c r="Z72" s="178"/>
      <c r="AA72" s="178"/>
      <c r="AB72" s="178"/>
    </row>
    <row r="73" spans="1:28" s="146" customFormat="1" ht="18.75" customHeight="1">
      <c r="A73" s="216"/>
      <c r="B73" s="233"/>
      <c r="C73" s="234"/>
      <c r="D73" s="234"/>
      <c r="E73" s="234"/>
      <c r="F73" s="234"/>
      <c r="G73" s="491" t="s">
        <v>62</v>
      </c>
      <c r="H73" s="492"/>
      <c r="I73" s="493" t="s">
        <v>316</v>
      </c>
      <c r="J73" s="492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8"/>
      <c r="X73" s="178"/>
      <c r="Y73" s="178"/>
      <c r="Z73" s="178"/>
      <c r="AA73" s="178"/>
      <c r="AB73" s="178"/>
    </row>
    <row r="74" spans="1:28" s="207" customFormat="1" ht="12.75">
      <c r="A74" s="236"/>
      <c r="B74" s="237"/>
      <c r="C74" s="238"/>
      <c r="D74" s="238"/>
      <c r="E74" s="238"/>
      <c r="F74" s="238"/>
      <c r="G74" s="494" t="s">
        <v>51</v>
      </c>
      <c r="H74" s="495"/>
      <c r="I74" s="494" t="s">
        <v>51</v>
      </c>
      <c r="J74" s="495"/>
      <c r="W74" s="209"/>
      <c r="X74" s="209"/>
      <c r="Y74" s="209"/>
      <c r="Z74" s="209"/>
      <c r="AA74" s="209"/>
      <c r="AB74" s="209"/>
    </row>
    <row r="75" spans="1:28" s="185" customFormat="1" ht="18.75">
      <c r="A75" s="216"/>
      <c r="B75" s="479" t="s">
        <v>403</v>
      </c>
      <c r="C75" s="480"/>
      <c r="D75" s="480"/>
      <c r="E75" s="480"/>
      <c r="F75" s="481"/>
      <c r="G75" s="482">
        <f>'11 15 г'!G76:H76</f>
        <v>-19244.945000000076</v>
      </c>
      <c r="H75" s="483"/>
      <c r="I75" s="482">
        <f>'11 15 г'!I76:J76</f>
        <v>0</v>
      </c>
      <c r="J75" s="483"/>
      <c r="L75" s="239" t="s">
        <v>338</v>
      </c>
      <c r="M75" s="239" t="s">
        <v>339</v>
      </c>
      <c r="W75" s="239"/>
      <c r="X75" s="239"/>
      <c r="Y75" s="239"/>
      <c r="Z75" s="239"/>
      <c r="AA75" s="239"/>
      <c r="AB75" s="239"/>
    </row>
    <row r="76" spans="1:28" s="146" customFormat="1" ht="18.75">
      <c r="A76" s="195"/>
      <c r="B76" s="479" t="s">
        <v>404</v>
      </c>
      <c r="C76" s="480"/>
      <c r="D76" s="480"/>
      <c r="E76" s="480"/>
      <c r="F76" s="481"/>
      <c r="G76" s="482">
        <f>G75+K47+K53</f>
        <v>-5895.45000000008</v>
      </c>
      <c r="H76" s="483"/>
      <c r="I76" s="484">
        <f>I75+I53-K53+D54</f>
        <v>0</v>
      </c>
      <c r="J76" s="483"/>
      <c r="K76" s="177"/>
      <c r="L76" s="197">
        <f>G76</f>
        <v>-5895.45000000008</v>
      </c>
      <c r="M76" s="197">
        <f>I76</f>
        <v>0</v>
      </c>
      <c r="N76" s="177"/>
      <c r="O76" s="240"/>
      <c r="P76" s="241"/>
      <c r="Q76" s="177"/>
      <c r="R76" s="177"/>
      <c r="S76" s="177"/>
      <c r="T76" s="177"/>
      <c r="U76" s="177"/>
      <c r="V76" s="177"/>
      <c r="W76" s="178"/>
      <c r="X76" s="178"/>
      <c r="Y76" s="178"/>
      <c r="Z76" s="178"/>
      <c r="AA76" s="178"/>
      <c r="AB76" s="178"/>
    </row>
    <row r="77" spans="1:28" s="146" customFormat="1" ht="18.75">
      <c r="A77" s="194"/>
      <c r="B77" s="194"/>
      <c r="C77" s="194"/>
      <c r="D77" s="194"/>
      <c r="E77" s="194"/>
      <c r="F77" s="194"/>
      <c r="G77" s="242"/>
      <c r="H77" s="194"/>
      <c r="I77" s="194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8"/>
      <c r="X77" s="178"/>
      <c r="Y77" s="178"/>
      <c r="Z77" s="178"/>
      <c r="AA77" s="178"/>
      <c r="AB77" s="178"/>
    </row>
    <row r="78" spans="1:28" s="146" customFormat="1" ht="18.75">
      <c r="A78" s="194"/>
      <c r="B78" s="177"/>
      <c r="C78" s="177"/>
      <c r="D78" s="177"/>
      <c r="E78" s="177"/>
      <c r="F78" s="177"/>
      <c r="G78" s="243"/>
      <c r="H78" s="244"/>
      <c r="I78" s="194"/>
      <c r="J78" s="177"/>
      <c r="K78" s="177"/>
      <c r="L78" s="194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8"/>
      <c r="X78" s="178"/>
      <c r="Y78" s="178"/>
      <c r="Z78" s="178"/>
      <c r="AA78" s="178"/>
      <c r="AB78" s="178"/>
    </row>
    <row r="79" spans="1:28" s="146" customFormat="1" ht="18.75">
      <c r="A79" s="194"/>
      <c r="B79" s="177"/>
      <c r="C79" s="177"/>
      <c r="D79" s="177"/>
      <c r="E79" s="177"/>
      <c r="F79" s="177"/>
      <c r="G79" s="194"/>
      <c r="H79" s="194"/>
      <c r="I79" s="194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8"/>
      <c r="X79" s="178"/>
      <c r="Y79" s="178"/>
      <c r="Z79" s="178"/>
      <c r="AA79" s="178"/>
      <c r="AB79" s="178"/>
    </row>
    <row r="80" spans="1:28" s="146" customFormat="1" ht="18.75">
      <c r="A80" s="177"/>
      <c r="B80" s="238"/>
      <c r="C80" s="238"/>
      <c r="D80" s="238"/>
      <c r="E80" s="559" t="s">
        <v>399</v>
      </c>
      <c r="F80" s="560"/>
      <c r="G80" s="482" t="s">
        <v>400</v>
      </c>
      <c r="H80" s="483"/>
      <c r="I80" s="194"/>
      <c r="J80" s="177"/>
      <c r="K80" s="177"/>
      <c r="L80" s="177" t="s">
        <v>401</v>
      </c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8"/>
      <c r="X80" s="178"/>
      <c r="Y80" s="178"/>
      <c r="Z80" s="178"/>
      <c r="AA80" s="178"/>
      <c r="AB80" s="178"/>
    </row>
    <row r="81" spans="1:28" s="146" customFormat="1" ht="18.75">
      <c r="A81" s="194"/>
      <c r="B81" s="561" t="s">
        <v>424</v>
      </c>
      <c r="C81" s="562"/>
      <c r="D81" s="563"/>
      <c r="E81" s="482">
        <f>M47</f>
        <v>71802.52999999998</v>
      </c>
      <c r="F81" s="483"/>
      <c r="G81" s="482">
        <f>N47</f>
        <v>68641.89</v>
      </c>
      <c r="H81" s="483"/>
      <c r="I81" s="194"/>
      <c r="J81" s="177"/>
      <c r="K81" s="177"/>
      <c r="L81" s="194">
        <f>E81-G81+H47-I47</f>
        <v>0</v>
      </c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8"/>
      <c r="X81" s="178"/>
      <c r="Y81" s="178"/>
      <c r="Z81" s="178"/>
      <c r="AA81" s="178"/>
      <c r="AB81" s="178"/>
    </row>
    <row r="82" spans="1:28" s="146" customFormat="1" ht="18.75">
      <c r="A82" s="194"/>
      <c r="B82" s="177"/>
      <c r="C82" s="177"/>
      <c r="D82" s="177"/>
      <c r="E82" s="177"/>
      <c r="F82" s="177"/>
      <c r="G82" s="177"/>
      <c r="H82" s="194"/>
      <c r="I82" s="194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8"/>
      <c r="X82" s="178"/>
      <c r="Y82" s="178"/>
      <c r="Z82" s="178"/>
      <c r="AA82" s="178"/>
      <c r="AB82" s="178"/>
    </row>
    <row r="83" spans="1:28" s="146" customFormat="1" ht="18.75">
      <c r="A83" s="194"/>
      <c r="B83" s="177"/>
      <c r="C83" s="177"/>
      <c r="D83" s="177"/>
      <c r="E83" s="177"/>
      <c r="F83" s="177"/>
      <c r="G83" s="177"/>
      <c r="H83" s="194"/>
      <c r="I83" s="194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8"/>
      <c r="X83" s="178"/>
      <c r="Y83" s="178"/>
      <c r="Z83" s="178"/>
      <c r="AA83" s="178"/>
      <c r="AB83" s="178"/>
    </row>
    <row r="84" spans="1:28" s="146" customFormat="1" ht="18.75">
      <c r="A84" s="194"/>
      <c r="B84" s="177"/>
      <c r="C84" s="177"/>
      <c r="D84" s="177"/>
      <c r="E84" s="177"/>
      <c r="F84" s="177"/>
      <c r="G84" s="177"/>
      <c r="H84" s="194"/>
      <c r="I84" s="194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8"/>
      <c r="X84" s="178"/>
      <c r="Y84" s="178"/>
      <c r="Z84" s="178"/>
      <c r="AA84" s="178"/>
      <c r="AB84" s="178"/>
    </row>
    <row r="85" spans="1:28" s="146" customFormat="1" ht="14.25" customHeight="1">
      <c r="A85" s="194"/>
      <c r="B85" s="177"/>
      <c r="C85" s="177"/>
      <c r="D85" s="177"/>
      <c r="E85" s="177"/>
      <c r="F85" s="177"/>
      <c r="G85" s="177"/>
      <c r="H85" s="194"/>
      <c r="I85" s="194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8"/>
      <c r="X85" s="178"/>
      <c r="Y85" s="178"/>
      <c r="Z85" s="178"/>
      <c r="AA85" s="178"/>
      <c r="AB85" s="178"/>
    </row>
    <row r="86" spans="1:28" s="146" customFormat="1" ht="18.75" hidden="1">
      <c r="A86" s="177"/>
      <c r="B86" s="177"/>
      <c r="C86" s="177"/>
      <c r="D86" s="177"/>
      <c r="E86" s="177"/>
      <c r="F86" s="177"/>
      <c r="G86" s="177"/>
      <c r="H86" s="194"/>
      <c r="I86" s="177"/>
      <c r="J86" s="177"/>
      <c r="K86" s="177"/>
      <c r="L86" s="177">
        <v>0</v>
      </c>
      <c r="M86" s="177"/>
      <c r="N86" s="177"/>
      <c r="O86" s="245" t="s">
        <v>280</v>
      </c>
      <c r="P86" s="246">
        <f>'[2]июнь2013г'!D92</f>
        <v>5934.36</v>
      </c>
      <c r="Q86" s="246">
        <f>'[2]июнь2013г'!E92</f>
        <v>2626.2</v>
      </c>
      <c r="R86" s="246">
        <f>'[2]июнь2013г'!F92</f>
        <v>2134.76</v>
      </c>
      <c r="S86" s="246">
        <f>'[2]июнь2013г'!G92</f>
        <v>6425.8</v>
      </c>
      <c r="T86" s="177"/>
      <c r="U86" s="177"/>
      <c r="V86" s="177"/>
      <c r="W86" s="178"/>
      <c r="X86" s="178"/>
      <c r="Y86" s="178"/>
      <c r="Z86" s="178"/>
      <c r="AA86" s="178"/>
      <c r="AB86" s="178"/>
    </row>
    <row r="87" spans="1:28" s="146" customFormat="1" ht="18.75" hidden="1">
      <c r="A87" s="177"/>
      <c r="B87" s="177"/>
      <c r="C87" s="216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246" t="s">
        <v>283</v>
      </c>
      <c r="P87" s="214">
        <f>S86</f>
        <v>6425.8</v>
      </c>
      <c r="Q87" s="180">
        <v>2626.2</v>
      </c>
      <c r="R87" s="180">
        <v>2377.48</v>
      </c>
      <c r="S87" s="214">
        <f>P87+Q87-R87+L86</f>
        <v>6674.52</v>
      </c>
      <c r="T87" s="177"/>
      <c r="U87" s="177"/>
      <c r="V87" s="177"/>
      <c r="W87" s="178"/>
      <c r="X87" s="178"/>
      <c r="Y87" s="178"/>
      <c r="Z87" s="178"/>
      <c r="AA87" s="178"/>
      <c r="AB87" s="178"/>
    </row>
    <row r="88" spans="1:28" s="146" customFormat="1" ht="18.75" hidden="1">
      <c r="A88" s="177"/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8"/>
      <c r="X88" s="178"/>
      <c r="Y88" s="178"/>
      <c r="Z88" s="178"/>
      <c r="AA88" s="178"/>
      <c r="AB88" s="178"/>
    </row>
    <row r="89" spans="1:28" s="146" customFormat="1" ht="18.75" hidden="1">
      <c r="A89" s="177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8"/>
      <c r="X89" s="178"/>
      <c r="Y89" s="178"/>
      <c r="Z89" s="178"/>
      <c r="AA89" s="178"/>
      <c r="AB89" s="178"/>
    </row>
    <row r="90" spans="1:28" s="146" customFormat="1" ht="18.75">
      <c r="A90" s="247" t="s">
        <v>419</v>
      </c>
      <c r="B90" s="177"/>
      <c r="C90" s="177"/>
      <c r="D90" s="177"/>
      <c r="E90" s="177"/>
      <c r="F90" s="177"/>
      <c r="G90" s="177"/>
      <c r="H90" s="292" t="s">
        <v>70</v>
      </c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8"/>
      <c r="X90" s="178"/>
      <c r="Y90" s="178"/>
      <c r="Z90" s="178"/>
      <c r="AA90" s="178"/>
      <c r="AB90" s="178"/>
    </row>
    <row r="91" spans="1:28" s="146" customFormat="1" ht="18.75">
      <c r="A91" s="247" t="s">
        <v>378</v>
      </c>
      <c r="B91" s="177"/>
      <c r="C91" s="177"/>
      <c r="D91" s="177"/>
      <c r="E91" s="177"/>
      <c r="F91" s="177"/>
      <c r="G91" s="177"/>
      <c r="H91" s="292" t="s">
        <v>71</v>
      </c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8"/>
      <c r="X91" s="178"/>
      <c r="Y91" s="178"/>
      <c r="Z91" s="178"/>
      <c r="AA91" s="178"/>
      <c r="AB91" s="178"/>
    </row>
  </sheetData>
  <sheetProtection password="ECC7" sheet="1" formatCells="0" formatColumns="0" formatRows="0" insertColumns="0" insertRows="0" insertHyperlinks="0" deleteColumns="0" deleteRows="0" sort="0" autoFilter="0" pivotTables="0"/>
  <mergeCells count="42">
    <mergeCell ref="L55:M56"/>
    <mergeCell ref="N55:N56"/>
    <mergeCell ref="M57:N57"/>
    <mergeCell ref="B76:F76"/>
    <mergeCell ref="G76:H76"/>
    <mergeCell ref="I76:J76"/>
    <mergeCell ref="I73:J73"/>
    <mergeCell ref="I74:J74"/>
    <mergeCell ref="I75:J75"/>
    <mergeCell ref="B66:F66"/>
    <mergeCell ref="E80:F80"/>
    <mergeCell ref="G80:H80"/>
    <mergeCell ref="B81:D81"/>
    <mergeCell ref="E81:F81"/>
    <mergeCell ref="G81:H81"/>
    <mergeCell ref="G73:H73"/>
    <mergeCell ref="G74:H74"/>
    <mergeCell ref="B75:F75"/>
    <mergeCell ref="G75:H75"/>
    <mergeCell ref="B67:F67"/>
    <mergeCell ref="B68:F68"/>
    <mergeCell ref="B69:F69"/>
    <mergeCell ref="B70:F70"/>
    <mergeCell ref="B71:F71"/>
    <mergeCell ref="B60:F60"/>
    <mergeCell ref="B61:F61"/>
    <mergeCell ref="B62:F62"/>
    <mergeCell ref="B63:F63"/>
    <mergeCell ref="B64:F64"/>
    <mergeCell ref="B65:F65"/>
    <mergeCell ref="B50:F50"/>
    <mergeCell ref="B53:F53"/>
    <mergeCell ref="B54:C54"/>
    <mergeCell ref="B57:F57"/>
    <mergeCell ref="B58:F58"/>
    <mergeCell ref="B59:F59"/>
    <mergeCell ref="C14:D15"/>
    <mergeCell ref="A35:K36"/>
    <mergeCell ref="W44:AA44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C91"/>
  <sheetViews>
    <sheetView view="pageBreakPreview" zoomScale="80" zoomScaleSheetLayoutView="80" zoomScalePageLayoutView="0" workbookViewId="0" topLeftCell="A48">
      <selection activeCell="D95" sqref="D95"/>
    </sheetView>
  </sheetViews>
  <sheetFormatPr defaultColWidth="9.140625" defaultRowHeight="15" outlineLevelCol="1"/>
  <cols>
    <col min="1" max="1" width="9.8515625" style="177" bestFit="1" customWidth="1"/>
    <col min="2" max="2" width="12.140625" style="177" customWidth="1"/>
    <col min="3" max="3" width="10.7109375" style="177" customWidth="1"/>
    <col min="4" max="4" width="10.57421875" style="177" customWidth="1"/>
    <col min="5" max="5" width="10.28125" style="177" customWidth="1"/>
    <col min="6" max="6" width="11.421875" style="177" customWidth="1"/>
    <col min="7" max="7" width="12.140625" style="177" customWidth="1"/>
    <col min="8" max="8" width="13.140625" style="177" customWidth="1"/>
    <col min="9" max="9" width="13.421875" style="177" customWidth="1"/>
    <col min="10" max="10" width="12.7109375" style="177" customWidth="1"/>
    <col min="11" max="11" width="18.140625" style="177" customWidth="1"/>
    <col min="12" max="12" width="13.421875" style="177" hidden="1" customWidth="1" outlineLevel="1"/>
    <col min="13" max="13" width="12.7109375" style="177" hidden="1" customWidth="1" outlineLevel="1"/>
    <col min="14" max="14" width="13.28125" style="177" hidden="1" customWidth="1" outlineLevel="1"/>
    <col min="15" max="15" width="12.7109375" style="177" hidden="1" customWidth="1" outlineLevel="1"/>
    <col min="16" max="16" width="12.8515625" style="177" hidden="1" customWidth="1" outlineLevel="1"/>
    <col min="17" max="17" width="7.421875" style="177" hidden="1" customWidth="1" outlineLevel="1"/>
    <col min="18" max="20" width="9.140625" style="177" hidden="1" customWidth="1" outlineLevel="1"/>
    <col min="21" max="21" width="9.140625" style="177" customWidth="1" collapsed="1"/>
    <col min="22" max="22" width="6.7109375" style="177" bestFit="1" customWidth="1"/>
    <col min="23" max="23" width="12.7109375" style="178" bestFit="1" customWidth="1"/>
    <col min="24" max="27" width="13.00390625" style="178" bestFit="1" customWidth="1"/>
    <col min="28" max="28" width="9.140625" style="178" customWidth="1"/>
    <col min="29" max="41" width="9.140625" style="146" customWidth="1"/>
    <col min="42" max="16384" width="9.140625" style="177" customWidth="1"/>
  </cols>
  <sheetData>
    <row r="1" ht="12.75" customHeight="1" hidden="1"/>
    <row r="2" spans="2:8" ht="18.75" hidden="1">
      <c r="B2" s="179" t="s">
        <v>293</v>
      </c>
      <c r="C2" s="179"/>
      <c r="D2" s="179" t="s">
        <v>294</v>
      </c>
      <c r="E2" s="179"/>
      <c r="F2" s="179" t="s">
        <v>295</v>
      </c>
      <c r="G2" s="179"/>
      <c r="H2" s="179"/>
    </row>
    <row r="3" ht="18.75" hidden="1"/>
    <row r="4" ht="1.5" customHeight="1" hidden="1"/>
    <row r="5" ht="18.75" hidden="1"/>
    <row r="6" spans="2:11" ht="18.75" hidden="1">
      <c r="B6" s="180"/>
      <c r="C6" s="181" t="s">
        <v>0</v>
      </c>
      <c r="D6" s="181" t="s">
        <v>1</v>
      </c>
      <c r="E6" s="181"/>
      <c r="F6" s="181" t="s">
        <v>2</v>
      </c>
      <c r="G6" s="181" t="s">
        <v>3</v>
      </c>
      <c r="H6" s="181" t="s">
        <v>4</v>
      </c>
      <c r="I6" s="181" t="s">
        <v>5</v>
      </c>
      <c r="J6" s="181"/>
      <c r="K6" s="182"/>
    </row>
    <row r="7" spans="2:11" ht="18.75" hidden="1">
      <c r="B7" s="180"/>
      <c r="C7" s="181" t="s">
        <v>6</v>
      </c>
      <c r="D7" s="181"/>
      <c r="E7" s="181"/>
      <c r="F7" s="181"/>
      <c r="G7" s="181" t="s">
        <v>7</v>
      </c>
      <c r="H7" s="181" t="s">
        <v>8</v>
      </c>
      <c r="I7" s="181" t="s">
        <v>9</v>
      </c>
      <c r="J7" s="181"/>
      <c r="K7" s="182"/>
    </row>
    <row r="8" spans="2:11" ht="18.75" hidden="1">
      <c r="B8" s="180" t="s">
        <v>177</v>
      </c>
      <c r="C8" s="183">
        <v>48.28</v>
      </c>
      <c r="D8" s="183">
        <v>0</v>
      </c>
      <c r="E8" s="183"/>
      <c r="F8" s="184"/>
      <c r="G8" s="180"/>
      <c r="H8" s="183">
        <v>0</v>
      </c>
      <c r="I8" s="184">
        <v>48.28</v>
      </c>
      <c r="J8" s="180"/>
      <c r="K8" s="185"/>
    </row>
    <row r="9" spans="2:11" ht="18.75" hidden="1">
      <c r="B9" s="180" t="s">
        <v>11</v>
      </c>
      <c r="C9" s="183">
        <v>4790.06</v>
      </c>
      <c r="D9" s="183">
        <v>3707.55</v>
      </c>
      <c r="E9" s="183"/>
      <c r="F9" s="184">
        <v>2795.32</v>
      </c>
      <c r="G9" s="180"/>
      <c r="H9" s="183">
        <v>2795.32</v>
      </c>
      <c r="I9" s="184">
        <v>5702.29</v>
      </c>
      <c r="J9" s="180"/>
      <c r="K9" s="185"/>
    </row>
    <row r="10" spans="2:11" ht="18.75" hidden="1">
      <c r="B10" s="180" t="s">
        <v>12</v>
      </c>
      <c r="C10" s="180"/>
      <c r="D10" s="183">
        <f>SUM(D8:D9)</f>
        <v>3707.55</v>
      </c>
      <c r="E10" s="183"/>
      <c r="F10" s="180"/>
      <c r="G10" s="180"/>
      <c r="H10" s="183">
        <f>SUM(H8:H9)</f>
        <v>2795.32</v>
      </c>
      <c r="I10" s="180"/>
      <c r="J10" s="180"/>
      <c r="K10" s="185"/>
    </row>
    <row r="11" ht="18.75" hidden="1">
      <c r="B11" s="177" t="s">
        <v>296</v>
      </c>
    </row>
    <row r="12" ht="7.5" customHeight="1" hidden="1"/>
    <row r="13" ht="8.25" customHeight="1" hidden="1"/>
    <row r="14" spans="2:17" ht="18.75" hidden="1">
      <c r="B14" s="186" t="s">
        <v>252</v>
      </c>
      <c r="C14" s="511" t="s">
        <v>14</v>
      </c>
      <c r="D14" s="512"/>
      <c r="E14" s="404"/>
      <c r="F14" s="181"/>
      <c r="G14" s="181"/>
      <c r="H14" s="181"/>
      <c r="I14" s="181" t="s">
        <v>20</v>
      </c>
      <c r="J14" s="185"/>
      <c r="K14" s="185"/>
      <c r="L14" s="185"/>
      <c r="M14" s="185"/>
      <c r="N14" s="185"/>
      <c r="O14" s="185"/>
      <c r="P14" s="185"/>
      <c r="Q14" s="185"/>
    </row>
    <row r="15" spans="2:17" ht="14.25" customHeight="1" hidden="1">
      <c r="B15" s="187"/>
      <c r="C15" s="513"/>
      <c r="D15" s="514"/>
      <c r="E15" s="405"/>
      <c r="F15" s="181"/>
      <c r="G15" s="181"/>
      <c r="H15" s="181" t="s">
        <v>270</v>
      </c>
      <c r="I15" s="181"/>
      <c r="J15" s="185"/>
      <c r="K15" s="185"/>
      <c r="L15" s="185"/>
      <c r="M15" s="185"/>
      <c r="N15" s="185"/>
      <c r="O15" s="185"/>
      <c r="P15" s="185"/>
      <c r="Q15" s="185"/>
    </row>
    <row r="16" spans="2:17" ht="3.75" customHeight="1" hidden="1">
      <c r="B16" s="188"/>
      <c r="C16" s="180"/>
      <c r="D16" s="180"/>
      <c r="E16" s="180"/>
      <c r="F16" s="180"/>
      <c r="G16" s="180"/>
      <c r="H16" s="180"/>
      <c r="I16" s="180"/>
      <c r="J16" s="185"/>
      <c r="K16" s="185"/>
      <c r="L16" s="185"/>
      <c r="M16" s="185"/>
      <c r="N16" s="185"/>
      <c r="O16" s="185"/>
      <c r="P16" s="185"/>
      <c r="Q16" s="185"/>
    </row>
    <row r="17" spans="2:17" ht="13.5" customHeight="1" hidden="1">
      <c r="B17" s="180"/>
      <c r="C17" s="180"/>
      <c r="D17" s="180"/>
      <c r="E17" s="180"/>
      <c r="F17" s="180"/>
      <c r="G17" s="180"/>
      <c r="H17" s="180"/>
      <c r="I17" s="180"/>
      <c r="J17" s="185"/>
      <c r="K17" s="185"/>
      <c r="L17" s="185"/>
      <c r="M17" s="185"/>
      <c r="N17" s="185"/>
      <c r="O17" s="185"/>
      <c r="P17" s="185"/>
      <c r="Q17" s="185"/>
    </row>
    <row r="18" spans="2:17" ht="0.75" customHeight="1" hidden="1">
      <c r="B18" s="180"/>
      <c r="C18" s="180"/>
      <c r="D18" s="180"/>
      <c r="E18" s="180"/>
      <c r="F18" s="180"/>
      <c r="G18" s="180"/>
      <c r="H18" s="180"/>
      <c r="I18" s="180"/>
      <c r="J18" s="185"/>
      <c r="K18" s="185"/>
      <c r="L18" s="185"/>
      <c r="M18" s="185"/>
      <c r="N18" s="185"/>
      <c r="O18" s="185"/>
      <c r="P18" s="185"/>
      <c r="Q18" s="185"/>
    </row>
    <row r="19" spans="2:17" ht="14.25" customHeight="1" hidden="1" thickBot="1">
      <c r="B19" s="180"/>
      <c r="C19" s="180"/>
      <c r="D19" s="180"/>
      <c r="E19" s="180"/>
      <c r="F19" s="180"/>
      <c r="G19" s="180"/>
      <c r="H19" s="180"/>
      <c r="I19" s="180"/>
      <c r="J19" s="185"/>
      <c r="K19" s="185"/>
      <c r="L19" s="185"/>
      <c r="M19" s="185"/>
      <c r="N19" s="185"/>
      <c r="O19" s="185"/>
      <c r="P19" s="185"/>
      <c r="Q19" s="185"/>
    </row>
    <row r="20" spans="2:17" ht="0.75" customHeight="1" hidden="1">
      <c r="B20" s="180"/>
      <c r="C20" s="180"/>
      <c r="D20" s="180"/>
      <c r="E20" s="180"/>
      <c r="F20" s="180"/>
      <c r="G20" s="180"/>
      <c r="H20" s="180"/>
      <c r="I20" s="180"/>
      <c r="J20" s="185"/>
      <c r="K20" s="185"/>
      <c r="L20" s="185"/>
      <c r="M20" s="185"/>
      <c r="N20" s="185"/>
      <c r="O20" s="185"/>
      <c r="P20" s="185"/>
      <c r="Q20" s="185"/>
    </row>
    <row r="21" spans="2:17" ht="19.5" hidden="1" thickBot="1">
      <c r="B21" s="180"/>
      <c r="C21" s="180"/>
      <c r="D21" s="180"/>
      <c r="E21" s="180"/>
      <c r="F21" s="180"/>
      <c r="G21" s="189" t="s">
        <v>297</v>
      </c>
      <c r="H21" s="190" t="s">
        <v>262</v>
      </c>
      <c r="I21" s="180"/>
      <c r="J21" s="185"/>
      <c r="K21" s="185"/>
      <c r="L21" s="185"/>
      <c r="M21" s="185"/>
      <c r="N21" s="185"/>
      <c r="O21" s="185"/>
      <c r="P21" s="185"/>
      <c r="Q21" s="185"/>
    </row>
    <row r="22" spans="2:17" ht="18.75" hidden="1">
      <c r="B22" s="191" t="s">
        <v>215</v>
      </c>
      <c r="C22" s="191"/>
      <c r="D22" s="191"/>
      <c r="E22" s="191"/>
      <c r="F22" s="183"/>
      <c r="G22" s="180">
        <v>347.8</v>
      </c>
      <c r="H22" s="180">
        <v>7.55</v>
      </c>
      <c r="I22" s="184">
        <f>G22*H22</f>
        <v>2625.89</v>
      </c>
      <c r="J22" s="185"/>
      <c r="K22" s="185"/>
      <c r="L22" s="185"/>
      <c r="M22" s="185"/>
      <c r="N22" s="185"/>
      <c r="O22" s="185"/>
      <c r="P22" s="185"/>
      <c r="Q22" s="185"/>
    </row>
    <row r="23" spans="2:17" ht="18.75" hidden="1">
      <c r="B23" s="191" t="s">
        <v>216</v>
      </c>
      <c r="C23" s="191"/>
      <c r="D23" s="191"/>
      <c r="E23" s="191"/>
      <c r="F23" s="180"/>
      <c r="G23" s="180"/>
      <c r="H23" s="180"/>
      <c r="I23" s="180"/>
      <c r="J23" s="185"/>
      <c r="K23" s="185"/>
      <c r="L23" s="185"/>
      <c r="M23" s="185"/>
      <c r="N23" s="185"/>
      <c r="O23" s="185"/>
      <c r="P23" s="185"/>
      <c r="Q23" s="185"/>
    </row>
    <row r="24" spans="2:17" ht="2.25" customHeight="1" hidden="1">
      <c r="B24" s="191" t="s">
        <v>217</v>
      </c>
      <c r="C24" s="191" t="s">
        <v>218</v>
      </c>
      <c r="D24" s="191"/>
      <c r="E24" s="191"/>
      <c r="F24" s="180"/>
      <c r="G24" s="180"/>
      <c r="H24" s="180"/>
      <c r="I24" s="180"/>
      <c r="J24" s="185"/>
      <c r="K24" s="185"/>
      <c r="L24" s="185"/>
      <c r="M24" s="185"/>
      <c r="N24" s="185"/>
      <c r="O24" s="185"/>
      <c r="P24" s="185"/>
      <c r="Q24" s="185"/>
    </row>
    <row r="25" spans="2:17" ht="14.25" customHeight="1" hidden="1">
      <c r="B25" s="191" t="s">
        <v>219</v>
      </c>
      <c r="C25" s="191"/>
      <c r="D25" s="191"/>
      <c r="E25" s="191"/>
      <c r="F25" s="180"/>
      <c r="G25" s="180"/>
      <c r="H25" s="180"/>
      <c r="I25" s="180"/>
      <c r="J25" s="185"/>
      <c r="K25" s="185"/>
      <c r="L25" s="185"/>
      <c r="M25" s="185"/>
      <c r="N25" s="185"/>
      <c r="O25" s="185"/>
      <c r="P25" s="185"/>
      <c r="Q25" s="185"/>
    </row>
    <row r="26" spans="2:17" ht="18.75" hidden="1">
      <c r="B26" s="180"/>
      <c r="C26" s="180"/>
      <c r="D26" s="180"/>
      <c r="E26" s="180"/>
      <c r="F26" s="180"/>
      <c r="G26" s="180"/>
      <c r="H26" s="180"/>
      <c r="I26" s="180"/>
      <c r="J26" s="185"/>
      <c r="K26" s="185"/>
      <c r="L26" s="185"/>
      <c r="M26" s="185"/>
      <c r="N26" s="185"/>
      <c r="O26" s="185"/>
      <c r="P26" s="185"/>
      <c r="Q26" s="185"/>
    </row>
    <row r="27" spans="2:17" ht="0.75" customHeight="1" hidden="1">
      <c r="B27" s="180"/>
      <c r="C27" s="180"/>
      <c r="D27" s="180"/>
      <c r="E27" s="180"/>
      <c r="F27" s="180"/>
      <c r="G27" s="180"/>
      <c r="H27" s="180"/>
      <c r="I27" s="180"/>
      <c r="J27" s="185"/>
      <c r="K27" s="185"/>
      <c r="L27" s="185"/>
      <c r="M27" s="185"/>
      <c r="N27" s="185"/>
      <c r="O27" s="185"/>
      <c r="P27" s="185"/>
      <c r="Q27" s="185"/>
    </row>
    <row r="28" spans="2:17" ht="3.75" customHeight="1" hidden="1">
      <c r="B28" s="180"/>
      <c r="C28" s="180"/>
      <c r="D28" s="180"/>
      <c r="E28" s="180"/>
      <c r="F28" s="180"/>
      <c r="G28" s="180"/>
      <c r="H28" s="180"/>
      <c r="I28" s="180"/>
      <c r="J28" s="185"/>
      <c r="K28" s="185"/>
      <c r="L28" s="185"/>
      <c r="M28" s="185"/>
      <c r="N28" s="185"/>
      <c r="O28" s="185"/>
      <c r="P28" s="185"/>
      <c r="Q28" s="185"/>
    </row>
    <row r="29" spans="2:17" ht="18.75" hidden="1">
      <c r="B29" s="180"/>
      <c r="C29" s="180"/>
      <c r="D29" s="180"/>
      <c r="E29" s="180"/>
      <c r="F29" s="180"/>
      <c r="G29" s="180"/>
      <c r="H29" s="180"/>
      <c r="I29" s="180"/>
      <c r="J29" s="185"/>
      <c r="K29" s="185"/>
      <c r="L29" s="185"/>
      <c r="M29" s="185"/>
      <c r="N29" s="185"/>
      <c r="O29" s="185"/>
      <c r="P29" s="185"/>
      <c r="Q29" s="185"/>
    </row>
    <row r="30" spans="2:17" ht="0.75" customHeight="1" hidden="1">
      <c r="B30" s="180"/>
      <c r="C30" s="180"/>
      <c r="D30" s="180"/>
      <c r="E30" s="180"/>
      <c r="F30" s="180"/>
      <c r="G30" s="180"/>
      <c r="H30" s="180"/>
      <c r="I30" s="180"/>
      <c r="J30" s="185"/>
      <c r="K30" s="185"/>
      <c r="L30" s="185"/>
      <c r="M30" s="185"/>
      <c r="N30" s="185"/>
      <c r="O30" s="185"/>
      <c r="P30" s="185"/>
      <c r="Q30" s="185"/>
    </row>
    <row r="31" spans="2:17" ht="18.75" hidden="1">
      <c r="B31" s="180"/>
      <c r="C31" s="180"/>
      <c r="D31" s="180"/>
      <c r="E31" s="180"/>
      <c r="F31" s="180"/>
      <c r="G31" s="180"/>
      <c r="H31" s="180"/>
      <c r="I31" s="180"/>
      <c r="J31" s="185"/>
      <c r="K31" s="185"/>
      <c r="L31" s="185"/>
      <c r="M31" s="185"/>
      <c r="N31" s="185"/>
      <c r="O31" s="185"/>
      <c r="P31" s="185"/>
      <c r="Q31" s="185"/>
    </row>
    <row r="32" spans="2:17" ht="18.75" hidden="1">
      <c r="B32" s="180"/>
      <c r="C32" s="180"/>
      <c r="D32" s="180"/>
      <c r="E32" s="180"/>
      <c r="F32" s="180"/>
      <c r="G32" s="180"/>
      <c r="H32" s="180"/>
      <c r="I32" s="180"/>
      <c r="J32" s="185"/>
      <c r="K32" s="185"/>
      <c r="L32" s="185"/>
      <c r="M32" s="185"/>
      <c r="N32" s="185"/>
      <c r="O32" s="185"/>
      <c r="P32" s="185"/>
      <c r="Q32" s="185"/>
    </row>
    <row r="33" spans="1:28" s="146" customFormat="1" ht="18.75" hidden="1">
      <c r="A33" s="177"/>
      <c r="B33" s="180"/>
      <c r="C33" s="180"/>
      <c r="D33" s="180"/>
      <c r="E33" s="180"/>
      <c r="F33" s="180"/>
      <c r="G33" s="181"/>
      <c r="H33" s="181"/>
      <c r="I33" s="192"/>
      <c r="J33" s="185"/>
      <c r="K33" s="185"/>
      <c r="L33" s="185"/>
      <c r="M33" s="185"/>
      <c r="N33" s="185"/>
      <c r="O33" s="185"/>
      <c r="P33" s="185"/>
      <c r="Q33" s="185"/>
      <c r="R33" s="177"/>
      <c r="S33" s="177"/>
      <c r="T33" s="177"/>
      <c r="U33" s="177"/>
      <c r="V33" s="177"/>
      <c r="W33" s="178"/>
      <c r="X33" s="178"/>
      <c r="Y33" s="178"/>
      <c r="Z33" s="178"/>
      <c r="AA33" s="178"/>
      <c r="AB33" s="178"/>
    </row>
    <row r="34" spans="1:28" s="146" customFormat="1" ht="18.75" hidden="1">
      <c r="A34" s="177"/>
      <c r="B34" s="180"/>
      <c r="C34" s="180"/>
      <c r="D34" s="180"/>
      <c r="E34" s="180"/>
      <c r="F34" s="180"/>
      <c r="G34" s="180"/>
      <c r="H34" s="180" t="s">
        <v>27</v>
      </c>
      <c r="I34" s="193">
        <f>SUM(I17:I33)</f>
        <v>2625.89</v>
      </c>
      <c r="J34" s="185"/>
      <c r="K34" s="185"/>
      <c r="L34" s="185"/>
      <c r="M34" s="185"/>
      <c r="N34" s="185"/>
      <c r="O34" s="185"/>
      <c r="P34" s="185"/>
      <c r="Q34" s="185"/>
      <c r="R34" s="177"/>
      <c r="S34" s="177"/>
      <c r="T34" s="177"/>
      <c r="U34" s="177"/>
      <c r="V34" s="177"/>
      <c r="W34" s="178"/>
      <c r="X34" s="178"/>
      <c r="Y34" s="178"/>
      <c r="Z34" s="178"/>
      <c r="AA34" s="178"/>
      <c r="AB34" s="178"/>
    </row>
    <row r="35" spans="1:28" s="146" customFormat="1" ht="18.75">
      <c r="A35" s="515" t="s">
        <v>298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8"/>
      <c r="X35" s="178"/>
      <c r="Y35" s="178"/>
      <c r="Z35" s="178"/>
      <c r="AA35" s="178"/>
      <c r="AB35" s="178"/>
    </row>
    <row r="36" spans="1:28" s="146" customFormat="1" ht="18.75">
      <c r="A36" s="515"/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8"/>
      <c r="X36" s="178"/>
      <c r="Y36" s="178"/>
      <c r="Z36" s="178"/>
      <c r="AA36" s="178"/>
      <c r="AB36" s="178"/>
    </row>
    <row r="37" spans="1:28" s="146" customFormat="1" ht="18.75" hidden="1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8"/>
      <c r="X37" s="178"/>
      <c r="Y37" s="178"/>
      <c r="Z37" s="178"/>
      <c r="AA37" s="178"/>
      <c r="AB37" s="178"/>
    </row>
    <row r="38" spans="1:28" s="146" customFormat="1" ht="18.75" hidden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8"/>
      <c r="X38" s="178"/>
      <c r="Y38" s="178"/>
      <c r="Z38" s="178"/>
      <c r="AA38" s="178"/>
      <c r="AB38" s="178"/>
    </row>
    <row r="39" spans="1:28" s="146" customFormat="1" ht="18.75">
      <c r="A39" s="194"/>
      <c r="B39" s="195"/>
      <c r="C39" s="195"/>
      <c r="D39" s="195"/>
      <c r="E39" s="195"/>
      <c r="F39" s="195"/>
      <c r="G39" s="195"/>
      <c r="H39" s="194"/>
      <c r="I39" s="194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8"/>
      <c r="X39" s="178"/>
      <c r="Y39" s="178"/>
      <c r="Z39" s="178"/>
      <c r="AA39" s="178"/>
      <c r="AB39" s="178"/>
    </row>
    <row r="40" spans="1:28" s="146" customFormat="1" ht="18.75">
      <c r="A40" s="194"/>
      <c r="B40" s="194" t="s">
        <v>299</v>
      </c>
      <c r="C40" s="195"/>
      <c r="D40" s="195"/>
      <c r="E40" s="195"/>
      <c r="F40" s="195"/>
      <c r="G40" s="194"/>
      <c r="H40" s="195"/>
      <c r="I40" s="194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8"/>
      <c r="X40" s="178"/>
      <c r="Y40" s="178"/>
      <c r="Z40" s="178"/>
      <c r="AA40" s="178"/>
      <c r="AB40" s="178"/>
    </row>
    <row r="41" spans="1:28" s="146" customFormat="1" ht="18.75">
      <c r="A41" s="194"/>
      <c r="B41" s="195" t="s">
        <v>300</v>
      </c>
      <c r="C41" s="194" t="s">
        <v>301</v>
      </c>
      <c r="D41" s="194"/>
      <c r="E41" s="194"/>
      <c r="F41" s="195"/>
      <c r="G41" s="194"/>
      <c r="H41" s="195"/>
      <c r="I41" s="194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8"/>
      <c r="X41" s="178"/>
      <c r="Y41" s="178"/>
      <c r="Z41" s="178"/>
      <c r="AA41" s="178"/>
      <c r="AB41" s="178"/>
    </row>
    <row r="42" spans="1:28" s="146" customFormat="1" ht="18.75">
      <c r="A42" s="194"/>
      <c r="B42" s="195" t="s">
        <v>302</v>
      </c>
      <c r="C42" s="196">
        <v>1798.5</v>
      </c>
      <c r="D42" s="194" t="s">
        <v>303</v>
      </c>
      <c r="E42" s="194"/>
      <c r="F42" s="195"/>
      <c r="G42" s="194"/>
      <c r="H42" s="195"/>
      <c r="I42" s="194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8"/>
      <c r="X42" s="178"/>
      <c r="Y42" s="178"/>
      <c r="Z42" s="178"/>
      <c r="AA42" s="178"/>
      <c r="AB42" s="178"/>
    </row>
    <row r="43" spans="1:29" s="146" customFormat="1" ht="18" customHeight="1">
      <c r="A43" s="194"/>
      <c r="B43" s="195" t="s">
        <v>304</v>
      </c>
      <c r="C43" s="197" t="s">
        <v>353</v>
      </c>
      <c r="D43" s="194" t="s">
        <v>435</v>
      </c>
      <c r="E43" s="194"/>
      <c r="F43" s="194"/>
      <c r="G43" s="195"/>
      <c r="H43" s="195"/>
      <c r="I43" s="194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85"/>
      <c r="W43" s="239"/>
      <c r="X43" s="239"/>
      <c r="Y43" s="239"/>
      <c r="Z43" s="239"/>
      <c r="AA43" s="239"/>
      <c r="AB43" s="239"/>
      <c r="AC43" s="320"/>
    </row>
    <row r="44" spans="1:29" s="146" customFormat="1" ht="18" customHeight="1">
      <c r="A44" s="194"/>
      <c r="B44" s="195"/>
      <c r="C44" s="197"/>
      <c r="D44" s="194"/>
      <c r="E44" s="194"/>
      <c r="F44" s="194"/>
      <c r="G44" s="195"/>
      <c r="H44" s="195"/>
      <c r="I44" s="194"/>
      <c r="J44" s="177"/>
      <c r="K44" s="177"/>
      <c r="M44" s="177"/>
      <c r="N44" s="177"/>
      <c r="O44" s="177"/>
      <c r="P44" s="177"/>
      <c r="Q44" s="177"/>
      <c r="R44" s="177"/>
      <c r="S44" s="177"/>
      <c r="T44" s="177"/>
      <c r="U44" s="177"/>
      <c r="V44" s="185"/>
      <c r="W44" s="564"/>
      <c r="X44" s="564"/>
      <c r="Y44" s="564"/>
      <c r="Z44" s="564"/>
      <c r="AA44" s="564"/>
      <c r="AB44" s="239"/>
      <c r="AC44" s="320"/>
    </row>
    <row r="45" spans="1:29" s="146" customFormat="1" ht="60" customHeight="1">
      <c r="A45" s="194"/>
      <c r="B45" s="195"/>
      <c r="C45" s="197"/>
      <c r="D45" s="194"/>
      <c r="E45" s="194"/>
      <c r="F45" s="194"/>
      <c r="G45" s="198" t="s">
        <v>307</v>
      </c>
      <c r="H45" s="199" t="s">
        <v>1</v>
      </c>
      <c r="I45" s="199" t="s">
        <v>2</v>
      </c>
      <c r="J45" s="200" t="s">
        <v>308</v>
      </c>
      <c r="K45" s="401" t="s">
        <v>309</v>
      </c>
      <c r="M45" s="177"/>
      <c r="N45" s="177"/>
      <c r="O45" s="177"/>
      <c r="P45" s="177"/>
      <c r="Q45" s="177"/>
      <c r="R45" s="177"/>
      <c r="S45" s="177"/>
      <c r="T45" s="177"/>
      <c r="U45" s="177"/>
      <c r="V45" s="320"/>
      <c r="W45" s="321"/>
      <c r="X45" s="321"/>
      <c r="Y45" s="321"/>
      <c r="Z45" s="321"/>
      <c r="AA45" s="321"/>
      <c r="AB45" s="239"/>
      <c r="AC45" s="320"/>
    </row>
    <row r="46" spans="1:29" s="207" customFormat="1" ht="12.75" customHeight="1">
      <c r="A46" s="202"/>
      <c r="B46" s="203"/>
      <c r="C46" s="204"/>
      <c r="D46" s="202"/>
      <c r="E46" s="202"/>
      <c r="F46" s="202"/>
      <c r="G46" s="205" t="s">
        <v>51</v>
      </c>
      <c r="H46" s="205" t="s">
        <v>51</v>
      </c>
      <c r="I46" s="205" t="s">
        <v>51</v>
      </c>
      <c r="J46" s="205" t="s">
        <v>51</v>
      </c>
      <c r="K46" s="205" t="s">
        <v>51</v>
      </c>
      <c r="M46" s="206" t="s">
        <v>397</v>
      </c>
      <c r="N46" s="206" t="s">
        <v>398</v>
      </c>
      <c r="O46" s="280" t="s">
        <v>409</v>
      </c>
      <c r="P46" s="280" t="s">
        <v>311</v>
      </c>
      <c r="Q46" s="280" t="s">
        <v>410</v>
      </c>
      <c r="R46" s="280" t="s">
        <v>411</v>
      </c>
      <c r="S46" s="206"/>
      <c r="V46" s="322"/>
      <c r="W46" s="323"/>
      <c r="X46" s="323"/>
      <c r="Y46" s="323"/>
      <c r="Z46" s="323"/>
      <c r="AA46" s="323"/>
      <c r="AB46" s="324"/>
      <c r="AC46" s="282"/>
    </row>
    <row r="47" spans="1:29" s="146" customFormat="1" ht="33" customHeight="1">
      <c r="A47" s="194"/>
      <c r="B47" s="503" t="s">
        <v>314</v>
      </c>
      <c r="C47" s="503"/>
      <c r="D47" s="503"/>
      <c r="E47" s="503"/>
      <c r="F47" s="503"/>
      <c r="G47" s="210">
        <f>G49+G50</f>
        <v>16.1</v>
      </c>
      <c r="H47" s="211">
        <f>H49+H50</f>
        <v>28955.850000000002</v>
      </c>
      <c r="I47" s="211">
        <f>I49+I50</f>
        <v>26108.910000000003</v>
      </c>
      <c r="J47" s="211">
        <f>J50+J49</f>
        <v>18287.555</v>
      </c>
      <c r="K47" s="211">
        <f>I47-J47</f>
        <v>7821.355000000003</v>
      </c>
      <c r="M47" s="370">
        <v>68641.89</v>
      </c>
      <c r="N47" s="370">
        <v>71488.83</v>
      </c>
      <c r="O47" s="285">
        <v>25974.180000000004</v>
      </c>
      <c r="P47" s="285">
        <v>134.73</v>
      </c>
      <c r="Q47" s="285">
        <v>0</v>
      </c>
      <c r="R47" s="285">
        <v>166.73000000000002</v>
      </c>
      <c r="S47" s="286"/>
      <c r="T47" s="177"/>
      <c r="U47" s="177"/>
      <c r="V47" s="322"/>
      <c r="W47" s="325"/>
      <c r="X47" s="325"/>
      <c r="Y47" s="325"/>
      <c r="Z47" s="323"/>
      <c r="AA47" s="326"/>
      <c r="AB47" s="239"/>
      <c r="AC47" s="320"/>
    </row>
    <row r="48" spans="1:29" s="146" customFormat="1" ht="18" customHeight="1">
      <c r="A48" s="194"/>
      <c r="B48" s="516" t="s">
        <v>315</v>
      </c>
      <c r="C48" s="486"/>
      <c r="D48" s="486"/>
      <c r="E48" s="486"/>
      <c r="F48" s="487"/>
      <c r="G48" s="213"/>
      <c r="H48" s="214"/>
      <c r="I48" s="214"/>
      <c r="J48" s="180"/>
      <c r="K48" s="180"/>
      <c r="L48" s="385">
        <f>K49+K50</f>
        <v>7821.355000000001</v>
      </c>
      <c r="M48" s="177"/>
      <c r="N48" s="177"/>
      <c r="O48" s="177"/>
      <c r="P48" s="177"/>
      <c r="Q48" s="177"/>
      <c r="R48" s="177"/>
      <c r="S48" s="177"/>
      <c r="T48" s="177"/>
      <c r="U48" s="177"/>
      <c r="V48" s="322"/>
      <c r="W48" s="325"/>
      <c r="X48" s="325"/>
      <c r="Y48" s="325"/>
      <c r="Z48" s="323"/>
      <c r="AA48" s="326"/>
      <c r="AB48" s="239"/>
      <c r="AC48" s="320"/>
    </row>
    <row r="49" spans="1:29" s="146" customFormat="1" ht="18" customHeight="1">
      <c r="A49" s="194"/>
      <c r="B49" s="501" t="s">
        <v>11</v>
      </c>
      <c r="C49" s="501"/>
      <c r="D49" s="501"/>
      <c r="E49" s="501"/>
      <c r="F49" s="501"/>
      <c r="G49" s="213">
        <f>G58</f>
        <v>10.030000000000001</v>
      </c>
      <c r="H49" s="214">
        <f>G49*C42</f>
        <v>18038.955</v>
      </c>
      <c r="I49" s="214">
        <f>H49</f>
        <v>18038.955</v>
      </c>
      <c r="J49" s="214">
        <f>H58</f>
        <v>18038.955</v>
      </c>
      <c r="K49" s="214">
        <f>I49-J49</f>
        <v>0</v>
      </c>
      <c r="M49" s="177"/>
      <c r="N49" s="177"/>
      <c r="O49" s="177"/>
      <c r="P49" s="177"/>
      <c r="Q49" s="177"/>
      <c r="R49" s="177"/>
      <c r="S49" s="177"/>
      <c r="T49" s="177"/>
      <c r="U49" s="177"/>
      <c r="V49" s="322"/>
      <c r="W49" s="327"/>
      <c r="X49" s="327"/>
      <c r="Y49" s="327"/>
      <c r="Z49" s="323"/>
      <c r="AA49" s="328"/>
      <c r="AB49" s="239"/>
      <c r="AC49" s="320"/>
    </row>
    <row r="50" spans="1:29" s="146" customFormat="1" ht="18" customHeight="1">
      <c r="A50" s="194"/>
      <c r="B50" s="501" t="s">
        <v>62</v>
      </c>
      <c r="C50" s="501"/>
      <c r="D50" s="501"/>
      <c r="E50" s="501"/>
      <c r="F50" s="501"/>
      <c r="G50" s="213">
        <v>6.07</v>
      </c>
      <c r="H50" s="214">
        <f>G50*C42</f>
        <v>10916.895</v>
      </c>
      <c r="I50" s="214">
        <f>O47+P47-I49</f>
        <v>8069.955000000002</v>
      </c>
      <c r="J50" s="214">
        <f>H64</f>
        <v>248.6</v>
      </c>
      <c r="K50" s="214">
        <f>I50-J50</f>
        <v>7821.355000000001</v>
      </c>
      <c r="M50" s="177"/>
      <c r="N50" s="177"/>
      <c r="O50" s="177"/>
      <c r="P50" s="177"/>
      <c r="Q50" s="177"/>
      <c r="R50" s="177"/>
      <c r="S50" s="177"/>
      <c r="T50" s="177"/>
      <c r="U50" s="177"/>
      <c r="V50" s="322"/>
      <c r="W50" s="325"/>
      <c r="X50" s="325"/>
      <c r="Y50" s="325"/>
      <c r="Z50" s="323"/>
      <c r="AA50" s="326"/>
      <c r="AB50" s="239"/>
      <c r="AC50" s="320"/>
    </row>
    <row r="51" spans="1:29" s="146" customFormat="1" ht="36.75" customHeight="1">
      <c r="A51" s="194"/>
      <c r="B51" s="279"/>
      <c r="C51" s="279"/>
      <c r="D51" s="279"/>
      <c r="E51" s="279"/>
      <c r="F51" s="278"/>
      <c r="G51" s="177"/>
      <c r="H51" s="177"/>
      <c r="I51" s="177"/>
      <c r="J51" s="177"/>
      <c r="K51" s="177"/>
      <c r="M51" s="177"/>
      <c r="N51" s="177"/>
      <c r="O51" s="177"/>
      <c r="P51" s="177"/>
      <c r="Q51" s="177"/>
      <c r="R51" s="177"/>
      <c r="S51" s="177"/>
      <c r="T51" s="177"/>
      <c r="U51" s="177"/>
      <c r="V51" s="322"/>
      <c r="W51" s="325"/>
      <c r="X51" s="325"/>
      <c r="Y51" s="325"/>
      <c r="Z51" s="323"/>
      <c r="AA51" s="326"/>
      <c r="AB51" s="239"/>
      <c r="AC51" s="320"/>
    </row>
    <row r="52" spans="1:29" s="146" customFormat="1" ht="18.75">
      <c r="A52" s="194"/>
      <c r="B52" s="177"/>
      <c r="C52" s="177"/>
      <c r="D52" s="177"/>
      <c r="E52" s="177"/>
      <c r="F52" s="177"/>
      <c r="G52" s="215" t="s">
        <v>345</v>
      </c>
      <c r="H52" s="215" t="s">
        <v>1</v>
      </c>
      <c r="I52" s="215" t="s">
        <v>2</v>
      </c>
      <c r="J52" s="215" t="s">
        <v>346</v>
      </c>
      <c r="K52" s="215" t="s">
        <v>391</v>
      </c>
      <c r="L52" s="216"/>
      <c r="M52" s="177"/>
      <c r="N52" s="177"/>
      <c r="O52" s="177"/>
      <c r="P52" s="177"/>
      <c r="Q52" s="177"/>
      <c r="R52" s="177"/>
      <c r="S52" s="177"/>
      <c r="T52" s="177"/>
      <c r="U52" s="177"/>
      <c r="V52" s="322"/>
      <c r="W52" s="325"/>
      <c r="X52" s="325"/>
      <c r="Y52" s="325"/>
      <c r="Z52" s="323"/>
      <c r="AA52" s="326"/>
      <c r="AB52" s="239"/>
      <c r="AC52" s="320"/>
    </row>
    <row r="53" spans="1:29" s="146" customFormat="1" ht="18" customHeight="1">
      <c r="A53" s="177"/>
      <c r="B53" s="503" t="s">
        <v>344</v>
      </c>
      <c r="C53" s="503"/>
      <c r="D53" s="503"/>
      <c r="E53" s="503"/>
      <c r="F53" s="517"/>
      <c r="G53" s="217">
        <f>'12 15 г'!J53</f>
        <v>4923.869999999995</v>
      </c>
      <c r="H53" s="217">
        <f>Q47</f>
        <v>0</v>
      </c>
      <c r="I53" s="217">
        <f>R47</f>
        <v>166.73000000000002</v>
      </c>
      <c r="J53" s="217">
        <f>G53+H53-I53</f>
        <v>4757.139999999996</v>
      </c>
      <c r="K53" s="217">
        <f>I53+D54</f>
        <v>166.73000000000002</v>
      </c>
      <c r="L53" s="177"/>
      <c r="M53" s="177"/>
      <c r="N53" s="185"/>
      <c r="O53" s="177"/>
      <c r="P53" s="177"/>
      <c r="Q53" s="177"/>
      <c r="R53" s="177"/>
      <c r="S53" s="177"/>
      <c r="T53" s="177"/>
      <c r="U53" s="177"/>
      <c r="V53" s="322"/>
      <c r="W53" s="325"/>
      <c r="X53" s="325"/>
      <c r="Y53" s="325"/>
      <c r="Z53" s="323"/>
      <c r="AA53" s="326"/>
      <c r="AB53" s="239"/>
      <c r="AC53" s="320"/>
    </row>
    <row r="54" spans="1:29" s="146" customFormat="1" ht="18" customHeight="1">
      <c r="A54" s="177"/>
      <c r="B54" s="566"/>
      <c r="C54" s="566"/>
      <c r="D54" s="231"/>
      <c r="E54" s="231"/>
      <c r="F54" s="194" t="s">
        <v>422</v>
      </c>
      <c r="G54" s="195"/>
      <c r="H54" s="195"/>
      <c r="I54" s="194"/>
      <c r="J54" s="177"/>
      <c r="K54" s="177"/>
      <c r="L54" s="177"/>
      <c r="M54" s="177"/>
      <c r="N54" s="281"/>
      <c r="O54" s="177"/>
      <c r="P54" s="177"/>
      <c r="Q54" s="177"/>
      <c r="R54" s="177"/>
      <c r="S54" s="177"/>
      <c r="T54" s="177"/>
      <c r="U54" s="177"/>
      <c r="V54" s="322"/>
      <c r="W54" s="325"/>
      <c r="X54" s="325"/>
      <c r="Y54" s="325"/>
      <c r="Z54" s="323"/>
      <c r="AA54" s="326"/>
      <c r="AB54" s="239"/>
      <c r="AC54" s="320"/>
    </row>
    <row r="55" spans="1:29" s="146" customFormat="1" ht="18.75">
      <c r="A55" s="194"/>
      <c r="B55" s="218"/>
      <c r="C55" s="219"/>
      <c r="D55" s="220"/>
      <c r="E55" s="220"/>
      <c r="F55" s="220"/>
      <c r="G55" s="217" t="s">
        <v>307</v>
      </c>
      <c r="H55" s="217" t="s">
        <v>317</v>
      </c>
      <c r="I55" s="194"/>
      <c r="J55" s="177"/>
      <c r="K55" s="177"/>
      <c r="L55" s="553" t="s">
        <v>321</v>
      </c>
      <c r="M55" s="553"/>
      <c r="N55" s="552" t="s">
        <v>338</v>
      </c>
      <c r="O55" s="406"/>
      <c r="P55" s="407"/>
      <c r="Q55" s="177"/>
      <c r="R55" s="177"/>
      <c r="S55" s="177"/>
      <c r="T55" s="177"/>
      <c r="U55" s="177"/>
      <c r="V55" s="322"/>
      <c r="W55" s="325"/>
      <c r="X55" s="325"/>
      <c r="Y55" s="325"/>
      <c r="Z55" s="323"/>
      <c r="AA55" s="326"/>
      <c r="AB55" s="239"/>
      <c r="AC55" s="320"/>
    </row>
    <row r="56" spans="1:29" s="207" customFormat="1" ht="11.25" customHeight="1">
      <c r="A56" s="221"/>
      <c r="B56" s="222"/>
      <c r="C56" s="223"/>
      <c r="D56" s="224"/>
      <c r="E56" s="224"/>
      <c r="F56" s="224"/>
      <c r="G56" s="205" t="s">
        <v>51</v>
      </c>
      <c r="H56" s="205" t="s">
        <v>51</v>
      </c>
      <c r="I56" s="202"/>
      <c r="L56" s="553"/>
      <c r="M56" s="553"/>
      <c r="N56" s="552"/>
      <c r="O56" s="408"/>
      <c r="P56" s="124"/>
      <c r="V56" s="322"/>
      <c r="W56" s="325"/>
      <c r="X56" s="325"/>
      <c r="Y56" s="325"/>
      <c r="Z56" s="323"/>
      <c r="AA56" s="326"/>
      <c r="AB56" s="324"/>
      <c r="AC56" s="282"/>
    </row>
    <row r="57" spans="1:29" s="146" customFormat="1" ht="33.75" customHeight="1">
      <c r="A57" s="225" t="s">
        <v>318</v>
      </c>
      <c r="B57" s="504" t="s">
        <v>342</v>
      </c>
      <c r="C57" s="505"/>
      <c r="D57" s="505"/>
      <c r="E57" s="505"/>
      <c r="F57" s="505"/>
      <c r="G57" s="180"/>
      <c r="H57" s="226">
        <f>H58+H64</f>
        <v>18287.555</v>
      </c>
      <c r="I57" s="194"/>
      <c r="J57" s="177"/>
      <c r="K57" s="177"/>
      <c r="L57" s="409" t="s">
        <v>429</v>
      </c>
      <c r="M57" s="570" t="s">
        <v>430</v>
      </c>
      <c r="N57" s="571"/>
      <c r="O57" s="410" t="s">
        <v>431</v>
      </c>
      <c r="P57" s="411" t="s">
        <v>432</v>
      </c>
      <c r="Q57" s="177"/>
      <c r="R57" s="177"/>
      <c r="S57" s="177"/>
      <c r="T57" s="177"/>
      <c r="U57" s="177"/>
      <c r="V57" s="322"/>
      <c r="W57" s="325"/>
      <c r="X57" s="325"/>
      <c r="Y57" s="325"/>
      <c r="Z57" s="323"/>
      <c r="AA57" s="326"/>
      <c r="AB57" s="239"/>
      <c r="AC57" s="320"/>
    </row>
    <row r="58" spans="1:29" s="146" customFormat="1" ht="18.75">
      <c r="A58" s="227" t="s">
        <v>320</v>
      </c>
      <c r="B58" s="506" t="s">
        <v>321</v>
      </c>
      <c r="C58" s="507"/>
      <c r="D58" s="507"/>
      <c r="E58" s="507"/>
      <c r="F58" s="508"/>
      <c r="G58" s="230">
        <f>SUM(G59:G63)</f>
        <v>10.030000000000001</v>
      </c>
      <c r="H58" s="376">
        <f>SUM(H59:H63)</f>
        <v>18038.955</v>
      </c>
      <c r="I58" s="194"/>
      <c r="J58" s="177"/>
      <c r="K58" s="229"/>
      <c r="L58" s="412"/>
      <c r="M58" s="412"/>
      <c r="N58" s="412"/>
      <c r="O58" s="412"/>
      <c r="P58" s="412"/>
      <c r="Q58" s="177"/>
      <c r="R58" s="177"/>
      <c r="S58" s="177"/>
      <c r="T58" s="177"/>
      <c r="U58" s="177"/>
      <c r="V58" s="329"/>
      <c r="W58" s="330"/>
      <c r="X58" s="330"/>
      <c r="Y58" s="330"/>
      <c r="Z58" s="330"/>
      <c r="AA58" s="330"/>
      <c r="AB58" s="239"/>
      <c r="AC58" s="320"/>
    </row>
    <row r="59" spans="1:29" s="146" customFormat="1" ht="18.75">
      <c r="A59" s="403" t="s">
        <v>322</v>
      </c>
      <c r="B59" s="509" t="s">
        <v>323</v>
      </c>
      <c r="C59" s="507"/>
      <c r="D59" s="507"/>
      <c r="E59" s="507"/>
      <c r="F59" s="508"/>
      <c r="G59" s="230">
        <v>1.5600000000000005</v>
      </c>
      <c r="H59" s="402">
        <f>G59*C$42</f>
        <v>2805.6600000000008</v>
      </c>
      <c r="I59" s="194"/>
      <c r="J59" s="177"/>
      <c r="K59" s="229"/>
      <c r="L59" s="412"/>
      <c r="M59" s="412"/>
      <c r="N59" s="412"/>
      <c r="O59" s="412"/>
      <c r="P59" s="412"/>
      <c r="Q59" s="177"/>
      <c r="R59" s="177"/>
      <c r="S59" s="177"/>
      <c r="T59" s="177"/>
      <c r="U59" s="177"/>
      <c r="V59" s="185"/>
      <c r="W59" s="239"/>
      <c r="X59" s="239"/>
      <c r="Y59" s="239"/>
      <c r="Z59" s="239"/>
      <c r="AA59" s="239"/>
      <c r="AB59" s="239"/>
      <c r="AC59" s="320"/>
    </row>
    <row r="60" spans="1:29" s="146" customFormat="1" ht="34.5" customHeight="1">
      <c r="A60" s="403" t="s">
        <v>324</v>
      </c>
      <c r="B60" s="510" t="s">
        <v>325</v>
      </c>
      <c r="C60" s="499"/>
      <c r="D60" s="499"/>
      <c r="E60" s="499"/>
      <c r="F60" s="499"/>
      <c r="G60" s="401">
        <v>1.8400000000000005</v>
      </c>
      <c r="H60" s="402">
        <f>G60*C$42</f>
        <v>3309.240000000001</v>
      </c>
      <c r="I60" s="194"/>
      <c r="J60" s="177"/>
      <c r="K60" s="229"/>
      <c r="L60" s="412"/>
      <c r="M60" s="412"/>
      <c r="N60" s="412"/>
      <c r="O60" s="412"/>
      <c r="P60" s="412"/>
      <c r="Q60" s="177"/>
      <c r="R60" s="177"/>
      <c r="S60" s="177"/>
      <c r="T60" s="177"/>
      <c r="U60" s="177"/>
      <c r="V60" s="185"/>
      <c r="W60" s="239"/>
      <c r="X60" s="239"/>
      <c r="Y60" s="239"/>
      <c r="Z60" s="239"/>
      <c r="AA60" s="239"/>
      <c r="AB60" s="239"/>
      <c r="AC60" s="320"/>
    </row>
    <row r="61" spans="1:29" s="146" customFormat="1" ht="34.5" customHeight="1">
      <c r="A61" s="377" t="s">
        <v>326</v>
      </c>
      <c r="B61" s="567" t="s">
        <v>327</v>
      </c>
      <c r="C61" s="568"/>
      <c r="D61" s="568"/>
      <c r="E61" s="568"/>
      <c r="F61" s="569"/>
      <c r="G61" s="379">
        <v>1.33</v>
      </c>
      <c r="H61" s="378">
        <f>G61*C$42</f>
        <v>2392.005</v>
      </c>
      <c r="I61" s="194"/>
      <c r="J61" s="177"/>
      <c r="K61" s="177"/>
      <c r="L61" s="412"/>
      <c r="M61" s="412"/>
      <c r="N61" s="412"/>
      <c r="O61" s="412"/>
      <c r="P61" s="412"/>
      <c r="Q61" s="177"/>
      <c r="R61" s="177"/>
      <c r="S61" s="177"/>
      <c r="T61" s="177"/>
      <c r="U61" s="177"/>
      <c r="V61" s="185"/>
      <c r="W61" s="239"/>
      <c r="X61" s="239"/>
      <c r="Y61" s="239"/>
      <c r="Z61" s="239"/>
      <c r="AA61" s="239"/>
      <c r="AB61" s="239"/>
      <c r="AC61" s="320"/>
    </row>
    <row r="62" spans="1:28" s="146" customFormat="1" ht="34.5" customHeight="1">
      <c r="A62" s="377" t="s">
        <v>328</v>
      </c>
      <c r="B62" s="567" t="s">
        <v>329</v>
      </c>
      <c r="C62" s="568"/>
      <c r="D62" s="568"/>
      <c r="E62" s="568"/>
      <c r="F62" s="569"/>
      <c r="G62" s="379">
        <v>1.36</v>
      </c>
      <c r="H62" s="378">
        <f>G62*C$42</f>
        <v>2445.96</v>
      </c>
      <c r="I62" s="194"/>
      <c r="J62" s="177"/>
      <c r="K62" s="177"/>
      <c r="L62" s="412"/>
      <c r="M62" s="412"/>
      <c r="N62" s="412"/>
      <c r="O62" s="412"/>
      <c r="P62" s="412"/>
      <c r="Q62" s="177"/>
      <c r="R62" s="177"/>
      <c r="S62" s="177"/>
      <c r="T62" s="177"/>
      <c r="U62" s="177"/>
      <c r="V62" s="177"/>
      <c r="W62" s="197"/>
      <c r="X62" s="178"/>
      <c r="Y62" s="178"/>
      <c r="Z62" s="178"/>
      <c r="AA62" s="178"/>
      <c r="AB62" s="178"/>
    </row>
    <row r="63" spans="1:28" s="146" customFormat="1" ht="18.75">
      <c r="A63" s="403" t="s">
        <v>330</v>
      </c>
      <c r="B63" s="496" t="s">
        <v>420</v>
      </c>
      <c r="C63" s="496"/>
      <c r="D63" s="496"/>
      <c r="E63" s="496"/>
      <c r="F63" s="496"/>
      <c r="G63" s="217">
        <v>3.94</v>
      </c>
      <c r="H63" s="231">
        <f>G63*C$42</f>
        <v>7086.09</v>
      </c>
      <c r="I63" s="194"/>
      <c r="J63" s="177"/>
      <c r="K63" s="177"/>
      <c r="L63" s="412"/>
      <c r="M63" s="412"/>
      <c r="N63" s="412"/>
      <c r="O63" s="412"/>
      <c r="P63" s="412"/>
      <c r="Q63" s="177"/>
      <c r="R63" s="177"/>
      <c r="S63" s="177"/>
      <c r="T63" s="177"/>
      <c r="U63" s="177"/>
      <c r="V63" s="177"/>
      <c r="W63" s="178"/>
      <c r="X63" s="178"/>
      <c r="Y63" s="178"/>
      <c r="Z63" s="178"/>
      <c r="AA63" s="178"/>
      <c r="AB63" s="178"/>
    </row>
    <row r="64" spans="1:28" s="146" customFormat="1" ht="18.75">
      <c r="A64" s="226" t="s">
        <v>332</v>
      </c>
      <c r="B64" s="497" t="s">
        <v>333</v>
      </c>
      <c r="C64" s="480"/>
      <c r="D64" s="480"/>
      <c r="E64" s="480"/>
      <c r="F64" s="480"/>
      <c r="G64" s="226"/>
      <c r="H64" s="226">
        <f>SUM(H65:H71)</f>
        <v>248.6</v>
      </c>
      <c r="I64" s="194"/>
      <c r="J64" s="177"/>
      <c r="K64" s="177"/>
      <c r="L64" s="414" t="s">
        <v>433</v>
      </c>
      <c r="M64" s="406" t="s">
        <v>434</v>
      </c>
      <c r="N64" s="414"/>
      <c r="O64" s="414"/>
      <c r="P64" s="414"/>
      <c r="Q64" s="177"/>
      <c r="R64" s="177"/>
      <c r="S64" s="177"/>
      <c r="T64" s="177"/>
      <c r="U64" s="177"/>
      <c r="V64" s="177"/>
      <c r="W64" s="197"/>
      <c r="X64" s="178"/>
      <c r="Y64" s="178"/>
      <c r="Z64" s="178"/>
      <c r="AA64" s="178"/>
      <c r="AB64" s="178"/>
    </row>
    <row r="65" spans="1:28" s="146" customFormat="1" ht="18.75">
      <c r="A65" s="216"/>
      <c r="B65" s="498" t="s">
        <v>334</v>
      </c>
      <c r="C65" s="499"/>
      <c r="D65" s="499"/>
      <c r="E65" s="499"/>
      <c r="F65" s="499"/>
      <c r="G65" s="232"/>
      <c r="H65" s="232"/>
      <c r="I65" s="194"/>
      <c r="J65" s="177"/>
      <c r="K65" s="177"/>
      <c r="L65" s="414"/>
      <c r="M65" s="414"/>
      <c r="N65" s="414"/>
      <c r="O65" s="414"/>
      <c r="P65" s="414"/>
      <c r="Q65" s="177"/>
      <c r="R65" s="177"/>
      <c r="S65" s="177"/>
      <c r="T65" s="177"/>
      <c r="U65" s="177"/>
      <c r="V65" s="177"/>
      <c r="W65" s="178"/>
      <c r="X65" s="178"/>
      <c r="Y65" s="178"/>
      <c r="Z65" s="178"/>
      <c r="AA65" s="178"/>
      <c r="AB65" s="178"/>
    </row>
    <row r="66" spans="1:28" s="146" customFormat="1" ht="18.75">
      <c r="A66" s="216"/>
      <c r="B66" s="498" t="s">
        <v>350</v>
      </c>
      <c r="C66" s="499"/>
      <c r="D66" s="499"/>
      <c r="E66" s="499"/>
      <c r="F66" s="499"/>
      <c r="G66" s="231"/>
      <c r="H66" s="231"/>
      <c r="I66" s="194"/>
      <c r="J66" s="177"/>
      <c r="K66" s="177"/>
      <c r="L66" s="414"/>
      <c r="M66" s="414"/>
      <c r="N66" s="414"/>
      <c r="O66" s="414"/>
      <c r="P66" s="414"/>
      <c r="Q66" s="177"/>
      <c r="R66" s="177"/>
      <c r="S66" s="177"/>
      <c r="T66" s="177"/>
      <c r="U66" s="177"/>
      <c r="V66" s="177"/>
      <c r="W66" s="178"/>
      <c r="X66" s="178"/>
      <c r="Y66" s="178"/>
      <c r="Z66" s="178"/>
      <c r="AA66" s="178"/>
      <c r="AB66" s="178"/>
    </row>
    <row r="67" spans="1:28" s="146" customFormat="1" ht="18.75" customHeight="1">
      <c r="A67" s="216"/>
      <c r="B67" s="488" t="s">
        <v>436</v>
      </c>
      <c r="C67" s="489"/>
      <c r="D67" s="489"/>
      <c r="E67" s="489"/>
      <c r="F67" s="490"/>
      <c r="G67" s="231"/>
      <c r="H67" s="231">
        <v>248.6</v>
      </c>
      <c r="I67" s="194"/>
      <c r="J67" s="177"/>
      <c r="K67" s="177"/>
      <c r="L67" s="414"/>
      <c r="M67" s="414"/>
      <c r="N67" s="414"/>
      <c r="O67" s="414"/>
      <c r="P67" s="414"/>
      <c r="Q67" s="177"/>
      <c r="R67" s="177"/>
      <c r="S67" s="177"/>
      <c r="T67" s="177"/>
      <c r="U67" s="177"/>
      <c r="V67" s="177"/>
      <c r="W67" s="197"/>
      <c r="X67" s="178"/>
      <c r="Y67" s="178"/>
      <c r="Z67" s="178"/>
      <c r="AA67" s="178"/>
      <c r="AB67" s="178"/>
    </row>
    <row r="68" spans="1:28" s="146" customFormat="1" ht="18.75" customHeight="1">
      <c r="A68" s="216"/>
      <c r="B68" s="488" t="s">
        <v>336</v>
      </c>
      <c r="C68" s="489"/>
      <c r="D68" s="489"/>
      <c r="E68" s="489"/>
      <c r="F68" s="490"/>
      <c r="G68" s="231"/>
      <c r="H68" s="231"/>
      <c r="I68" s="194"/>
      <c r="J68" s="177"/>
      <c r="K68" s="177"/>
      <c r="L68" s="414"/>
      <c r="M68" s="414"/>
      <c r="N68" s="414"/>
      <c r="O68" s="414"/>
      <c r="P68" s="414"/>
      <c r="Q68" s="177"/>
      <c r="R68" s="177"/>
      <c r="S68" s="177"/>
      <c r="T68" s="177"/>
      <c r="U68" s="177"/>
      <c r="V68" s="177"/>
      <c r="W68" s="178"/>
      <c r="X68" s="178"/>
      <c r="Y68" s="178"/>
      <c r="Z68" s="178"/>
      <c r="AA68" s="178"/>
      <c r="AB68" s="178"/>
    </row>
    <row r="69" spans="1:28" s="146" customFormat="1" ht="18.75" customHeight="1">
      <c r="A69" s="216"/>
      <c r="B69" s="488" t="s">
        <v>336</v>
      </c>
      <c r="C69" s="489"/>
      <c r="D69" s="489"/>
      <c r="E69" s="489"/>
      <c r="F69" s="490"/>
      <c r="G69" s="231"/>
      <c r="H69" s="231"/>
      <c r="I69" s="194"/>
      <c r="J69" s="177"/>
      <c r="K69" s="177"/>
      <c r="L69" s="194"/>
      <c r="M69" s="194"/>
      <c r="N69" s="177"/>
      <c r="O69" s="177"/>
      <c r="P69" s="177"/>
      <c r="Q69" s="177"/>
      <c r="R69" s="177"/>
      <c r="S69" s="177"/>
      <c r="T69" s="177"/>
      <c r="U69" s="177"/>
      <c r="V69" s="177"/>
      <c r="W69" s="178"/>
      <c r="X69" s="178"/>
      <c r="Y69" s="178"/>
      <c r="Z69" s="178"/>
      <c r="AA69" s="178"/>
      <c r="AB69" s="178"/>
    </row>
    <row r="70" spans="1:28" s="146" customFormat="1" ht="18.75" customHeight="1" hidden="1">
      <c r="A70" s="216"/>
      <c r="B70" s="488" t="s">
        <v>336</v>
      </c>
      <c r="C70" s="489"/>
      <c r="D70" s="489"/>
      <c r="E70" s="489"/>
      <c r="F70" s="490"/>
      <c r="G70" s="231"/>
      <c r="H70" s="231"/>
      <c r="I70" s="194"/>
      <c r="J70" s="177"/>
      <c r="K70" s="177"/>
      <c r="L70" s="194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8"/>
      <c r="X70" s="178"/>
      <c r="Y70" s="178"/>
      <c r="Z70" s="178"/>
      <c r="AA70" s="178"/>
      <c r="AB70" s="178"/>
    </row>
    <row r="71" spans="1:28" s="146" customFormat="1" ht="18.75" customHeight="1" hidden="1">
      <c r="A71" s="216"/>
      <c r="B71" s="488" t="s">
        <v>336</v>
      </c>
      <c r="C71" s="489"/>
      <c r="D71" s="489"/>
      <c r="E71" s="489"/>
      <c r="F71" s="490"/>
      <c r="G71" s="231"/>
      <c r="H71" s="231"/>
      <c r="I71" s="194"/>
      <c r="J71" s="177"/>
      <c r="K71" s="177"/>
      <c r="L71" s="194"/>
      <c r="M71" s="194"/>
      <c r="N71" s="177"/>
      <c r="O71" s="194"/>
      <c r="P71" s="177"/>
      <c r="Q71" s="177"/>
      <c r="R71" s="177"/>
      <c r="S71" s="177"/>
      <c r="T71" s="177"/>
      <c r="U71" s="177"/>
      <c r="V71" s="177"/>
      <c r="W71" s="197"/>
      <c r="X71" s="178"/>
      <c r="Y71" s="178"/>
      <c r="Z71" s="178"/>
      <c r="AA71" s="178"/>
      <c r="AB71" s="178"/>
    </row>
    <row r="72" spans="1:28" s="146" customFormat="1" ht="18.75">
      <c r="A72" s="216"/>
      <c r="B72" s="233"/>
      <c r="C72" s="234"/>
      <c r="D72" s="234"/>
      <c r="E72" s="234"/>
      <c r="F72" s="234"/>
      <c r="G72" s="235"/>
      <c r="H72" s="194"/>
      <c r="I72" s="194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8"/>
      <c r="X72" s="178"/>
      <c r="Y72" s="178"/>
      <c r="Z72" s="178"/>
      <c r="AA72" s="178"/>
      <c r="AB72" s="178"/>
    </row>
    <row r="73" spans="1:28" s="146" customFormat="1" ht="18.75" customHeight="1">
      <c r="A73" s="216"/>
      <c r="B73" s="233"/>
      <c r="C73" s="234"/>
      <c r="D73" s="234"/>
      <c r="E73" s="234"/>
      <c r="F73" s="234"/>
      <c r="G73" s="491" t="s">
        <v>62</v>
      </c>
      <c r="H73" s="492"/>
      <c r="I73" s="493" t="s">
        <v>316</v>
      </c>
      <c r="J73" s="492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8"/>
      <c r="X73" s="178"/>
      <c r="Y73" s="178"/>
      <c r="Z73" s="178"/>
      <c r="AA73" s="178"/>
      <c r="AB73" s="178"/>
    </row>
    <row r="74" spans="1:28" s="207" customFormat="1" ht="12.75">
      <c r="A74" s="236"/>
      <c r="B74" s="237"/>
      <c r="C74" s="238"/>
      <c r="D74" s="238"/>
      <c r="E74" s="238"/>
      <c r="F74" s="238"/>
      <c r="G74" s="494" t="s">
        <v>51</v>
      </c>
      <c r="H74" s="495"/>
      <c r="I74" s="494" t="s">
        <v>51</v>
      </c>
      <c r="J74" s="495"/>
      <c r="W74" s="209"/>
      <c r="X74" s="209"/>
      <c r="Y74" s="209"/>
      <c r="Z74" s="209"/>
      <c r="AA74" s="209"/>
      <c r="AB74" s="209"/>
    </row>
    <row r="75" spans="1:28" s="185" customFormat="1" ht="18.75">
      <c r="A75" s="216"/>
      <c r="B75" s="479" t="s">
        <v>403</v>
      </c>
      <c r="C75" s="480"/>
      <c r="D75" s="480"/>
      <c r="E75" s="480"/>
      <c r="F75" s="481"/>
      <c r="G75" s="482">
        <f>'12 15 г'!G76:H76</f>
        <v>-5895.45000000008</v>
      </c>
      <c r="H75" s="483"/>
      <c r="I75" s="482">
        <f>'12 15 г'!I76:J76</f>
        <v>0</v>
      </c>
      <c r="J75" s="483"/>
      <c r="L75" s="239" t="s">
        <v>338</v>
      </c>
      <c r="M75" s="239" t="s">
        <v>339</v>
      </c>
      <c r="W75" s="239"/>
      <c r="X75" s="239"/>
      <c r="Y75" s="239"/>
      <c r="Z75" s="239"/>
      <c r="AA75" s="239"/>
      <c r="AB75" s="239"/>
    </row>
    <row r="76" spans="1:28" s="146" customFormat="1" ht="18.75">
      <c r="A76" s="195"/>
      <c r="B76" s="479" t="s">
        <v>404</v>
      </c>
      <c r="C76" s="480"/>
      <c r="D76" s="480"/>
      <c r="E76" s="480"/>
      <c r="F76" s="481"/>
      <c r="G76" s="482">
        <f>G75+K47+K53</f>
        <v>2092.6349999999234</v>
      </c>
      <c r="H76" s="483"/>
      <c r="I76" s="484">
        <f>I75+I53-K53+D54</f>
        <v>0</v>
      </c>
      <c r="J76" s="483"/>
      <c r="K76" s="177"/>
      <c r="L76" s="197">
        <f>G76</f>
        <v>2092.6349999999234</v>
      </c>
      <c r="M76" s="197">
        <f>I76</f>
        <v>0</v>
      </c>
      <c r="N76" s="177"/>
      <c r="O76" s="240"/>
      <c r="P76" s="241"/>
      <c r="Q76" s="177"/>
      <c r="R76" s="177"/>
      <c r="S76" s="177"/>
      <c r="T76" s="177"/>
      <c r="U76" s="177"/>
      <c r="V76" s="177"/>
      <c r="W76" s="178"/>
      <c r="X76" s="178"/>
      <c r="Y76" s="178"/>
      <c r="Z76" s="178"/>
      <c r="AA76" s="178"/>
      <c r="AB76" s="178"/>
    </row>
    <row r="77" spans="1:28" s="146" customFormat="1" ht="18.75">
      <c r="A77" s="194"/>
      <c r="B77" s="194"/>
      <c r="C77" s="194"/>
      <c r="D77" s="194"/>
      <c r="E77" s="194"/>
      <c r="F77" s="194"/>
      <c r="G77" s="242"/>
      <c r="H77" s="194"/>
      <c r="I77" s="194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8"/>
      <c r="X77" s="178"/>
      <c r="Y77" s="178"/>
      <c r="Z77" s="178"/>
      <c r="AA77" s="178"/>
      <c r="AB77" s="178"/>
    </row>
    <row r="78" spans="1:28" s="146" customFormat="1" ht="18.75">
      <c r="A78" s="194"/>
      <c r="B78" s="177"/>
      <c r="C78" s="177"/>
      <c r="D78" s="177"/>
      <c r="E78" s="177"/>
      <c r="F78" s="177"/>
      <c r="G78" s="243"/>
      <c r="H78" s="244"/>
      <c r="I78" s="194"/>
      <c r="J78" s="177"/>
      <c r="K78" s="177"/>
      <c r="L78" s="194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8"/>
      <c r="X78" s="178"/>
      <c r="Y78" s="178"/>
      <c r="Z78" s="178"/>
      <c r="AA78" s="178"/>
      <c r="AB78" s="178"/>
    </row>
    <row r="79" spans="1:28" s="146" customFormat="1" ht="18.75">
      <c r="A79" s="194"/>
      <c r="B79" s="177"/>
      <c r="C79" s="177"/>
      <c r="D79" s="177"/>
      <c r="E79" s="177"/>
      <c r="F79" s="177"/>
      <c r="G79" s="194"/>
      <c r="H79" s="194"/>
      <c r="I79" s="194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8"/>
      <c r="X79" s="178"/>
      <c r="Y79" s="178"/>
      <c r="Z79" s="178"/>
      <c r="AA79" s="178"/>
      <c r="AB79" s="178"/>
    </row>
    <row r="80" spans="1:28" s="146" customFormat="1" ht="18.75">
      <c r="A80" s="177"/>
      <c r="B80" s="238"/>
      <c r="C80" s="238"/>
      <c r="D80" s="238"/>
      <c r="E80" s="559" t="s">
        <v>399</v>
      </c>
      <c r="F80" s="560"/>
      <c r="G80" s="482" t="s">
        <v>400</v>
      </c>
      <c r="H80" s="483"/>
      <c r="I80" s="194"/>
      <c r="J80" s="177"/>
      <c r="K80" s="177"/>
      <c r="L80" s="177" t="s">
        <v>401</v>
      </c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8"/>
      <c r="X80" s="178"/>
      <c r="Y80" s="178"/>
      <c r="Z80" s="178"/>
      <c r="AA80" s="178"/>
      <c r="AB80" s="178"/>
    </row>
    <row r="81" spans="1:28" s="146" customFormat="1" ht="18.75">
      <c r="A81" s="194"/>
      <c r="B81" s="561" t="s">
        <v>424</v>
      </c>
      <c r="C81" s="562"/>
      <c r="D81" s="563"/>
      <c r="E81" s="482">
        <f>M47</f>
        <v>68641.89</v>
      </c>
      <c r="F81" s="483"/>
      <c r="G81" s="482">
        <f>N47</f>
        <v>71488.83</v>
      </c>
      <c r="H81" s="483"/>
      <c r="I81" s="194"/>
      <c r="J81" s="177"/>
      <c r="K81" s="177"/>
      <c r="L81" s="194">
        <f>E81-G81+H47-I47</f>
        <v>0</v>
      </c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8"/>
      <c r="X81" s="178"/>
      <c r="Y81" s="178"/>
      <c r="Z81" s="178"/>
      <c r="AA81" s="178"/>
      <c r="AB81" s="178"/>
    </row>
    <row r="82" spans="1:28" s="146" customFormat="1" ht="18.75">
      <c r="A82" s="194"/>
      <c r="B82" s="177"/>
      <c r="C82" s="177"/>
      <c r="D82" s="177"/>
      <c r="E82" s="177"/>
      <c r="F82" s="177"/>
      <c r="G82" s="177"/>
      <c r="H82" s="194"/>
      <c r="I82" s="194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8"/>
      <c r="X82" s="178"/>
      <c r="Y82" s="178"/>
      <c r="Z82" s="178"/>
      <c r="AA82" s="178"/>
      <c r="AB82" s="178"/>
    </row>
    <row r="83" spans="1:28" s="146" customFormat="1" ht="18.75">
      <c r="A83" s="194"/>
      <c r="B83" s="177"/>
      <c r="C83" s="177"/>
      <c r="D83" s="177"/>
      <c r="E83" s="177"/>
      <c r="F83" s="177"/>
      <c r="G83" s="177"/>
      <c r="H83" s="194"/>
      <c r="I83" s="194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8"/>
      <c r="X83" s="178"/>
      <c r="Y83" s="178"/>
      <c r="Z83" s="178"/>
      <c r="AA83" s="178"/>
      <c r="AB83" s="178"/>
    </row>
    <row r="84" spans="1:28" s="146" customFormat="1" ht="18.75">
      <c r="A84" s="194"/>
      <c r="B84" s="177"/>
      <c r="C84" s="177"/>
      <c r="D84" s="177"/>
      <c r="E84" s="177"/>
      <c r="F84" s="177"/>
      <c r="G84" s="177"/>
      <c r="H84" s="194"/>
      <c r="I84" s="194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8"/>
      <c r="X84" s="178"/>
      <c r="Y84" s="178"/>
      <c r="Z84" s="178"/>
      <c r="AA84" s="178"/>
      <c r="AB84" s="178"/>
    </row>
    <row r="85" spans="1:28" s="146" customFormat="1" ht="14.25" customHeight="1">
      <c r="A85" s="194"/>
      <c r="B85" s="177"/>
      <c r="C85" s="177"/>
      <c r="D85" s="177"/>
      <c r="E85" s="177"/>
      <c r="F85" s="177"/>
      <c r="G85" s="177"/>
      <c r="H85" s="194"/>
      <c r="I85" s="194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8"/>
      <c r="X85" s="178"/>
      <c r="Y85" s="178"/>
      <c r="Z85" s="178"/>
      <c r="AA85" s="178"/>
      <c r="AB85" s="178"/>
    </row>
    <row r="86" spans="1:28" s="146" customFormat="1" ht="18.75" hidden="1">
      <c r="A86" s="177"/>
      <c r="B86" s="177"/>
      <c r="C86" s="177"/>
      <c r="D86" s="177"/>
      <c r="E86" s="177"/>
      <c r="F86" s="177"/>
      <c r="G86" s="177"/>
      <c r="H86" s="194"/>
      <c r="I86" s="177"/>
      <c r="J86" s="177"/>
      <c r="K86" s="177"/>
      <c r="L86" s="177">
        <v>0</v>
      </c>
      <c r="M86" s="177"/>
      <c r="N86" s="177"/>
      <c r="O86" s="245" t="s">
        <v>280</v>
      </c>
      <c r="P86" s="246">
        <f>'[2]июнь2013г'!D92</f>
        <v>5934.36</v>
      </c>
      <c r="Q86" s="246">
        <f>'[2]июнь2013г'!E92</f>
        <v>2626.2</v>
      </c>
      <c r="R86" s="246">
        <f>'[2]июнь2013г'!F92</f>
        <v>2134.76</v>
      </c>
      <c r="S86" s="246">
        <f>'[2]июнь2013г'!G92</f>
        <v>6425.8</v>
      </c>
      <c r="T86" s="177"/>
      <c r="U86" s="177"/>
      <c r="V86" s="177"/>
      <c r="W86" s="178"/>
      <c r="X86" s="178"/>
      <c r="Y86" s="178"/>
      <c r="Z86" s="178"/>
      <c r="AA86" s="178"/>
      <c r="AB86" s="178"/>
    </row>
    <row r="87" spans="1:28" s="146" customFormat="1" ht="18.75" hidden="1">
      <c r="A87" s="177"/>
      <c r="B87" s="177"/>
      <c r="C87" s="216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246" t="s">
        <v>283</v>
      </c>
      <c r="P87" s="214">
        <f>S86</f>
        <v>6425.8</v>
      </c>
      <c r="Q87" s="180">
        <v>2626.2</v>
      </c>
      <c r="R87" s="180">
        <v>2377.48</v>
      </c>
      <c r="S87" s="214">
        <f>P87+Q87-R87+L86</f>
        <v>6674.52</v>
      </c>
      <c r="T87" s="177"/>
      <c r="U87" s="177"/>
      <c r="V87" s="177"/>
      <c r="W87" s="178"/>
      <c r="X87" s="178"/>
      <c r="Y87" s="178"/>
      <c r="Z87" s="178"/>
      <c r="AA87" s="178"/>
      <c r="AB87" s="178"/>
    </row>
    <row r="88" spans="1:28" s="146" customFormat="1" ht="18.75" hidden="1">
      <c r="A88" s="177"/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8"/>
      <c r="X88" s="178"/>
      <c r="Y88" s="178"/>
      <c r="Z88" s="178"/>
      <c r="AA88" s="178"/>
      <c r="AB88" s="178"/>
    </row>
    <row r="89" spans="1:28" s="146" customFormat="1" ht="18.75" hidden="1">
      <c r="A89" s="177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8"/>
      <c r="X89" s="178"/>
      <c r="Y89" s="178"/>
      <c r="Z89" s="178"/>
      <c r="AA89" s="178"/>
      <c r="AB89" s="178"/>
    </row>
    <row r="90" spans="1:28" s="146" customFormat="1" ht="18.75">
      <c r="A90" s="247" t="s">
        <v>419</v>
      </c>
      <c r="B90" s="177"/>
      <c r="C90" s="177"/>
      <c r="D90" s="177"/>
      <c r="E90" s="177"/>
      <c r="F90" s="177"/>
      <c r="G90" s="177"/>
      <c r="H90" s="292" t="s">
        <v>70</v>
      </c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8"/>
      <c r="X90" s="178"/>
      <c r="Y90" s="178"/>
      <c r="Z90" s="178"/>
      <c r="AA90" s="178"/>
      <c r="AB90" s="178"/>
    </row>
    <row r="91" spans="1:28" s="146" customFormat="1" ht="18.75">
      <c r="A91" s="247" t="s">
        <v>378</v>
      </c>
      <c r="B91" s="177"/>
      <c r="C91" s="177"/>
      <c r="D91" s="177"/>
      <c r="E91" s="177"/>
      <c r="F91" s="177"/>
      <c r="G91" s="177"/>
      <c r="H91" s="292" t="s">
        <v>71</v>
      </c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8"/>
      <c r="X91" s="178"/>
      <c r="Y91" s="178"/>
      <c r="Z91" s="178"/>
      <c r="AA91" s="178"/>
      <c r="AB91" s="178"/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42">
    <mergeCell ref="C14:D15"/>
    <mergeCell ref="A35:K36"/>
    <mergeCell ref="W44:AA44"/>
    <mergeCell ref="B47:F47"/>
    <mergeCell ref="B48:F48"/>
    <mergeCell ref="B49:F49"/>
    <mergeCell ref="B50:F50"/>
    <mergeCell ref="B53:F53"/>
    <mergeCell ref="B54:C54"/>
    <mergeCell ref="L55:M56"/>
    <mergeCell ref="N55:N56"/>
    <mergeCell ref="B57:F57"/>
    <mergeCell ref="M57:N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I75:J75"/>
    <mergeCell ref="B76:F76"/>
    <mergeCell ref="G76:H76"/>
    <mergeCell ref="I76:J76"/>
    <mergeCell ref="B70:F70"/>
    <mergeCell ref="B71:F71"/>
    <mergeCell ref="G73:H73"/>
    <mergeCell ref="I73:J73"/>
    <mergeCell ref="G74:H74"/>
    <mergeCell ref="I74:J74"/>
    <mergeCell ref="E80:F80"/>
    <mergeCell ref="G80:H80"/>
    <mergeCell ref="B81:D81"/>
    <mergeCell ref="E81:F81"/>
    <mergeCell ref="G81:H81"/>
    <mergeCell ref="B75:F75"/>
    <mergeCell ref="G75:H75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C91"/>
  <sheetViews>
    <sheetView view="pageBreakPreview" zoomScale="80" zoomScaleSheetLayoutView="80" zoomScalePageLayoutView="0" workbookViewId="0" topLeftCell="A51">
      <selection activeCell="R47" sqref="R47"/>
    </sheetView>
  </sheetViews>
  <sheetFormatPr defaultColWidth="9.140625" defaultRowHeight="15" outlineLevelCol="1"/>
  <cols>
    <col min="1" max="1" width="9.8515625" style="177" bestFit="1" customWidth="1"/>
    <col min="2" max="2" width="12.140625" style="177" customWidth="1"/>
    <col min="3" max="3" width="10.7109375" style="177" customWidth="1"/>
    <col min="4" max="4" width="10.57421875" style="177" customWidth="1"/>
    <col min="5" max="5" width="10.28125" style="177" customWidth="1"/>
    <col min="6" max="6" width="11.421875" style="177" customWidth="1"/>
    <col min="7" max="7" width="12.140625" style="177" customWidth="1"/>
    <col min="8" max="8" width="13.140625" style="177" customWidth="1"/>
    <col min="9" max="9" width="13.421875" style="177" customWidth="1"/>
    <col min="10" max="10" width="12.7109375" style="177" customWidth="1"/>
    <col min="11" max="11" width="18.140625" style="177" customWidth="1"/>
    <col min="12" max="12" width="13.421875" style="177" hidden="1" customWidth="1" outlineLevel="1"/>
    <col min="13" max="13" width="12.7109375" style="177" hidden="1" customWidth="1" outlineLevel="1"/>
    <col min="14" max="14" width="13.28125" style="177" hidden="1" customWidth="1" outlineLevel="1"/>
    <col min="15" max="15" width="12.7109375" style="177" hidden="1" customWidth="1" outlineLevel="1"/>
    <col min="16" max="16" width="12.8515625" style="177" hidden="1" customWidth="1" outlineLevel="1"/>
    <col min="17" max="17" width="7.421875" style="177" hidden="1" customWidth="1" outlineLevel="1"/>
    <col min="18" max="20" width="9.140625" style="177" hidden="1" customWidth="1" outlineLevel="1"/>
    <col min="21" max="21" width="9.140625" style="177" customWidth="1" collapsed="1"/>
    <col min="22" max="22" width="6.7109375" style="177" bestFit="1" customWidth="1"/>
    <col min="23" max="23" width="12.7109375" style="178" bestFit="1" customWidth="1"/>
    <col min="24" max="27" width="13.00390625" style="178" bestFit="1" customWidth="1"/>
    <col min="28" max="28" width="9.140625" style="178" customWidth="1"/>
    <col min="29" max="41" width="9.140625" style="146" customWidth="1"/>
    <col min="42" max="16384" width="9.140625" style="177" customWidth="1"/>
  </cols>
  <sheetData>
    <row r="1" ht="12.75" customHeight="1" hidden="1"/>
    <row r="2" spans="2:8" ht="18.75" hidden="1">
      <c r="B2" s="179" t="s">
        <v>293</v>
      </c>
      <c r="C2" s="179"/>
      <c r="D2" s="179" t="s">
        <v>294</v>
      </c>
      <c r="E2" s="179"/>
      <c r="F2" s="179" t="s">
        <v>295</v>
      </c>
      <c r="G2" s="179"/>
      <c r="H2" s="179"/>
    </row>
    <row r="3" ht="18.75" hidden="1"/>
    <row r="4" ht="1.5" customHeight="1" hidden="1"/>
    <row r="5" ht="18.75" hidden="1"/>
    <row r="6" spans="2:11" ht="18.75" hidden="1">
      <c r="B6" s="180"/>
      <c r="C6" s="181" t="s">
        <v>0</v>
      </c>
      <c r="D6" s="181" t="s">
        <v>1</v>
      </c>
      <c r="E6" s="181"/>
      <c r="F6" s="181" t="s">
        <v>2</v>
      </c>
      <c r="G6" s="181" t="s">
        <v>3</v>
      </c>
      <c r="H6" s="181" t="s">
        <v>4</v>
      </c>
      <c r="I6" s="181" t="s">
        <v>5</v>
      </c>
      <c r="J6" s="181"/>
      <c r="K6" s="182"/>
    </row>
    <row r="7" spans="2:11" ht="18.75" hidden="1">
      <c r="B7" s="180"/>
      <c r="C7" s="181" t="s">
        <v>6</v>
      </c>
      <c r="D7" s="181"/>
      <c r="E7" s="181"/>
      <c r="F7" s="181"/>
      <c r="G7" s="181" t="s">
        <v>7</v>
      </c>
      <c r="H7" s="181" t="s">
        <v>8</v>
      </c>
      <c r="I7" s="181" t="s">
        <v>9</v>
      </c>
      <c r="J7" s="181"/>
      <c r="K7" s="182"/>
    </row>
    <row r="8" spans="2:11" ht="18.75" hidden="1">
      <c r="B8" s="180" t="s">
        <v>177</v>
      </c>
      <c r="C8" s="183">
        <v>48.28</v>
      </c>
      <c r="D8" s="183">
        <v>0</v>
      </c>
      <c r="E8" s="183"/>
      <c r="F8" s="184"/>
      <c r="G8" s="180"/>
      <c r="H8" s="183">
        <v>0</v>
      </c>
      <c r="I8" s="184">
        <v>48.28</v>
      </c>
      <c r="J8" s="180"/>
      <c r="K8" s="185"/>
    </row>
    <row r="9" spans="2:11" ht="18.75" hidden="1">
      <c r="B9" s="180" t="s">
        <v>11</v>
      </c>
      <c r="C9" s="183">
        <v>4790.06</v>
      </c>
      <c r="D9" s="183">
        <v>3707.55</v>
      </c>
      <c r="E9" s="183"/>
      <c r="F9" s="184">
        <v>2795.32</v>
      </c>
      <c r="G9" s="180"/>
      <c r="H9" s="183">
        <v>2795.32</v>
      </c>
      <c r="I9" s="184">
        <v>5702.29</v>
      </c>
      <c r="J9" s="180"/>
      <c r="K9" s="185"/>
    </row>
    <row r="10" spans="2:11" ht="18.75" hidden="1">
      <c r="B10" s="180" t="s">
        <v>12</v>
      </c>
      <c r="C10" s="180"/>
      <c r="D10" s="183">
        <f>SUM(D8:D9)</f>
        <v>3707.55</v>
      </c>
      <c r="E10" s="183"/>
      <c r="F10" s="180"/>
      <c r="G10" s="180"/>
      <c r="H10" s="183">
        <f>SUM(H8:H9)</f>
        <v>2795.32</v>
      </c>
      <c r="I10" s="180"/>
      <c r="J10" s="180"/>
      <c r="K10" s="185"/>
    </row>
    <row r="11" ht="18.75" hidden="1">
      <c r="B11" s="177" t="s">
        <v>296</v>
      </c>
    </row>
    <row r="12" ht="7.5" customHeight="1" hidden="1"/>
    <row r="13" ht="8.25" customHeight="1" hidden="1"/>
    <row r="14" spans="2:17" ht="18.75" hidden="1">
      <c r="B14" s="186" t="s">
        <v>252</v>
      </c>
      <c r="C14" s="511" t="s">
        <v>14</v>
      </c>
      <c r="D14" s="512"/>
      <c r="E14" s="418"/>
      <c r="F14" s="181"/>
      <c r="G14" s="181"/>
      <c r="H14" s="181"/>
      <c r="I14" s="181" t="s">
        <v>20</v>
      </c>
      <c r="J14" s="185"/>
      <c r="K14" s="185"/>
      <c r="L14" s="185"/>
      <c r="M14" s="185"/>
      <c r="N14" s="185"/>
      <c r="O14" s="185"/>
      <c r="P14" s="185"/>
      <c r="Q14" s="185"/>
    </row>
    <row r="15" spans="2:17" ht="14.25" customHeight="1" hidden="1">
      <c r="B15" s="187"/>
      <c r="C15" s="513"/>
      <c r="D15" s="514"/>
      <c r="E15" s="419"/>
      <c r="F15" s="181"/>
      <c r="G15" s="181"/>
      <c r="H15" s="181" t="s">
        <v>270</v>
      </c>
      <c r="I15" s="181"/>
      <c r="J15" s="185"/>
      <c r="K15" s="185"/>
      <c r="L15" s="185"/>
      <c r="M15" s="185"/>
      <c r="N15" s="185"/>
      <c r="O15" s="185"/>
      <c r="P15" s="185"/>
      <c r="Q15" s="185"/>
    </row>
    <row r="16" spans="2:17" ht="3.75" customHeight="1" hidden="1">
      <c r="B16" s="188"/>
      <c r="C16" s="180"/>
      <c r="D16" s="180"/>
      <c r="E16" s="180"/>
      <c r="F16" s="180"/>
      <c r="G16" s="180"/>
      <c r="H16" s="180"/>
      <c r="I16" s="180"/>
      <c r="J16" s="185"/>
      <c r="K16" s="185"/>
      <c r="L16" s="185"/>
      <c r="M16" s="185"/>
      <c r="N16" s="185"/>
      <c r="O16" s="185"/>
      <c r="P16" s="185"/>
      <c r="Q16" s="185"/>
    </row>
    <row r="17" spans="2:17" ht="13.5" customHeight="1" hidden="1">
      <c r="B17" s="180"/>
      <c r="C17" s="180"/>
      <c r="D17" s="180"/>
      <c r="E17" s="180"/>
      <c r="F17" s="180"/>
      <c r="G17" s="180"/>
      <c r="H17" s="180"/>
      <c r="I17" s="180"/>
      <c r="J17" s="185"/>
      <c r="K17" s="185"/>
      <c r="L17" s="185"/>
      <c r="M17" s="185"/>
      <c r="N17" s="185"/>
      <c r="O17" s="185"/>
      <c r="P17" s="185"/>
      <c r="Q17" s="185"/>
    </row>
    <row r="18" spans="2:17" ht="0.75" customHeight="1" hidden="1">
      <c r="B18" s="180"/>
      <c r="C18" s="180"/>
      <c r="D18" s="180"/>
      <c r="E18" s="180"/>
      <c r="F18" s="180"/>
      <c r="G18" s="180"/>
      <c r="H18" s="180"/>
      <c r="I18" s="180"/>
      <c r="J18" s="185"/>
      <c r="K18" s="185"/>
      <c r="L18" s="185"/>
      <c r="M18" s="185"/>
      <c r="N18" s="185"/>
      <c r="O18" s="185"/>
      <c r="P18" s="185"/>
      <c r="Q18" s="185"/>
    </row>
    <row r="19" spans="2:17" ht="14.25" customHeight="1" hidden="1" thickBot="1">
      <c r="B19" s="180"/>
      <c r="C19" s="180"/>
      <c r="D19" s="180"/>
      <c r="E19" s="180"/>
      <c r="F19" s="180"/>
      <c r="G19" s="180"/>
      <c r="H19" s="180"/>
      <c r="I19" s="180"/>
      <c r="J19" s="185"/>
      <c r="K19" s="185"/>
      <c r="L19" s="185"/>
      <c r="M19" s="185"/>
      <c r="N19" s="185"/>
      <c r="O19" s="185"/>
      <c r="P19" s="185"/>
      <c r="Q19" s="185"/>
    </row>
    <row r="20" spans="2:17" ht="0.75" customHeight="1" hidden="1">
      <c r="B20" s="180"/>
      <c r="C20" s="180"/>
      <c r="D20" s="180"/>
      <c r="E20" s="180"/>
      <c r="F20" s="180"/>
      <c r="G20" s="180"/>
      <c r="H20" s="180"/>
      <c r="I20" s="180"/>
      <c r="J20" s="185"/>
      <c r="K20" s="185"/>
      <c r="L20" s="185"/>
      <c r="M20" s="185"/>
      <c r="N20" s="185"/>
      <c r="O20" s="185"/>
      <c r="P20" s="185"/>
      <c r="Q20" s="185"/>
    </row>
    <row r="21" spans="2:17" ht="19.5" hidden="1" thickBot="1">
      <c r="B21" s="180"/>
      <c r="C21" s="180"/>
      <c r="D21" s="180"/>
      <c r="E21" s="180"/>
      <c r="F21" s="180"/>
      <c r="G21" s="189" t="s">
        <v>297</v>
      </c>
      <c r="H21" s="190" t="s">
        <v>262</v>
      </c>
      <c r="I21" s="180"/>
      <c r="J21" s="185"/>
      <c r="K21" s="185"/>
      <c r="L21" s="185"/>
      <c r="M21" s="185"/>
      <c r="N21" s="185"/>
      <c r="O21" s="185"/>
      <c r="P21" s="185"/>
      <c r="Q21" s="185"/>
    </row>
    <row r="22" spans="2:17" ht="18.75" hidden="1">
      <c r="B22" s="191" t="s">
        <v>215</v>
      </c>
      <c r="C22" s="191"/>
      <c r="D22" s="191"/>
      <c r="E22" s="191"/>
      <c r="F22" s="183"/>
      <c r="G22" s="180">
        <v>347.8</v>
      </c>
      <c r="H22" s="180">
        <v>7.55</v>
      </c>
      <c r="I22" s="184">
        <f>G22*H22</f>
        <v>2625.89</v>
      </c>
      <c r="J22" s="185"/>
      <c r="K22" s="185"/>
      <c r="L22" s="185"/>
      <c r="M22" s="185"/>
      <c r="N22" s="185"/>
      <c r="O22" s="185"/>
      <c r="P22" s="185"/>
      <c r="Q22" s="185"/>
    </row>
    <row r="23" spans="2:17" ht="18.75" hidden="1">
      <c r="B23" s="191" t="s">
        <v>216</v>
      </c>
      <c r="C23" s="191"/>
      <c r="D23" s="191"/>
      <c r="E23" s="191"/>
      <c r="F23" s="180"/>
      <c r="G23" s="180"/>
      <c r="H23" s="180"/>
      <c r="I23" s="180"/>
      <c r="J23" s="185"/>
      <c r="K23" s="185"/>
      <c r="L23" s="185"/>
      <c r="M23" s="185"/>
      <c r="N23" s="185"/>
      <c r="O23" s="185"/>
      <c r="P23" s="185"/>
      <c r="Q23" s="185"/>
    </row>
    <row r="24" spans="2:17" ht="2.25" customHeight="1" hidden="1">
      <c r="B24" s="191" t="s">
        <v>217</v>
      </c>
      <c r="C24" s="191" t="s">
        <v>218</v>
      </c>
      <c r="D24" s="191"/>
      <c r="E24" s="191"/>
      <c r="F24" s="180"/>
      <c r="G24" s="180"/>
      <c r="H24" s="180"/>
      <c r="I24" s="180"/>
      <c r="J24" s="185"/>
      <c r="K24" s="185"/>
      <c r="L24" s="185"/>
      <c r="M24" s="185"/>
      <c r="N24" s="185"/>
      <c r="O24" s="185"/>
      <c r="P24" s="185"/>
      <c r="Q24" s="185"/>
    </row>
    <row r="25" spans="2:17" ht="14.25" customHeight="1" hidden="1">
      <c r="B25" s="191" t="s">
        <v>219</v>
      </c>
      <c r="C25" s="191"/>
      <c r="D25" s="191"/>
      <c r="E25" s="191"/>
      <c r="F25" s="180"/>
      <c r="G25" s="180"/>
      <c r="H25" s="180"/>
      <c r="I25" s="180"/>
      <c r="J25" s="185"/>
      <c r="K25" s="185"/>
      <c r="L25" s="185"/>
      <c r="M25" s="185"/>
      <c r="N25" s="185"/>
      <c r="O25" s="185"/>
      <c r="P25" s="185"/>
      <c r="Q25" s="185"/>
    </row>
    <row r="26" spans="2:17" ht="18.75" hidden="1">
      <c r="B26" s="180"/>
      <c r="C26" s="180"/>
      <c r="D26" s="180"/>
      <c r="E26" s="180"/>
      <c r="F26" s="180"/>
      <c r="G26" s="180"/>
      <c r="H26" s="180"/>
      <c r="I26" s="180"/>
      <c r="J26" s="185"/>
      <c r="K26" s="185"/>
      <c r="L26" s="185"/>
      <c r="M26" s="185"/>
      <c r="N26" s="185"/>
      <c r="O26" s="185"/>
      <c r="P26" s="185"/>
      <c r="Q26" s="185"/>
    </row>
    <row r="27" spans="2:17" ht="0.75" customHeight="1" hidden="1">
      <c r="B27" s="180"/>
      <c r="C27" s="180"/>
      <c r="D27" s="180"/>
      <c r="E27" s="180"/>
      <c r="F27" s="180"/>
      <c r="G27" s="180"/>
      <c r="H27" s="180"/>
      <c r="I27" s="180"/>
      <c r="J27" s="185"/>
      <c r="K27" s="185"/>
      <c r="L27" s="185"/>
      <c r="M27" s="185"/>
      <c r="N27" s="185"/>
      <c r="O27" s="185"/>
      <c r="P27" s="185"/>
      <c r="Q27" s="185"/>
    </row>
    <row r="28" spans="2:17" ht="3.75" customHeight="1" hidden="1">
      <c r="B28" s="180"/>
      <c r="C28" s="180"/>
      <c r="D28" s="180"/>
      <c r="E28" s="180"/>
      <c r="F28" s="180"/>
      <c r="G28" s="180"/>
      <c r="H28" s="180"/>
      <c r="I28" s="180"/>
      <c r="J28" s="185"/>
      <c r="K28" s="185"/>
      <c r="L28" s="185"/>
      <c r="M28" s="185"/>
      <c r="N28" s="185"/>
      <c r="O28" s="185"/>
      <c r="P28" s="185"/>
      <c r="Q28" s="185"/>
    </row>
    <row r="29" spans="2:17" ht="18.75" hidden="1">
      <c r="B29" s="180"/>
      <c r="C29" s="180"/>
      <c r="D29" s="180"/>
      <c r="E29" s="180"/>
      <c r="F29" s="180"/>
      <c r="G29" s="180"/>
      <c r="H29" s="180"/>
      <c r="I29" s="180"/>
      <c r="J29" s="185"/>
      <c r="K29" s="185"/>
      <c r="L29" s="185"/>
      <c r="M29" s="185"/>
      <c r="N29" s="185"/>
      <c r="O29" s="185"/>
      <c r="P29" s="185"/>
      <c r="Q29" s="185"/>
    </row>
    <row r="30" spans="2:17" ht="0.75" customHeight="1" hidden="1">
      <c r="B30" s="180"/>
      <c r="C30" s="180"/>
      <c r="D30" s="180"/>
      <c r="E30" s="180"/>
      <c r="F30" s="180"/>
      <c r="G30" s="180"/>
      <c r="H30" s="180"/>
      <c r="I30" s="180"/>
      <c r="J30" s="185"/>
      <c r="K30" s="185"/>
      <c r="L30" s="185"/>
      <c r="M30" s="185"/>
      <c r="N30" s="185"/>
      <c r="O30" s="185"/>
      <c r="P30" s="185"/>
      <c r="Q30" s="185"/>
    </row>
    <row r="31" spans="2:17" ht="18.75" hidden="1">
      <c r="B31" s="180"/>
      <c r="C31" s="180"/>
      <c r="D31" s="180"/>
      <c r="E31" s="180"/>
      <c r="F31" s="180"/>
      <c r="G31" s="180"/>
      <c r="H31" s="180"/>
      <c r="I31" s="180"/>
      <c r="J31" s="185"/>
      <c r="K31" s="185"/>
      <c r="L31" s="185"/>
      <c r="M31" s="185"/>
      <c r="N31" s="185"/>
      <c r="O31" s="185"/>
      <c r="P31" s="185"/>
      <c r="Q31" s="185"/>
    </row>
    <row r="32" spans="2:17" ht="18.75" hidden="1">
      <c r="B32" s="180"/>
      <c r="C32" s="180"/>
      <c r="D32" s="180"/>
      <c r="E32" s="180"/>
      <c r="F32" s="180"/>
      <c r="G32" s="180"/>
      <c r="H32" s="180"/>
      <c r="I32" s="180"/>
      <c r="J32" s="185"/>
      <c r="K32" s="185"/>
      <c r="L32" s="185"/>
      <c r="M32" s="185"/>
      <c r="N32" s="185"/>
      <c r="O32" s="185"/>
      <c r="P32" s="185"/>
      <c r="Q32" s="185"/>
    </row>
    <row r="33" spans="1:28" s="146" customFormat="1" ht="18.75" hidden="1">
      <c r="A33" s="177"/>
      <c r="B33" s="180"/>
      <c r="C33" s="180"/>
      <c r="D33" s="180"/>
      <c r="E33" s="180"/>
      <c r="F33" s="180"/>
      <c r="G33" s="181"/>
      <c r="H33" s="181"/>
      <c r="I33" s="192"/>
      <c r="J33" s="185"/>
      <c r="K33" s="185"/>
      <c r="L33" s="185"/>
      <c r="M33" s="185"/>
      <c r="N33" s="185"/>
      <c r="O33" s="185"/>
      <c r="P33" s="185"/>
      <c r="Q33" s="185"/>
      <c r="R33" s="177"/>
      <c r="S33" s="177"/>
      <c r="T33" s="177"/>
      <c r="U33" s="177"/>
      <c r="V33" s="177"/>
      <c r="W33" s="178"/>
      <c r="X33" s="178"/>
      <c r="Y33" s="178"/>
      <c r="Z33" s="178"/>
      <c r="AA33" s="178"/>
      <c r="AB33" s="178"/>
    </row>
    <row r="34" spans="1:28" s="146" customFormat="1" ht="18.75" hidden="1">
      <c r="A34" s="177"/>
      <c r="B34" s="180"/>
      <c r="C34" s="180"/>
      <c r="D34" s="180"/>
      <c r="E34" s="180"/>
      <c r="F34" s="180"/>
      <c r="G34" s="180"/>
      <c r="H34" s="180" t="s">
        <v>27</v>
      </c>
      <c r="I34" s="193">
        <f>SUM(I17:I33)</f>
        <v>2625.89</v>
      </c>
      <c r="J34" s="185"/>
      <c r="K34" s="185"/>
      <c r="L34" s="185"/>
      <c r="M34" s="185"/>
      <c r="N34" s="185"/>
      <c r="O34" s="185"/>
      <c r="P34" s="185"/>
      <c r="Q34" s="185"/>
      <c r="R34" s="177"/>
      <c r="S34" s="177"/>
      <c r="T34" s="177"/>
      <c r="U34" s="177"/>
      <c r="V34" s="177"/>
      <c r="W34" s="178"/>
      <c r="X34" s="178"/>
      <c r="Y34" s="178"/>
      <c r="Z34" s="178"/>
      <c r="AA34" s="178"/>
      <c r="AB34" s="178"/>
    </row>
    <row r="35" spans="1:28" s="146" customFormat="1" ht="18.75">
      <c r="A35" s="515" t="s">
        <v>298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8"/>
      <c r="X35" s="178"/>
      <c r="Y35" s="178"/>
      <c r="Z35" s="178"/>
      <c r="AA35" s="178"/>
      <c r="AB35" s="178"/>
    </row>
    <row r="36" spans="1:28" s="146" customFormat="1" ht="18.75">
      <c r="A36" s="515"/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8"/>
      <c r="X36" s="178"/>
      <c r="Y36" s="178"/>
      <c r="Z36" s="178"/>
      <c r="AA36" s="178"/>
      <c r="AB36" s="178"/>
    </row>
    <row r="37" spans="1:28" s="146" customFormat="1" ht="18.75" hidden="1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8"/>
      <c r="X37" s="178"/>
      <c r="Y37" s="178"/>
      <c r="Z37" s="178"/>
      <c r="AA37" s="178"/>
      <c r="AB37" s="178"/>
    </row>
    <row r="38" spans="1:28" s="146" customFormat="1" ht="18.75" hidden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8"/>
      <c r="X38" s="178"/>
      <c r="Y38" s="178"/>
      <c r="Z38" s="178"/>
      <c r="AA38" s="178"/>
      <c r="AB38" s="178"/>
    </row>
    <row r="39" spans="1:28" s="146" customFormat="1" ht="18.75">
      <c r="A39" s="194"/>
      <c r="B39" s="195"/>
      <c r="C39" s="195"/>
      <c r="D39" s="195"/>
      <c r="E39" s="195"/>
      <c r="F39" s="195"/>
      <c r="G39" s="195"/>
      <c r="H39" s="194"/>
      <c r="I39" s="194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8"/>
      <c r="X39" s="178"/>
      <c r="Y39" s="178"/>
      <c r="Z39" s="178"/>
      <c r="AA39" s="178"/>
      <c r="AB39" s="178"/>
    </row>
    <row r="40" spans="1:28" s="146" customFormat="1" ht="18.75">
      <c r="A40" s="194"/>
      <c r="B40" s="194" t="s">
        <v>299</v>
      </c>
      <c r="C40" s="195"/>
      <c r="D40" s="195"/>
      <c r="E40" s="195"/>
      <c r="F40" s="195"/>
      <c r="G40" s="194"/>
      <c r="H40" s="195"/>
      <c r="I40" s="194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8"/>
      <c r="X40" s="178"/>
      <c r="Y40" s="178"/>
      <c r="Z40" s="178"/>
      <c r="AA40" s="178"/>
      <c r="AB40" s="178"/>
    </row>
    <row r="41" spans="1:28" s="146" customFormat="1" ht="18.75">
      <c r="A41" s="194"/>
      <c r="B41" s="195" t="s">
        <v>300</v>
      </c>
      <c r="C41" s="194" t="s">
        <v>301</v>
      </c>
      <c r="D41" s="194"/>
      <c r="E41" s="194"/>
      <c r="F41" s="195"/>
      <c r="G41" s="194"/>
      <c r="H41" s="195"/>
      <c r="I41" s="194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8"/>
      <c r="X41" s="178"/>
      <c r="Y41" s="178"/>
      <c r="Z41" s="178"/>
      <c r="AA41" s="178"/>
      <c r="AB41" s="178"/>
    </row>
    <row r="42" spans="1:28" s="146" customFormat="1" ht="18.75">
      <c r="A42" s="194"/>
      <c r="B42" s="195" t="s">
        <v>302</v>
      </c>
      <c r="C42" s="196">
        <v>1798.5</v>
      </c>
      <c r="D42" s="194" t="s">
        <v>303</v>
      </c>
      <c r="E42" s="194"/>
      <c r="F42" s="195"/>
      <c r="G42" s="194"/>
      <c r="H42" s="195"/>
      <c r="I42" s="194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8"/>
      <c r="X42" s="178"/>
      <c r="Y42" s="178"/>
      <c r="Z42" s="178"/>
      <c r="AA42" s="178"/>
      <c r="AB42" s="178"/>
    </row>
    <row r="43" spans="1:29" s="146" customFormat="1" ht="18" customHeight="1">
      <c r="A43" s="194"/>
      <c r="B43" s="195" t="s">
        <v>304</v>
      </c>
      <c r="C43" s="197" t="s">
        <v>375</v>
      </c>
      <c r="D43" s="194" t="s">
        <v>435</v>
      </c>
      <c r="E43" s="194"/>
      <c r="F43" s="194"/>
      <c r="G43" s="195"/>
      <c r="H43" s="195"/>
      <c r="I43" s="194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85"/>
      <c r="W43" s="239"/>
      <c r="X43" s="239"/>
      <c r="Y43" s="239"/>
      <c r="Z43" s="239"/>
      <c r="AA43" s="239"/>
      <c r="AB43" s="239"/>
      <c r="AC43" s="320"/>
    </row>
    <row r="44" spans="1:29" s="146" customFormat="1" ht="18" customHeight="1">
      <c r="A44" s="194"/>
      <c r="B44" s="195"/>
      <c r="C44" s="197"/>
      <c r="D44" s="194"/>
      <c r="E44" s="194"/>
      <c r="F44" s="194"/>
      <c r="G44" s="195"/>
      <c r="H44" s="195"/>
      <c r="I44" s="194"/>
      <c r="J44" s="177"/>
      <c r="K44" s="177"/>
      <c r="M44" s="177"/>
      <c r="N44" s="177"/>
      <c r="O44" s="177"/>
      <c r="P44" s="177"/>
      <c r="Q44" s="177"/>
      <c r="R44" s="177"/>
      <c r="S44" s="177"/>
      <c r="T44" s="177"/>
      <c r="U44" s="177"/>
      <c r="V44" s="185"/>
      <c r="W44" s="564"/>
      <c r="X44" s="564"/>
      <c r="Y44" s="564"/>
      <c r="Z44" s="564"/>
      <c r="AA44" s="564"/>
      <c r="AB44" s="239"/>
      <c r="AC44" s="320"/>
    </row>
    <row r="45" spans="1:29" s="146" customFormat="1" ht="60" customHeight="1">
      <c r="A45" s="194"/>
      <c r="B45" s="195"/>
      <c r="C45" s="197"/>
      <c r="D45" s="194"/>
      <c r="E45" s="194"/>
      <c r="F45" s="194"/>
      <c r="G45" s="198" t="s">
        <v>307</v>
      </c>
      <c r="H45" s="199" t="s">
        <v>1</v>
      </c>
      <c r="I45" s="199" t="s">
        <v>2</v>
      </c>
      <c r="J45" s="200" t="s">
        <v>308</v>
      </c>
      <c r="K45" s="415" t="s">
        <v>309</v>
      </c>
      <c r="M45" s="177"/>
      <c r="N45" s="177"/>
      <c r="O45" s="177"/>
      <c r="P45" s="177"/>
      <c r="Q45" s="177"/>
      <c r="R45" s="177"/>
      <c r="S45" s="177"/>
      <c r="T45" s="177"/>
      <c r="U45" s="177"/>
      <c r="V45" s="320"/>
      <c r="W45" s="321"/>
      <c r="X45" s="321"/>
      <c r="Y45" s="321"/>
      <c r="Z45" s="321"/>
      <c r="AA45" s="321"/>
      <c r="AB45" s="239"/>
      <c r="AC45" s="320"/>
    </row>
    <row r="46" spans="1:29" s="207" customFormat="1" ht="12.75" customHeight="1">
      <c r="A46" s="202"/>
      <c r="B46" s="203"/>
      <c r="C46" s="204"/>
      <c r="D46" s="202"/>
      <c r="E46" s="202"/>
      <c r="F46" s="202"/>
      <c r="G46" s="205" t="s">
        <v>51</v>
      </c>
      <c r="H46" s="205" t="s">
        <v>51</v>
      </c>
      <c r="I46" s="205" t="s">
        <v>51</v>
      </c>
      <c r="J46" s="205" t="s">
        <v>51</v>
      </c>
      <c r="K46" s="205" t="s">
        <v>51</v>
      </c>
      <c r="M46" s="206" t="s">
        <v>397</v>
      </c>
      <c r="N46" s="206" t="s">
        <v>398</v>
      </c>
      <c r="O46" s="280" t="s">
        <v>409</v>
      </c>
      <c r="P46" s="280" t="s">
        <v>311</v>
      </c>
      <c r="Q46" s="280" t="s">
        <v>410</v>
      </c>
      <c r="R46" s="280" t="s">
        <v>411</v>
      </c>
      <c r="S46" s="206"/>
      <c r="V46" s="322"/>
      <c r="W46" s="323"/>
      <c r="X46" s="323"/>
      <c r="Y46" s="323"/>
      <c r="Z46" s="323"/>
      <c r="AA46" s="323"/>
      <c r="AB46" s="324"/>
      <c r="AC46" s="282"/>
    </row>
    <row r="47" spans="1:29" s="146" customFormat="1" ht="33" customHeight="1">
      <c r="A47" s="194"/>
      <c r="B47" s="503" t="s">
        <v>314</v>
      </c>
      <c r="C47" s="503"/>
      <c r="D47" s="503"/>
      <c r="E47" s="503"/>
      <c r="F47" s="503"/>
      <c r="G47" s="210">
        <f>G49+G50</f>
        <v>16.1</v>
      </c>
      <c r="H47" s="211">
        <f>H49+H50</f>
        <v>28955.850000000002</v>
      </c>
      <c r="I47" s="211">
        <f>I49+I50</f>
        <v>25526.680000000004</v>
      </c>
      <c r="J47" s="211">
        <f>J50+J49</f>
        <v>18038.955</v>
      </c>
      <c r="K47" s="211">
        <f>I47-J47</f>
        <v>7487.725000000002</v>
      </c>
      <c r="M47" s="370">
        <v>71488.83</v>
      </c>
      <c r="N47" s="370">
        <v>74918</v>
      </c>
      <c r="O47" s="285">
        <v>25407.210000000003</v>
      </c>
      <c r="P47" s="285">
        <v>119.47</v>
      </c>
      <c r="Q47" s="285">
        <v>0</v>
      </c>
      <c r="R47" s="285">
        <v>153.54000000000002</v>
      </c>
      <c r="S47" s="286"/>
      <c r="T47" s="177"/>
      <c r="U47" s="177"/>
      <c r="V47" s="322"/>
      <c r="W47" s="325"/>
      <c r="X47" s="325"/>
      <c r="Y47" s="325"/>
      <c r="Z47" s="323"/>
      <c r="AA47" s="326"/>
      <c r="AB47" s="239"/>
      <c r="AC47" s="320"/>
    </row>
    <row r="48" spans="1:29" s="146" customFormat="1" ht="18" customHeight="1">
      <c r="A48" s="194"/>
      <c r="B48" s="516" t="s">
        <v>315</v>
      </c>
      <c r="C48" s="486"/>
      <c r="D48" s="486"/>
      <c r="E48" s="486"/>
      <c r="F48" s="487"/>
      <c r="G48" s="213"/>
      <c r="H48" s="214"/>
      <c r="I48" s="214"/>
      <c r="J48" s="180"/>
      <c r="K48" s="180"/>
      <c r="L48" s="385">
        <f>K49+K50</f>
        <v>7487.725000000002</v>
      </c>
      <c r="M48" s="177"/>
      <c r="N48" s="177"/>
      <c r="O48" s="177"/>
      <c r="P48" s="177"/>
      <c r="Q48" s="177"/>
      <c r="R48" s="177"/>
      <c r="S48" s="177"/>
      <c r="T48" s="177"/>
      <c r="U48" s="177"/>
      <c r="V48" s="322"/>
      <c r="W48" s="325"/>
      <c r="X48" s="325"/>
      <c r="Y48" s="325"/>
      <c r="Z48" s="323"/>
      <c r="AA48" s="326"/>
      <c r="AB48" s="239"/>
      <c r="AC48" s="320"/>
    </row>
    <row r="49" spans="1:29" s="146" customFormat="1" ht="18" customHeight="1">
      <c r="A49" s="194"/>
      <c r="B49" s="501" t="s">
        <v>11</v>
      </c>
      <c r="C49" s="501"/>
      <c r="D49" s="501"/>
      <c r="E49" s="501"/>
      <c r="F49" s="501"/>
      <c r="G49" s="213">
        <f>G58</f>
        <v>10.030000000000001</v>
      </c>
      <c r="H49" s="214">
        <f>G49*C42</f>
        <v>18038.955</v>
      </c>
      <c r="I49" s="214">
        <f>H49</f>
        <v>18038.955</v>
      </c>
      <c r="J49" s="214">
        <f>H58</f>
        <v>18038.955</v>
      </c>
      <c r="K49" s="214">
        <f>I49-J49</f>
        <v>0</v>
      </c>
      <c r="M49" s="177"/>
      <c r="N49" s="177"/>
      <c r="O49" s="177"/>
      <c r="P49" s="177"/>
      <c r="Q49" s="177"/>
      <c r="R49" s="177"/>
      <c r="S49" s="177"/>
      <c r="T49" s="177"/>
      <c r="U49" s="177"/>
      <c r="V49" s="322"/>
      <c r="W49" s="327"/>
      <c r="X49" s="327"/>
      <c r="Y49" s="327"/>
      <c r="Z49" s="323"/>
      <c r="AA49" s="328"/>
      <c r="AB49" s="239"/>
      <c r="AC49" s="320"/>
    </row>
    <row r="50" spans="1:29" s="146" customFormat="1" ht="18" customHeight="1">
      <c r="A50" s="194"/>
      <c r="B50" s="501" t="s">
        <v>62</v>
      </c>
      <c r="C50" s="501"/>
      <c r="D50" s="501"/>
      <c r="E50" s="501"/>
      <c r="F50" s="501"/>
      <c r="G50" s="213">
        <v>6.07</v>
      </c>
      <c r="H50" s="214">
        <f>G50*C42</f>
        <v>10916.895</v>
      </c>
      <c r="I50" s="214">
        <f>O47+P47-I49</f>
        <v>7487.725000000002</v>
      </c>
      <c r="J50" s="214">
        <f>H64</f>
        <v>0</v>
      </c>
      <c r="K50" s="214">
        <f>I50-J50</f>
        <v>7487.725000000002</v>
      </c>
      <c r="M50" s="177"/>
      <c r="N50" s="177"/>
      <c r="O50" s="177"/>
      <c r="P50" s="177"/>
      <c r="Q50" s="177"/>
      <c r="R50" s="177"/>
      <c r="S50" s="177"/>
      <c r="T50" s="177"/>
      <c r="U50" s="177"/>
      <c r="V50" s="322"/>
      <c r="W50" s="325"/>
      <c r="X50" s="325"/>
      <c r="Y50" s="325"/>
      <c r="Z50" s="323"/>
      <c r="AA50" s="326"/>
      <c r="AB50" s="239"/>
      <c r="AC50" s="320"/>
    </row>
    <row r="51" spans="1:29" s="146" customFormat="1" ht="36.75" customHeight="1">
      <c r="A51" s="194"/>
      <c r="B51" s="279"/>
      <c r="C51" s="279"/>
      <c r="D51" s="279"/>
      <c r="E51" s="279"/>
      <c r="F51" s="278"/>
      <c r="G51" s="177"/>
      <c r="H51" s="177"/>
      <c r="I51" s="177"/>
      <c r="J51" s="177"/>
      <c r="K51" s="177"/>
      <c r="M51" s="177"/>
      <c r="N51" s="177"/>
      <c r="O51" s="177"/>
      <c r="P51" s="177"/>
      <c r="Q51" s="177"/>
      <c r="R51" s="177"/>
      <c r="S51" s="177"/>
      <c r="T51" s="177"/>
      <c r="U51" s="177"/>
      <c r="V51" s="322"/>
      <c r="W51" s="325"/>
      <c r="X51" s="325"/>
      <c r="Y51" s="325"/>
      <c r="Z51" s="323"/>
      <c r="AA51" s="326"/>
      <c r="AB51" s="239"/>
      <c r="AC51" s="320"/>
    </row>
    <row r="52" spans="1:29" s="146" customFormat="1" ht="18.75">
      <c r="A52" s="194"/>
      <c r="B52" s="177"/>
      <c r="C52" s="177"/>
      <c r="D52" s="177"/>
      <c r="E52" s="177"/>
      <c r="F52" s="177"/>
      <c r="G52" s="215" t="s">
        <v>345</v>
      </c>
      <c r="H52" s="215" t="s">
        <v>1</v>
      </c>
      <c r="I52" s="215" t="s">
        <v>2</v>
      </c>
      <c r="J52" s="215" t="s">
        <v>346</v>
      </c>
      <c r="K52" s="215" t="s">
        <v>391</v>
      </c>
      <c r="L52" s="216"/>
      <c r="M52" s="177"/>
      <c r="N52" s="177"/>
      <c r="O52" s="177"/>
      <c r="P52" s="177"/>
      <c r="Q52" s="177"/>
      <c r="R52" s="177"/>
      <c r="S52" s="177"/>
      <c r="T52" s="177"/>
      <c r="U52" s="177"/>
      <c r="V52" s="322"/>
      <c r="W52" s="325"/>
      <c r="X52" s="325"/>
      <c r="Y52" s="325"/>
      <c r="Z52" s="323"/>
      <c r="AA52" s="326"/>
      <c r="AB52" s="239"/>
      <c r="AC52" s="320"/>
    </row>
    <row r="53" spans="1:29" s="146" customFormat="1" ht="18" customHeight="1">
      <c r="A53" s="177"/>
      <c r="B53" s="503" t="s">
        <v>344</v>
      </c>
      <c r="C53" s="503"/>
      <c r="D53" s="503"/>
      <c r="E53" s="503"/>
      <c r="F53" s="517"/>
      <c r="G53" s="217">
        <f>'01 16 г'!J53</f>
        <v>4757.139999999996</v>
      </c>
      <c r="H53" s="217">
        <f>Q47</f>
        <v>0</v>
      </c>
      <c r="I53" s="217">
        <f>R47</f>
        <v>153.54000000000002</v>
      </c>
      <c r="J53" s="217">
        <f>G53+H53-I53</f>
        <v>4603.599999999996</v>
      </c>
      <c r="K53" s="217">
        <f>I53+D54</f>
        <v>153.54000000000002</v>
      </c>
      <c r="L53" s="177"/>
      <c r="M53" s="177"/>
      <c r="N53" s="185"/>
      <c r="O53" s="177"/>
      <c r="P53" s="177"/>
      <c r="Q53" s="177"/>
      <c r="R53" s="177"/>
      <c r="S53" s="177"/>
      <c r="T53" s="177"/>
      <c r="U53" s="177"/>
      <c r="V53" s="322"/>
      <c r="W53" s="325"/>
      <c r="X53" s="325"/>
      <c r="Y53" s="325"/>
      <c r="Z53" s="323"/>
      <c r="AA53" s="326"/>
      <c r="AB53" s="239"/>
      <c r="AC53" s="320"/>
    </row>
    <row r="54" spans="1:29" s="146" customFormat="1" ht="18" customHeight="1">
      <c r="A54" s="177"/>
      <c r="B54" s="566"/>
      <c r="C54" s="566"/>
      <c r="D54" s="231"/>
      <c r="E54" s="231"/>
      <c r="F54" s="194" t="s">
        <v>422</v>
      </c>
      <c r="G54" s="195"/>
      <c r="H54" s="195"/>
      <c r="I54" s="194"/>
      <c r="J54" s="177"/>
      <c r="K54" s="177"/>
      <c r="L54" s="177"/>
      <c r="M54" s="177"/>
      <c r="N54" s="281"/>
      <c r="O54" s="177"/>
      <c r="P54" s="177"/>
      <c r="Q54" s="177"/>
      <c r="R54" s="177"/>
      <c r="S54" s="177"/>
      <c r="T54" s="177"/>
      <c r="U54" s="177"/>
      <c r="V54" s="322"/>
      <c r="W54" s="325"/>
      <c r="X54" s="325"/>
      <c r="Y54" s="325"/>
      <c r="Z54" s="323"/>
      <c r="AA54" s="326"/>
      <c r="AB54" s="239"/>
      <c r="AC54" s="320"/>
    </row>
    <row r="55" spans="1:29" s="146" customFormat="1" ht="18.75">
      <c r="A55" s="194"/>
      <c r="B55" s="218"/>
      <c r="C55" s="219"/>
      <c r="D55" s="220"/>
      <c r="E55" s="220"/>
      <c r="F55" s="220"/>
      <c r="G55" s="217" t="s">
        <v>307</v>
      </c>
      <c r="H55" s="217" t="s">
        <v>317</v>
      </c>
      <c r="I55" s="194"/>
      <c r="J55" s="177"/>
      <c r="K55" s="177"/>
      <c r="L55" s="553" t="s">
        <v>321</v>
      </c>
      <c r="M55" s="553"/>
      <c r="N55" s="552" t="s">
        <v>338</v>
      </c>
      <c r="O55" s="406"/>
      <c r="P55" s="407"/>
      <c r="Q55" s="177"/>
      <c r="R55" s="177"/>
      <c r="S55" s="177"/>
      <c r="T55" s="177"/>
      <c r="U55" s="177"/>
      <c r="V55" s="322"/>
      <c r="W55" s="325"/>
      <c r="X55" s="325"/>
      <c r="Y55" s="325"/>
      <c r="Z55" s="323"/>
      <c r="AA55" s="326"/>
      <c r="AB55" s="239"/>
      <c r="AC55" s="320"/>
    </row>
    <row r="56" spans="1:29" s="207" customFormat="1" ht="11.25" customHeight="1">
      <c r="A56" s="221"/>
      <c r="B56" s="222"/>
      <c r="C56" s="223"/>
      <c r="D56" s="224"/>
      <c r="E56" s="224"/>
      <c r="F56" s="224"/>
      <c r="G56" s="205" t="s">
        <v>51</v>
      </c>
      <c r="H56" s="205" t="s">
        <v>51</v>
      </c>
      <c r="I56" s="202"/>
      <c r="L56" s="553"/>
      <c r="M56" s="553"/>
      <c r="N56" s="552"/>
      <c r="O56" s="408"/>
      <c r="P56" s="124"/>
      <c r="V56" s="322"/>
      <c r="W56" s="325"/>
      <c r="X56" s="325"/>
      <c r="Y56" s="325"/>
      <c r="Z56" s="323"/>
      <c r="AA56" s="326"/>
      <c r="AB56" s="324"/>
      <c r="AC56" s="282"/>
    </row>
    <row r="57" spans="1:29" s="146" customFormat="1" ht="33.75" customHeight="1">
      <c r="A57" s="225" t="s">
        <v>318</v>
      </c>
      <c r="B57" s="504" t="s">
        <v>342</v>
      </c>
      <c r="C57" s="505"/>
      <c r="D57" s="505"/>
      <c r="E57" s="505"/>
      <c r="F57" s="505"/>
      <c r="G57" s="180"/>
      <c r="H57" s="226">
        <f>H58+H64</f>
        <v>18038.955</v>
      </c>
      <c r="I57" s="194"/>
      <c r="J57" s="177"/>
      <c r="K57" s="177"/>
      <c r="L57" s="409" t="s">
        <v>429</v>
      </c>
      <c r="M57" s="570" t="s">
        <v>430</v>
      </c>
      <c r="N57" s="571"/>
      <c r="O57" s="410" t="s">
        <v>431</v>
      </c>
      <c r="P57" s="411" t="s">
        <v>432</v>
      </c>
      <c r="Q57" s="177"/>
      <c r="R57" s="177"/>
      <c r="S57" s="177"/>
      <c r="T57" s="177"/>
      <c r="U57" s="177"/>
      <c r="V57" s="322"/>
      <c r="W57" s="325"/>
      <c r="X57" s="325"/>
      <c r="Y57" s="325"/>
      <c r="Z57" s="323"/>
      <c r="AA57" s="326"/>
      <c r="AB57" s="239"/>
      <c r="AC57" s="320"/>
    </row>
    <row r="58" spans="1:29" s="146" customFormat="1" ht="18.75">
      <c r="A58" s="227" t="s">
        <v>320</v>
      </c>
      <c r="B58" s="506" t="s">
        <v>321</v>
      </c>
      <c r="C58" s="507"/>
      <c r="D58" s="507"/>
      <c r="E58" s="507"/>
      <c r="F58" s="508"/>
      <c r="G58" s="230">
        <f>SUM(G59:G63)</f>
        <v>10.030000000000001</v>
      </c>
      <c r="H58" s="376">
        <f>SUM(H59:H63)</f>
        <v>18038.955</v>
      </c>
      <c r="I58" s="194"/>
      <c r="J58" s="177"/>
      <c r="K58" s="229"/>
      <c r="L58" s="412"/>
      <c r="M58" s="412"/>
      <c r="N58" s="412"/>
      <c r="O58" s="412"/>
      <c r="P58" s="412"/>
      <c r="Q58" s="177"/>
      <c r="R58" s="177"/>
      <c r="S58" s="177"/>
      <c r="T58" s="177"/>
      <c r="U58" s="177"/>
      <c r="V58" s="329"/>
      <c r="W58" s="330"/>
      <c r="X58" s="330"/>
      <c r="Y58" s="330"/>
      <c r="Z58" s="330"/>
      <c r="AA58" s="330"/>
      <c r="AB58" s="239"/>
      <c r="AC58" s="320"/>
    </row>
    <row r="59" spans="1:29" s="146" customFormat="1" ht="18.75">
      <c r="A59" s="417" t="s">
        <v>322</v>
      </c>
      <c r="B59" s="509" t="s">
        <v>323</v>
      </c>
      <c r="C59" s="507"/>
      <c r="D59" s="507"/>
      <c r="E59" s="507"/>
      <c r="F59" s="508"/>
      <c r="G59" s="230">
        <v>1.5600000000000005</v>
      </c>
      <c r="H59" s="416">
        <f>G59*C$42</f>
        <v>2805.6600000000008</v>
      </c>
      <c r="I59" s="194"/>
      <c r="J59" s="177"/>
      <c r="K59" s="229"/>
      <c r="L59" s="412"/>
      <c r="M59" s="412"/>
      <c r="N59" s="412"/>
      <c r="O59" s="412"/>
      <c r="P59" s="412"/>
      <c r="Q59" s="177"/>
      <c r="R59" s="177"/>
      <c r="S59" s="177"/>
      <c r="T59" s="177"/>
      <c r="U59" s="177"/>
      <c r="V59" s="185"/>
      <c r="W59" s="239"/>
      <c r="X59" s="239"/>
      <c r="Y59" s="239"/>
      <c r="Z59" s="239"/>
      <c r="AA59" s="239"/>
      <c r="AB59" s="239"/>
      <c r="AC59" s="320"/>
    </row>
    <row r="60" spans="1:29" s="146" customFormat="1" ht="34.5" customHeight="1">
      <c r="A60" s="417" t="s">
        <v>324</v>
      </c>
      <c r="B60" s="510" t="s">
        <v>325</v>
      </c>
      <c r="C60" s="499"/>
      <c r="D60" s="499"/>
      <c r="E60" s="499"/>
      <c r="F60" s="499"/>
      <c r="G60" s="415">
        <v>1.8400000000000005</v>
      </c>
      <c r="H60" s="416">
        <f>G60*C$42</f>
        <v>3309.240000000001</v>
      </c>
      <c r="I60" s="194"/>
      <c r="J60" s="177"/>
      <c r="K60" s="229"/>
      <c r="L60" s="412"/>
      <c r="M60" s="412"/>
      <c r="N60" s="412"/>
      <c r="O60" s="412"/>
      <c r="P60" s="412"/>
      <c r="Q60" s="177"/>
      <c r="R60" s="177"/>
      <c r="S60" s="177"/>
      <c r="T60" s="177"/>
      <c r="U60" s="177"/>
      <c r="V60" s="185"/>
      <c r="W60" s="239"/>
      <c r="X60" s="239"/>
      <c r="Y60" s="239"/>
      <c r="Z60" s="239"/>
      <c r="AA60" s="239"/>
      <c r="AB60" s="239"/>
      <c r="AC60" s="320"/>
    </row>
    <row r="61" spans="1:29" s="146" customFormat="1" ht="34.5" customHeight="1">
      <c r="A61" s="377" t="s">
        <v>326</v>
      </c>
      <c r="B61" s="567" t="s">
        <v>327</v>
      </c>
      <c r="C61" s="568"/>
      <c r="D61" s="568"/>
      <c r="E61" s="568"/>
      <c r="F61" s="569"/>
      <c r="G61" s="379">
        <v>1.33</v>
      </c>
      <c r="H61" s="378">
        <f>G61*C$42</f>
        <v>2392.005</v>
      </c>
      <c r="I61" s="194"/>
      <c r="J61" s="177"/>
      <c r="K61" s="177"/>
      <c r="L61" s="412"/>
      <c r="M61" s="412"/>
      <c r="N61" s="412"/>
      <c r="O61" s="412"/>
      <c r="P61" s="412"/>
      <c r="Q61" s="177"/>
      <c r="R61" s="177"/>
      <c r="S61" s="177"/>
      <c r="T61" s="177"/>
      <c r="U61" s="177"/>
      <c r="V61" s="185"/>
      <c r="W61" s="239"/>
      <c r="X61" s="239"/>
      <c r="Y61" s="239"/>
      <c r="Z61" s="239"/>
      <c r="AA61" s="239"/>
      <c r="AB61" s="239"/>
      <c r="AC61" s="320"/>
    </row>
    <row r="62" spans="1:28" s="146" customFormat="1" ht="34.5" customHeight="1">
      <c r="A62" s="377" t="s">
        <v>328</v>
      </c>
      <c r="B62" s="567" t="s">
        <v>329</v>
      </c>
      <c r="C62" s="568"/>
      <c r="D62" s="568"/>
      <c r="E62" s="568"/>
      <c r="F62" s="569"/>
      <c r="G62" s="379">
        <v>1.36</v>
      </c>
      <c r="H62" s="378">
        <f>G62*C$42</f>
        <v>2445.96</v>
      </c>
      <c r="I62" s="194"/>
      <c r="J62" s="177"/>
      <c r="K62" s="177"/>
      <c r="L62" s="412"/>
      <c r="M62" s="412"/>
      <c r="N62" s="412"/>
      <c r="O62" s="412"/>
      <c r="P62" s="412"/>
      <c r="Q62" s="177"/>
      <c r="R62" s="177"/>
      <c r="S62" s="177"/>
      <c r="T62" s="177"/>
      <c r="U62" s="177"/>
      <c r="V62" s="177"/>
      <c r="W62" s="197"/>
      <c r="X62" s="178"/>
      <c r="Y62" s="178"/>
      <c r="Z62" s="178"/>
      <c r="AA62" s="178"/>
      <c r="AB62" s="178"/>
    </row>
    <row r="63" spans="1:28" s="146" customFormat="1" ht="18.75">
      <c r="A63" s="417" t="s">
        <v>330</v>
      </c>
      <c r="B63" s="496" t="s">
        <v>420</v>
      </c>
      <c r="C63" s="496"/>
      <c r="D63" s="496"/>
      <c r="E63" s="496"/>
      <c r="F63" s="496"/>
      <c r="G63" s="217">
        <v>3.94</v>
      </c>
      <c r="H63" s="231">
        <f>G63*C$42</f>
        <v>7086.09</v>
      </c>
      <c r="I63" s="194"/>
      <c r="J63" s="177"/>
      <c r="K63" s="177"/>
      <c r="L63" s="412"/>
      <c r="M63" s="412"/>
      <c r="N63" s="412"/>
      <c r="O63" s="412"/>
      <c r="P63" s="412"/>
      <c r="Q63" s="177"/>
      <c r="R63" s="177"/>
      <c r="S63" s="177"/>
      <c r="T63" s="177"/>
      <c r="U63" s="177"/>
      <c r="V63" s="177"/>
      <c r="W63" s="178"/>
      <c r="X63" s="178"/>
      <c r="Y63" s="178"/>
      <c r="Z63" s="178"/>
      <c r="AA63" s="178"/>
      <c r="AB63" s="178"/>
    </row>
    <row r="64" spans="1:28" s="146" customFormat="1" ht="18.75">
      <c r="A64" s="226" t="s">
        <v>332</v>
      </c>
      <c r="B64" s="497" t="s">
        <v>333</v>
      </c>
      <c r="C64" s="480"/>
      <c r="D64" s="480"/>
      <c r="E64" s="480"/>
      <c r="F64" s="480"/>
      <c r="G64" s="226"/>
      <c r="H64" s="226">
        <f>SUM(H65:H71)</f>
        <v>0</v>
      </c>
      <c r="I64" s="194"/>
      <c r="J64" s="177"/>
      <c r="K64" s="177"/>
      <c r="L64" s="414" t="s">
        <v>433</v>
      </c>
      <c r="M64" s="406" t="s">
        <v>434</v>
      </c>
      <c r="N64" s="414"/>
      <c r="O64" s="414"/>
      <c r="P64" s="414"/>
      <c r="Q64" s="177"/>
      <c r="R64" s="177"/>
      <c r="S64" s="177"/>
      <c r="T64" s="177"/>
      <c r="U64" s="177"/>
      <c r="V64" s="177"/>
      <c r="W64" s="197"/>
      <c r="X64" s="178"/>
      <c r="Y64" s="178"/>
      <c r="Z64" s="178"/>
      <c r="AA64" s="178"/>
      <c r="AB64" s="178"/>
    </row>
    <row r="65" spans="1:28" s="146" customFormat="1" ht="18.75">
      <c r="A65" s="216"/>
      <c r="B65" s="498" t="s">
        <v>334</v>
      </c>
      <c r="C65" s="499"/>
      <c r="D65" s="499"/>
      <c r="E65" s="499"/>
      <c r="F65" s="499"/>
      <c r="G65" s="232"/>
      <c r="H65" s="232"/>
      <c r="I65" s="194"/>
      <c r="J65" s="177"/>
      <c r="K65" s="177"/>
      <c r="L65" s="414"/>
      <c r="M65" s="414"/>
      <c r="N65" s="414"/>
      <c r="O65" s="414"/>
      <c r="P65" s="414"/>
      <c r="Q65" s="177"/>
      <c r="R65" s="177"/>
      <c r="S65" s="177"/>
      <c r="T65" s="177"/>
      <c r="U65" s="177"/>
      <c r="V65" s="177"/>
      <c r="W65" s="178"/>
      <c r="X65" s="178"/>
      <c r="Y65" s="178"/>
      <c r="Z65" s="178"/>
      <c r="AA65" s="178"/>
      <c r="AB65" s="178"/>
    </row>
    <row r="66" spans="1:28" s="146" customFormat="1" ht="18.75">
      <c r="A66" s="216"/>
      <c r="B66" s="498" t="s">
        <v>350</v>
      </c>
      <c r="C66" s="499"/>
      <c r="D66" s="499"/>
      <c r="E66" s="499"/>
      <c r="F66" s="499"/>
      <c r="G66" s="231"/>
      <c r="H66" s="231"/>
      <c r="I66" s="194"/>
      <c r="J66" s="177"/>
      <c r="K66" s="177"/>
      <c r="L66" s="414"/>
      <c r="M66" s="414"/>
      <c r="N66" s="414"/>
      <c r="O66" s="414"/>
      <c r="P66" s="414"/>
      <c r="Q66" s="177"/>
      <c r="R66" s="177"/>
      <c r="S66" s="177"/>
      <c r="T66" s="177"/>
      <c r="U66" s="177"/>
      <c r="V66" s="177"/>
      <c r="W66" s="178"/>
      <c r="X66" s="178"/>
      <c r="Y66" s="178"/>
      <c r="Z66" s="178"/>
      <c r="AA66" s="178"/>
      <c r="AB66" s="178"/>
    </row>
    <row r="67" spans="1:28" s="146" customFormat="1" ht="18.75" customHeight="1">
      <c r="A67" s="216"/>
      <c r="B67" s="488" t="s">
        <v>336</v>
      </c>
      <c r="C67" s="489"/>
      <c r="D67" s="489"/>
      <c r="E67" s="489"/>
      <c r="F67" s="490"/>
      <c r="G67" s="231"/>
      <c r="H67" s="231"/>
      <c r="I67" s="194"/>
      <c r="J67" s="177"/>
      <c r="K67" s="177"/>
      <c r="L67" s="414"/>
      <c r="M67" s="414"/>
      <c r="N67" s="414"/>
      <c r="O67" s="414"/>
      <c r="P67" s="414"/>
      <c r="Q67" s="177"/>
      <c r="R67" s="177"/>
      <c r="S67" s="177"/>
      <c r="T67" s="177"/>
      <c r="U67" s="177"/>
      <c r="V67" s="177"/>
      <c r="W67" s="197"/>
      <c r="X67" s="178"/>
      <c r="Y67" s="178"/>
      <c r="Z67" s="178"/>
      <c r="AA67" s="178"/>
      <c r="AB67" s="178"/>
    </row>
    <row r="68" spans="1:28" s="146" customFormat="1" ht="18.75" customHeight="1">
      <c r="A68" s="216"/>
      <c r="B68" s="488" t="s">
        <v>336</v>
      </c>
      <c r="C68" s="489"/>
      <c r="D68" s="489"/>
      <c r="E68" s="489"/>
      <c r="F68" s="490"/>
      <c r="G68" s="231"/>
      <c r="H68" s="231"/>
      <c r="I68" s="194"/>
      <c r="J68" s="177"/>
      <c r="K68" s="177"/>
      <c r="L68" s="414"/>
      <c r="M68" s="414"/>
      <c r="N68" s="414"/>
      <c r="O68" s="414"/>
      <c r="P68" s="414"/>
      <c r="Q68" s="177"/>
      <c r="R68" s="177"/>
      <c r="S68" s="177"/>
      <c r="T68" s="177"/>
      <c r="U68" s="177"/>
      <c r="V68" s="177"/>
      <c r="W68" s="178"/>
      <c r="X68" s="178"/>
      <c r="Y68" s="178"/>
      <c r="Z68" s="178"/>
      <c r="AA68" s="178"/>
      <c r="AB68" s="178"/>
    </row>
    <row r="69" spans="1:28" s="146" customFormat="1" ht="18.75" customHeight="1">
      <c r="A69" s="216"/>
      <c r="B69" s="488" t="s">
        <v>336</v>
      </c>
      <c r="C69" s="489"/>
      <c r="D69" s="489"/>
      <c r="E69" s="489"/>
      <c r="F69" s="490"/>
      <c r="G69" s="231"/>
      <c r="H69" s="231"/>
      <c r="I69" s="194"/>
      <c r="J69" s="177"/>
      <c r="K69" s="177"/>
      <c r="L69" s="194"/>
      <c r="M69" s="194"/>
      <c r="N69" s="177"/>
      <c r="O69" s="177"/>
      <c r="P69" s="177"/>
      <c r="Q69" s="177"/>
      <c r="R69" s="177"/>
      <c r="S69" s="177"/>
      <c r="T69" s="177"/>
      <c r="U69" s="177"/>
      <c r="V69" s="177"/>
      <c r="W69" s="178"/>
      <c r="X69" s="178"/>
      <c r="Y69" s="178"/>
      <c r="Z69" s="178"/>
      <c r="AA69" s="178"/>
      <c r="AB69" s="178"/>
    </row>
    <row r="70" spans="1:28" s="146" customFormat="1" ht="18.75" customHeight="1" hidden="1">
      <c r="A70" s="216"/>
      <c r="B70" s="488" t="s">
        <v>336</v>
      </c>
      <c r="C70" s="489"/>
      <c r="D70" s="489"/>
      <c r="E70" s="489"/>
      <c r="F70" s="490"/>
      <c r="G70" s="231"/>
      <c r="H70" s="231"/>
      <c r="I70" s="194"/>
      <c r="J70" s="177"/>
      <c r="K70" s="177"/>
      <c r="L70" s="194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8"/>
      <c r="X70" s="178"/>
      <c r="Y70" s="178"/>
      <c r="Z70" s="178"/>
      <c r="AA70" s="178"/>
      <c r="AB70" s="178"/>
    </row>
    <row r="71" spans="1:28" s="146" customFormat="1" ht="18.75" customHeight="1" hidden="1">
      <c r="A71" s="216"/>
      <c r="B71" s="488" t="s">
        <v>336</v>
      </c>
      <c r="C71" s="489"/>
      <c r="D71" s="489"/>
      <c r="E71" s="489"/>
      <c r="F71" s="490"/>
      <c r="G71" s="231"/>
      <c r="H71" s="231"/>
      <c r="I71" s="194"/>
      <c r="J71" s="177"/>
      <c r="K71" s="177"/>
      <c r="L71" s="194"/>
      <c r="M71" s="194"/>
      <c r="N71" s="177"/>
      <c r="O71" s="194"/>
      <c r="P71" s="177"/>
      <c r="Q71" s="177"/>
      <c r="R71" s="177"/>
      <c r="S71" s="177"/>
      <c r="T71" s="177"/>
      <c r="U71" s="177"/>
      <c r="V71" s="177"/>
      <c r="W71" s="197"/>
      <c r="X71" s="178"/>
      <c r="Y71" s="178"/>
      <c r="Z71" s="178"/>
      <c r="AA71" s="178"/>
      <c r="AB71" s="178"/>
    </row>
    <row r="72" spans="1:28" s="146" customFormat="1" ht="18.75">
      <c r="A72" s="216"/>
      <c r="B72" s="233"/>
      <c r="C72" s="234"/>
      <c r="D72" s="234"/>
      <c r="E72" s="234"/>
      <c r="F72" s="234"/>
      <c r="G72" s="235"/>
      <c r="H72" s="194"/>
      <c r="I72" s="194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8"/>
      <c r="X72" s="178"/>
      <c r="Y72" s="178"/>
      <c r="Z72" s="178"/>
      <c r="AA72" s="178"/>
      <c r="AB72" s="178"/>
    </row>
    <row r="73" spans="1:28" s="146" customFormat="1" ht="18.75" customHeight="1">
      <c r="A73" s="216"/>
      <c r="B73" s="233"/>
      <c r="C73" s="234"/>
      <c r="D73" s="234"/>
      <c r="E73" s="234"/>
      <c r="F73" s="234"/>
      <c r="G73" s="491" t="s">
        <v>62</v>
      </c>
      <c r="H73" s="492"/>
      <c r="I73" s="493" t="s">
        <v>316</v>
      </c>
      <c r="J73" s="492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8"/>
      <c r="X73" s="178"/>
      <c r="Y73" s="178"/>
      <c r="Z73" s="178"/>
      <c r="AA73" s="178"/>
      <c r="AB73" s="178"/>
    </row>
    <row r="74" spans="1:28" s="207" customFormat="1" ht="12.75">
      <c r="A74" s="236"/>
      <c r="B74" s="237"/>
      <c r="C74" s="238"/>
      <c r="D74" s="238"/>
      <c r="E74" s="238"/>
      <c r="F74" s="238"/>
      <c r="G74" s="494" t="s">
        <v>51</v>
      </c>
      <c r="H74" s="495"/>
      <c r="I74" s="494" t="s">
        <v>51</v>
      </c>
      <c r="J74" s="495"/>
      <c r="W74" s="209"/>
      <c r="X74" s="209"/>
      <c r="Y74" s="209"/>
      <c r="Z74" s="209"/>
      <c r="AA74" s="209"/>
      <c r="AB74" s="209"/>
    </row>
    <row r="75" spans="1:28" s="185" customFormat="1" ht="18.75">
      <c r="A75" s="216"/>
      <c r="B75" s="479" t="s">
        <v>403</v>
      </c>
      <c r="C75" s="480"/>
      <c r="D75" s="480"/>
      <c r="E75" s="480"/>
      <c r="F75" s="481"/>
      <c r="G75" s="482">
        <f>'01 16 г'!G76:H76</f>
        <v>2092.6349999999234</v>
      </c>
      <c r="H75" s="483"/>
      <c r="I75" s="482">
        <f>'01 16 г'!I76:J76</f>
        <v>0</v>
      </c>
      <c r="J75" s="483"/>
      <c r="L75" s="239" t="s">
        <v>338</v>
      </c>
      <c r="M75" s="239" t="s">
        <v>339</v>
      </c>
      <c r="W75" s="239"/>
      <c r="X75" s="239"/>
      <c r="Y75" s="239"/>
      <c r="Z75" s="239"/>
      <c r="AA75" s="239"/>
      <c r="AB75" s="239"/>
    </row>
    <row r="76" spans="1:28" s="146" customFormat="1" ht="18.75">
      <c r="A76" s="195"/>
      <c r="B76" s="479" t="s">
        <v>404</v>
      </c>
      <c r="C76" s="480"/>
      <c r="D76" s="480"/>
      <c r="E76" s="480"/>
      <c r="F76" s="481"/>
      <c r="G76" s="482">
        <f>G75+K47+K53</f>
        <v>9733.899999999927</v>
      </c>
      <c r="H76" s="483"/>
      <c r="I76" s="484">
        <f>I75+I53-K53+D54</f>
        <v>0</v>
      </c>
      <c r="J76" s="483"/>
      <c r="K76" s="177"/>
      <c r="L76" s="197">
        <f>G76</f>
        <v>9733.899999999927</v>
      </c>
      <c r="M76" s="197">
        <f>I76</f>
        <v>0</v>
      </c>
      <c r="N76" s="177"/>
      <c r="O76" s="240"/>
      <c r="P76" s="241"/>
      <c r="Q76" s="177"/>
      <c r="R76" s="177"/>
      <c r="S76" s="177"/>
      <c r="T76" s="177"/>
      <c r="U76" s="177"/>
      <c r="V76" s="177"/>
      <c r="W76" s="178"/>
      <c r="X76" s="178"/>
      <c r="Y76" s="178"/>
      <c r="Z76" s="178"/>
      <c r="AA76" s="178"/>
      <c r="AB76" s="178"/>
    </row>
    <row r="77" spans="1:28" s="146" customFormat="1" ht="18.75">
      <c r="A77" s="194"/>
      <c r="B77" s="194"/>
      <c r="C77" s="194"/>
      <c r="D77" s="194"/>
      <c r="E77" s="194"/>
      <c r="F77" s="194"/>
      <c r="G77" s="242"/>
      <c r="H77" s="194"/>
      <c r="I77" s="194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8"/>
      <c r="X77" s="178"/>
      <c r="Y77" s="178"/>
      <c r="Z77" s="178"/>
      <c r="AA77" s="178"/>
      <c r="AB77" s="178"/>
    </row>
    <row r="78" spans="1:28" s="146" customFormat="1" ht="18.75">
      <c r="A78" s="194"/>
      <c r="B78" s="177"/>
      <c r="C78" s="177"/>
      <c r="D78" s="177"/>
      <c r="E78" s="177"/>
      <c r="F78" s="177"/>
      <c r="G78" s="243"/>
      <c r="H78" s="244"/>
      <c r="I78" s="194"/>
      <c r="J78" s="177"/>
      <c r="K78" s="177"/>
      <c r="L78" s="194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8"/>
      <c r="X78" s="178"/>
      <c r="Y78" s="178"/>
      <c r="Z78" s="178"/>
      <c r="AA78" s="178"/>
      <c r="AB78" s="178"/>
    </row>
    <row r="79" spans="1:28" s="146" customFormat="1" ht="18.75">
      <c r="A79" s="194"/>
      <c r="B79" s="177"/>
      <c r="C79" s="177"/>
      <c r="D79" s="177"/>
      <c r="E79" s="177"/>
      <c r="F79" s="177"/>
      <c r="G79" s="194"/>
      <c r="H79" s="194"/>
      <c r="I79" s="194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8"/>
      <c r="X79" s="178"/>
      <c r="Y79" s="178"/>
      <c r="Z79" s="178"/>
      <c r="AA79" s="178"/>
      <c r="AB79" s="178"/>
    </row>
    <row r="80" spans="1:28" s="146" customFormat="1" ht="18.75">
      <c r="A80" s="177"/>
      <c r="B80" s="238"/>
      <c r="C80" s="238"/>
      <c r="D80" s="238"/>
      <c r="E80" s="559" t="s">
        <v>399</v>
      </c>
      <c r="F80" s="560"/>
      <c r="G80" s="482" t="s">
        <v>400</v>
      </c>
      <c r="H80" s="483"/>
      <c r="I80" s="194"/>
      <c r="J80" s="177"/>
      <c r="K80" s="177"/>
      <c r="L80" s="177" t="s">
        <v>401</v>
      </c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8"/>
      <c r="X80" s="178"/>
      <c r="Y80" s="178"/>
      <c r="Z80" s="178"/>
      <c r="AA80" s="178"/>
      <c r="AB80" s="178"/>
    </row>
    <row r="81" spans="1:28" s="146" customFormat="1" ht="18.75">
      <c r="A81" s="194"/>
      <c r="B81" s="561" t="s">
        <v>424</v>
      </c>
      <c r="C81" s="562"/>
      <c r="D81" s="563"/>
      <c r="E81" s="482">
        <f>M47</f>
        <v>71488.83</v>
      </c>
      <c r="F81" s="483"/>
      <c r="G81" s="482">
        <f>N47</f>
        <v>74918</v>
      </c>
      <c r="H81" s="483"/>
      <c r="I81" s="194"/>
      <c r="J81" s="177"/>
      <c r="K81" s="177"/>
      <c r="L81" s="194">
        <f>E81-G81+H47-I47</f>
        <v>0</v>
      </c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8"/>
      <c r="X81" s="178"/>
      <c r="Y81" s="178"/>
      <c r="Z81" s="178"/>
      <c r="AA81" s="178"/>
      <c r="AB81" s="178"/>
    </row>
    <row r="82" spans="1:28" s="146" customFormat="1" ht="18.75">
      <c r="A82" s="194"/>
      <c r="B82" s="177"/>
      <c r="C82" s="177"/>
      <c r="D82" s="177"/>
      <c r="E82" s="177"/>
      <c r="F82" s="177"/>
      <c r="G82" s="177"/>
      <c r="H82" s="194"/>
      <c r="I82" s="194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8"/>
      <c r="X82" s="178"/>
      <c r="Y82" s="178"/>
      <c r="Z82" s="178"/>
      <c r="AA82" s="178"/>
      <c r="AB82" s="178"/>
    </row>
    <row r="83" spans="1:28" s="146" customFormat="1" ht="18.75">
      <c r="A83" s="194"/>
      <c r="B83" s="177"/>
      <c r="C83" s="177"/>
      <c r="D83" s="177"/>
      <c r="E83" s="177"/>
      <c r="F83" s="177"/>
      <c r="G83" s="177"/>
      <c r="H83" s="194"/>
      <c r="I83" s="194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8"/>
      <c r="X83" s="178"/>
      <c r="Y83" s="178"/>
      <c r="Z83" s="178"/>
      <c r="AA83" s="178"/>
      <c r="AB83" s="178"/>
    </row>
    <row r="84" spans="1:28" s="146" customFormat="1" ht="18.75">
      <c r="A84" s="194"/>
      <c r="B84" s="177"/>
      <c r="C84" s="177"/>
      <c r="D84" s="177"/>
      <c r="E84" s="177"/>
      <c r="F84" s="177"/>
      <c r="G84" s="177"/>
      <c r="H84" s="194"/>
      <c r="I84" s="194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8"/>
      <c r="X84" s="178"/>
      <c r="Y84" s="178"/>
      <c r="Z84" s="178"/>
      <c r="AA84" s="178"/>
      <c r="AB84" s="178"/>
    </row>
    <row r="85" spans="1:28" s="146" customFormat="1" ht="14.25" customHeight="1">
      <c r="A85" s="194"/>
      <c r="B85" s="177"/>
      <c r="C85" s="177"/>
      <c r="D85" s="177"/>
      <c r="E85" s="177"/>
      <c r="F85" s="177"/>
      <c r="G85" s="177"/>
      <c r="H85" s="194"/>
      <c r="I85" s="194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8"/>
      <c r="X85" s="178"/>
      <c r="Y85" s="178"/>
      <c r="Z85" s="178"/>
      <c r="AA85" s="178"/>
      <c r="AB85" s="178"/>
    </row>
    <row r="86" spans="1:28" s="146" customFormat="1" ht="18.75" hidden="1">
      <c r="A86" s="177"/>
      <c r="B86" s="177"/>
      <c r="C86" s="177"/>
      <c r="D86" s="177"/>
      <c r="E86" s="177"/>
      <c r="F86" s="177"/>
      <c r="G86" s="177"/>
      <c r="H86" s="194"/>
      <c r="I86" s="177"/>
      <c r="J86" s="177"/>
      <c r="K86" s="177"/>
      <c r="L86" s="177">
        <v>0</v>
      </c>
      <c r="M86" s="177"/>
      <c r="N86" s="177"/>
      <c r="O86" s="245" t="s">
        <v>280</v>
      </c>
      <c r="P86" s="246">
        <f>'[2]июнь2013г'!D92</f>
        <v>5934.36</v>
      </c>
      <c r="Q86" s="246">
        <f>'[2]июнь2013г'!E92</f>
        <v>2626.2</v>
      </c>
      <c r="R86" s="246">
        <f>'[2]июнь2013г'!F92</f>
        <v>2134.76</v>
      </c>
      <c r="S86" s="246">
        <f>'[2]июнь2013г'!G92</f>
        <v>6425.8</v>
      </c>
      <c r="T86" s="177"/>
      <c r="U86" s="177"/>
      <c r="V86" s="177"/>
      <c r="W86" s="178"/>
      <c r="X86" s="178"/>
      <c r="Y86" s="178"/>
      <c r="Z86" s="178"/>
      <c r="AA86" s="178"/>
      <c r="AB86" s="178"/>
    </row>
    <row r="87" spans="1:28" s="146" customFormat="1" ht="18.75" hidden="1">
      <c r="A87" s="177"/>
      <c r="B87" s="177"/>
      <c r="C87" s="216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246" t="s">
        <v>283</v>
      </c>
      <c r="P87" s="214">
        <f>S86</f>
        <v>6425.8</v>
      </c>
      <c r="Q87" s="180">
        <v>2626.2</v>
      </c>
      <c r="R87" s="180">
        <v>2377.48</v>
      </c>
      <c r="S87" s="214">
        <f>P87+Q87-R87+L86</f>
        <v>6674.52</v>
      </c>
      <c r="T87" s="177"/>
      <c r="U87" s="177"/>
      <c r="V87" s="177"/>
      <c r="W87" s="178"/>
      <c r="X87" s="178"/>
      <c r="Y87" s="178"/>
      <c r="Z87" s="178"/>
      <c r="AA87" s="178"/>
      <c r="AB87" s="178"/>
    </row>
    <row r="88" spans="1:28" s="146" customFormat="1" ht="18.75" hidden="1">
      <c r="A88" s="177"/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8"/>
      <c r="X88" s="178"/>
      <c r="Y88" s="178"/>
      <c r="Z88" s="178"/>
      <c r="AA88" s="178"/>
      <c r="AB88" s="178"/>
    </row>
    <row r="89" spans="1:28" s="146" customFormat="1" ht="18.75" hidden="1">
      <c r="A89" s="177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8"/>
      <c r="X89" s="178"/>
      <c r="Y89" s="178"/>
      <c r="Z89" s="178"/>
      <c r="AA89" s="178"/>
      <c r="AB89" s="178"/>
    </row>
    <row r="90" spans="1:28" s="146" customFormat="1" ht="18.75">
      <c r="A90" s="247" t="s">
        <v>419</v>
      </c>
      <c r="B90" s="177"/>
      <c r="C90" s="177"/>
      <c r="D90" s="177"/>
      <c r="E90" s="177"/>
      <c r="F90" s="177"/>
      <c r="G90" s="177"/>
      <c r="H90" s="292" t="s">
        <v>70</v>
      </c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8"/>
      <c r="X90" s="178"/>
      <c r="Y90" s="178"/>
      <c r="Z90" s="178"/>
      <c r="AA90" s="178"/>
      <c r="AB90" s="178"/>
    </row>
    <row r="91" spans="1:28" s="146" customFormat="1" ht="18.75">
      <c r="A91" s="247" t="s">
        <v>378</v>
      </c>
      <c r="B91" s="177"/>
      <c r="C91" s="177"/>
      <c r="D91" s="177"/>
      <c r="E91" s="177"/>
      <c r="F91" s="177"/>
      <c r="G91" s="177"/>
      <c r="H91" s="292" t="s">
        <v>71</v>
      </c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8"/>
      <c r="X91" s="178"/>
      <c r="Y91" s="178"/>
      <c r="Z91" s="178"/>
      <c r="AA91" s="178"/>
      <c r="AB91" s="178"/>
    </row>
  </sheetData>
  <sheetProtection password="ECC7" sheet="1" formatCells="0" formatColumns="0" formatRows="0" insertColumns="0" insertRows="0" insertHyperlinks="0" deleteColumns="0" deleteRows="0" sort="0" autoFilter="0" pivotTables="0"/>
  <mergeCells count="42">
    <mergeCell ref="C14:D15"/>
    <mergeCell ref="A35:K36"/>
    <mergeCell ref="W44:AA44"/>
    <mergeCell ref="B47:F47"/>
    <mergeCell ref="B48:F48"/>
    <mergeCell ref="B49:F49"/>
    <mergeCell ref="B50:F50"/>
    <mergeCell ref="B53:F53"/>
    <mergeCell ref="B54:C54"/>
    <mergeCell ref="L55:M56"/>
    <mergeCell ref="N55:N56"/>
    <mergeCell ref="B57:F57"/>
    <mergeCell ref="M57:N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I75:J75"/>
    <mergeCell ref="B76:F76"/>
    <mergeCell ref="G76:H76"/>
    <mergeCell ref="I76:J76"/>
    <mergeCell ref="B70:F70"/>
    <mergeCell ref="B71:F71"/>
    <mergeCell ref="G73:H73"/>
    <mergeCell ref="I73:J73"/>
    <mergeCell ref="G74:H74"/>
    <mergeCell ref="I74:J74"/>
    <mergeCell ref="E80:F80"/>
    <mergeCell ref="G80:H80"/>
    <mergeCell ref="B81:D81"/>
    <mergeCell ref="E81:F81"/>
    <mergeCell ref="G81:H81"/>
    <mergeCell ref="B75:F75"/>
    <mergeCell ref="G75:H75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C91"/>
  <sheetViews>
    <sheetView view="pageBreakPreview" zoomScale="80" zoomScaleSheetLayoutView="80" zoomScalePageLayoutView="0" workbookViewId="0" topLeftCell="A36">
      <selection activeCell="H68" sqref="H68"/>
    </sheetView>
  </sheetViews>
  <sheetFormatPr defaultColWidth="9.140625" defaultRowHeight="15" outlineLevelCol="1"/>
  <cols>
    <col min="1" max="1" width="9.8515625" style="177" bestFit="1" customWidth="1"/>
    <col min="2" max="2" width="12.140625" style="177" customWidth="1"/>
    <col min="3" max="3" width="10.7109375" style="177" customWidth="1"/>
    <col min="4" max="4" width="10.57421875" style="177" customWidth="1"/>
    <col min="5" max="5" width="10.28125" style="177" customWidth="1"/>
    <col min="6" max="6" width="11.421875" style="177" customWidth="1"/>
    <col min="7" max="7" width="12.140625" style="177" customWidth="1"/>
    <col min="8" max="8" width="13.140625" style="177" customWidth="1"/>
    <col min="9" max="9" width="13.421875" style="177" customWidth="1"/>
    <col min="10" max="10" width="12.7109375" style="177" customWidth="1"/>
    <col min="11" max="11" width="18.140625" style="177" customWidth="1"/>
    <col min="12" max="12" width="13.421875" style="177" hidden="1" customWidth="1" outlineLevel="1"/>
    <col min="13" max="13" width="12.7109375" style="177" hidden="1" customWidth="1" outlineLevel="1"/>
    <col min="14" max="14" width="13.28125" style="177" hidden="1" customWidth="1" outlineLevel="1"/>
    <col min="15" max="15" width="12.7109375" style="177" hidden="1" customWidth="1" outlineLevel="1"/>
    <col min="16" max="16" width="12.8515625" style="177" hidden="1" customWidth="1" outlineLevel="1"/>
    <col min="17" max="17" width="7.421875" style="177" hidden="1" customWidth="1" outlineLevel="1"/>
    <col min="18" max="20" width="9.140625" style="177" hidden="1" customWidth="1" outlineLevel="1"/>
    <col min="21" max="21" width="9.140625" style="177" customWidth="1" collapsed="1"/>
    <col min="22" max="22" width="6.7109375" style="177" bestFit="1" customWidth="1"/>
    <col min="23" max="23" width="12.7109375" style="178" bestFit="1" customWidth="1"/>
    <col min="24" max="27" width="13.00390625" style="178" bestFit="1" customWidth="1"/>
    <col min="28" max="28" width="9.140625" style="178" customWidth="1"/>
    <col min="29" max="41" width="9.140625" style="146" customWidth="1"/>
    <col min="42" max="16384" width="9.140625" style="177" customWidth="1"/>
  </cols>
  <sheetData>
    <row r="1" ht="12.75" customHeight="1" hidden="1"/>
    <row r="2" spans="2:8" ht="18.75" hidden="1">
      <c r="B2" s="179" t="s">
        <v>293</v>
      </c>
      <c r="C2" s="179"/>
      <c r="D2" s="179" t="s">
        <v>294</v>
      </c>
      <c r="E2" s="179"/>
      <c r="F2" s="179" t="s">
        <v>295</v>
      </c>
      <c r="G2" s="179"/>
      <c r="H2" s="179"/>
    </row>
    <row r="3" ht="18.75" hidden="1"/>
    <row r="4" ht="1.5" customHeight="1" hidden="1"/>
    <row r="5" ht="18.75" hidden="1"/>
    <row r="6" spans="2:11" ht="18.75" hidden="1">
      <c r="B6" s="180"/>
      <c r="C6" s="181" t="s">
        <v>0</v>
      </c>
      <c r="D6" s="181" t="s">
        <v>1</v>
      </c>
      <c r="E6" s="181"/>
      <c r="F6" s="181" t="s">
        <v>2</v>
      </c>
      <c r="G6" s="181" t="s">
        <v>3</v>
      </c>
      <c r="H6" s="181" t="s">
        <v>4</v>
      </c>
      <c r="I6" s="181" t="s">
        <v>5</v>
      </c>
      <c r="J6" s="181"/>
      <c r="K6" s="182"/>
    </row>
    <row r="7" spans="2:11" ht="18.75" hidden="1">
      <c r="B7" s="180"/>
      <c r="C7" s="181" t="s">
        <v>6</v>
      </c>
      <c r="D7" s="181"/>
      <c r="E7" s="181"/>
      <c r="F7" s="181"/>
      <c r="G7" s="181" t="s">
        <v>7</v>
      </c>
      <c r="H7" s="181" t="s">
        <v>8</v>
      </c>
      <c r="I7" s="181" t="s">
        <v>9</v>
      </c>
      <c r="J7" s="181"/>
      <c r="K7" s="182"/>
    </row>
    <row r="8" spans="2:11" ht="18.75" hidden="1">
      <c r="B8" s="180" t="s">
        <v>177</v>
      </c>
      <c r="C8" s="183">
        <v>48.28</v>
      </c>
      <c r="D8" s="183">
        <v>0</v>
      </c>
      <c r="E8" s="183"/>
      <c r="F8" s="184"/>
      <c r="G8" s="180"/>
      <c r="H8" s="183">
        <v>0</v>
      </c>
      <c r="I8" s="184">
        <v>48.28</v>
      </c>
      <c r="J8" s="180"/>
      <c r="K8" s="185"/>
    </row>
    <row r="9" spans="2:11" ht="18.75" hidden="1">
      <c r="B9" s="180" t="s">
        <v>11</v>
      </c>
      <c r="C9" s="183">
        <v>4790.06</v>
      </c>
      <c r="D9" s="183">
        <v>3707.55</v>
      </c>
      <c r="E9" s="183"/>
      <c r="F9" s="184">
        <v>2795.32</v>
      </c>
      <c r="G9" s="180"/>
      <c r="H9" s="183">
        <v>2795.32</v>
      </c>
      <c r="I9" s="184">
        <v>5702.29</v>
      </c>
      <c r="J9" s="180"/>
      <c r="K9" s="185"/>
    </row>
    <row r="10" spans="2:11" ht="18.75" hidden="1">
      <c r="B10" s="180" t="s">
        <v>12</v>
      </c>
      <c r="C10" s="180"/>
      <c r="D10" s="183">
        <f>SUM(D8:D9)</f>
        <v>3707.55</v>
      </c>
      <c r="E10" s="183"/>
      <c r="F10" s="180"/>
      <c r="G10" s="180"/>
      <c r="H10" s="183">
        <f>SUM(H8:H9)</f>
        <v>2795.32</v>
      </c>
      <c r="I10" s="180"/>
      <c r="J10" s="180"/>
      <c r="K10" s="185"/>
    </row>
    <row r="11" ht="18.75" hidden="1">
      <c r="B11" s="177" t="s">
        <v>296</v>
      </c>
    </row>
    <row r="12" ht="7.5" customHeight="1" hidden="1"/>
    <row r="13" ht="8.25" customHeight="1" hidden="1"/>
    <row r="14" spans="2:17" ht="18.75" hidden="1">
      <c r="B14" s="186" t="s">
        <v>252</v>
      </c>
      <c r="C14" s="511" t="s">
        <v>14</v>
      </c>
      <c r="D14" s="512"/>
      <c r="E14" s="423"/>
      <c r="F14" s="181"/>
      <c r="G14" s="181"/>
      <c r="H14" s="181"/>
      <c r="I14" s="181" t="s">
        <v>20</v>
      </c>
      <c r="J14" s="185"/>
      <c r="K14" s="185"/>
      <c r="L14" s="185"/>
      <c r="M14" s="185"/>
      <c r="N14" s="185"/>
      <c r="O14" s="185"/>
      <c r="P14" s="185"/>
      <c r="Q14" s="185"/>
    </row>
    <row r="15" spans="2:17" ht="14.25" customHeight="1" hidden="1">
      <c r="B15" s="187"/>
      <c r="C15" s="513"/>
      <c r="D15" s="514"/>
      <c r="E15" s="424"/>
      <c r="F15" s="181"/>
      <c r="G15" s="181"/>
      <c r="H15" s="181" t="s">
        <v>270</v>
      </c>
      <c r="I15" s="181"/>
      <c r="J15" s="185"/>
      <c r="K15" s="185"/>
      <c r="L15" s="185"/>
      <c r="M15" s="185"/>
      <c r="N15" s="185"/>
      <c r="O15" s="185"/>
      <c r="P15" s="185"/>
      <c r="Q15" s="185"/>
    </row>
    <row r="16" spans="2:17" ht="3.75" customHeight="1" hidden="1">
      <c r="B16" s="188"/>
      <c r="C16" s="180"/>
      <c r="D16" s="180"/>
      <c r="E16" s="180"/>
      <c r="F16" s="180"/>
      <c r="G16" s="180"/>
      <c r="H16" s="180"/>
      <c r="I16" s="180"/>
      <c r="J16" s="185"/>
      <c r="K16" s="185"/>
      <c r="L16" s="185"/>
      <c r="M16" s="185"/>
      <c r="N16" s="185"/>
      <c r="O16" s="185"/>
      <c r="P16" s="185"/>
      <c r="Q16" s="185"/>
    </row>
    <row r="17" spans="2:17" ht="13.5" customHeight="1" hidden="1">
      <c r="B17" s="180"/>
      <c r="C17" s="180"/>
      <c r="D17" s="180"/>
      <c r="E17" s="180"/>
      <c r="F17" s="180"/>
      <c r="G17" s="180"/>
      <c r="H17" s="180"/>
      <c r="I17" s="180"/>
      <c r="J17" s="185"/>
      <c r="K17" s="185"/>
      <c r="L17" s="185"/>
      <c r="M17" s="185"/>
      <c r="N17" s="185"/>
      <c r="O17" s="185"/>
      <c r="P17" s="185"/>
      <c r="Q17" s="185"/>
    </row>
    <row r="18" spans="2:17" ht="0.75" customHeight="1" hidden="1">
      <c r="B18" s="180"/>
      <c r="C18" s="180"/>
      <c r="D18" s="180"/>
      <c r="E18" s="180"/>
      <c r="F18" s="180"/>
      <c r="G18" s="180"/>
      <c r="H18" s="180"/>
      <c r="I18" s="180"/>
      <c r="J18" s="185"/>
      <c r="K18" s="185"/>
      <c r="L18" s="185"/>
      <c r="M18" s="185"/>
      <c r="N18" s="185"/>
      <c r="O18" s="185"/>
      <c r="P18" s="185"/>
      <c r="Q18" s="185"/>
    </row>
    <row r="19" spans="2:17" ht="14.25" customHeight="1" hidden="1" thickBot="1">
      <c r="B19" s="180"/>
      <c r="C19" s="180"/>
      <c r="D19" s="180"/>
      <c r="E19" s="180"/>
      <c r="F19" s="180"/>
      <c r="G19" s="180"/>
      <c r="H19" s="180"/>
      <c r="I19" s="180"/>
      <c r="J19" s="185"/>
      <c r="K19" s="185"/>
      <c r="L19" s="185"/>
      <c r="M19" s="185"/>
      <c r="N19" s="185"/>
      <c r="O19" s="185"/>
      <c r="P19" s="185"/>
      <c r="Q19" s="185"/>
    </row>
    <row r="20" spans="2:17" ht="0.75" customHeight="1" hidden="1">
      <c r="B20" s="180"/>
      <c r="C20" s="180"/>
      <c r="D20" s="180"/>
      <c r="E20" s="180"/>
      <c r="F20" s="180"/>
      <c r="G20" s="180"/>
      <c r="H20" s="180"/>
      <c r="I20" s="180"/>
      <c r="J20" s="185"/>
      <c r="K20" s="185"/>
      <c r="L20" s="185"/>
      <c r="M20" s="185"/>
      <c r="N20" s="185"/>
      <c r="O20" s="185"/>
      <c r="P20" s="185"/>
      <c r="Q20" s="185"/>
    </row>
    <row r="21" spans="2:17" ht="19.5" hidden="1" thickBot="1">
      <c r="B21" s="180"/>
      <c r="C21" s="180"/>
      <c r="D21" s="180"/>
      <c r="E21" s="180"/>
      <c r="F21" s="180"/>
      <c r="G21" s="189" t="s">
        <v>297</v>
      </c>
      <c r="H21" s="190" t="s">
        <v>262</v>
      </c>
      <c r="I21" s="180"/>
      <c r="J21" s="185"/>
      <c r="K21" s="185"/>
      <c r="L21" s="185"/>
      <c r="M21" s="185"/>
      <c r="N21" s="185"/>
      <c r="O21" s="185"/>
      <c r="P21" s="185"/>
      <c r="Q21" s="185"/>
    </row>
    <row r="22" spans="2:17" ht="18.75" hidden="1">
      <c r="B22" s="191" t="s">
        <v>215</v>
      </c>
      <c r="C22" s="191"/>
      <c r="D22" s="191"/>
      <c r="E22" s="191"/>
      <c r="F22" s="183"/>
      <c r="G22" s="180">
        <v>347.8</v>
      </c>
      <c r="H22" s="180">
        <v>7.55</v>
      </c>
      <c r="I22" s="184">
        <f>G22*H22</f>
        <v>2625.89</v>
      </c>
      <c r="J22" s="185"/>
      <c r="K22" s="185"/>
      <c r="L22" s="185"/>
      <c r="M22" s="185"/>
      <c r="N22" s="185"/>
      <c r="O22" s="185"/>
      <c r="P22" s="185"/>
      <c r="Q22" s="185"/>
    </row>
    <row r="23" spans="2:17" ht="18.75" hidden="1">
      <c r="B23" s="191" t="s">
        <v>216</v>
      </c>
      <c r="C23" s="191"/>
      <c r="D23" s="191"/>
      <c r="E23" s="191"/>
      <c r="F23" s="180"/>
      <c r="G23" s="180"/>
      <c r="H23" s="180"/>
      <c r="I23" s="180"/>
      <c r="J23" s="185"/>
      <c r="K23" s="185"/>
      <c r="L23" s="185"/>
      <c r="M23" s="185"/>
      <c r="N23" s="185"/>
      <c r="O23" s="185"/>
      <c r="P23" s="185"/>
      <c r="Q23" s="185"/>
    </row>
    <row r="24" spans="2:17" ht="2.25" customHeight="1" hidden="1">
      <c r="B24" s="191" t="s">
        <v>217</v>
      </c>
      <c r="C24" s="191" t="s">
        <v>218</v>
      </c>
      <c r="D24" s="191"/>
      <c r="E24" s="191"/>
      <c r="F24" s="180"/>
      <c r="G24" s="180"/>
      <c r="H24" s="180"/>
      <c r="I24" s="180"/>
      <c r="J24" s="185"/>
      <c r="K24" s="185"/>
      <c r="L24" s="185"/>
      <c r="M24" s="185"/>
      <c r="N24" s="185"/>
      <c r="O24" s="185"/>
      <c r="P24" s="185"/>
      <c r="Q24" s="185"/>
    </row>
    <row r="25" spans="2:17" ht="14.25" customHeight="1" hidden="1">
      <c r="B25" s="191" t="s">
        <v>219</v>
      </c>
      <c r="C25" s="191"/>
      <c r="D25" s="191"/>
      <c r="E25" s="191"/>
      <c r="F25" s="180"/>
      <c r="G25" s="180"/>
      <c r="H25" s="180"/>
      <c r="I25" s="180"/>
      <c r="J25" s="185"/>
      <c r="K25" s="185"/>
      <c r="L25" s="185"/>
      <c r="M25" s="185"/>
      <c r="N25" s="185"/>
      <c r="O25" s="185"/>
      <c r="P25" s="185"/>
      <c r="Q25" s="185"/>
    </row>
    <row r="26" spans="2:17" ht="18.75" hidden="1">
      <c r="B26" s="180"/>
      <c r="C26" s="180"/>
      <c r="D26" s="180"/>
      <c r="E26" s="180"/>
      <c r="F26" s="180"/>
      <c r="G26" s="180"/>
      <c r="H26" s="180"/>
      <c r="I26" s="180"/>
      <c r="J26" s="185"/>
      <c r="K26" s="185"/>
      <c r="L26" s="185"/>
      <c r="M26" s="185"/>
      <c r="N26" s="185"/>
      <c r="O26" s="185"/>
      <c r="P26" s="185"/>
      <c r="Q26" s="185"/>
    </row>
    <row r="27" spans="2:17" ht="0.75" customHeight="1" hidden="1">
      <c r="B27" s="180"/>
      <c r="C27" s="180"/>
      <c r="D27" s="180"/>
      <c r="E27" s="180"/>
      <c r="F27" s="180"/>
      <c r="G27" s="180"/>
      <c r="H27" s="180"/>
      <c r="I27" s="180"/>
      <c r="J27" s="185"/>
      <c r="K27" s="185"/>
      <c r="L27" s="185"/>
      <c r="M27" s="185"/>
      <c r="N27" s="185"/>
      <c r="O27" s="185"/>
      <c r="P27" s="185"/>
      <c r="Q27" s="185"/>
    </row>
    <row r="28" spans="2:17" ht="3.75" customHeight="1" hidden="1">
      <c r="B28" s="180"/>
      <c r="C28" s="180"/>
      <c r="D28" s="180"/>
      <c r="E28" s="180"/>
      <c r="F28" s="180"/>
      <c r="G28" s="180"/>
      <c r="H28" s="180"/>
      <c r="I28" s="180"/>
      <c r="J28" s="185"/>
      <c r="K28" s="185"/>
      <c r="L28" s="185"/>
      <c r="M28" s="185"/>
      <c r="N28" s="185"/>
      <c r="O28" s="185"/>
      <c r="P28" s="185"/>
      <c r="Q28" s="185"/>
    </row>
    <row r="29" spans="2:17" ht="18.75" hidden="1">
      <c r="B29" s="180"/>
      <c r="C29" s="180"/>
      <c r="D29" s="180"/>
      <c r="E29" s="180"/>
      <c r="F29" s="180"/>
      <c r="G29" s="180"/>
      <c r="H29" s="180"/>
      <c r="I29" s="180"/>
      <c r="J29" s="185"/>
      <c r="K29" s="185"/>
      <c r="L29" s="185"/>
      <c r="M29" s="185"/>
      <c r="N29" s="185"/>
      <c r="O29" s="185"/>
      <c r="P29" s="185"/>
      <c r="Q29" s="185"/>
    </row>
    <row r="30" spans="2:17" ht="0.75" customHeight="1" hidden="1">
      <c r="B30" s="180"/>
      <c r="C30" s="180"/>
      <c r="D30" s="180"/>
      <c r="E30" s="180"/>
      <c r="F30" s="180"/>
      <c r="G30" s="180"/>
      <c r="H30" s="180"/>
      <c r="I30" s="180"/>
      <c r="J30" s="185"/>
      <c r="K30" s="185"/>
      <c r="L30" s="185"/>
      <c r="M30" s="185"/>
      <c r="N30" s="185"/>
      <c r="O30" s="185"/>
      <c r="P30" s="185"/>
      <c r="Q30" s="185"/>
    </row>
    <row r="31" spans="2:17" ht="18.75" hidden="1">
      <c r="B31" s="180"/>
      <c r="C31" s="180"/>
      <c r="D31" s="180"/>
      <c r="E31" s="180"/>
      <c r="F31" s="180"/>
      <c r="G31" s="180"/>
      <c r="H31" s="180"/>
      <c r="I31" s="180"/>
      <c r="J31" s="185"/>
      <c r="K31" s="185"/>
      <c r="L31" s="185"/>
      <c r="M31" s="185"/>
      <c r="N31" s="185"/>
      <c r="O31" s="185"/>
      <c r="P31" s="185"/>
      <c r="Q31" s="185"/>
    </row>
    <row r="32" spans="2:17" ht="18.75" hidden="1">
      <c r="B32" s="180"/>
      <c r="C32" s="180"/>
      <c r="D32" s="180"/>
      <c r="E32" s="180"/>
      <c r="F32" s="180"/>
      <c r="G32" s="180"/>
      <c r="H32" s="180"/>
      <c r="I32" s="180"/>
      <c r="J32" s="185"/>
      <c r="K32" s="185"/>
      <c r="L32" s="185"/>
      <c r="M32" s="185"/>
      <c r="N32" s="185"/>
      <c r="O32" s="185"/>
      <c r="P32" s="185"/>
      <c r="Q32" s="185"/>
    </row>
    <row r="33" spans="1:28" s="146" customFormat="1" ht="18.75" hidden="1">
      <c r="A33" s="177"/>
      <c r="B33" s="180"/>
      <c r="C33" s="180"/>
      <c r="D33" s="180"/>
      <c r="E33" s="180"/>
      <c r="F33" s="180"/>
      <c r="G33" s="181"/>
      <c r="H33" s="181"/>
      <c r="I33" s="192"/>
      <c r="J33" s="185"/>
      <c r="K33" s="185"/>
      <c r="L33" s="185"/>
      <c r="M33" s="185"/>
      <c r="N33" s="185"/>
      <c r="O33" s="185"/>
      <c r="P33" s="185"/>
      <c r="Q33" s="185"/>
      <c r="R33" s="177"/>
      <c r="S33" s="177"/>
      <c r="T33" s="177"/>
      <c r="U33" s="177"/>
      <c r="V33" s="177"/>
      <c r="W33" s="178"/>
      <c r="X33" s="178"/>
      <c r="Y33" s="178"/>
      <c r="Z33" s="178"/>
      <c r="AA33" s="178"/>
      <c r="AB33" s="178"/>
    </row>
    <row r="34" spans="1:28" s="146" customFormat="1" ht="18.75" hidden="1">
      <c r="A34" s="177"/>
      <c r="B34" s="180"/>
      <c r="C34" s="180"/>
      <c r="D34" s="180"/>
      <c r="E34" s="180"/>
      <c r="F34" s="180"/>
      <c r="G34" s="180"/>
      <c r="H34" s="180" t="s">
        <v>27</v>
      </c>
      <c r="I34" s="193">
        <f>SUM(I17:I33)</f>
        <v>2625.89</v>
      </c>
      <c r="J34" s="185"/>
      <c r="K34" s="185"/>
      <c r="L34" s="185"/>
      <c r="M34" s="185"/>
      <c r="N34" s="185"/>
      <c r="O34" s="185"/>
      <c r="P34" s="185"/>
      <c r="Q34" s="185"/>
      <c r="R34" s="177"/>
      <c r="S34" s="177"/>
      <c r="T34" s="177"/>
      <c r="U34" s="177"/>
      <c r="V34" s="177"/>
      <c r="W34" s="178"/>
      <c r="X34" s="178"/>
      <c r="Y34" s="178"/>
      <c r="Z34" s="178"/>
      <c r="AA34" s="178"/>
      <c r="AB34" s="178"/>
    </row>
    <row r="35" spans="1:28" s="146" customFormat="1" ht="18.75">
      <c r="A35" s="515" t="s">
        <v>298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8"/>
      <c r="X35" s="178"/>
      <c r="Y35" s="178"/>
      <c r="Z35" s="178"/>
      <c r="AA35" s="178"/>
      <c r="AB35" s="178"/>
    </row>
    <row r="36" spans="1:28" s="146" customFormat="1" ht="18.75">
      <c r="A36" s="515"/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8"/>
      <c r="X36" s="178"/>
      <c r="Y36" s="178"/>
      <c r="Z36" s="178"/>
      <c r="AA36" s="178"/>
      <c r="AB36" s="178"/>
    </row>
    <row r="37" spans="1:28" s="146" customFormat="1" ht="18.75" hidden="1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8"/>
      <c r="X37" s="178"/>
      <c r="Y37" s="178"/>
      <c r="Z37" s="178"/>
      <c r="AA37" s="178"/>
      <c r="AB37" s="178"/>
    </row>
    <row r="38" spans="1:28" s="146" customFormat="1" ht="18.75" hidden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8"/>
      <c r="X38" s="178"/>
      <c r="Y38" s="178"/>
      <c r="Z38" s="178"/>
      <c r="AA38" s="178"/>
      <c r="AB38" s="178"/>
    </row>
    <row r="39" spans="1:28" s="146" customFormat="1" ht="18.75">
      <c r="A39" s="194"/>
      <c r="B39" s="195"/>
      <c r="C39" s="195"/>
      <c r="D39" s="195"/>
      <c r="E39" s="195"/>
      <c r="F39" s="195"/>
      <c r="G39" s="195"/>
      <c r="H39" s="194"/>
      <c r="I39" s="194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8"/>
      <c r="X39" s="178"/>
      <c r="Y39" s="178"/>
      <c r="Z39" s="178"/>
      <c r="AA39" s="178"/>
      <c r="AB39" s="178"/>
    </row>
    <row r="40" spans="1:28" s="146" customFormat="1" ht="18.75">
      <c r="A40" s="194"/>
      <c r="B40" s="194" t="s">
        <v>299</v>
      </c>
      <c r="C40" s="195"/>
      <c r="D40" s="195"/>
      <c r="E40" s="195"/>
      <c r="F40" s="195"/>
      <c r="G40" s="194"/>
      <c r="H40" s="195"/>
      <c r="I40" s="194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8"/>
      <c r="X40" s="178"/>
      <c r="Y40" s="178"/>
      <c r="Z40" s="178"/>
      <c r="AA40" s="178"/>
      <c r="AB40" s="178"/>
    </row>
    <row r="41" spans="1:28" s="146" customFormat="1" ht="18.75">
      <c r="A41" s="194"/>
      <c r="B41" s="195" t="s">
        <v>300</v>
      </c>
      <c r="C41" s="194" t="s">
        <v>301</v>
      </c>
      <c r="D41" s="194"/>
      <c r="E41" s="194"/>
      <c r="F41" s="195"/>
      <c r="G41" s="194"/>
      <c r="H41" s="195"/>
      <c r="I41" s="194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8"/>
      <c r="X41" s="178"/>
      <c r="Y41" s="178"/>
      <c r="Z41" s="178"/>
      <c r="AA41" s="178"/>
      <c r="AB41" s="178"/>
    </row>
    <row r="42" spans="1:28" s="146" customFormat="1" ht="18.75">
      <c r="A42" s="194"/>
      <c r="B42" s="195" t="s">
        <v>302</v>
      </c>
      <c r="C42" s="196">
        <v>1798.5</v>
      </c>
      <c r="D42" s="194" t="s">
        <v>303</v>
      </c>
      <c r="E42" s="194"/>
      <c r="F42" s="195"/>
      <c r="G42" s="194"/>
      <c r="H42" s="195"/>
      <c r="I42" s="194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8"/>
      <c r="X42" s="178"/>
      <c r="Y42" s="178"/>
      <c r="Z42" s="178"/>
      <c r="AA42" s="178"/>
      <c r="AB42" s="178"/>
    </row>
    <row r="43" spans="1:29" s="146" customFormat="1" ht="18" customHeight="1">
      <c r="A43" s="194"/>
      <c r="B43" s="195" t="s">
        <v>304</v>
      </c>
      <c r="C43" s="197" t="s">
        <v>376</v>
      </c>
      <c r="D43" s="194" t="s">
        <v>435</v>
      </c>
      <c r="E43" s="194"/>
      <c r="F43" s="194"/>
      <c r="G43" s="195"/>
      <c r="H43" s="195"/>
      <c r="I43" s="194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85"/>
      <c r="W43" s="239"/>
      <c r="X43" s="239"/>
      <c r="Y43" s="239"/>
      <c r="Z43" s="239"/>
      <c r="AA43" s="239"/>
      <c r="AB43" s="239"/>
      <c r="AC43" s="320"/>
    </row>
    <row r="44" spans="1:29" s="146" customFormat="1" ht="18" customHeight="1">
      <c r="A44" s="194"/>
      <c r="B44" s="195"/>
      <c r="C44" s="197"/>
      <c r="D44" s="194"/>
      <c r="E44" s="194"/>
      <c r="F44" s="194"/>
      <c r="G44" s="195"/>
      <c r="H44" s="195"/>
      <c r="I44" s="194"/>
      <c r="J44" s="177"/>
      <c r="K44" s="177"/>
      <c r="M44" s="177"/>
      <c r="N44" s="177"/>
      <c r="O44" s="177"/>
      <c r="P44" s="177"/>
      <c r="Q44" s="177"/>
      <c r="R44" s="177"/>
      <c r="S44" s="177"/>
      <c r="T44" s="177"/>
      <c r="U44" s="177"/>
      <c r="V44" s="185"/>
      <c r="W44" s="564"/>
      <c r="X44" s="564"/>
      <c r="Y44" s="564"/>
      <c r="Z44" s="564"/>
      <c r="AA44" s="564"/>
      <c r="AB44" s="239"/>
      <c r="AC44" s="320"/>
    </row>
    <row r="45" spans="1:29" s="146" customFormat="1" ht="60" customHeight="1">
      <c r="A45" s="194"/>
      <c r="B45" s="195"/>
      <c r="C45" s="197"/>
      <c r="D45" s="194"/>
      <c r="E45" s="194"/>
      <c r="F45" s="194"/>
      <c r="G45" s="198" t="s">
        <v>307</v>
      </c>
      <c r="H45" s="199" t="s">
        <v>1</v>
      </c>
      <c r="I45" s="199" t="s">
        <v>2</v>
      </c>
      <c r="J45" s="200" t="s">
        <v>308</v>
      </c>
      <c r="K45" s="420" t="s">
        <v>309</v>
      </c>
      <c r="M45" s="177"/>
      <c r="N45" s="177"/>
      <c r="O45" s="177"/>
      <c r="P45" s="177"/>
      <c r="Q45" s="177"/>
      <c r="R45" s="177"/>
      <c r="S45" s="177"/>
      <c r="T45" s="177"/>
      <c r="U45" s="177"/>
      <c r="V45" s="320"/>
      <c r="W45" s="321"/>
      <c r="X45" s="321"/>
      <c r="Y45" s="321"/>
      <c r="Z45" s="321"/>
      <c r="AA45" s="321"/>
      <c r="AB45" s="239"/>
      <c r="AC45" s="320"/>
    </row>
    <row r="46" spans="1:29" s="207" customFormat="1" ht="12.75" customHeight="1">
      <c r="A46" s="202"/>
      <c r="B46" s="203"/>
      <c r="C46" s="204"/>
      <c r="D46" s="202"/>
      <c r="E46" s="202"/>
      <c r="F46" s="202"/>
      <c r="G46" s="205" t="s">
        <v>51</v>
      </c>
      <c r="H46" s="205" t="s">
        <v>51</v>
      </c>
      <c r="I46" s="205" t="s">
        <v>51</v>
      </c>
      <c r="J46" s="205" t="s">
        <v>51</v>
      </c>
      <c r="K46" s="205" t="s">
        <v>51</v>
      </c>
      <c r="M46" s="206" t="s">
        <v>397</v>
      </c>
      <c r="N46" s="206" t="s">
        <v>398</v>
      </c>
      <c r="O46" s="280" t="s">
        <v>409</v>
      </c>
      <c r="P46" s="280" t="s">
        <v>311</v>
      </c>
      <c r="Q46" s="280" t="s">
        <v>410</v>
      </c>
      <c r="R46" s="280" t="s">
        <v>411</v>
      </c>
      <c r="S46" s="206"/>
      <c r="V46" s="322"/>
      <c r="W46" s="323"/>
      <c r="X46" s="323"/>
      <c r="Y46" s="323"/>
      <c r="Z46" s="323"/>
      <c r="AA46" s="323"/>
      <c r="AB46" s="324"/>
      <c r="AC46" s="282"/>
    </row>
    <row r="47" spans="1:29" s="146" customFormat="1" ht="33" customHeight="1">
      <c r="A47" s="194"/>
      <c r="B47" s="503" t="s">
        <v>314</v>
      </c>
      <c r="C47" s="503"/>
      <c r="D47" s="503"/>
      <c r="E47" s="503"/>
      <c r="F47" s="503"/>
      <c r="G47" s="210">
        <f>G49+G50</f>
        <v>16.1</v>
      </c>
      <c r="H47" s="211">
        <f>H49+H50</f>
        <v>28955.850000000002</v>
      </c>
      <c r="I47" s="211">
        <f>I49+I50</f>
        <v>30830.109999999993</v>
      </c>
      <c r="J47" s="211">
        <f>J50+J49</f>
        <v>54284.835</v>
      </c>
      <c r="K47" s="211">
        <f>I47-J47</f>
        <v>-23454.725000000006</v>
      </c>
      <c r="M47" s="370">
        <v>74918</v>
      </c>
      <c r="N47" s="370">
        <v>73043.73999999999</v>
      </c>
      <c r="O47" s="285">
        <v>30729.539999999994</v>
      </c>
      <c r="P47" s="285">
        <v>100.57</v>
      </c>
      <c r="Q47" s="285">
        <v>0</v>
      </c>
      <c r="R47" s="285">
        <v>161.31</v>
      </c>
      <c r="S47" s="286"/>
      <c r="T47" s="177"/>
      <c r="U47" s="177"/>
      <c r="V47" s="322"/>
      <c r="W47" s="325"/>
      <c r="X47" s="325"/>
      <c r="Y47" s="325"/>
      <c r="Z47" s="323"/>
      <c r="AA47" s="326"/>
      <c r="AB47" s="239"/>
      <c r="AC47" s="320"/>
    </row>
    <row r="48" spans="1:29" s="146" customFormat="1" ht="18" customHeight="1">
      <c r="A48" s="194"/>
      <c r="B48" s="516" t="s">
        <v>315</v>
      </c>
      <c r="C48" s="486"/>
      <c r="D48" s="486"/>
      <c r="E48" s="486"/>
      <c r="F48" s="487"/>
      <c r="G48" s="213"/>
      <c r="H48" s="214"/>
      <c r="I48" s="214"/>
      <c r="J48" s="180"/>
      <c r="K48" s="180"/>
      <c r="L48" s="385">
        <f>K49+K50</f>
        <v>-23454.725000000006</v>
      </c>
      <c r="M48" s="177"/>
      <c r="N48" s="177"/>
      <c r="O48" s="177"/>
      <c r="P48" s="177"/>
      <c r="Q48" s="177"/>
      <c r="R48" s="177"/>
      <c r="S48" s="177"/>
      <c r="T48" s="177"/>
      <c r="U48" s="177"/>
      <c r="V48" s="322"/>
      <c r="W48" s="325"/>
      <c r="X48" s="325"/>
      <c r="Y48" s="325"/>
      <c r="Z48" s="323"/>
      <c r="AA48" s="326"/>
      <c r="AB48" s="239"/>
      <c r="AC48" s="320"/>
    </row>
    <row r="49" spans="1:29" s="146" customFormat="1" ht="18" customHeight="1">
      <c r="A49" s="194"/>
      <c r="B49" s="501" t="s">
        <v>11</v>
      </c>
      <c r="C49" s="501"/>
      <c r="D49" s="501"/>
      <c r="E49" s="501"/>
      <c r="F49" s="501"/>
      <c r="G49" s="213">
        <f>G58</f>
        <v>10.030000000000001</v>
      </c>
      <c r="H49" s="214">
        <f>G49*C42</f>
        <v>18038.955</v>
      </c>
      <c r="I49" s="214">
        <f>H49</f>
        <v>18038.955</v>
      </c>
      <c r="J49" s="214">
        <f>H58</f>
        <v>18038.955</v>
      </c>
      <c r="K49" s="214">
        <f>I49-J49</f>
        <v>0</v>
      </c>
      <c r="M49" s="177"/>
      <c r="N49" s="177"/>
      <c r="O49" s="177"/>
      <c r="P49" s="177"/>
      <c r="Q49" s="177"/>
      <c r="R49" s="177"/>
      <c r="S49" s="177"/>
      <c r="T49" s="177"/>
      <c r="U49" s="177"/>
      <c r="V49" s="322"/>
      <c r="W49" s="327"/>
      <c r="X49" s="327"/>
      <c r="Y49" s="327"/>
      <c r="Z49" s="323"/>
      <c r="AA49" s="328"/>
      <c r="AB49" s="239"/>
      <c r="AC49" s="320"/>
    </row>
    <row r="50" spans="1:29" s="146" customFormat="1" ht="18" customHeight="1">
      <c r="A50" s="194"/>
      <c r="B50" s="501" t="s">
        <v>62</v>
      </c>
      <c r="C50" s="501"/>
      <c r="D50" s="501"/>
      <c r="E50" s="501"/>
      <c r="F50" s="501"/>
      <c r="G50" s="213">
        <v>6.07</v>
      </c>
      <c r="H50" s="214">
        <f>G50*C42</f>
        <v>10916.895</v>
      </c>
      <c r="I50" s="214">
        <f>O47+P47-I49</f>
        <v>12791.154999999992</v>
      </c>
      <c r="J50" s="214">
        <f>H64</f>
        <v>36245.88</v>
      </c>
      <c r="K50" s="214">
        <f>I50-J50</f>
        <v>-23454.725000000006</v>
      </c>
      <c r="M50" s="177"/>
      <c r="N50" s="177"/>
      <c r="O50" s="177"/>
      <c r="P50" s="177"/>
      <c r="Q50" s="177"/>
      <c r="R50" s="177"/>
      <c r="S50" s="177"/>
      <c r="T50" s="177"/>
      <c r="U50" s="177"/>
      <c r="V50" s="322"/>
      <c r="W50" s="325"/>
      <c r="X50" s="325"/>
      <c r="Y50" s="325"/>
      <c r="Z50" s="323"/>
      <c r="AA50" s="326"/>
      <c r="AB50" s="239"/>
      <c r="AC50" s="320"/>
    </row>
    <row r="51" spans="1:29" s="146" customFormat="1" ht="36.75" customHeight="1">
      <c r="A51" s="194"/>
      <c r="B51" s="279"/>
      <c r="C51" s="279"/>
      <c r="D51" s="279"/>
      <c r="E51" s="279"/>
      <c r="F51" s="278"/>
      <c r="G51" s="177"/>
      <c r="H51" s="177"/>
      <c r="I51" s="177"/>
      <c r="J51" s="177"/>
      <c r="K51" s="177"/>
      <c r="M51" s="177"/>
      <c r="N51" s="177"/>
      <c r="O51" s="177"/>
      <c r="P51" s="177"/>
      <c r="Q51" s="177"/>
      <c r="R51" s="177"/>
      <c r="S51" s="177"/>
      <c r="T51" s="177"/>
      <c r="U51" s="177"/>
      <c r="V51" s="322"/>
      <c r="W51" s="325"/>
      <c r="X51" s="325"/>
      <c r="Y51" s="325"/>
      <c r="Z51" s="323"/>
      <c r="AA51" s="326"/>
      <c r="AB51" s="239"/>
      <c r="AC51" s="320"/>
    </row>
    <row r="52" spans="1:29" s="146" customFormat="1" ht="18.75">
      <c r="A52" s="194"/>
      <c r="B52" s="177"/>
      <c r="C52" s="177"/>
      <c r="D52" s="177"/>
      <c r="E52" s="177"/>
      <c r="F52" s="177"/>
      <c r="G52" s="215" t="s">
        <v>345</v>
      </c>
      <c r="H52" s="215" t="s">
        <v>1</v>
      </c>
      <c r="I52" s="215" t="s">
        <v>2</v>
      </c>
      <c r="J52" s="215" t="s">
        <v>346</v>
      </c>
      <c r="K52" s="215" t="s">
        <v>391</v>
      </c>
      <c r="L52" s="216"/>
      <c r="M52" s="177"/>
      <c r="N52" s="177"/>
      <c r="O52" s="177"/>
      <c r="P52" s="177"/>
      <c r="Q52" s="177"/>
      <c r="R52" s="177"/>
      <c r="S52" s="177"/>
      <c r="T52" s="177"/>
      <c r="U52" s="177"/>
      <c r="V52" s="322"/>
      <c r="W52" s="325"/>
      <c r="X52" s="325"/>
      <c r="Y52" s="325"/>
      <c r="Z52" s="323"/>
      <c r="AA52" s="326"/>
      <c r="AB52" s="239"/>
      <c r="AC52" s="320"/>
    </row>
    <row r="53" spans="1:29" s="146" customFormat="1" ht="18" customHeight="1">
      <c r="A53" s="177"/>
      <c r="B53" s="503" t="s">
        <v>344</v>
      </c>
      <c r="C53" s="503"/>
      <c r="D53" s="503"/>
      <c r="E53" s="503"/>
      <c r="F53" s="517"/>
      <c r="G53" s="217">
        <f>'02 16 г'!J53</f>
        <v>4603.599999999996</v>
      </c>
      <c r="H53" s="217">
        <f>Q47</f>
        <v>0</v>
      </c>
      <c r="I53" s="217">
        <f>R47</f>
        <v>161.31</v>
      </c>
      <c r="J53" s="217">
        <f>G53+H53-I53</f>
        <v>4442.289999999995</v>
      </c>
      <c r="K53" s="217">
        <f>I53+D54</f>
        <v>161.31</v>
      </c>
      <c r="L53" s="177"/>
      <c r="M53" s="177"/>
      <c r="N53" s="185"/>
      <c r="O53" s="177"/>
      <c r="P53" s="177"/>
      <c r="Q53" s="177"/>
      <c r="R53" s="177"/>
      <c r="S53" s="177"/>
      <c r="T53" s="177"/>
      <c r="U53" s="177"/>
      <c r="V53" s="322"/>
      <c r="W53" s="325"/>
      <c r="X53" s="325"/>
      <c r="Y53" s="325"/>
      <c r="Z53" s="323"/>
      <c r="AA53" s="326"/>
      <c r="AB53" s="239"/>
      <c r="AC53" s="320"/>
    </row>
    <row r="54" spans="1:29" s="146" customFormat="1" ht="18" customHeight="1">
      <c r="A54" s="177"/>
      <c r="B54" s="566"/>
      <c r="C54" s="566"/>
      <c r="D54" s="231"/>
      <c r="E54" s="231"/>
      <c r="F54" s="194" t="s">
        <v>422</v>
      </c>
      <c r="G54" s="195"/>
      <c r="H54" s="195"/>
      <c r="I54" s="194"/>
      <c r="J54" s="177"/>
      <c r="K54" s="177"/>
      <c r="L54" s="177"/>
      <c r="M54" s="177"/>
      <c r="N54" s="281"/>
      <c r="O54" s="177"/>
      <c r="P54" s="177"/>
      <c r="Q54" s="177"/>
      <c r="R54" s="177"/>
      <c r="S54" s="177"/>
      <c r="T54" s="177"/>
      <c r="U54" s="177"/>
      <c r="V54" s="322"/>
      <c r="W54" s="325"/>
      <c r="X54" s="325"/>
      <c r="Y54" s="325"/>
      <c r="Z54" s="323"/>
      <c r="AA54" s="326"/>
      <c r="AB54" s="239"/>
      <c r="AC54" s="320"/>
    </row>
    <row r="55" spans="1:29" s="146" customFormat="1" ht="18.75">
      <c r="A55" s="194"/>
      <c r="B55" s="218"/>
      <c r="C55" s="219"/>
      <c r="D55" s="220"/>
      <c r="E55" s="220"/>
      <c r="F55" s="220"/>
      <c r="G55" s="217" t="s">
        <v>307</v>
      </c>
      <c r="H55" s="217" t="s">
        <v>317</v>
      </c>
      <c r="I55" s="194"/>
      <c r="J55" s="177"/>
      <c r="K55" s="177"/>
      <c r="L55" s="553" t="s">
        <v>321</v>
      </c>
      <c r="M55" s="553"/>
      <c r="N55" s="552" t="s">
        <v>338</v>
      </c>
      <c r="O55" s="406"/>
      <c r="P55" s="407"/>
      <c r="Q55" s="177"/>
      <c r="R55" s="177"/>
      <c r="S55" s="177"/>
      <c r="T55" s="177"/>
      <c r="U55" s="177"/>
      <c r="V55" s="322"/>
      <c r="W55" s="325"/>
      <c r="X55" s="325"/>
      <c r="Y55" s="325"/>
      <c r="Z55" s="323"/>
      <c r="AA55" s="326"/>
      <c r="AB55" s="239"/>
      <c r="AC55" s="320"/>
    </row>
    <row r="56" spans="1:29" s="207" customFormat="1" ht="11.25" customHeight="1">
      <c r="A56" s="221"/>
      <c r="B56" s="222"/>
      <c r="C56" s="223"/>
      <c r="D56" s="224"/>
      <c r="E56" s="224"/>
      <c r="F56" s="224"/>
      <c r="G56" s="205" t="s">
        <v>51</v>
      </c>
      <c r="H56" s="205" t="s">
        <v>51</v>
      </c>
      <c r="I56" s="202"/>
      <c r="L56" s="553"/>
      <c r="M56" s="553"/>
      <c r="N56" s="552"/>
      <c r="O56" s="408"/>
      <c r="P56" s="124"/>
      <c r="V56" s="322"/>
      <c r="W56" s="325"/>
      <c r="X56" s="325"/>
      <c r="Y56" s="325"/>
      <c r="Z56" s="323"/>
      <c r="AA56" s="326"/>
      <c r="AB56" s="324"/>
      <c r="AC56" s="282"/>
    </row>
    <row r="57" spans="1:29" s="146" customFormat="1" ht="33.75" customHeight="1">
      <c r="A57" s="225" t="s">
        <v>318</v>
      </c>
      <c r="B57" s="504" t="s">
        <v>342</v>
      </c>
      <c r="C57" s="505"/>
      <c r="D57" s="505"/>
      <c r="E57" s="505"/>
      <c r="F57" s="505"/>
      <c r="G57" s="180"/>
      <c r="H57" s="226">
        <f>H58+H64</f>
        <v>54284.835</v>
      </c>
      <c r="I57" s="194"/>
      <c r="J57" s="177"/>
      <c r="K57" s="177"/>
      <c r="L57" s="409" t="s">
        <v>429</v>
      </c>
      <c r="M57" s="570" t="s">
        <v>430</v>
      </c>
      <c r="N57" s="571"/>
      <c r="O57" s="410" t="s">
        <v>431</v>
      </c>
      <c r="P57" s="411" t="s">
        <v>432</v>
      </c>
      <c r="Q57" s="177"/>
      <c r="R57" s="177"/>
      <c r="S57" s="177"/>
      <c r="T57" s="177"/>
      <c r="U57" s="177"/>
      <c r="V57" s="322"/>
      <c r="W57" s="325"/>
      <c r="X57" s="325"/>
      <c r="Y57" s="325"/>
      <c r="Z57" s="323"/>
      <c r="AA57" s="326"/>
      <c r="AB57" s="239"/>
      <c r="AC57" s="320"/>
    </row>
    <row r="58" spans="1:29" s="146" customFormat="1" ht="18.75">
      <c r="A58" s="227" t="s">
        <v>320</v>
      </c>
      <c r="B58" s="506" t="s">
        <v>321</v>
      </c>
      <c r="C58" s="507"/>
      <c r="D58" s="507"/>
      <c r="E58" s="507"/>
      <c r="F58" s="508"/>
      <c r="G58" s="230">
        <f>SUM(G59:G63)</f>
        <v>10.030000000000001</v>
      </c>
      <c r="H58" s="376">
        <f>SUM(H59:H63)</f>
        <v>18038.955</v>
      </c>
      <c r="I58" s="194"/>
      <c r="J58" s="177"/>
      <c r="K58" s="229"/>
      <c r="L58" s="412"/>
      <c r="M58" s="412"/>
      <c r="N58" s="412"/>
      <c r="O58" s="412"/>
      <c r="P58" s="412"/>
      <c r="Q58" s="177"/>
      <c r="R58" s="177"/>
      <c r="S58" s="177"/>
      <c r="T58" s="177"/>
      <c r="U58" s="177"/>
      <c r="V58" s="329"/>
      <c r="W58" s="330"/>
      <c r="X58" s="330"/>
      <c r="Y58" s="330"/>
      <c r="Z58" s="330"/>
      <c r="AA58" s="330"/>
      <c r="AB58" s="239"/>
      <c r="AC58" s="320"/>
    </row>
    <row r="59" spans="1:29" s="146" customFormat="1" ht="18.75">
      <c r="A59" s="422" t="s">
        <v>322</v>
      </c>
      <c r="B59" s="509" t="s">
        <v>323</v>
      </c>
      <c r="C59" s="507"/>
      <c r="D59" s="507"/>
      <c r="E59" s="507"/>
      <c r="F59" s="508"/>
      <c r="G59" s="230">
        <v>1.5600000000000005</v>
      </c>
      <c r="H59" s="421">
        <f>G59*C$42</f>
        <v>2805.6600000000008</v>
      </c>
      <c r="I59" s="194"/>
      <c r="J59" s="177"/>
      <c r="K59" s="229"/>
      <c r="L59" s="412"/>
      <c r="M59" s="412"/>
      <c r="N59" s="412"/>
      <c r="O59" s="412"/>
      <c r="P59" s="412"/>
      <c r="Q59" s="177"/>
      <c r="R59" s="177"/>
      <c r="S59" s="177"/>
      <c r="T59" s="177"/>
      <c r="U59" s="177"/>
      <c r="V59" s="185"/>
      <c r="W59" s="239"/>
      <c r="X59" s="239"/>
      <c r="Y59" s="239"/>
      <c r="Z59" s="239"/>
      <c r="AA59" s="239"/>
      <c r="AB59" s="239"/>
      <c r="AC59" s="320"/>
    </row>
    <row r="60" spans="1:29" s="146" customFormat="1" ht="34.5" customHeight="1">
      <c r="A60" s="422" t="s">
        <v>324</v>
      </c>
      <c r="B60" s="510" t="s">
        <v>325</v>
      </c>
      <c r="C60" s="499"/>
      <c r="D60" s="499"/>
      <c r="E60" s="499"/>
      <c r="F60" s="499"/>
      <c r="G60" s="420">
        <v>1.8400000000000005</v>
      </c>
      <c r="H60" s="421">
        <f>G60*C$42</f>
        <v>3309.240000000001</v>
      </c>
      <c r="I60" s="194"/>
      <c r="J60" s="177"/>
      <c r="K60" s="229"/>
      <c r="L60" s="412"/>
      <c r="M60" s="412"/>
      <c r="N60" s="412"/>
      <c r="O60" s="412"/>
      <c r="P60" s="412"/>
      <c r="Q60" s="177"/>
      <c r="R60" s="177"/>
      <c r="S60" s="177"/>
      <c r="T60" s="177"/>
      <c r="U60" s="177"/>
      <c r="V60" s="185"/>
      <c r="W60" s="239"/>
      <c r="X60" s="239"/>
      <c r="Y60" s="239"/>
      <c r="Z60" s="239"/>
      <c r="AA60" s="239"/>
      <c r="AB60" s="239"/>
      <c r="AC60" s="320"/>
    </row>
    <row r="61" spans="1:29" s="146" customFormat="1" ht="34.5" customHeight="1">
      <c r="A61" s="377" t="s">
        <v>326</v>
      </c>
      <c r="B61" s="567" t="s">
        <v>327</v>
      </c>
      <c r="C61" s="568"/>
      <c r="D61" s="568"/>
      <c r="E61" s="568"/>
      <c r="F61" s="569"/>
      <c r="G61" s="379">
        <v>1.33</v>
      </c>
      <c r="H61" s="378">
        <f>G61*C$42</f>
        <v>2392.005</v>
      </c>
      <c r="I61" s="194"/>
      <c r="J61" s="177"/>
      <c r="K61" s="177"/>
      <c r="L61" s="412"/>
      <c r="M61" s="412"/>
      <c r="N61" s="412"/>
      <c r="O61" s="412"/>
      <c r="P61" s="412"/>
      <c r="Q61" s="177"/>
      <c r="R61" s="177"/>
      <c r="S61" s="177"/>
      <c r="T61" s="177"/>
      <c r="U61" s="177"/>
      <c r="V61" s="185"/>
      <c r="W61" s="239"/>
      <c r="X61" s="239"/>
      <c r="Y61" s="239"/>
      <c r="Z61" s="239"/>
      <c r="AA61" s="239"/>
      <c r="AB61" s="239"/>
      <c r="AC61" s="320"/>
    </row>
    <row r="62" spans="1:28" s="146" customFormat="1" ht="34.5" customHeight="1">
      <c r="A62" s="377" t="s">
        <v>328</v>
      </c>
      <c r="B62" s="567" t="s">
        <v>329</v>
      </c>
      <c r="C62" s="568"/>
      <c r="D62" s="568"/>
      <c r="E62" s="568"/>
      <c r="F62" s="569"/>
      <c r="G62" s="379">
        <v>1.36</v>
      </c>
      <c r="H62" s="378">
        <f>G62*C$42</f>
        <v>2445.96</v>
      </c>
      <c r="I62" s="194"/>
      <c r="J62" s="177"/>
      <c r="K62" s="177"/>
      <c r="L62" s="412"/>
      <c r="M62" s="412"/>
      <c r="N62" s="412"/>
      <c r="O62" s="412"/>
      <c r="P62" s="412"/>
      <c r="Q62" s="177"/>
      <c r="R62" s="177"/>
      <c r="S62" s="177"/>
      <c r="T62" s="177"/>
      <c r="U62" s="177"/>
      <c r="V62" s="177"/>
      <c r="W62" s="197"/>
      <c r="X62" s="178"/>
      <c r="Y62" s="178"/>
      <c r="Z62" s="178"/>
      <c r="AA62" s="178"/>
      <c r="AB62" s="178"/>
    </row>
    <row r="63" spans="1:28" s="146" customFormat="1" ht="18.75">
      <c r="A63" s="422" t="s">
        <v>330</v>
      </c>
      <c r="B63" s="496" t="s">
        <v>420</v>
      </c>
      <c r="C63" s="496"/>
      <c r="D63" s="496"/>
      <c r="E63" s="496"/>
      <c r="F63" s="496"/>
      <c r="G63" s="217">
        <v>3.94</v>
      </c>
      <c r="H63" s="231">
        <f>G63*C$42</f>
        <v>7086.09</v>
      </c>
      <c r="I63" s="194"/>
      <c r="J63" s="177"/>
      <c r="K63" s="177"/>
      <c r="L63" s="412"/>
      <c r="M63" s="412"/>
      <c r="N63" s="412"/>
      <c r="O63" s="412"/>
      <c r="P63" s="412"/>
      <c r="Q63" s="177"/>
      <c r="R63" s="177"/>
      <c r="S63" s="177"/>
      <c r="T63" s="177"/>
      <c r="U63" s="177"/>
      <c r="V63" s="177"/>
      <c r="W63" s="178"/>
      <c r="X63" s="178"/>
      <c r="Y63" s="178"/>
      <c r="Z63" s="178"/>
      <c r="AA63" s="178"/>
      <c r="AB63" s="178"/>
    </row>
    <row r="64" spans="1:28" s="146" customFormat="1" ht="18.75">
      <c r="A64" s="226" t="s">
        <v>332</v>
      </c>
      <c r="B64" s="497" t="s">
        <v>333</v>
      </c>
      <c r="C64" s="480"/>
      <c r="D64" s="480"/>
      <c r="E64" s="480"/>
      <c r="F64" s="480"/>
      <c r="G64" s="226"/>
      <c r="H64" s="226">
        <f>SUM(H65:H71)</f>
        <v>36245.88</v>
      </c>
      <c r="I64" s="194"/>
      <c r="J64" s="177"/>
      <c r="K64" s="177"/>
      <c r="L64" s="414" t="s">
        <v>433</v>
      </c>
      <c r="M64" s="406" t="s">
        <v>434</v>
      </c>
      <c r="N64" s="414"/>
      <c r="O64" s="414"/>
      <c r="P64" s="414"/>
      <c r="Q64" s="177"/>
      <c r="R64" s="177"/>
      <c r="S64" s="177"/>
      <c r="T64" s="177"/>
      <c r="U64" s="177"/>
      <c r="V64" s="177"/>
      <c r="W64" s="197"/>
      <c r="X64" s="178"/>
      <c r="Y64" s="178"/>
      <c r="Z64" s="178"/>
      <c r="AA64" s="178"/>
      <c r="AB64" s="178"/>
    </row>
    <row r="65" spans="1:28" s="146" customFormat="1" ht="18.75">
      <c r="A65" s="216"/>
      <c r="B65" s="498" t="s">
        <v>334</v>
      </c>
      <c r="C65" s="499"/>
      <c r="D65" s="499"/>
      <c r="E65" s="499"/>
      <c r="F65" s="499"/>
      <c r="G65" s="232"/>
      <c r="H65" s="232"/>
      <c r="I65" s="194"/>
      <c r="J65" s="177"/>
      <c r="K65" s="177"/>
      <c r="L65" s="414"/>
      <c r="M65" s="414"/>
      <c r="N65" s="414"/>
      <c r="O65" s="414"/>
      <c r="P65" s="414"/>
      <c r="Q65" s="177"/>
      <c r="R65" s="177"/>
      <c r="S65" s="177"/>
      <c r="T65" s="177"/>
      <c r="U65" s="177"/>
      <c r="V65" s="177"/>
      <c r="W65" s="178"/>
      <c r="X65" s="178"/>
      <c r="Y65" s="178"/>
      <c r="Z65" s="178"/>
      <c r="AA65" s="178"/>
      <c r="AB65" s="178"/>
    </row>
    <row r="66" spans="1:28" s="146" customFormat="1" ht="18.75">
      <c r="A66" s="216"/>
      <c r="B66" s="498" t="s">
        <v>350</v>
      </c>
      <c r="C66" s="499"/>
      <c r="D66" s="499"/>
      <c r="E66" s="499"/>
      <c r="F66" s="499"/>
      <c r="G66" s="231"/>
      <c r="H66" s="231"/>
      <c r="I66" s="194"/>
      <c r="J66" s="177"/>
      <c r="K66" s="177"/>
      <c r="L66" s="414"/>
      <c r="M66" s="414"/>
      <c r="N66" s="414"/>
      <c r="O66" s="414"/>
      <c r="P66" s="414"/>
      <c r="Q66" s="177"/>
      <c r="R66" s="177"/>
      <c r="S66" s="177"/>
      <c r="T66" s="177"/>
      <c r="U66" s="177"/>
      <c r="V66" s="177"/>
      <c r="W66" s="178"/>
      <c r="X66" s="178"/>
      <c r="Y66" s="178"/>
      <c r="Z66" s="178"/>
      <c r="AA66" s="178"/>
      <c r="AB66" s="178"/>
    </row>
    <row r="67" spans="1:28" s="146" customFormat="1" ht="18.75" customHeight="1">
      <c r="A67" s="216"/>
      <c r="B67" s="488" t="s">
        <v>437</v>
      </c>
      <c r="C67" s="489"/>
      <c r="D67" s="489"/>
      <c r="E67" s="489"/>
      <c r="F67" s="490"/>
      <c r="G67" s="231"/>
      <c r="H67" s="231">
        <v>36245.88</v>
      </c>
      <c r="I67" s="194"/>
      <c r="J67" s="177"/>
      <c r="K67" s="177"/>
      <c r="L67" s="414"/>
      <c r="M67" s="414"/>
      <c r="N67" s="414"/>
      <c r="O67" s="414"/>
      <c r="P67" s="414"/>
      <c r="Q67" s="177"/>
      <c r="R67" s="177"/>
      <c r="S67" s="177"/>
      <c r="T67" s="177"/>
      <c r="U67" s="177"/>
      <c r="V67" s="177"/>
      <c r="W67" s="197"/>
      <c r="X67" s="178"/>
      <c r="Y67" s="178"/>
      <c r="Z67" s="178"/>
      <c r="AA67" s="178"/>
      <c r="AB67" s="178"/>
    </row>
    <row r="68" spans="1:28" s="146" customFormat="1" ht="18.75" customHeight="1">
      <c r="A68" s="216"/>
      <c r="B68" s="488" t="s">
        <v>336</v>
      </c>
      <c r="C68" s="489"/>
      <c r="D68" s="489"/>
      <c r="E68" s="489"/>
      <c r="F68" s="490"/>
      <c r="G68" s="231"/>
      <c r="H68" s="231"/>
      <c r="I68" s="194"/>
      <c r="J68" s="177"/>
      <c r="K68" s="177"/>
      <c r="L68" s="414"/>
      <c r="M68" s="414"/>
      <c r="N68" s="414"/>
      <c r="O68" s="414"/>
      <c r="P68" s="414"/>
      <c r="Q68" s="177"/>
      <c r="R68" s="177"/>
      <c r="S68" s="177"/>
      <c r="T68" s="177"/>
      <c r="U68" s="177"/>
      <c r="V68" s="177"/>
      <c r="W68" s="178"/>
      <c r="X68" s="178"/>
      <c r="Y68" s="178"/>
      <c r="Z68" s="178"/>
      <c r="AA68" s="178"/>
      <c r="AB68" s="178"/>
    </row>
    <row r="69" spans="1:28" s="146" customFormat="1" ht="18.75" customHeight="1">
      <c r="A69" s="216"/>
      <c r="B69" s="488" t="s">
        <v>336</v>
      </c>
      <c r="C69" s="489"/>
      <c r="D69" s="489"/>
      <c r="E69" s="489"/>
      <c r="F69" s="490"/>
      <c r="G69" s="231"/>
      <c r="H69" s="231"/>
      <c r="I69" s="194"/>
      <c r="J69" s="177"/>
      <c r="K69" s="177"/>
      <c r="L69" s="194"/>
      <c r="M69" s="194"/>
      <c r="N69" s="177"/>
      <c r="O69" s="177"/>
      <c r="P69" s="177"/>
      <c r="Q69" s="177"/>
      <c r="R69" s="177"/>
      <c r="S69" s="177"/>
      <c r="T69" s="177"/>
      <c r="U69" s="177"/>
      <c r="V69" s="177"/>
      <c r="W69" s="178"/>
      <c r="X69" s="178"/>
      <c r="Y69" s="178"/>
      <c r="Z69" s="178"/>
      <c r="AA69" s="178"/>
      <c r="AB69" s="178"/>
    </row>
    <row r="70" spans="1:28" s="146" customFormat="1" ht="18.75" customHeight="1" hidden="1">
      <c r="A70" s="216"/>
      <c r="B70" s="488" t="s">
        <v>336</v>
      </c>
      <c r="C70" s="489"/>
      <c r="D70" s="489"/>
      <c r="E70" s="489"/>
      <c r="F70" s="490"/>
      <c r="G70" s="231"/>
      <c r="H70" s="231"/>
      <c r="I70" s="194"/>
      <c r="J70" s="177"/>
      <c r="K70" s="177"/>
      <c r="L70" s="194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8"/>
      <c r="X70" s="178"/>
      <c r="Y70" s="178"/>
      <c r="Z70" s="178"/>
      <c r="AA70" s="178"/>
      <c r="AB70" s="178"/>
    </row>
    <row r="71" spans="1:28" s="146" customFormat="1" ht="18.75" customHeight="1" hidden="1">
      <c r="A71" s="216"/>
      <c r="B71" s="488" t="s">
        <v>336</v>
      </c>
      <c r="C71" s="489"/>
      <c r="D71" s="489"/>
      <c r="E71" s="489"/>
      <c r="F71" s="490"/>
      <c r="G71" s="231"/>
      <c r="H71" s="231"/>
      <c r="I71" s="194"/>
      <c r="J71" s="177"/>
      <c r="K71" s="177"/>
      <c r="L71" s="194"/>
      <c r="M71" s="194"/>
      <c r="N71" s="177"/>
      <c r="O71" s="194"/>
      <c r="P71" s="177"/>
      <c r="Q71" s="177"/>
      <c r="R71" s="177"/>
      <c r="S71" s="177"/>
      <c r="T71" s="177"/>
      <c r="U71" s="177"/>
      <c r="V71" s="177"/>
      <c r="W71" s="197"/>
      <c r="X71" s="178"/>
      <c r="Y71" s="178"/>
      <c r="Z71" s="178"/>
      <c r="AA71" s="178"/>
      <c r="AB71" s="178"/>
    </row>
    <row r="72" spans="1:28" s="146" customFormat="1" ht="18.75">
      <c r="A72" s="216"/>
      <c r="B72" s="233"/>
      <c r="C72" s="234"/>
      <c r="D72" s="234"/>
      <c r="E72" s="234"/>
      <c r="F72" s="234"/>
      <c r="G72" s="235"/>
      <c r="H72" s="194"/>
      <c r="I72" s="194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8"/>
      <c r="X72" s="178"/>
      <c r="Y72" s="178"/>
      <c r="Z72" s="178"/>
      <c r="AA72" s="178"/>
      <c r="AB72" s="178"/>
    </row>
    <row r="73" spans="1:28" s="146" customFormat="1" ht="18.75" customHeight="1">
      <c r="A73" s="216"/>
      <c r="B73" s="233"/>
      <c r="C73" s="234"/>
      <c r="D73" s="234"/>
      <c r="E73" s="234"/>
      <c r="F73" s="234"/>
      <c r="G73" s="491" t="s">
        <v>62</v>
      </c>
      <c r="H73" s="492"/>
      <c r="I73" s="493" t="s">
        <v>316</v>
      </c>
      <c r="J73" s="492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8"/>
      <c r="X73" s="178"/>
      <c r="Y73" s="178"/>
      <c r="Z73" s="178"/>
      <c r="AA73" s="178"/>
      <c r="AB73" s="178"/>
    </row>
    <row r="74" spans="1:28" s="207" customFormat="1" ht="12.75">
      <c r="A74" s="236"/>
      <c r="B74" s="237"/>
      <c r="C74" s="238"/>
      <c r="D74" s="238"/>
      <c r="E74" s="238"/>
      <c r="F74" s="238"/>
      <c r="G74" s="494" t="s">
        <v>51</v>
      </c>
      <c r="H74" s="495"/>
      <c r="I74" s="494" t="s">
        <v>51</v>
      </c>
      <c r="J74" s="495"/>
      <c r="W74" s="209"/>
      <c r="X74" s="209"/>
      <c r="Y74" s="209"/>
      <c r="Z74" s="209"/>
      <c r="AA74" s="209"/>
      <c r="AB74" s="209"/>
    </row>
    <row r="75" spans="1:28" s="185" customFormat="1" ht="18.75">
      <c r="A75" s="216"/>
      <c r="B75" s="479" t="s">
        <v>403</v>
      </c>
      <c r="C75" s="480"/>
      <c r="D75" s="480"/>
      <c r="E75" s="480"/>
      <c r="F75" s="481"/>
      <c r="G75" s="482">
        <f>'02 16 г'!G76:H76</f>
        <v>9733.899999999927</v>
      </c>
      <c r="H75" s="483"/>
      <c r="I75" s="482">
        <f>'02 16 г'!I76:J76</f>
        <v>0</v>
      </c>
      <c r="J75" s="483"/>
      <c r="L75" s="239" t="s">
        <v>338</v>
      </c>
      <c r="M75" s="239" t="s">
        <v>339</v>
      </c>
      <c r="W75" s="239"/>
      <c r="X75" s="239"/>
      <c r="Y75" s="239"/>
      <c r="Z75" s="239"/>
      <c r="AA75" s="239"/>
      <c r="AB75" s="239"/>
    </row>
    <row r="76" spans="1:28" s="146" customFormat="1" ht="18.75">
      <c r="A76" s="195"/>
      <c r="B76" s="479" t="s">
        <v>404</v>
      </c>
      <c r="C76" s="480"/>
      <c r="D76" s="480"/>
      <c r="E76" s="480"/>
      <c r="F76" s="481"/>
      <c r="G76" s="482">
        <f>G75+K47+K53</f>
        <v>-13559.51500000008</v>
      </c>
      <c r="H76" s="483"/>
      <c r="I76" s="484">
        <f>I75+I53-K53+D54</f>
        <v>0</v>
      </c>
      <c r="J76" s="483"/>
      <c r="K76" s="177"/>
      <c r="L76" s="197">
        <f>G76</f>
        <v>-13559.51500000008</v>
      </c>
      <c r="M76" s="197">
        <f>I76</f>
        <v>0</v>
      </c>
      <c r="N76" s="177"/>
      <c r="O76" s="240"/>
      <c r="P76" s="241"/>
      <c r="Q76" s="177"/>
      <c r="R76" s="177"/>
      <c r="S76" s="177"/>
      <c r="T76" s="177"/>
      <c r="U76" s="177"/>
      <c r="V76" s="177"/>
      <c r="W76" s="178"/>
      <c r="X76" s="178"/>
      <c r="Y76" s="178"/>
      <c r="Z76" s="178"/>
      <c r="AA76" s="178"/>
      <c r="AB76" s="178"/>
    </row>
    <row r="77" spans="1:28" s="146" customFormat="1" ht="18.75">
      <c r="A77" s="194"/>
      <c r="B77" s="194"/>
      <c r="C77" s="194"/>
      <c r="D77" s="194"/>
      <c r="E77" s="194"/>
      <c r="F77" s="194"/>
      <c r="G77" s="242"/>
      <c r="H77" s="194"/>
      <c r="I77" s="194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8"/>
      <c r="X77" s="178"/>
      <c r="Y77" s="178"/>
      <c r="Z77" s="178"/>
      <c r="AA77" s="178"/>
      <c r="AB77" s="178"/>
    </row>
    <row r="78" spans="1:28" s="146" customFormat="1" ht="18.75">
      <c r="A78" s="194"/>
      <c r="B78" s="177"/>
      <c r="C78" s="177"/>
      <c r="D78" s="177"/>
      <c r="E78" s="177"/>
      <c r="F78" s="177"/>
      <c r="G78" s="243"/>
      <c r="H78" s="244"/>
      <c r="I78" s="194"/>
      <c r="J78" s="177"/>
      <c r="K78" s="177"/>
      <c r="L78" s="194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8"/>
      <c r="X78" s="178"/>
      <c r="Y78" s="178"/>
      <c r="Z78" s="178"/>
      <c r="AA78" s="178"/>
      <c r="AB78" s="178"/>
    </row>
    <row r="79" spans="1:28" s="146" customFormat="1" ht="18.75">
      <c r="A79" s="194"/>
      <c r="B79" s="177"/>
      <c r="C79" s="177"/>
      <c r="D79" s="177"/>
      <c r="E79" s="177"/>
      <c r="F79" s="177"/>
      <c r="G79" s="194"/>
      <c r="H79" s="194"/>
      <c r="I79" s="194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8"/>
      <c r="X79" s="178"/>
      <c r="Y79" s="178"/>
      <c r="Z79" s="178"/>
      <c r="AA79" s="178"/>
      <c r="AB79" s="178"/>
    </row>
    <row r="80" spans="1:28" s="146" customFormat="1" ht="18.75">
      <c r="A80" s="177"/>
      <c r="B80" s="238"/>
      <c r="C80" s="238"/>
      <c r="D80" s="238"/>
      <c r="E80" s="559" t="s">
        <v>399</v>
      </c>
      <c r="F80" s="560"/>
      <c r="G80" s="482" t="s">
        <v>400</v>
      </c>
      <c r="H80" s="483"/>
      <c r="I80" s="194"/>
      <c r="J80" s="177"/>
      <c r="K80" s="177"/>
      <c r="L80" s="177" t="s">
        <v>401</v>
      </c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8"/>
      <c r="X80" s="178"/>
      <c r="Y80" s="178"/>
      <c r="Z80" s="178"/>
      <c r="AA80" s="178"/>
      <c r="AB80" s="178"/>
    </row>
    <row r="81" spans="1:28" s="146" customFormat="1" ht="18.75">
      <c r="A81" s="194"/>
      <c r="B81" s="561" t="s">
        <v>424</v>
      </c>
      <c r="C81" s="562"/>
      <c r="D81" s="563"/>
      <c r="E81" s="482">
        <f>M47</f>
        <v>74918</v>
      </c>
      <c r="F81" s="483"/>
      <c r="G81" s="482">
        <f>N47</f>
        <v>73043.73999999999</v>
      </c>
      <c r="H81" s="483"/>
      <c r="I81" s="194"/>
      <c r="J81" s="177"/>
      <c r="K81" s="177"/>
      <c r="L81" s="194">
        <f>E81-G81+H47-I47</f>
        <v>0</v>
      </c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8"/>
      <c r="X81" s="178"/>
      <c r="Y81" s="178"/>
      <c r="Z81" s="178"/>
      <c r="AA81" s="178"/>
      <c r="AB81" s="178"/>
    </row>
    <row r="82" spans="1:28" s="146" customFormat="1" ht="18.75">
      <c r="A82" s="194"/>
      <c r="B82" s="177"/>
      <c r="C82" s="177"/>
      <c r="D82" s="177"/>
      <c r="E82" s="177"/>
      <c r="F82" s="177"/>
      <c r="G82" s="177"/>
      <c r="H82" s="194"/>
      <c r="I82" s="194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8"/>
      <c r="X82" s="178"/>
      <c r="Y82" s="178"/>
      <c r="Z82" s="178"/>
      <c r="AA82" s="178"/>
      <c r="AB82" s="178"/>
    </row>
    <row r="83" spans="1:28" s="146" customFormat="1" ht="18.75">
      <c r="A83" s="194"/>
      <c r="B83" s="177"/>
      <c r="C83" s="177"/>
      <c r="D83" s="177"/>
      <c r="E83" s="177"/>
      <c r="F83" s="177"/>
      <c r="G83" s="177"/>
      <c r="H83" s="194"/>
      <c r="I83" s="194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8"/>
      <c r="X83" s="178"/>
      <c r="Y83" s="178"/>
      <c r="Z83" s="178"/>
      <c r="AA83" s="178"/>
      <c r="AB83" s="178"/>
    </row>
    <row r="84" spans="1:28" s="146" customFormat="1" ht="18.75">
      <c r="A84" s="194"/>
      <c r="B84" s="177"/>
      <c r="C84" s="177"/>
      <c r="D84" s="177"/>
      <c r="E84" s="177"/>
      <c r="F84" s="177"/>
      <c r="G84" s="177"/>
      <c r="H84" s="194"/>
      <c r="I84" s="194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8"/>
      <c r="X84" s="178"/>
      <c r="Y84" s="178"/>
      <c r="Z84" s="178"/>
      <c r="AA84" s="178"/>
      <c r="AB84" s="178"/>
    </row>
    <row r="85" spans="1:28" s="146" customFormat="1" ht="14.25" customHeight="1">
      <c r="A85" s="194"/>
      <c r="B85" s="177"/>
      <c r="C85" s="177"/>
      <c r="D85" s="177"/>
      <c r="E85" s="177"/>
      <c r="F85" s="177"/>
      <c r="G85" s="177"/>
      <c r="H85" s="194"/>
      <c r="I85" s="194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8"/>
      <c r="X85" s="178"/>
      <c r="Y85" s="178"/>
      <c r="Z85" s="178"/>
      <c r="AA85" s="178"/>
      <c r="AB85" s="178"/>
    </row>
    <row r="86" spans="1:28" s="146" customFormat="1" ht="18.75" hidden="1">
      <c r="A86" s="177"/>
      <c r="B86" s="177"/>
      <c r="C86" s="177"/>
      <c r="D86" s="177"/>
      <c r="E86" s="177"/>
      <c r="F86" s="177"/>
      <c r="G86" s="177"/>
      <c r="H86" s="194"/>
      <c r="I86" s="177"/>
      <c r="J86" s="177"/>
      <c r="K86" s="177"/>
      <c r="L86" s="177">
        <v>0</v>
      </c>
      <c r="M86" s="177"/>
      <c r="N86" s="177"/>
      <c r="O86" s="245" t="s">
        <v>280</v>
      </c>
      <c r="P86" s="246">
        <f>'[2]июнь2013г'!D92</f>
        <v>5934.36</v>
      </c>
      <c r="Q86" s="246">
        <f>'[2]июнь2013г'!E92</f>
        <v>2626.2</v>
      </c>
      <c r="R86" s="246">
        <f>'[2]июнь2013г'!F92</f>
        <v>2134.76</v>
      </c>
      <c r="S86" s="246">
        <f>'[2]июнь2013г'!G92</f>
        <v>6425.8</v>
      </c>
      <c r="T86" s="177"/>
      <c r="U86" s="177"/>
      <c r="V86" s="177"/>
      <c r="W86" s="178"/>
      <c r="X86" s="178"/>
      <c r="Y86" s="178"/>
      <c r="Z86" s="178"/>
      <c r="AA86" s="178"/>
      <c r="AB86" s="178"/>
    </row>
    <row r="87" spans="1:28" s="146" customFormat="1" ht="18.75" hidden="1">
      <c r="A87" s="177"/>
      <c r="B87" s="177"/>
      <c r="C87" s="216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246" t="s">
        <v>283</v>
      </c>
      <c r="P87" s="214">
        <f>S86</f>
        <v>6425.8</v>
      </c>
      <c r="Q87" s="180">
        <v>2626.2</v>
      </c>
      <c r="R87" s="180">
        <v>2377.48</v>
      </c>
      <c r="S87" s="214">
        <f>P87+Q87-R87+L86</f>
        <v>6674.52</v>
      </c>
      <c r="T87" s="177"/>
      <c r="U87" s="177"/>
      <c r="V87" s="177"/>
      <c r="W87" s="178"/>
      <c r="X87" s="178"/>
      <c r="Y87" s="178"/>
      <c r="Z87" s="178"/>
      <c r="AA87" s="178"/>
      <c r="AB87" s="178"/>
    </row>
    <row r="88" spans="1:28" s="146" customFormat="1" ht="18.75" hidden="1">
      <c r="A88" s="177"/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8"/>
      <c r="X88" s="178"/>
      <c r="Y88" s="178"/>
      <c r="Z88" s="178"/>
      <c r="AA88" s="178"/>
      <c r="AB88" s="178"/>
    </row>
    <row r="89" spans="1:28" s="146" customFormat="1" ht="18.75" hidden="1">
      <c r="A89" s="177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8"/>
      <c r="X89" s="178"/>
      <c r="Y89" s="178"/>
      <c r="Z89" s="178"/>
      <c r="AA89" s="178"/>
      <c r="AB89" s="178"/>
    </row>
    <row r="90" spans="1:28" s="146" customFormat="1" ht="18.75">
      <c r="A90" s="247" t="s">
        <v>419</v>
      </c>
      <c r="B90" s="177"/>
      <c r="C90" s="177"/>
      <c r="D90" s="177"/>
      <c r="E90" s="177"/>
      <c r="F90" s="177"/>
      <c r="G90" s="177"/>
      <c r="H90" s="292" t="s">
        <v>70</v>
      </c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8"/>
      <c r="X90" s="178"/>
      <c r="Y90" s="178"/>
      <c r="Z90" s="178"/>
      <c r="AA90" s="178"/>
      <c r="AB90" s="178"/>
    </row>
    <row r="91" spans="1:28" s="146" customFormat="1" ht="18.75">
      <c r="A91" s="247" t="s">
        <v>378</v>
      </c>
      <c r="B91" s="177"/>
      <c r="C91" s="177"/>
      <c r="D91" s="177"/>
      <c r="E91" s="177"/>
      <c r="F91" s="177"/>
      <c r="G91" s="177"/>
      <c r="H91" s="292" t="s">
        <v>71</v>
      </c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8"/>
      <c r="X91" s="178"/>
      <c r="Y91" s="178"/>
      <c r="Z91" s="178"/>
      <c r="AA91" s="178"/>
      <c r="AB91" s="178"/>
    </row>
  </sheetData>
  <sheetProtection password="ECC7" sheet="1" formatCells="0" formatColumns="0" formatRows="0" insertColumns="0" insertRows="0" insertHyperlinks="0" deleteColumns="0" deleteRows="0" sort="0" autoFilter="0" pivotTables="0"/>
  <mergeCells count="42">
    <mergeCell ref="C14:D15"/>
    <mergeCell ref="A35:K36"/>
    <mergeCell ref="W44:AA44"/>
    <mergeCell ref="B47:F47"/>
    <mergeCell ref="B48:F48"/>
    <mergeCell ref="B49:F49"/>
    <mergeCell ref="B50:F50"/>
    <mergeCell ref="B53:F53"/>
    <mergeCell ref="B54:C54"/>
    <mergeCell ref="L55:M56"/>
    <mergeCell ref="N55:N56"/>
    <mergeCell ref="B57:F57"/>
    <mergeCell ref="M57:N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I75:J75"/>
    <mergeCell ref="B76:F76"/>
    <mergeCell ref="G76:H76"/>
    <mergeCell ref="I76:J76"/>
    <mergeCell ref="B70:F70"/>
    <mergeCell ref="B71:F71"/>
    <mergeCell ref="G73:H73"/>
    <mergeCell ref="I73:J73"/>
    <mergeCell ref="G74:H74"/>
    <mergeCell ref="I74:J74"/>
    <mergeCell ref="E80:F80"/>
    <mergeCell ref="G80:H80"/>
    <mergeCell ref="B81:D81"/>
    <mergeCell ref="E81:F81"/>
    <mergeCell ref="G81:H81"/>
    <mergeCell ref="B75:F75"/>
    <mergeCell ref="G75:H75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O95"/>
  <sheetViews>
    <sheetView zoomScalePageLayoutView="0" workbookViewId="0" topLeftCell="A4">
      <selection activeCell="D95" sqref="D95"/>
    </sheetView>
  </sheetViews>
  <sheetFormatPr defaultColWidth="9.140625" defaultRowHeight="15"/>
  <sheetData>
    <row r="3" ht="15">
      <c r="A3" t="s">
        <v>96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10</v>
      </c>
      <c r="B9" s="1">
        <v>14131.08</v>
      </c>
      <c r="C9" s="1">
        <v>9199.54</v>
      </c>
      <c r="D9" s="1">
        <v>8718.24</v>
      </c>
      <c r="E9" s="1"/>
      <c r="F9" s="1">
        <v>8718.24</v>
      </c>
      <c r="G9" s="1">
        <v>14612.38</v>
      </c>
      <c r="H9" s="1"/>
    </row>
    <row r="10" spans="1:8" ht="15">
      <c r="A10" s="1" t="s">
        <v>11</v>
      </c>
      <c r="B10" s="1">
        <v>8462.13</v>
      </c>
      <c r="C10" s="1">
        <v>12044.03</v>
      </c>
      <c r="D10" s="1">
        <v>7952.33</v>
      </c>
      <c r="E10" s="1"/>
      <c r="F10" s="1">
        <v>7952.33</v>
      </c>
      <c r="G10" s="1">
        <v>12553.81</v>
      </c>
      <c r="H10" s="1"/>
    </row>
    <row r="11" spans="1:8" ht="15">
      <c r="A11" s="1" t="s">
        <v>12</v>
      </c>
      <c r="B11" s="1">
        <v>0</v>
      </c>
      <c r="C11" s="3">
        <f>SUM(C9:C10)</f>
        <v>21243.57</v>
      </c>
      <c r="D11" s="1"/>
      <c r="E11" s="1"/>
      <c r="F11" s="3">
        <f>SUM(F9:F10)</f>
        <v>16670.57</v>
      </c>
      <c r="G11" s="1"/>
      <c r="H11" s="1"/>
    </row>
    <row r="16" spans="1:14" ht="15">
      <c r="A16" s="1"/>
      <c r="B16" s="1" t="s">
        <v>13</v>
      </c>
      <c r="C16" s="1" t="s">
        <v>14</v>
      </c>
      <c r="D16" s="1"/>
      <c r="E16" s="1" t="s">
        <v>15</v>
      </c>
      <c r="F16" s="1"/>
      <c r="G16" s="1"/>
      <c r="H16" s="1"/>
      <c r="I16" s="1" t="s">
        <v>16</v>
      </c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1" t="s">
        <v>17</v>
      </c>
      <c r="F17" s="1" t="s">
        <v>18</v>
      </c>
      <c r="G17" s="1" t="s">
        <v>19</v>
      </c>
      <c r="H17" s="1" t="s">
        <v>20</v>
      </c>
      <c r="I17" s="1" t="s">
        <v>21</v>
      </c>
      <c r="J17" s="1" t="s">
        <v>22</v>
      </c>
      <c r="K17" s="1" t="s">
        <v>23</v>
      </c>
      <c r="L17" s="1" t="s">
        <v>24</v>
      </c>
      <c r="M17" s="1" t="s">
        <v>25</v>
      </c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 t="s">
        <v>90</v>
      </c>
      <c r="C19" s="1" t="s">
        <v>257</v>
      </c>
      <c r="D19" s="1"/>
      <c r="E19" s="1">
        <v>2</v>
      </c>
      <c r="F19" s="1"/>
      <c r="G19" s="1"/>
      <c r="H19" s="1">
        <v>2010</v>
      </c>
      <c r="I19" s="1"/>
      <c r="J19" s="1"/>
      <c r="K19" s="1"/>
      <c r="L19" s="1"/>
      <c r="M19" s="1"/>
      <c r="N19" s="1"/>
    </row>
    <row r="20" spans="1:14" ht="15">
      <c r="A20" s="1"/>
      <c r="B20" s="1"/>
      <c r="C20" s="1" t="s">
        <v>95</v>
      </c>
      <c r="D20" s="1"/>
      <c r="E20" s="1" t="s">
        <v>26</v>
      </c>
      <c r="F20" s="1">
        <v>330.68</v>
      </c>
      <c r="G20" s="1"/>
      <c r="H20" s="1">
        <v>0</v>
      </c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 t="s">
        <v>27</v>
      </c>
      <c r="H21" s="1">
        <f>SUM(H19:H20)</f>
        <v>2010</v>
      </c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 t="s">
        <v>28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 t="s">
        <v>29</v>
      </c>
      <c r="C28" s="1" t="s">
        <v>30</v>
      </c>
      <c r="D28" s="1"/>
      <c r="E28" s="1" t="s">
        <v>26</v>
      </c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2" t="s">
        <v>31</v>
      </c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>
        <v>1800.3</v>
      </c>
      <c r="F33" s="1" t="s">
        <v>98</v>
      </c>
      <c r="G33" s="1"/>
      <c r="H33" s="1">
        <v>3024.5</v>
      </c>
      <c r="I33" s="1"/>
      <c r="J33" s="1"/>
      <c r="K33" s="1"/>
      <c r="L33" s="1"/>
      <c r="M33" s="1"/>
      <c r="N33" s="1"/>
    </row>
    <row r="34" spans="1:14" ht="15">
      <c r="A34" s="1"/>
      <c r="B34" s="1"/>
      <c r="C34" s="1" t="s">
        <v>32</v>
      </c>
      <c r="D34" s="1"/>
      <c r="E34" s="1">
        <v>1800.3</v>
      </c>
      <c r="F34" s="1" t="s">
        <v>99</v>
      </c>
      <c r="G34" s="1"/>
      <c r="H34" s="1">
        <v>3996.67</v>
      </c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 t="s">
        <v>100</v>
      </c>
      <c r="G35" s="1"/>
      <c r="H35" s="1">
        <v>1242.21</v>
      </c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 t="s">
        <v>101</v>
      </c>
      <c r="G36" s="1"/>
      <c r="H36" s="1">
        <v>2052.34</v>
      </c>
      <c r="I36" s="1"/>
      <c r="J36" s="1"/>
      <c r="K36" s="1"/>
      <c r="L36" s="1"/>
      <c r="M36" s="1"/>
      <c r="N36" s="1"/>
    </row>
    <row r="37" spans="1:14" ht="15">
      <c r="A37" s="1"/>
      <c r="B37" s="1"/>
      <c r="C37" s="1" t="s">
        <v>34</v>
      </c>
      <c r="D37" s="1"/>
      <c r="E37" s="1"/>
      <c r="F37" s="1" t="s">
        <v>35</v>
      </c>
      <c r="G37" s="1"/>
      <c r="H37" s="1"/>
      <c r="I37" s="1"/>
      <c r="J37" s="1"/>
      <c r="K37" s="1"/>
      <c r="L37" s="1"/>
      <c r="M37" s="1"/>
      <c r="N37" s="1"/>
    </row>
    <row r="38" spans="1:14" ht="15">
      <c r="A38" s="1"/>
      <c r="B38" s="1"/>
      <c r="C38" s="1"/>
      <c r="D38" s="1"/>
      <c r="E38" s="1" t="s">
        <v>36</v>
      </c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"/>
      <c r="B39" s="1"/>
      <c r="C39" s="1" t="s">
        <v>37</v>
      </c>
      <c r="D39" s="1"/>
      <c r="E39" s="1"/>
      <c r="F39" s="1" t="s">
        <v>102</v>
      </c>
      <c r="G39" s="1"/>
      <c r="H39" s="1">
        <v>1026.17</v>
      </c>
      <c r="I39" s="1"/>
      <c r="J39" s="1"/>
      <c r="K39" s="1"/>
      <c r="L39" s="1"/>
      <c r="M39" s="1"/>
      <c r="N39" s="1"/>
    </row>
    <row r="40" spans="1:14" ht="15">
      <c r="A40" s="1"/>
      <c r="B40" s="1"/>
      <c r="C40" s="1"/>
      <c r="D40" s="1" t="s">
        <v>85</v>
      </c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1"/>
      <c r="B42" s="1"/>
      <c r="C42" s="1" t="s">
        <v>38</v>
      </c>
      <c r="D42" s="1"/>
      <c r="E42" s="1"/>
      <c r="F42" s="1" t="s">
        <v>103</v>
      </c>
      <c r="G42" s="1"/>
      <c r="H42" s="1">
        <v>702.12</v>
      </c>
      <c r="I42" s="1"/>
      <c r="J42" s="1"/>
      <c r="K42" s="1"/>
      <c r="L42" s="1"/>
      <c r="M42" s="1"/>
      <c r="N42" s="1"/>
    </row>
    <row r="43" spans="1:14" ht="15">
      <c r="A43" s="1"/>
      <c r="B43" s="1"/>
      <c r="C43" s="1"/>
      <c r="D43" s="1"/>
      <c r="E43" s="1"/>
      <c r="F43" s="1"/>
      <c r="G43" s="1" t="s">
        <v>27</v>
      </c>
      <c r="H43" s="1"/>
      <c r="I43" s="1"/>
      <c r="J43" s="1"/>
      <c r="K43" s="1"/>
      <c r="L43" s="1" t="s">
        <v>27</v>
      </c>
      <c r="M43" s="1"/>
      <c r="N43" s="1"/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">
      <c r="A45" s="1"/>
      <c r="B45" s="1"/>
      <c r="C45" s="1"/>
      <c r="D45" s="1"/>
      <c r="E45" s="1"/>
      <c r="F45" s="1"/>
      <c r="G45" s="1" t="s">
        <v>27</v>
      </c>
      <c r="H45" s="1">
        <f>SUM(H21:H44)</f>
        <v>14054.010000000002</v>
      </c>
      <c r="I45" s="1"/>
      <c r="J45" s="1"/>
      <c r="K45" s="1"/>
      <c r="L45" s="1" t="s">
        <v>27</v>
      </c>
      <c r="M45" s="1"/>
      <c r="N45" s="1"/>
    </row>
    <row r="46" spans="1:1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">
      <c r="A47" s="1"/>
      <c r="B47" s="1"/>
      <c r="C47" s="1"/>
      <c r="D47" s="1"/>
      <c r="E47" s="1"/>
      <c r="F47" s="1" t="s">
        <v>39</v>
      </c>
      <c r="G47" s="1"/>
      <c r="H47" s="1"/>
      <c r="I47" s="1"/>
      <c r="J47" s="1"/>
      <c r="K47" s="1"/>
      <c r="L47" s="1"/>
      <c r="M47" s="1"/>
      <c r="N47" s="1"/>
    </row>
    <row r="48" spans="1:1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50" spans="4:7" ht="15">
      <c r="D50" t="s">
        <v>40</v>
      </c>
      <c r="E50" t="s">
        <v>41</v>
      </c>
      <c r="G50">
        <v>12561.47</v>
      </c>
    </row>
    <row r="51" ht="15">
      <c r="D51" t="s">
        <v>42</v>
      </c>
    </row>
    <row r="54" ht="10.5" customHeight="1"/>
    <row r="55" ht="15">
      <c r="E55" t="s">
        <v>43</v>
      </c>
    </row>
    <row r="56" ht="15">
      <c r="E56" t="s">
        <v>44</v>
      </c>
    </row>
    <row r="57" ht="15">
      <c r="E57" t="s">
        <v>72</v>
      </c>
    </row>
    <row r="58" spans="2:5" ht="15">
      <c r="B58">
        <v>1800.3</v>
      </c>
      <c r="E58" t="s">
        <v>115</v>
      </c>
    </row>
    <row r="60" spans="1:15" ht="15">
      <c r="A60" s="1"/>
      <c r="B60" s="1" t="s">
        <v>46</v>
      </c>
      <c r="C60" s="1" t="s">
        <v>47</v>
      </c>
      <c r="D60" s="1"/>
      <c r="E60" s="1"/>
      <c r="F60" s="1" t="s">
        <v>48</v>
      </c>
      <c r="G60" s="1" t="s">
        <v>49</v>
      </c>
      <c r="H60" s="1"/>
      <c r="J60" s="1" t="s">
        <v>16</v>
      </c>
      <c r="K60" s="1"/>
      <c r="L60" s="1"/>
      <c r="M60" s="1"/>
      <c r="N60" s="1"/>
      <c r="O60" s="1"/>
    </row>
    <row r="61" spans="1:15" ht="15">
      <c r="A61" s="3"/>
      <c r="B61" s="3">
        <v>1</v>
      </c>
      <c r="C61" s="3" t="s">
        <v>50</v>
      </c>
      <c r="D61" s="3"/>
      <c r="E61" s="3"/>
      <c r="F61" s="3" t="s">
        <v>51</v>
      </c>
      <c r="G61" s="3">
        <v>21243.57</v>
      </c>
      <c r="H61" s="3"/>
      <c r="J61" s="1" t="s">
        <v>21</v>
      </c>
      <c r="K61" s="1" t="s">
        <v>22</v>
      </c>
      <c r="L61" s="1" t="s">
        <v>23</v>
      </c>
      <c r="M61" s="1" t="s">
        <v>24</v>
      </c>
      <c r="N61" s="1" t="s">
        <v>25</v>
      </c>
      <c r="O61" s="1"/>
    </row>
    <row r="62" spans="1:15" ht="15">
      <c r="A62" s="1"/>
      <c r="B62" s="1"/>
      <c r="C62" s="1"/>
      <c r="D62" s="1"/>
      <c r="E62" s="1"/>
      <c r="F62" s="1"/>
      <c r="G62" s="1"/>
      <c r="H62" s="1"/>
      <c r="J62" s="1"/>
      <c r="K62" s="1"/>
      <c r="L62" s="1"/>
      <c r="M62" s="1"/>
      <c r="N62" s="1"/>
      <c r="O62" s="1"/>
    </row>
    <row r="63" spans="1:15" ht="15">
      <c r="A63" s="3"/>
      <c r="B63" s="3">
        <v>2</v>
      </c>
      <c r="C63" s="3" t="s">
        <v>52</v>
      </c>
      <c r="D63" s="3"/>
      <c r="E63" s="3"/>
      <c r="F63" s="3" t="s">
        <v>51</v>
      </c>
      <c r="G63" s="3">
        <v>16670.57</v>
      </c>
      <c r="H63" s="3"/>
      <c r="J63" s="1"/>
      <c r="K63" s="1"/>
      <c r="L63" s="1"/>
      <c r="M63" s="1"/>
      <c r="N63" s="1"/>
      <c r="O63" s="1"/>
    </row>
    <row r="64" spans="1:15" ht="15">
      <c r="A64" s="1"/>
      <c r="B64" s="1">
        <v>3</v>
      </c>
      <c r="C64" s="1" t="s">
        <v>53</v>
      </c>
      <c r="D64" s="1"/>
      <c r="E64" s="1"/>
      <c r="F64" s="1" t="s">
        <v>51</v>
      </c>
      <c r="G64" s="1"/>
      <c r="H64" s="1"/>
      <c r="J64" s="1"/>
      <c r="K64" s="1"/>
      <c r="L64" s="1"/>
      <c r="M64" s="1"/>
      <c r="N64" s="1"/>
      <c r="O64" s="1"/>
    </row>
    <row r="65" spans="1:15" ht="15">
      <c r="A65" s="3"/>
      <c r="B65" s="3">
        <v>4</v>
      </c>
      <c r="C65" s="3" t="s">
        <v>54</v>
      </c>
      <c r="D65" s="3"/>
      <c r="E65" s="3"/>
      <c r="F65" s="3" t="s">
        <v>51</v>
      </c>
      <c r="G65" s="3">
        <v>14054.01</v>
      </c>
      <c r="H65" s="3"/>
      <c r="J65" s="1"/>
      <c r="K65" s="1"/>
      <c r="L65" s="1"/>
      <c r="M65" s="1"/>
      <c r="N65" s="1"/>
      <c r="O65" s="1"/>
    </row>
    <row r="66" spans="1:15" ht="15">
      <c r="A66" s="1"/>
      <c r="B66" s="5">
        <v>1.68</v>
      </c>
      <c r="C66" s="6" t="s">
        <v>104</v>
      </c>
      <c r="D66" s="6" t="s">
        <v>105</v>
      </c>
      <c r="E66" s="6"/>
      <c r="F66" s="1" t="s">
        <v>51</v>
      </c>
      <c r="G66" s="1">
        <v>3024.5</v>
      </c>
      <c r="H66" s="1"/>
      <c r="J66" s="1"/>
      <c r="K66" s="1"/>
      <c r="L66" s="1"/>
      <c r="M66" s="1"/>
      <c r="N66" s="1"/>
      <c r="O66" s="1"/>
    </row>
    <row r="67" spans="1:15" ht="15">
      <c r="A67" s="1"/>
      <c r="B67" s="5">
        <v>2.22</v>
      </c>
      <c r="C67" s="6" t="s">
        <v>106</v>
      </c>
      <c r="D67" s="6"/>
      <c r="E67" s="6"/>
      <c r="F67" s="1" t="s">
        <v>51</v>
      </c>
      <c r="G67" s="1"/>
      <c r="H67" s="1"/>
      <c r="J67" s="1"/>
      <c r="K67" s="1"/>
      <c r="L67" s="1"/>
      <c r="M67" s="1"/>
      <c r="N67" s="1"/>
      <c r="O67" s="1"/>
    </row>
    <row r="68" spans="1:15" ht="15">
      <c r="A68" s="1"/>
      <c r="B68" s="5"/>
      <c r="C68" s="6" t="s">
        <v>107</v>
      </c>
      <c r="D68" s="6"/>
      <c r="E68" s="6"/>
      <c r="F68" s="1" t="s">
        <v>51</v>
      </c>
      <c r="G68" s="1">
        <v>3996.67</v>
      </c>
      <c r="H68" s="1"/>
      <c r="J68" s="1"/>
      <c r="K68" s="1"/>
      <c r="L68" s="1"/>
      <c r="M68" s="1"/>
      <c r="N68" s="1"/>
      <c r="O68" s="1"/>
    </row>
    <row r="69" spans="1:15" ht="15">
      <c r="A69" s="1"/>
      <c r="B69" s="5">
        <v>0.69</v>
      </c>
      <c r="C69" s="6" t="s">
        <v>108</v>
      </c>
      <c r="D69" s="6"/>
      <c r="E69" s="6"/>
      <c r="F69" s="1" t="s">
        <v>51</v>
      </c>
      <c r="G69" s="1"/>
      <c r="H69" s="1"/>
      <c r="J69" s="1"/>
      <c r="K69" s="1"/>
      <c r="L69" s="1"/>
      <c r="M69" s="1"/>
      <c r="N69" s="1"/>
      <c r="O69" s="1"/>
    </row>
    <row r="70" spans="1:15" ht="15">
      <c r="A70" s="1"/>
      <c r="B70" s="5"/>
      <c r="C70" s="6" t="s">
        <v>109</v>
      </c>
      <c r="D70" s="6"/>
      <c r="E70" s="6"/>
      <c r="F70" s="1"/>
      <c r="G70" s="1">
        <v>1242.21</v>
      </c>
      <c r="H70" s="1"/>
      <c r="J70" s="1"/>
      <c r="K70" s="1"/>
      <c r="L70" s="1"/>
      <c r="M70" s="1"/>
      <c r="N70" s="1"/>
      <c r="O70" s="1"/>
    </row>
    <row r="71" spans="1:15" ht="15">
      <c r="A71" s="1"/>
      <c r="B71" s="5">
        <v>1.14</v>
      </c>
      <c r="C71" s="6" t="s">
        <v>110</v>
      </c>
      <c r="D71" s="6"/>
      <c r="E71" s="6"/>
      <c r="F71" s="1"/>
      <c r="G71" s="1"/>
      <c r="H71" s="1"/>
      <c r="J71" s="1"/>
      <c r="K71" s="1"/>
      <c r="L71" s="1"/>
      <c r="M71" s="1"/>
      <c r="N71" s="1"/>
      <c r="O71" s="1"/>
    </row>
    <row r="72" spans="1:15" ht="15">
      <c r="A72" s="1"/>
      <c r="B72" s="5"/>
      <c r="C72" s="6" t="s">
        <v>111</v>
      </c>
      <c r="D72" s="6"/>
      <c r="E72" s="6" t="s">
        <v>112</v>
      </c>
      <c r="F72" s="1"/>
      <c r="G72" s="1">
        <v>2052.34</v>
      </c>
      <c r="H72" s="1"/>
      <c r="J72" s="1"/>
      <c r="K72" s="1"/>
      <c r="L72" s="1"/>
      <c r="M72" s="1"/>
      <c r="N72" s="1"/>
      <c r="O72" s="1"/>
    </row>
    <row r="73" spans="1:15" ht="15">
      <c r="A73" s="1"/>
      <c r="B73" s="5">
        <v>0.57</v>
      </c>
      <c r="C73" s="6" t="s">
        <v>108</v>
      </c>
      <c r="D73" s="6"/>
      <c r="E73" s="6"/>
      <c r="F73" s="1"/>
      <c r="G73" s="1"/>
      <c r="H73" s="1"/>
      <c r="J73" s="1"/>
      <c r="K73" s="1"/>
      <c r="L73" s="1"/>
      <c r="M73" s="1"/>
      <c r="N73" s="1"/>
      <c r="O73" s="1"/>
    </row>
    <row r="74" spans="1:15" ht="15">
      <c r="A74" s="1"/>
      <c r="B74" s="5"/>
      <c r="C74" s="6" t="s">
        <v>113</v>
      </c>
      <c r="D74" s="6"/>
      <c r="E74" s="6"/>
      <c r="F74" s="1"/>
      <c r="G74" s="1">
        <v>1026.17</v>
      </c>
      <c r="H74" s="1"/>
      <c r="J74" s="1"/>
      <c r="K74" s="1"/>
      <c r="L74" s="1"/>
      <c r="M74" s="1"/>
      <c r="N74" s="1"/>
      <c r="O74" s="1"/>
    </row>
    <row r="75" spans="1:15" ht="15">
      <c r="A75" s="1"/>
      <c r="B75" s="5">
        <v>0.39</v>
      </c>
      <c r="C75" s="6" t="s">
        <v>114</v>
      </c>
      <c r="D75" s="6"/>
      <c r="E75" s="6"/>
      <c r="F75" s="1"/>
      <c r="G75" s="1">
        <v>702.12</v>
      </c>
      <c r="H75" s="1"/>
      <c r="J75" s="1"/>
      <c r="K75" s="1"/>
      <c r="L75" s="1"/>
      <c r="M75" s="1"/>
      <c r="N75" s="1"/>
      <c r="O75" s="1"/>
    </row>
    <row r="76" spans="1:15" ht="15">
      <c r="A76" s="3"/>
      <c r="B76" s="3"/>
      <c r="C76" s="3" t="s">
        <v>62</v>
      </c>
      <c r="D76" s="3"/>
      <c r="E76" s="3"/>
      <c r="F76" s="3" t="s">
        <v>51</v>
      </c>
      <c r="G76" s="3"/>
      <c r="H76" s="3"/>
      <c r="J76" s="1"/>
      <c r="K76" s="1"/>
      <c r="L76" s="1"/>
      <c r="M76" s="1"/>
      <c r="N76" s="1"/>
      <c r="O76" s="1"/>
    </row>
    <row r="77" spans="1:15" ht="15">
      <c r="A77" s="1"/>
      <c r="B77" s="1"/>
      <c r="C77" s="1" t="s">
        <v>84</v>
      </c>
      <c r="D77" s="1"/>
      <c r="E77" s="1"/>
      <c r="F77" s="1"/>
      <c r="G77" s="1"/>
      <c r="H77" s="1"/>
      <c r="J77" s="1"/>
      <c r="K77" s="1"/>
      <c r="L77" s="1"/>
      <c r="M77" s="1"/>
      <c r="N77" s="1"/>
      <c r="O77" s="1"/>
    </row>
    <row r="78" spans="1:15" ht="15">
      <c r="A78" s="1"/>
      <c r="B78" s="1"/>
      <c r="C78" s="1" t="s">
        <v>257</v>
      </c>
      <c r="D78" s="1"/>
      <c r="E78" s="1"/>
      <c r="F78" s="1"/>
      <c r="G78" s="1">
        <v>2010</v>
      </c>
      <c r="H78" s="1"/>
      <c r="J78" s="1"/>
      <c r="K78" s="1"/>
      <c r="L78" s="1"/>
      <c r="M78" s="1"/>
      <c r="N78" s="1"/>
      <c r="O78" s="1"/>
    </row>
    <row r="79" spans="1:15" ht="15">
      <c r="A79" s="1"/>
      <c r="B79" s="1"/>
      <c r="C79" s="1"/>
      <c r="D79" s="1"/>
      <c r="E79" s="1"/>
      <c r="F79" s="1"/>
      <c r="G79" s="1"/>
      <c r="H79" s="1"/>
      <c r="J79" s="1"/>
      <c r="K79" s="1"/>
      <c r="L79" s="1"/>
      <c r="M79" s="1"/>
      <c r="N79" s="1"/>
      <c r="O79" s="1"/>
    </row>
    <row r="80" spans="1:15" ht="15">
      <c r="A80" s="1"/>
      <c r="B80" s="1">
        <v>5</v>
      </c>
      <c r="C80" s="1" t="s">
        <v>63</v>
      </c>
      <c r="D80" s="1"/>
      <c r="E80" s="1"/>
      <c r="F80" s="1" t="s">
        <v>51</v>
      </c>
      <c r="G80" s="1"/>
      <c r="H80" s="1"/>
      <c r="J80" s="1"/>
      <c r="K80" s="1"/>
      <c r="L80" s="1"/>
      <c r="M80" s="1"/>
      <c r="N80" s="1"/>
      <c r="O80" s="1"/>
    </row>
    <row r="81" spans="1:15" ht="15">
      <c r="A81" s="1"/>
      <c r="B81" s="1"/>
      <c r="C81" s="1"/>
      <c r="D81" s="1"/>
      <c r="E81" s="1"/>
      <c r="F81" s="1"/>
      <c r="G81" s="1"/>
      <c r="H81" s="1"/>
      <c r="J81" s="1"/>
      <c r="K81" s="1"/>
      <c r="L81" s="1"/>
      <c r="M81" s="1"/>
      <c r="N81" s="1"/>
      <c r="O81" s="1"/>
    </row>
    <row r="82" spans="1:15" ht="15">
      <c r="A82" s="1"/>
      <c r="B82" s="1"/>
      <c r="C82" s="1" t="s">
        <v>64</v>
      </c>
      <c r="D82" s="1"/>
      <c r="E82" s="1"/>
      <c r="F82" s="1" t="s">
        <v>51</v>
      </c>
      <c r="G82" s="1"/>
      <c r="H82" s="1"/>
      <c r="J82" s="1"/>
      <c r="K82" s="1"/>
      <c r="L82" s="1"/>
      <c r="M82" s="1"/>
      <c r="N82" s="1"/>
      <c r="O82" s="1"/>
    </row>
    <row r="83" spans="1:15" ht="15">
      <c r="A83" s="1"/>
      <c r="B83" s="1"/>
      <c r="C83" s="1" t="s">
        <v>65</v>
      </c>
      <c r="D83" s="1"/>
      <c r="E83" s="1"/>
      <c r="F83" s="1"/>
      <c r="G83" s="1"/>
      <c r="H83" s="1"/>
      <c r="J83" s="1"/>
      <c r="K83" s="1"/>
      <c r="L83" s="1"/>
      <c r="M83" s="1"/>
      <c r="N83" s="1"/>
      <c r="O83" s="1"/>
    </row>
    <row r="84" spans="1:15" ht="15">
      <c r="A84" s="1"/>
      <c r="B84" s="1">
        <v>6</v>
      </c>
      <c r="C84" s="1" t="s">
        <v>66</v>
      </c>
      <c r="D84" s="1"/>
      <c r="E84" s="1"/>
      <c r="F84" s="1" t="s">
        <v>51</v>
      </c>
      <c r="G84" s="1">
        <v>14236.4</v>
      </c>
      <c r="H84" s="1"/>
      <c r="J84" s="1"/>
      <c r="K84" s="1"/>
      <c r="L84" s="1"/>
      <c r="M84" s="1" t="s">
        <v>27</v>
      </c>
      <c r="N84" s="1"/>
      <c r="O84" s="1"/>
    </row>
    <row r="85" spans="1:15" ht="15">
      <c r="A85" s="1"/>
      <c r="B85" s="1">
        <v>7</v>
      </c>
      <c r="C85" s="1" t="s">
        <v>67</v>
      </c>
      <c r="D85" s="1"/>
      <c r="E85" s="1"/>
      <c r="F85" s="1" t="s">
        <v>51</v>
      </c>
      <c r="G85" s="1"/>
      <c r="H85" s="1"/>
      <c r="J85" s="1"/>
      <c r="K85" s="1"/>
      <c r="L85" s="1"/>
      <c r="M85" s="1"/>
      <c r="N85" s="1"/>
      <c r="O85" s="1"/>
    </row>
    <row r="86" spans="1:15" ht="15">
      <c r="A86" s="1"/>
      <c r="B86" s="1">
        <v>8</v>
      </c>
      <c r="C86" s="1" t="s">
        <v>52</v>
      </c>
      <c r="D86" s="1"/>
      <c r="E86" s="1"/>
      <c r="F86" s="1" t="s">
        <v>51</v>
      </c>
      <c r="G86" s="1"/>
      <c r="H86" s="1"/>
      <c r="J86" s="1"/>
      <c r="K86" s="1"/>
      <c r="L86" s="1"/>
      <c r="M86" s="1" t="s">
        <v>27</v>
      </c>
      <c r="N86" s="1"/>
      <c r="O86" s="1"/>
    </row>
    <row r="87" spans="1:15" ht="15">
      <c r="A87" s="3"/>
      <c r="B87" s="3">
        <v>9</v>
      </c>
      <c r="C87" s="3" t="s">
        <v>68</v>
      </c>
      <c r="D87" s="3"/>
      <c r="E87" s="3"/>
      <c r="F87" s="3" t="s">
        <v>51</v>
      </c>
      <c r="G87" s="3"/>
      <c r="H87" s="3"/>
      <c r="J87" s="1"/>
      <c r="K87" s="1"/>
      <c r="L87" s="1"/>
      <c r="M87" s="1"/>
      <c r="N87" s="1"/>
      <c r="O87" s="1"/>
    </row>
    <row r="88" spans="1:15" ht="15">
      <c r="A88" s="1"/>
      <c r="B88" s="1">
        <v>10</v>
      </c>
      <c r="C88" s="1" t="s">
        <v>69</v>
      </c>
      <c r="D88" s="1"/>
      <c r="E88" s="1"/>
      <c r="F88" s="1" t="s">
        <v>51</v>
      </c>
      <c r="G88" s="1">
        <v>20971.25</v>
      </c>
      <c r="H88" s="1"/>
      <c r="J88" s="1"/>
      <c r="K88" s="1"/>
      <c r="L88" s="1"/>
      <c r="M88" s="1"/>
      <c r="N88" s="1"/>
      <c r="O88" s="1"/>
    </row>
    <row r="89" ht="15">
      <c r="D89" t="s">
        <v>70</v>
      </c>
    </row>
    <row r="90" ht="15">
      <c r="D90" t="s">
        <v>71</v>
      </c>
    </row>
    <row r="91" spans="1:8" ht="15">
      <c r="A91" s="1" t="s">
        <v>89</v>
      </c>
      <c r="B91" s="1" t="s">
        <v>91</v>
      </c>
      <c r="C91" s="1" t="s">
        <v>92</v>
      </c>
      <c r="D91" s="1"/>
      <c r="E91" s="1" t="s">
        <v>93</v>
      </c>
      <c r="F91" s="1"/>
      <c r="G91" s="1" t="s">
        <v>94</v>
      </c>
      <c r="H91" s="1"/>
    </row>
    <row r="92" spans="1:8" ht="15">
      <c r="A92" s="1" t="s">
        <v>90</v>
      </c>
      <c r="B92" s="1"/>
      <c r="C92" s="1"/>
      <c r="D92" s="1"/>
      <c r="E92" s="1">
        <v>1147.87</v>
      </c>
      <c r="F92" s="1"/>
      <c r="G92" s="1">
        <v>1480.88</v>
      </c>
      <c r="H92" s="1"/>
    </row>
    <row r="93" spans="1:8" ht="15">
      <c r="A93" s="1" t="s">
        <v>97</v>
      </c>
      <c r="B93" s="1">
        <v>1480.88</v>
      </c>
      <c r="C93" s="1">
        <v>2628.75</v>
      </c>
      <c r="D93" s="1"/>
      <c r="E93" s="1">
        <v>2165.52</v>
      </c>
      <c r="F93" s="1"/>
      <c r="G93" s="1">
        <v>1944.11</v>
      </c>
      <c r="H93" s="1"/>
    </row>
    <row r="94" spans="1:8" ht="15">
      <c r="A94" s="1"/>
      <c r="B94" s="1"/>
      <c r="C94" s="1"/>
      <c r="D94" s="1"/>
      <c r="E94" s="1"/>
      <c r="F94" s="1"/>
      <c r="G94" s="1"/>
      <c r="H94" s="1"/>
    </row>
    <row r="95" spans="1:8" ht="15">
      <c r="A95" s="1"/>
      <c r="B95" s="1"/>
      <c r="C95" s="1"/>
      <c r="D95" s="1"/>
      <c r="E95" s="1"/>
      <c r="F95" s="1"/>
      <c r="G95" s="1"/>
      <c r="H95" s="1"/>
    </row>
  </sheetData>
  <sheetProtection/>
  <printOptions/>
  <pageMargins left="0.7086614173228347" right="0.7086614173228347" top="0.22" bottom="0.16" header="0.22" footer="0.16"/>
  <pageSetup horizontalDpi="600" verticalDpi="6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C91"/>
  <sheetViews>
    <sheetView view="pageBreakPreview" zoomScale="80" zoomScaleSheetLayoutView="80" zoomScalePageLayoutView="0" workbookViewId="0" topLeftCell="B36">
      <selection activeCell="R47" sqref="R47"/>
    </sheetView>
  </sheetViews>
  <sheetFormatPr defaultColWidth="9.140625" defaultRowHeight="15" outlineLevelCol="1"/>
  <cols>
    <col min="1" max="1" width="9.8515625" style="177" bestFit="1" customWidth="1"/>
    <col min="2" max="2" width="12.140625" style="177" customWidth="1"/>
    <col min="3" max="3" width="10.7109375" style="177" customWidth="1"/>
    <col min="4" max="4" width="10.57421875" style="177" customWidth="1"/>
    <col min="5" max="5" width="10.28125" style="177" customWidth="1"/>
    <col min="6" max="6" width="11.421875" style="177" customWidth="1"/>
    <col min="7" max="7" width="12.140625" style="177" customWidth="1"/>
    <col min="8" max="8" width="13.140625" style="177" customWidth="1"/>
    <col min="9" max="9" width="13.421875" style="177" customWidth="1"/>
    <col min="10" max="10" width="12.7109375" style="177" customWidth="1"/>
    <col min="11" max="11" width="18.140625" style="177" customWidth="1"/>
    <col min="12" max="12" width="13.421875" style="177" hidden="1" customWidth="1" outlineLevel="1"/>
    <col min="13" max="13" width="12.7109375" style="177" hidden="1" customWidth="1" outlineLevel="1"/>
    <col min="14" max="14" width="13.28125" style="177" hidden="1" customWidth="1" outlineLevel="1"/>
    <col min="15" max="15" width="12.7109375" style="177" hidden="1" customWidth="1" outlineLevel="1"/>
    <col min="16" max="16" width="12.8515625" style="177" hidden="1" customWidth="1" outlineLevel="1"/>
    <col min="17" max="17" width="7.421875" style="177" hidden="1" customWidth="1" outlineLevel="1"/>
    <col min="18" max="20" width="9.140625" style="177" hidden="1" customWidth="1" outlineLevel="1"/>
    <col min="21" max="21" width="9.140625" style="177" customWidth="1" collapsed="1"/>
    <col min="22" max="22" width="6.7109375" style="177" bestFit="1" customWidth="1"/>
    <col min="23" max="23" width="12.7109375" style="178" bestFit="1" customWidth="1"/>
    <col min="24" max="27" width="13.00390625" style="178" bestFit="1" customWidth="1"/>
    <col min="28" max="28" width="9.140625" style="178" customWidth="1"/>
    <col min="29" max="41" width="9.140625" style="146" customWidth="1"/>
    <col min="42" max="16384" width="9.140625" style="177" customWidth="1"/>
  </cols>
  <sheetData>
    <row r="1" ht="12.75" customHeight="1" hidden="1"/>
    <row r="2" spans="2:8" ht="18.75" hidden="1">
      <c r="B2" s="179" t="s">
        <v>293</v>
      </c>
      <c r="C2" s="179"/>
      <c r="D2" s="179" t="s">
        <v>294</v>
      </c>
      <c r="E2" s="179"/>
      <c r="F2" s="179" t="s">
        <v>295</v>
      </c>
      <c r="G2" s="179"/>
      <c r="H2" s="179"/>
    </row>
    <row r="3" ht="18.75" hidden="1"/>
    <row r="4" ht="1.5" customHeight="1" hidden="1"/>
    <row r="5" ht="18.75" hidden="1"/>
    <row r="6" spans="2:11" ht="18.75" hidden="1">
      <c r="B6" s="180"/>
      <c r="C6" s="181" t="s">
        <v>0</v>
      </c>
      <c r="D6" s="181" t="s">
        <v>1</v>
      </c>
      <c r="E6" s="181"/>
      <c r="F6" s="181" t="s">
        <v>2</v>
      </c>
      <c r="G6" s="181" t="s">
        <v>3</v>
      </c>
      <c r="H6" s="181" t="s">
        <v>4</v>
      </c>
      <c r="I6" s="181" t="s">
        <v>5</v>
      </c>
      <c r="J6" s="181"/>
      <c r="K6" s="182"/>
    </row>
    <row r="7" spans="2:11" ht="18.75" hidden="1">
      <c r="B7" s="180"/>
      <c r="C7" s="181" t="s">
        <v>6</v>
      </c>
      <c r="D7" s="181"/>
      <c r="E7" s="181"/>
      <c r="F7" s="181"/>
      <c r="G7" s="181" t="s">
        <v>7</v>
      </c>
      <c r="H7" s="181" t="s">
        <v>8</v>
      </c>
      <c r="I7" s="181" t="s">
        <v>9</v>
      </c>
      <c r="J7" s="181"/>
      <c r="K7" s="182"/>
    </row>
    <row r="8" spans="2:11" ht="18.75" hidden="1">
      <c r="B8" s="180" t="s">
        <v>177</v>
      </c>
      <c r="C8" s="183">
        <v>48.28</v>
      </c>
      <c r="D8" s="183">
        <v>0</v>
      </c>
      <c r="E8" s="183"/>
      <c r="F8" s="184"/>
      <c r="G8" s="180"/>
      <c r="H8" s="183">
        <v>0</v>
      </c>
      <c r="I8" s="184">
        <v>48.28</v>
      </c>
      <c r="J8" s="180"/>
      <c r="K8" s="185"/>
    </row>
    <row r="9" spans="2:11" ht="18.75" hidden="1">
      <c r="B9" s="180" t="s">
        <v>11</v>
      </c>
      <c r="C9" s="183">
        <v>4790.06</v>
      </c>
      <c r="D9" s="183">
        <v>3707.55</v>
      </c>
      <c r="E9" s="183"/>
      <c r="F9" s="184">
        <v>2795.32</v>
      </c>
      <c r="G9" s="180"/>
      <c r="H9" s="183">
        <v>2795.32</v>
      </c>
      <c r="I9" s="184">
        <v>5702.29</v>
      </c>
      <c r="J9" s="180"/>
      <c r="K9" s="185"/>
    </row>
    <row r="10" spans="2:11" ht="18.75" hidden="1">
      <c r="B10" s="180" t="s">
        <v>12</v>
      </c>
      <c r="C10" s="180"/>
      <c r="D10" s="183">
        <f>SUM(D8:D9)</f>
        <v>3707.55</v>
      </c>
      <c r="E10" s="183"/>
      <c r="F10" s="180"/>
      <c r="G10" s="180"/>
      <c r="H10" s="183">
        <f>SUM(H8:H9)</f>
        <v>2795.32</v>
      </c>
      <c r="I10" s="180"/>
      <c r="J10" s="180"/>
      <c r="K10" s="185"/>
    </row>
    <row r="11" ht="18.75" hidden="1">
      <c r="B11" s="177" t="s">
        <v>296</v>
      </c>
    </row>
    <row r="12" ht="7.5" customHeight="1" hidden="1"/>
    <row r="13" ht="8.25" customHeight="1" hidden="1"/>
    <row r="14" spans="2:17" ht="18.75" hidden="1">
      <c r="B14" s="186" t="s">
        <v>252</v>
      </c>
      <c r="C14" s="511" t="s">
        <v>14</v>
      </c>
      <c r="D14" s="512"/>
      <c r="E14" s="425"/>
      <c r="F14" s="181"/>
      <c r="G14" s="181"/>
      <c r="H14" s="181"/>
      <c r="I14" s="181" t="s">
        <v>20</v>
      </c>
      <c r="J14" s="185"/>
      <c r="K14" s="185"/>
      <c r="L14" s="185"/>
      <c r="M14" s="185"/>
      <c r="N14" s="185"/>
      <c r="O14" s="185"/>
      <c r="P14" s="185"/>
      <c r="Q14" s="185"/>
    </row>
    <row r="15" spans="2:17" ht="14.25" customHeight="1" hidden="1">
      <c r="B15" s="187"/>
      <c r="C15" s="513"/>
      <c r="D15" s="514"/>
      <c r="E15" s="426"/>
      <c r="F15" s="181"/>
      <c r="G15" s="181"/>
      <c r="H15" s="181" t="s">
        <v>270</v>
      </c>
      <c r="I15" s="181"/>
      <c r="J15" s="185"/>
      <c r="K15" s="185"/>
      <c r="L15" s="185"/>
      <c r="M15" s="185"/>
      <c r="N15" s="185"/>
      <c r="O15" s="185"/>
      <c r="P15" s="185"/>
      <c r="Q15" s="185"/>
    </row>
    <row r="16" spans="2:17" ht="3.75" customHeight="1" hidden="1">
      <c r="B16" s="188"/>
      <c r="C16" s="180"/>
      <c r="D16" s="180"/>
      <c r="E16" s="180"/>
      <c r="F16" s="180"/>
      <c r="G16" s="180"/>
      <c r="H16" s="180"/>
      <c r="I16" s="180"/>
      <c r="J16" s="185"/>
      <c r="K16" s="185"/>
      <c r="L16" s="185"/>
      <c r="M16" s="185"/>
      <c r="N16" s="185"/>
      <c r="O16" s="185"/>
      <c r="P16" s="185"/>
      <c r="Q16" s="185"/>
    </row>
    <row r="17" spans="2:17" ht="13.5" customHeight="1" hidden="1">
      <c r="B17" s="180"/>
      <c r="C17" s="180"/>
      <c r="D17" s="180"/>
      <c r="E17" s="180"/>
      <c r="F17" s="180"/>
      <c r="G17" s="180"/>
      <c r="H17" s="180"/>
      <c r="I17" s="180"/>
      <c r="J17" s="185"/>
      <c r="K17" s="185"/>
      <c r="L17" s="185"/>
      <c r="M17" s="185"/>
      <c r="N17" s="185"/>
      <c r="O17" s="185"/>
      <c r="P17" s="185"/>
      <c r="Q17" s="185"/>
    </row>
    <row r="18" spans="2:17" ht="0.75" customHeight="1" hidden="1">
      <c r="B18" s="180"/>
      <c r="C18" s="180"/>
      <c r="D18" s="180"/>
      <c r="E18" s="180"/>
      <c r="F18" s="180"/>
      <c r="G18" s="180"/>
      <c r="H18" s="180"/>
      <c r="I18" s="180"/>
      <c r="J18" s="185"/>
      <c r="K18" s="185"/>
      <c r="L18" s="185"/>
      <c r="M18" s="185"/>
      <c r="N18" s="185"/>
      <c r="O18" s="185"/>
      <c r="P18" s="185"/>
      <c r="Q18" s="185"/>
    </row>
    <row r="19" spans="2:17" ht="14.25" customHeight="1" hidden="1" thickBot="1">
      <c r="B19" s="180"/>
      <c r="C19" s="180"/>
      <c r="D19" s="180"/>
      <c r="E19" s="180"/>
      <c r="F19" s="180"/>
      <c r="G19" s="180"/>
      <c r="H19" s="180"/>
      <c r="I19" s="180"/>
      <c r="J19" s="185"/>
      <c r="K19" s="185"/>
      <c r="L19" s="185"/>
      <c r="M19" s="185"/>
      <c r="N19" s="185"/>
      <c r="O19" s="185"/>
      <c r="P19" s="185"/>
      <c r="Q19" s="185"/>
    </row>
    <row r="20" spans="2:17" ht="0.75" customHeight="1" hidden="1">
      <c r="B20" s="180"/>
      <c r="C20" s="180"/>
      <c r="D20" s="180"/>
      <c r="E20" s="180"/>
      <c r="F20" s="180"/>
      <c r="G20" s="180"/>
      <c r="H20" s="180"/>
      <c r="I20" s="180"/>
      <c r="J20" s="185"/>
      <c r="K20" s="185"/>
      <c r="L20" s="185"/>
      <c r="M20" s="185"/>
      <c r="N20" s="185"/>
      <c r="O20" s="185"/>
      <c r="P20" s="185"/>
      <c r="Q20" s="185"/>
    </row>
    <row r="21" spans="2:17" ht="19.5" hidden="1" thickBot="1">
      <c r="B21" s="180"/>
      <c r="C21" s="180"/>
      <c r="D21" s="180"/>
      <c r="E21" s="180"/>
      <c r="F21" s="180"/>
      <c r="G21" s="189" t="s">
        <v>297</v>
      </c>
      <c r="H21" s="190" t="s">
        <v>262</v>
      </c>
      <c r="I21" s="180"/>
      <c r="J21" s="185"/>
      <c r="K21" s="185"/>
      <c r="L21" s="185"/>
      <c r="M21" s="185"/>
      <c r="N21" s="185"/>
      <c r="O21" s="185"/>
      <c r="P21" s="185"/>
      <c r="Q21" s="185"/>
    </row>
    <row r="22" spans="2:17" ht="18.75" hidden="1">
      <c r="B22" s="191" t="s">
        <v>215</v>
      </c>
      <c r="C22" s="191"/>
      <c r="D22" s="191"/>
      <c r="E22" s="191"/>
      <c r="F22" s="183"/>
      <c r="G22" s="180">
        <v>347.8</v>
      </c>
      <c r="H22" s="180">
        <v>7.55</v>
      </c>
      <c r="I22" s="184">
        <f>G22*H22</f>
        <v>2625.89</v>
      </c>
      <c r="J22" s="185"/>
      <c r="K22" s="185"/>
      <c r="L22" s="185"/>
      <c r="M22" s="185"/>
      <c r="N22" s="185"/>
      <c r="O22" s="185"/>
      <c r="P22" s="185"/>
      <c r="Q22" s="185"/>
    </row>
    <row r="23" spans="2:17" ht="18.75" hidden="1">
      <c r="B23" s="191" t="s">
        <v>216</v>
      </c>
      <c r="C23" s="191"/>
      <c r="D23" s="191"/>
      <c r="E23" s="191"/>
      <c r="F23" s="180"/>
      <c r="G23" s="180"/>
      <c r="H23" s="180"/>
      <c r="I23" s="180"/>
      <c r="J23" s="185"/>
      <c r="K23" s="185"/>
      <c r="L23" s="185"/>
      <c r="M23" s="185"/>
      <c r="N23" s="185"/>
      <c r="O23" s="185"/>
      <c r="P23" s="185"/>
      <c r="Q23" s="185"/>
    </row>
    <row r="24" spans="2:17" ht="2.25" customHeight="1" hidden="1">
      <c r="B24" s="191" t="s">
        <v>217</v>
      </c>
      <c r="C24" s="191" t="s">
        <v>218</v>
      </c>
      <c r="D24" s="191"/>
      <c r="E24" s="191"/>
      <c r="F24" s="180"/>
      <c r="G24" s="180"/>
      <c r="H24" s="180"/>
      <c r="I24" s="180"/>
      <c r="J24" s="185"/>
      <c r="K24" s="185"/>
      <c r="L24" s="185"/>
      <c r="M24" s="185"/>
      <c r="N24" s="185"/>
      <c r="O24" s="185"/>
      <c r="P24" s="185"/>
      <c r="Q24" s="185"/>
    </row>
    <row r="25" spans="2:17" ht="14.25" customHeight="1" hidden="1">
      <c r="B25" s="191" t="s">
        <v>219</v>
      </c>
      <c r="C25" s="191"/>
      <c r="D25" s="191"/>
      <c r="E25" s="191"/>
      <c r="F25" s="180"/>
      <c r="G25" s="180"/>
      <c r="H25" s="180"/>
      <c r="I25" s="180"/>
      <c r="J25" s="185"/>
      <c r="K25" s="185"/>
      <c r="L25" s="185"/>
      <c r="M25" s="185"/>
      <c r="N25" s="185"/>
      <c r="O25" s="185"/>
      <c r="P25" s="185"/>
      <c r="Q25" s="185"/>
    </row>
    <row r="26" spans="2:17" ht="18.75" hidden="1">
      <c r="B26" s="180"/>
      <c r="C26" s="180"/>
      <c r="D26" s="180"/>
      <c r="E26" s="180"/>
      <c r="F26" s="180"/>
      <c r="G26" s="180"/>
      <c r="H26" s="180"/>
      <c r="I26" s="180"/>
      <c r="J26" s="185"/>
      <c r="K26" s="185"/>
      <c r="L26" s="185"/>
      <c r="M26" s="185"/>
      <c r="N26" s="185"/>
      <c r="O26" s="185"/>
      <c r="P26" s="185"/>
      <c r="Q26" s="185"/>
    </row>
    <row r="27" spans="2:17" ht="0.75" customHeight="1" hidden="1">
      <c r="B27" s="180"/>
      <c r="C27" s="180"/>
      <c r="D27" s="180"/>
      <c r="E27" s="180"/>
      <c r="F27" s="180"/>
      <c r="G27" s="180"/>
      <c r="H27" s="180"/>
      <c r="I27" s="180"/>
      <c r="J27" s="185"/>
      <c r="K27" s="185"/>
      <c r="L27" s="185"/>
      <c r="M27" s="185"/>
      <c r="N27" s="185"/>
      <c r="O27" s="185"/>
      <c r="P27" s="185"/>
      <c r="Q27" s="185"/>
    </row>
    <row r="28" spans="2:17" ht="3.75" customHeight="1" hidden="1">
      <c r="B28" s="180"/>
      <c r="C28" s="180"/>
      <c r="D28" s="180"/>
      <c r="E28" s="180"/>
      <c r="F28" s="180"/>
      <c r="G28" s="180"/>
      <c r="H28" s="180"/>
      <c r="I28" s="180"/>
      <c r="J28" s="185"/>
      <c r="K28" s="185"/>
      <c r="L28" s="185"/>
      <c r="M28" s="185"/>
      <c r="N28" s="185"/>
      <c r="O28" s="185"/>
      <c r="P28" s="185"/>
      <c r="Q28" s="185"/>
    </row>
    <row r="29" spans="2:17" ht="18.75" hidden="1">
      <c r="B29" s="180"/>
      <c r="C29" s="180"/>
      <c r="D29" s="180"/>
      <c r="E29" s="180"/>
      <c r="F29" s="180"/>
      <c r="G29" s="180"/>
      <c r="H29" s="180"/>
      <c r="I29" s="180"/>
      <c r="J29" s="185"/>
      <c r="K29" s="185"/>
      <c r="L29" s="185"/>
      <c r="M29" s="185"/>
      <c r="N29" s="185"/>
      <c r="O29" s="185"/>
      <c r="P29" s="185"/>
      <c r="Q29" s="185"/>
    </row>
    <row r="30" spans="2:17" ht="0.75" customHeight="1" hidden="1">
      <c r="B30" s="180"/>
      <c r="C30" s="180"/>
      <c r="D30" s="180"/>
      <c r="E30" s="180"/>
      <c r="F30" s="180"/>
      <c r="G30" s="180"/>
      <c r="H30" s="180"/>
      <c r="I30" s="180"/>
      <c r="J30" s="185"/>
      <c r="K30" s="185"/>
      <c r="L30" s="185"/>
      <c r="M30" s="185"/>
      <c r="N30" s="185"/>
      <c r="O30" s="185"/>
      <c r="P30" s="185"/>
      <c r="Q30" s="185"/>
    </row>
    <row r="31" spans="2:17" ht="18.75" hidden="1">
      <c r="B31" s="180"/>
      <c r="C31" s="180"/>
      <c r="D31" s="180"/>
      <c r="E31" s="180"/>
      <c r="F31" s="180"/>
      <c r="G31" s="180"/>
      <c r="H31" s="180"/>
      <c r="I31" s="180"/>
      <c r="J31" s="185"/>
      <c r="K31" s="185"/>
      <c r="L31" s="185"/>
      <c r="M31" s="185"/>
      <c r="N31" s="185"/>
      <c r="O31" s="185"/>
      <c r="P31" s="185"/>
      <c r="Q31" s="185"/>
    </row>
    <row r="32" spans="2:17" ht="18.75" hidden="1">
      <c r="B32" s="180"/>
      <c r="C32" s="180"/>
      <c r="D32" s="180"/>
      <c r="E32" s="180"/>
      <c r="F32" s="180"/>
      <c r="G32" s="180"/>
      <c r="H32" s="180"/>
      <c r="I32" s="180"/>
      <c r="J32" s="185"/>
      <c r="K32" s="185"/>
      <c r="L32" s="185"/>
      <c r="M32" s="185"/>
      <c r="N32" s="185"/>
      <c r="O32" s="185"/>
      <c r="P32" s="185"/>
      <c r="Q32" s="185"/>
    </row>
    <row r="33" spans="1:28" s="146" customFormat="1" ht="18.75" hidden="1">
      <c r="A33" s="177"/>
      <c r="B33" s="180"/>
      <c r="C33" s="180"/>
      <c r="D33" s="180"/>
      <c r="E33" s="180"/>
      <c r="F33" s="180"/>
      <c r="G33" s="181"/>
      <c r="H33" s="181"/>
      <c r="I33" s="192"/>
      <c r="J33" s="185"/>
      <c r="K33" s="185"/>
      <c r="L33" s="185"/>
      <c r="M33" s="185"/>
      <c r="N33" s="185"/>
      <c r="O33" s="185"/>
      <c r="P33" s="185"/>
      <c r="Q33" s="185"/>
      <c r="R33" s="177"/>
      <c r="S33" s="177"/>
      <c r="T33" s="177"/>
      <c r="U33" s="177"/>
      <c r="V33" s="177"/>
      <c r="W33" s="178"/>
      <c r="X33" s="178"/>
      <c r="Y33" s="178"/>
      <c r="Z33" s="178"/>
      <c r="AA33" s="178"/>
      <c r="AB33" s="178"/>
    </row>
    <row r="34" spans="1:28" s="146" customFormat="1" ht="18.75" hidden="1">
      <c r="A34" s="177"/>
      <c r="B34" s="180"/>
      <c r="C34" s="180"/>
      <c r="D34" s="180"/>
      <c r="E34" s="180"/>
      <c r="F34" s="180"/>
      <c r="G34" s="180"/>
      <c r="H34" s="180" t="s">
        <v>27</v>
      </c>
      <c r="I34" s="193">
        <f>SUM(I17:I33)</f>
        <v>2625.89</v>
      </c>
      <c r="J34" s="185"/>
      <c r="K34" s="185"/>
      <c r="L34" s="185"/>
      <c r="M34" s="185"/>
      <c r="N34" s="185"/>
      <c r="O34" s="185"/>
      <c r="P34" s="185"/>
      <c r="Q34" s="185"/>
      <c r="R34" s="177"/>
      <c r="S34" s="177"/>
      <c r="T34" s="177"/>
      <c r="U34" s="177"/>
      <c r="V34" s="177"/>
      <c r="W34" s="178"/>
      <c r="X34" s="178"/>
      <c r="Y34" s="178"/>
      <c r="Z34" s="178"/>
      <c r="AA34" s="178"/>
      <c r="AB34" s="178"/>
    </row>
    <row r="35" spans="1:28" s="146" customFormat="1" ht="18.75">
      <c r="A35" s="515" t="s">
        <v>298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8"/>
      <c r="X35" s="178"/>
      <c r="Y35" s="178"/>
      <c r="Z35" s="178"/>
      <c r="AA35" s="178"/>
      <c r="AB35" s="178"/>
    </row>
    <row r="36" spans="1:28" s="146" customFormat="1" ht="18.75">
      <c r="A36" s="515"/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8"/>
      <c r="X36" s="178"/>
      <c r="Y36" s="178"/>
      <c r="Z36" s="178"/>
      <c r="AA36" s="178"/>
      <c r="AB36" s="178"/>
    </row>
    <row r="37" spans="1:28" s="146" customFormat="1" ht="18.75" hidden="1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8"/>
      <c r="X37" s="178"/>
      <c r="Y37" s="178"/>
      <c r="Z37" s="178"/>
      <c r="AA37" s="178"/>
      <c r="AB37" s="178"/>
    </row>
    <row r="38" spans="1:28" s="146" customFormat="1" ht="18.75" hidden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8"/>
      <c r="X38" s="178"/>
      <c r="Y38" s="178"/>
      <c r="Z38" s="178"/>
      <c r="AA38" s="178"/>
      <c r="AB38" s="178"/>
    </row>
    <row r="39" spans="1:28" s="146" customFormat="1" ht="18.75">
      <c r="A39" s="194"/>
      <c r="B39" s="195"/>
      <c r="C39" s="195"/>
      <c r="D39" s="195"/>
      <c r="E39" s="195"/>
      <c r="F39" s="195"/>
      <c r="G39" s="195"/>
      <c r="H39" s="194"/>
      <c r="I39" s="194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8"/>
      <c r="X39" s="178"/>
      <c r="Y39" s="178"/>
      <c r="Z39" s="178"/>
      <c r="AA39" s="178"/>
      <c r="AB39" s="178"/>
    </row>
    <row r="40" spans="1:28" s="146" customFormat="1" ht="18.75">
      <c r="A40" s="194"/>
      <c r="B40" s="194" t="s">
        <v>299</v>
      </c>
      <c r="C40" s="195"/>
      <c r="D40" s="195"/>
      <c r="E40" s="195"/>
      <c r="F40" s="195"/>
      <c r="G40" s="194"/>
      <c r="H40" s="195"/>
      <c r="I40" s="194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8"/>
      <c r="X40" s="178"/>
      <c r="Y40" s="178"/>
      <c r="Z40" s="178"/>
      <c r="AA40" s="178"/>
      <c r="AB40" s="178"/>
    </row>
    <row r="41" spans="1:28" s="146" customFormat="1" ht="18.75">
      <c r="A41" s="194"/>
      <c r="B41" s="195" t="s">
        <v>300</v>
      </c>
      <c r="C41" s="194" t="s">
        <v>301</v>
      </c>
      <c r="D41" s="194"/>
      <c r="E41" s="194"/>
      <c r="F41" s="195"/>
      <c r="G41" s="194"/>
      <c r="H41" s="195"/>
      <c r="I41" s="194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8"/>
      <c r="X41" s="178"/>
      <c r="Y41" s="178"/>
      <c r="Z41" s="178"/>
      <c r="AA41" s="178"/>
      <c r="AB41" s="178"/>
    </row>
    <row r="42" spans="1:28" s="146" customFormat="1" ht="18.75">
      <c r="A42" s="194"/>
      <c r="B42" s="195" t="s">
        <v>302</v>
      </c>
      <c r="C42" s="196">
        <v>1798.5</v>
      </c>
      <c r="D42" s="194" t="s">
        <v>303</v>
      </c>
      <c r="E42" s="194"/>
      <c r="F42" s="195"/>
      <c r="G42" s="194"/>
      <c r="H42" s="195"/>
      <c r="I42" s="194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8"/>
      <c r="X42" s="178"/>
      <c r="Y42" s="178"/>
      <c r="Z42" s="178"/>
      <c r="AA42" s="178"/>
      <c r="AB42" s="178"/>
    </row>
    <row r="43" spans="1:29" s="146" customFormat="1" ht="18" customHeight="1">
      <c r="A43" s="194"/>
      <c r="B43" s="195" t="s">
        <v>304</v>
      </c>
      <c r="C43" s="197" t="s">
        <v>380</v>
      </c>
      <c r="D43" s="194" t="s">
        <v>435</v>
      </c>
      <c r="E43" s="194"/>
      <c r="F43" s="194"/>
      <c r="G43" s="195"/>
      <c r="H43" s="195"/>
      <c r="I43" s="194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85"/>
      <c r="W43" s="239"/>
      <c r="X43" s="239"/>
      <c r="Y43" s="239"/>
      <c r="Z43" s="239"/>
      <c r="AA43" s="239"/>
      <c r="AB43" s="239"/>
      <c r="AC43" s="320"/>
    </row>
    <row r="44" spans="1:29" s="146" customFormat="1" ht="18" customHeight="1">
      <c r="A44" s="194"/>
      <c r="B44" s="195"/>
      <c r="C44" s="197"/>
      <c r="D44" s="194"/>
      <c r="E44" s="194"/>
      <c r="F44" s="194"/>
      <c r="G44" s="195"/>
      <c r="H44" s="195"/>
      <c r="I44" s="194"/>
      <c r="J44" s="177"/>
      <c r="K44" s="177"/>
      <c r="M44" s="177"/>
      <c r="N44" s="177"/>
      <c r="O44" s="177"/>
      <c r="P44" s="177"/>
      <c r="Q44" s="177"/>
      <c r="R44" s="177"/>
      <c r="S44" s="177"/>
      <c r="T44" s="177"/>
      <c r="U44" s="177"/>
      <c r="V44" s="185"/>
      <c r="W44" s="564"/>
      <c r="X44" s="564"/>
      <c r="Y44" s="564"/>
      <c r="Z44" s="564"/>
      <c r="AA44" s="564"/>
      <c r="AB44" s="239"/>
      <c r="AC44" s="320"/>
    </row>
    <row r="45" spans="1:29" s="146" customFormat="1" ht="60" customHeight="1">
      <c r="A45" s="194"/>
      <c r="B45" s="195"/>
      <c r="C45" s="197"/>
      <c r="D45" s="194"/>
      <c r="E45" s="194"/>
      <c r="F45" s="194"/>
      <c r="G45" s="198" t="s">
        <v>307</v>
      </c>
      <c r="H45" s="199" t="s">
        <v>1</v>
      </c>
      <c r="I45" s="199" t="s">
        <v>2</v>
      </c>
      <c r="J45" s="200" t="s">
        <v>308</v>
      </c>
      <c r="K45" s="428" t="s">
        <v>309</v>
      </c>
      <c r="M45" s="177"/>
      <c r="N45" s="177"/>
      <c r="O45" s="177"/>
      <c r="P45" s="177"/>
      <c r="Q45" s="177"/>
      <c r="R45" s="177"/>
      <c r="S45" s="177"/>
      <c r="T45" s="177"/>
      <c r="U45" s="177"/>
      <c r="V45" s="320"/>
      <c r="W45" s="321"/>
      <c r="X45" s="321"/>
      <c r="Y45" s="321"/>
      <c r="Z45" s="321"/>
      <c r="AA45" s="321"/>
      <c r="AB45" s="239"/>
      <c r="AC45" s="320"/>
    </row>
    <row r="46" spans="1:29" s="207" customFormat="1" ht="12.75" customHeight="1">
      <c r="A46" s="202"/>
      <c r="B46" s="203"/>
      <c r="C46" s="204"/>
      <c r="D46" s="202"/>
      <c r="E46" s="202"/>
      <c r="F46" s="202"/>
      <c r="G46" s="205" t="s">
        <v>51</v>
      </c>
      <c r="H46" s="205" t="s">
        <v>51</v>
      </c>
      <c r="I46" s="205" t="s">
        <v>51</v>
      </c>
      <c r="J46" s="205" t="s">
        <v>51</v>
      </c>
      <c r="K46" s="205" t="s">
        <v>51</v>
      </c>
      <c r="M46" s="206" t="s">
        <v>397</v>
      </c>
      <c r="N46" s="206" t="s">
        <v>398</v>
      </c>
      <c r="O46" s="280" t="s">
        <v>409</v>
      </c>
      <c r="P46" s="280" t="s">
        <v>311</v>
      </c>
      <c r="Q46" s="280" t="s">
        <v>410</v>
      </c>
      <c r="R46" s="280" t="s">
        <v>411</v>
      </c>
      <c r="S46" s="206"/>
      <c r="V46" s="322"/>
      <c r="W46" s="323"/>
      <c r="X46" s="323"/>
      <c r="Y46" s="323"/>
      <c r="Z46" s="323"/>
      <c r="AA46" s="323"/>
      <c r="AB46" s="324"/>
      <c r="AC46" s="282"/>
    </row>
    <row r="47" spans="1:29" s="146" customFormat="1" ht="33" customHeight="1">
      <c r="A47" s="194"/>
      <c r="B47" s="503" t="s">
        <v>314</v>
      </c>
      <c r="C47" s="503"/>
      <c r="D47" s="503"/>
      <c r="E47" s="503"/>
      <c r="F47" s="503"/>
      <c r="G47" s="210">
        <f>G49+G50</f>
        <v>16.1</v>
      </c>
      <c r="H47" s="211">
        <f>H49+H50</f>
        <v>28955.850000000002</v>
      </c>
      <c r="I47" s="211">
        <f>I49+I50</f>
        <v>28097.769999999993</v>
      </c>
      <c r="J47" s="211">
        <f>J50+J49</f>
        <v>20902.675000000003</v>
      </c>
      <c r="K47" s="211">
        <f>I47-J47</f>
        <v>7195.09499999999</v>
      </c>
      <c r="M47" s="370">
        <v>73043.73999999999</v>
      </c>
      <c r="N47" s="370">
        <v>73901.82</v>
      </c>
      <c r="O47" s="285">
        <v>27994.249999999993</v>
      </c>
      <c r="P47" s="285">
        <v>103.52000000000001</v>
      </c>
      <c r="Q47" s="285">
        <v>0</v>
      </c>
      <c r="R47" s="285">
        <v>192.07</v>
      </c>
      <c r="S47" s="286"/>
      <c r="T47" s="177"/>
      <c r="U47" s="177"/>
      <c r="V47" s="322"/>
      <c r="W47" s="325"/>
      <c r="X47" s="325"/>
      <c r="Y47" s="325"/>
      <c r="Z47" s="323"/>
      <c r="AA47" s="326"/>
      <c r="AB47" s="239"/>
      <c r="AC47" s="320"/>
    </row>
    <row r="48" spans="1:29" s="146" customFormat="1" ht="18" customHeight="1">
      <c r="A48" s="194"/>
      <c r="B48" s="516" t="s">
        <v>315</v>
      </c>
      <c r="C48" s="486"/>
      <c r="D48" s="486"/>
      <c r="E48" s="486"/>
      <c r="F48" s="487"/>
      <c r="G48" s="213"/>
      <c r="H48" s="214"/>
      <c r="I48" s="214"/>
      <c r="J48" s="180"/>
      <c r="K48" s="180"/>
      <c r="L48" s="385">
        <f>K49+K50</f>
        <v>7195.094999999992</v>
      </c>
      <c r="M48" s="177"/>
      <c r="N48" s="177"/>
      <c r="O48" s="177"/>
      <c r="P48" s="177"/>
      <c r="Q48" s="177"/>
      <c r="R48" s="177"/>
      <c r="S48" s="177"/>
      <c r="T48" s="177"/>
      <c r="U48" s="177"/>
      <c r="V48" s="322"/>
      <c r="W48" s="325"/>
      <c r="X48" s="325"/>
      <c r="Y48" s="325"/>
      <c r="Z48" s="323"/>
      <c r="AA48" s="326"/>
      <c r="AB48" s="239"/>
      <c r="AC48" s="320"/>
    </row>
    <row r="49" spans="1:29" s="146" customFormat="1" ht="18" customHeight="1">
      <c r="A49" s="194"/>
      <c r="B49" s="501" t="s">
        <v>11</v>
      </c>
      <c r="C49" s="501"/>
      <c r="D49" s="501"/>
      <c r="E49" s="501"/>
      <c r="F49" s="501"/>
      <c r="G49" s="213">
        <f>G58</f>
        <v>10.030000000000001</v>
      </c>
      <c r="H49" s="214">
        <f>G49*C42</f>
        <v>18038.955</v>
      </c>
      <c r="I49" s="214">
        <f>H49</f>
        <v>18038.955</v>
      </c>
      <c r="J49" s="214">
        <f>H58</f>
        <v>18038.955</v>
      </c>
      <c r="K49" s="214">
        <f>I49-J49</f>
        <v>0</v>
      </c>
      <c r="M49" s="177"/>
      <c r="N49" s="177"/>
      <c r="O49" s="177"/>
      <c r="P49" s="177"/>
      <c r="Q49" s="177"/>
      <c r="R49" s="177"/>
      <c r="S49" s="177"/>
      <c r="T49" s="177"/>
      <c r="U49" s="177"/>
      <c r="V49" s="322"/>
      <c r="W49" s="327"/>
      <c r="X49" s="327"/>
      <c r="Y49" s="327"/>
      <c r="Z49" s="323"/>
      <c r="AA49" s="328"/>
      <c r="AB49" s="239"/>
      <c r="AC49" s="320"/>
    </row>
    <row r="50" spans="1:29" s="146" customFormat="1" ht="18" customHeight="1">
      <c r="A50" s="194"/>
      <c r="B50" s="501" t="s">
        <v>62</v>
      </c>
      <c r="C50" s="501"/>
      <c r="D50" s="501"/>
      <c r="E50" s="501"/>
      <c r="F50" s="501"/>
      <c r="G50" s="213">
        <v>6.07</v>
      </c>
      <c r="H50" s="214">
        <f>G50*C42</f>
        <v>10916.895</v>
      </c>
      <c r="I50" s="214">
        <f>O47+P47-I49</f>
        <v>10058.814999999991</v>
      </c>
      <c r="J50" s="214">
        <f>H64</f>
        <v>2863.72</v>
      </c>
      <c r="K50" s="214">
        <f>I50-J50</f>
        <v>7195.094999999992</v>
      </c>
      <c r="M50" s="177"/>
      <c r="N50" s="177"/>
      <c r="O50" s="177"/>
      <c r="P50" s="177"/>
      <c r="Q50" s="177"/>
      <c r="R50" s="177"/>
      <c r="S50" s="177"/>
      <c r="T50" s="177"/>
      <c r="U50" s="177"/>
      <c r="V50" s="322"/>
      <c r="W50" s="325"/>
      <c r="X50" s="325"/>
      <c r="Y50" s="325"/>
      <c r="Z50" s="323"/>
      <c r="AA50" s="326"/>
      <c r="AB50" s="239"/>
      <c r="AC50" s="320"/>
    </row>
    <row r="51" spans="1:29" s="146" customFormat="1" ht="36.75" customHeight="1">
      <c r="A51" s="194"/>
      <c r="B51" s="279"/>
      <c r="C51" s="279"/>
      <c r="D51" s="279"/>
      <c r="E51" s="279"/>
      <c r="F51" s="278"/>
      <c r="G51" s="177"/>
      <c r="H51" s="177"/>
      <c r="I51" s="177"/>
      <c r="J51" s="177"/>
      <c r="K51" s="177"/>
      <c r="M51" s="177"/>
      <c r="N51" s="177"/>
      <c r="O51" s="177"/>
      <c r="P51" s="177"/>
      <c r="Q51" s="177"/>
      <c r="R51" s="177"/>
      <c r="S51" s="177"/>
      <c r="T51" s="177"/>
      <c r="U51" s="177"/>
      <c r="V51" s="322"/>
      <c r="W51" s="325"/>
      <c r="X51" s="325"/>
      <c r="Y51" s="325"/>
      <c r="Z51" s="323"/>
      <c r="AA51" s="326"/>
      <c r="AB51" s="239"/>
      <c r="AC51" s="320"/>
    </row>
    <row r="52" spans="1:29" s="146" customFormat="1" ht="18.75">
      <c r="A52" s="194"/>
      <c r="B52" s="177"/>
      <c r="C52" s="177"/>
      <c r="D52" s="177"/>
      <c r="E52" s="177"/>
      <c r="F52" s="177"/>
      <c r="G52" s="215" t="s">
        <v>345</v>
      </c>
      <c r="H52" s="215" t="s">
        <v>1</v>
      </c>
      <c r="I52" s="215" t="s">
        <v>2</v>
      </c>
      <c r="J52" s="215" t="s">
        <v>346</v>
      </c>
      <c r="K52" s="215" t="s">
        <v>391</v>
      </c>
      <c r="L52" s="216"/>
      <c r="M52" s="177"/>
      <c r="N52" s="177"/>
      <c r="O52" s="177"/>
      <c r="P52" s="177"/>
      <c r="Q52" s="177"/>
      <c r="R52" s="177"/>
      <c r="S52" s="177"/>
      <c r="T52" s="177"/>
      <c r="U52" s="177"/>
      <c r="V52" s="322"/>
      <c r="W52" s="325"/>
      <c r="X52" s="325"/>
      <c r="Y52" s="325"/>
      <c r="Z52" s="323"/>
      <c r="AA52" s="326"/>
      <c r="AB52" s="239"/>
      <c r="AC52" s="320"/>
    </row>
    <row r="53" spans="1:29" s="146" customFormat="1" ht="18" customHeight="1">
      <c r="A53" s="177"/>
      <c r="B53" s="503" t="s">
        <v>344</v>
      </c>
      <c r="C53" s="503"/>
      <c r="D53" s="503"/>
      <c r="E53" s="503"/>
      <c r="F53" s="517"/>
      <c r="G53" s="217">
        <f>'03 16 г'!J53</f>
        <v>4442.289999999995</v>
      </c>
      <c r="H53" s="217">
        <f>Q47</f>
        <v>0</v>
      </c>
      <c r="I53" s="217">
        <f>R47</f>
        <v>192.07</v>
      </c>
      <c r="J53" s="217">
        <f>G53+H53-I53</f>
        <v>4250.219999999996</v>
      </c>
      <c r="K53" s="217">
        <f>I53+D54</f>
        <v>192.07</v>
      </c>
      <c r="L53" s="177"/>
      <c r="M53" s="177"/>
      <c r="N53" s="185"/>
      <c r="O53" s="177"/>
      <c r="P53" s="177"/>
      <c r="Q53" s="177"/>
      <c r="R53" s="177"/>
      <c r="S53" s="177"/>
      <c r="T53" s="177"/>
      <c r="U53" s="177"/>
      <c r="V53" s="322"/>
      <c r="W53" s="325"/>
      <c r="X53" s="325"/>
      <c r="Y53" s="325"/>
      <c r="Z53" s="323"/>
      <c r="AA53" s="326"/>
      <c r="AB53" s="239"/>
      <c r="AC53" s="320"/>
    </row>
    <row r="54" spans="1:29" s="146" customFormat="1" ht="18" customHeight="1">
      <c r="A54" s="177"/>
      <c r="B54" s="566"/>
      <c r="C54" s="566"/>
      <c r="D54" s="231"/>
      <c r="E54" s="231"/>
      <c r="F54" s="194" t="s">
        <v>422</v>
      </c>
      <c r="G54" s="195"/>
      <c r="H54" s="195"/>
      <c r="I54" s="194"/>
      <c r="J54" s="177"/>
      <c r="K54" s="177"/>
      <c r="L54" s="177"/>
      <c r="M54" s="177"/>
      <c r="N54" s="281"/>
      <c r="O54" s="177"/>
      <c r="P54" s="177"/>
      <c r="Q54" s="177"/>
      <c r="R54" s="177"/>
      <c r="S54" s="177"/>
      <c r="T54" s="177"/>
      <c r="U54" s="177"/>
      <c r="V54" s="322"/>
      <c r="W54" s="325"/>
      <c r="X54" s="325"/>
      <c r="Y54" s="325"/>
      <c r="Z54" s="323"/>
      <c r="AA54" s="326"/>
      <c r="AB54" s="239"/>
      <c r="AC54" s="320"/>
    </row>
    <row r="55" spans="1:29" s="146" customFormat="1" ht="18.75">
      <c r="A55" s="194"/>
      <c r="B55" s="218"/>
      <c r="C55" s="219"/>
      <c r="D55" s="220"/>
      <c r="E55" s="220"/>
      <c r="F55" s="220"/>
      <c r="G55" s="217" t="s">
        <v>307</v>
      </c>
      <c r="H55" s="217" t="s">
        <v>317</v>
      </c>
      <c r="I55" s="194"/>
      <c r="J55" s="177"/>
      <c r="K55" s="177"/>
      <c r="L55" s="553" t="s">
        <v>321</v>
      </c>
      <c r="M55" s="553"/>
      <c r="N55" s="552" t="s">
        <v>338</v>
      </c>
      <c r="O55" s="406"/>
      <c r="P55" s="407"/>
      <c r="Q55" s="177"/>
      <c r="R55" s="177"/>
      <c r="S55" s="177"/>
      <c r="T55" s="177"/>
      <c r="U55" s="177"/>
      <c r="V55" s="322"/>
      <c r="W55" s="325"/>
      <c r="X55" s="325"/>
      <c r="Y55" s="325"/>
      <c r="Z55" s="323"/>
      <c r="AA55" s="326"/>
      <c r="AB55" s="239"/>
      <c r="AC55" s="320"/>
    </row>
    <row r="56" spans="1:29" s="207" customFormat="1" ht="11.25" customHeight="1">
      <c r="A56" s="221"/>
      <c r="B56" s="222"/>
      <c r="C56" s="223"/>
      <c r="D56" s="224"/>
      <c r="E56" s="224"/>
      <c r="F56" s="224"/>
      <c r="G56" s="205" t="s">
        <v>51</v>
      </c>
      <c r="H56" s="205" t="s">
        <v>51</v>
      </c>
      <c r="I56" s="202"/>
      <c r="L56" s="553"/>
      <c r="M56" s="553"/>
      <c r="N56" s="552"/>
      <c r="O56" s="408"/>
      <c r="P56" s="124"/>
      <c r="V56" s="322"/>
      <c r="W56" s="325"/>
      <c r="X56" s="325"/>
      <c r="Y56" s="325"/>
      <c r="Z56" s="323"/>
      <c r="AA56" s="326"/>
      <c r="AB56" s="324"/>
      <c r="AC56" s="282"/>
    </row>
    <row r="57" spans="1:29" s="146" customFormat="1" ht="33.75" customHeight="1">
      <c r="A57" s="225" t="s">
        <v>318</v>
      </c>
      <c r="B57" s="504" t="s">
        <v>342</v>
      </c>
      <c r="C57" s="505"/>
      <c r="D57" s="505"/>
      <c r="E57" s="505"/>
      <c r="F57" s="505"/>
      <c r="G57" s="180"/>
      <c r="H57" s="226">
        <f>H58+H64</f>
        <v>20902.675000000003</v>
      </c>
      <c r="I57" s="194"/>
      <c r="J57" s="177"/>
      <c r="K57" s="177"/>
      <c r="L57" s="409" t="s">
        <v>429</v>
      </c>
      <c r="M57" s="570" t="s">
        <v>430</v>
      </c>
      <c r="N57" s="571"/>
      <c r="O57" s="410" t="s">
        <v>431</v>
      </c>
      <c r="P57" s="411" t="s">
        <v>432</v>
      </c>
      <c r="Q57" s="177"/>
      <c r="R57" s="177"/>
      <c r="S57" s="177"/>
      <c r="T57" s="177"/>
      <c r="U57" s="177"/>
      <c r="V57" s="322"/>
      <c r="W57" s="325"/>
      <c r="X57" s="325"/>
      <c r="Y57" s="325"/>
      <c r="Z57" s="323"/>
      <c r="AA57" s="326"/>
      <c r="AB57" s="239"/>
      <c r="AC57" s="320"/>
    </row>
    <row r="58" spans="1:29" s="146" customFormat="1" ht="18.75">
      <c r="A58" s="227" t="s">
        <v>320</v>
      </c>
      <c r="B58" s="506" t="s">
        <v>321</v>
      </c>
      <c r="C58" s="507"/>
      <c r="D58" s="507"/>
      <c r="E58" s="507"/>
      <c r="F58" s="508"/>
      <c r="G58" s="230">
        <f>SUM(G59:G63)</f>
        <v>10.030000000000001</v>
      </c>
      <c r="H58" s="376">
        <f>SUM(H59:H63)</f>
        <v>18038.955</v>
      </c>
      <c r="I58" s="194"/>
      <c r="J58" s="177"/>
      <c r="K58" s="229"/>
      <c r="L58" s="412"/>
      <c r="M58" s="412"/>
      <c r="N58" s="412"/>
      <c r="O58" s="412"/>
      <c r="P58" s="412"/>
      <c r="Q58" s="177"/>
      <c r="R58" s="177"/>
      <c r="S58" s="177"/>
      <c r="T58" s="177"/>
      <c r="U58" s="177"/>
      <c r="V58" s="329"/>
      <c r="W58" s="330"/>
      <c r="X58" s="330"/>
      <c r="Y58" s="330"/>
      <c r="Z58" s="330"/>
      <c r="AA58" s="330"/>
      <c r="AB58" s="239"/>
      <c r="AC58" s="320"/>
    </row>
    <row r="59" spans="1:29" s="146" customFormat="1" ht="18.75">
      <c r="A59" s="427" t="s">
        <v>322</v>
      </c>
      <c r="B59" s="509" t="s">
        <v>323</v>
      </c>
      <c r="C59" s="507"/>
      <c r="D59" s="507"/>
      <c r="E59" s="507"/>
      <c r="F59" s="508"/>
      <c r="G59" s="230">
        <v>1.5600000000000005</v>
      </c>
      <c r="H59" s="429">
        <f>G59*C$42</f>
        <v>2805.6600000000008</v>
      </c>
      <c r="I59" s="194"/>
      <c r="J59" s="177"/>
      <c r="K59" s="229"/>
      <c r="L59" s="412"/>
      <c r="M59" s="412"/>
      <c r="N59" s="412"/>
      <c r="O59" s="412"/>
      <c r="P59" s="412"/>
      <c r="Q59" s="177"/>
      <c r="R59" s="177"/>
      <c r="S59" s="177"/>
      <c r="T59" s="177"/>
      <c r="U59" s="177"/>
      <c r="V59" s="185"/>
      <c r="W59" s="239"/>
      <c r="X59" s="239"/>
      <c r="Y59" s="239"/>
      <c r="Z59" s="239"/>
      <c r="AA59" s="239"/>
      <c r="AB59" s="239"/>
      <c r="AC59" s="320"/>
    </row>
    <row r="60" spans="1:29" s="146" customFormat="1" ht="34.5" customHeight="1">
      <c r="A60" s="427" t="s">
        <v>324</v>
      </c>
      <c r="B60" s="510" t="s">
        <v>325</v>
      </c>
      <c r="C60" s="499"/>
      <c r="D60" s="499"/>
      <c r="E60" s="499"/>
      <c r="F60" s="499"/>
      <c r="G60" s="428">
        <v>1.8400000000000005</v>
      </c>
      <c r="H60" s="429">
        <f>G60*C$42</f>
        <v>3309.240000000001</v>
      </c>
      <c r="I60" s="194"/>
      <c r="J60" s="177"/>
      <c r="K60" s="229"/>
      <c r="L60" s="412"/>
      <c r="M60" s="412"/>
      <c r="N60" s="412"/>
      <c r="O60" s="412"/>
      <c r="P60" s="412"/>
      <c r="Q60" s="177"/>
      <c r="R60" s="177"/>
      <c r="S60" s="177"/>
      <c r="T60" s="177"/>
      <c r="U60" s="177"/>
      <c r="V60" s="185"/>
      <c r="W60" s="239"/>
      <c r="X60" s="239"/>
      <c r="Y60" s="239"/>
      <c r="Z60" s="239"/>
      <c r="AA60" s="239"/>
      <c r="AB60" s="239"/>
      <c r="AC60" s="320"/>
    </row>
    <row r="61" spans="1:29" s="146" customFormat="1" ht="34.5" customHeight="1">
      <c r="A61" s="377" t="s">
        <v>326</v>
      </c>
      <c r="B61" s="567" t="s">
        <v>327</v>
      </c>
      <c r="C61" s="568"/>
      <c r="D61" s="568"/>
      <c r="E61" s="568"/>
      <c r="F61" s="569"/>
      <c r="G61" s="379">
        <v>1.33</v>
      </c>
      <c r="H61" s="378">
        <f>G61*C$42</f>
        <v>2392.005</v>
      </c>
      <c r="I61" s="194"/>
      <c r="J61" s="177"/>
      <c r="K61" s="177"/>
      <c r="L61" s="412"/>
      <c r="M61" s="412"/>
      <c r="N61" s="412"/>
      <c r="O61" s="412"/>
      <c r="P61" s="412"/>
      <c r="Q61" s="177"/>
      <c r="R61" s="177"/>
      <c r="S61" s="177"/>
      <c r="T61" s="177"/>
      <c r="U61" s="177"/>
      <c r="V61" s="185"/>
      <c r="W61" s="239"/>
      <c r="X61" s="239"/>
      <c r="Y61" s="239"/>
      <c r="Z61" s="239"/>
      <c r="AA61" s="239"/>
      <c r="AB61" s="239"/>
      <c r="AC61" s="320"/>
    </row>
    <row r="62" spans="1:28" s="146" customFormat="1" ht="34.5" customHeight="1">
      <c r="A62" s="377" t="s">
        <v>328</v>
      </c>
      <c r="B62" s="567" t="s">
        <v>329</v>
      </c>
      <c r="C62" s="568"/>
      <c r="D62" s="568"/>
      <c r="E62" s="568"/>
      <c r="F62" s="569"/>
      <c r="G62" s="379">
        <v>1.36</v>
      </c>
      <c r="H62" s="378">
        <f>G62*C$42</f>
        <v>2445.96</v>
      </c>
      <c r="I62" s="194"/>
      <c r="J62" s="177"/>
      <c r="K62" s="177"/>
      <c r="L62" s="412"/>
      <c r="M62" s="412"/>
      <c r="N62" s="412"/>
      <c r="O62" s="412"/>
      <c r="P62" s="412"/>
      <c r="Q62" s="177"/>
      <c r="R62" s="177"/>
      <c r="S62" s="177"/>
      <c r="T62" s="177"/>
      <c r="U62" s="177"/>
      <c r="V62" s="177"/>
      <c r="W62" s="197"/>
      <c r="X62" s="178"/>
      <c r="Y62" s="178"/>
      <c r="Z62" s="178"/>
      <c r="AA62" s="178"/>
      <c r="AB62" s="178"/>
    </row>
    <row r="63" spans="1:28" s="146" customFormat="1" ht="18.75">
      <c r="A63" s="427" t="s">
        <v>330</v>
      </c>
      <c r="B63" s="496" t="s">
        <v>420</v>
      </c>
      <c r="C63" s="496"/>
      <c r="D63" s="496"/>
      <c r="E63" s="496"/>
      <c r="F63" s="496"/>
      <c r="G63" s="217">
        <v>3.94</v>
      </c>
      <c r="H63" s="231">
        <f>G63*C$42</f>
        <v>7086.09</v>
      </c>
      <c r="I63" s="194"/>
      <c r="J63" s="177"/>
      <c r="K63" s="177"/>
      <c r="L63" s="412"/>
      <c r="M63" s="412"/>
      <c r="N63" s="412"/>
      <c r="O63" s="412"/>
      <c r="P63" s="412"/>
      <c r="Q63" s="177"/>
      <c r="R63" s="177"/>
      <c r="S63" s="177"/>
      <c r="T63" s="177"/>
      <c r="U63" s="177"/>
      <c r="V63" s="177"/>
      <c r="W63" s="178"/>
      <c r="X63" s="178"/>
      <c r="Y63" s="178"/>
      <c r="Z63" s="178"/>
      <c r="AA63" s="178"/>
      <c r="AB63" s="178"/>
    </row>
    <row r="64" spans="1:28" s="146" customFormat="1" ht="18.75">
      <c r="A64" s="226" t="s">
        <v>332</v>
      </c>
      <c r="B64" s="497" t="s">
        <v>333</v>
      </c>
      <c r="C64" s="480"/>
      <c r="D64" s="480"/>
      <c r="E64" s="480"/>
      <c r="F64" s="480"/>
      <c r="G64" s="226"/>
      <c r="H64" s="226">
        <f>SUM(H65:H71)</f>
        <v>2863.72</v>
      </c>
      <c r="I64" s="194"/>
      <c r="J64" s="177"/>
      <c r="K64" s="177"/>
      <c r="L64" s="414" t="s">
        <v>433</v>
      </c>
      <c r="M64" s="406" t="s">
        <v>434</v>
      </c>
      <c r="N64" s="414"/>
      <c r="O64" s="414"/>
      <c r="P64" s="414"/>
      <c r="Q64" s="177"/>
      <c r="R64" s="177"/>
      <c r="S64" s="177"/>
      <c r="T64" s="177"/>
      <c r="U64" s="177"/>
      <c r="V64" s="177"/>
      <c r="W64" s="197"/>
      <c r="X64" s="178"/>
      <c r="Y64" s="178"/>
      <c r="Z64" s="178"/>
      <c r="AA64" s="178"/>
      <c r="AB64" s="178"/>
    </row>
    <row r="65" spans="1:28" s="146" customFormat="1" ht="18.75">
      <c r="A65" s="216"/>
      <c r="B65" s="498" t="s">
        <v>334</v>
      </c>
      <c r="C65" s="499"/>
      <c r="D65" s="499"/>
      <c r="E65" s="499"/>
      <c r="F65" s="499"/>
      <c r="G65" s="232"/>
      <c r="H65" s="232"/>
      <c r="I65" s="194"/>
      <c r="J65" s="177"/>
      <c r="K65" s="177"/>
      <c r="L65" s="414"/>
      <c r="M65" s="414"/>
      <c r="N65" s="414"/>
      <c r="O65" s="414"/>
      <c r="P65" s="414"/>
      <c r="Q65" s="177"/>
      <c r="R65" s="177"/>
      <c r="S65" s="177"/>
      <c r="T65" s="177"/>
      <c r="U65" s="177"/>
      <c r="V65" s="177"/>
      <c r="W65" s="178"/>
      <c r="X65" s="178"/>
      <c r="Y65" s="178"/>
      <c r="Z65" s="178"/>
      <c r="AA65" s="178"/>
      <c r="AB65" s="178"/>
    </row>
    <row r="66" spans="1:28" s="146" customFormat="1" ht="18.75">
      <c r="A66" s="216"/>
      <c r="B66" s="498" t="s">
        <v>350</v>
      </c>
      <c r="C66" s="499"/>
      <c r="D66" s="499"/>
      <c r="E66" s="499"/>
      <c r="F66" s="499"/>
      <c r="G66" s="231"/>
      <c r="H66" s="231"/>
      <c r="I66" s="194"/>
      <c r="J66" s="177"/>
      <c r="K66" s="177"/>
      <c r="L66" s="414"/>
      <c r="M66" s="414"/>
      <c r="N66" s="414"/>
      <c r="O66" s="414"/>
      <c r="P66" s="414"/>
      <c r="Q66" s="177"/>
      <c r="R66" s="177"/>
      <c r="S66" s="177"/>
      <c r="T66" s="177"/>
      <c r="U66" s="177"/>
      <c r="V66" s="177"/>
      <c r="W66" s="178"/>
      <c r="X66" s="178"/>
      <c r="Y66" s="178"/>
      <c r="Z66" s="178"/>
      <c r="AA66" s="178"/>
      <c r="AB66" s="178"/>
    </row>
    <row r="67" spans="1:28" s="146" customFormat="1" ht="18.75" customHeight="1">
      <c r="A67" s="216"/>
      <c r="B67" s="572" t="s">
        <v>438</v>
      </c>
      <c r="C67" s="489"/>
      <c r="D67" s="489"/>
      <c r="E67" s="489"/>
      <c r="F67" s="490"/>
      <c r="G67" s="231"/>
      <c r="H67" s="231">
        <v>2863.72</v>
      </c>
      <c r="I67" s="194"/>
      <c r="J67" s="177"/>
      <c r="K67" s="177"/>
      <c r="L67" s="414"/>
      <c r="M67" s="414"/>
      <c r="N67" s="414"/>
      <c r="O67" s="414"/>
      <c r="P67" s="414"/>
      <c r="Q67" s="177"/>
      <c r="R67" s="177"/>
      <c r="S67" s="177"/>
      <c r="T67" s="177"/>
      <c r="U67" s="177"/>
      <c r="V67" s="177"/>
      <c r="W67" s="197"/>
      <c r="X67" s="178"/>
      <c r="Y67" s="178"/>
      <c r="Z67" s="178"/>
      <c r="AA67" s="178"/>
      <c r="AB67" s="178"/>
    </row>
    <row r="68" spans="1:28" s="146" customFormat="1" ht="18.75" customHeight="1">
      <c r="A68" s="216"/>
      <c r="B68" s="488" t="s">
        <v>336</v>
      </c>
      <c r="C68" s="489"/>
      <c r="D68" s="489"/>
      <c r="E68" s="489"/>
      <c r="F68" s="490"/>
      <c r="G68" s="231"/>
      <c r="H68" s="231"/>
      <c r="I68" s="194"/>
      <c r="J68" s="177"/>
      <c r="K68" s="177"/>
      <c r="L68" s="414"/>
      <c r="M68" s="414"/>
      <c r="N68" s="414"/>
      <c r="O68" s="414"/>
      <c r="P68" s="414"/>
      <c r="Q68" s="177"/>
      <c r="R68" s="177"/>
      <c r="S68" s="177"/>
      <c r="T68" s="177"/>
      <c r="U68" s="177"/>
      <c r="V68" s="177"/>
      <c r="W68" s="178"/>
      <c r="X68" s="178"/>
      <c r="Y68" s="178"/>
      <c r="Z68" s="178"/>
      <c r="AA68" s="178"/>
      <c r="AB68" s="178"/>
    </row>
    <row r="69" spans="1:28" s="146" customFormat="1" ht="18.75" customHeight="1">
      <c r="A69" s="216"/>
      <c r="B69" s="488" t="s">
        <v>336</v>
      </c>
      <c r="C69" s="489"/>
      <c r="D69" s="489"/>
      <c r="E69" s="489"/>
      <c r="F69" s="490"/>
      <c r="G69" s="231"/>
      <c r="H69" s="231"/>
      <c r="I69" s="194"/>
      <c r="J69" s="177"/>
      <c r="K69" s="177"/>
      <c r="L69" s="194"/>
      <c r="M69" s="194"/>
      <c r="N69" s="177"/>
      <c r="O69" s="177"/>
      <c r="P69" s="177"/>
      <c r="Q69" s="177"/>
      <c r="R69" s="177"/>
      <c r="S69" s="177"/>
      <c r="T69" s="177"/>
      <c r="U69" s="177"/>
      <c r="V69" s="177"/>
      <c r="W69" s="178"/>
      <c r="X69" s="178"/>
      <c r="Y69" s="178"/>
      <c r="Z69" s="178"/>
      <c r="AA69" s="178"/>
      <c r="AB69" s="178"/>
    </row>
    <row r="70" spans="1:28" s="146" customFormat="1" ht="18.75" customHeight="1" hidden="1">
      <c r="A70" s="216"/>
      <c r="B70" s="488" t="s">
        <v>336</v>
      </c>
      <c r="C70" s="489"/>
      <c r="D70" s="489"/>
      <c r="E70" s="489"/>
      <c r="F70" s="490"/>
      <c r="G70" s="231"/>
      <c r="H70" s="231"/>
      <c r="I70" s="194"/>
      <c r="J70" s="177"/>
      <c r="K70" s="177"/>
      <c r="L70" s="194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8"/>
      <c r="X70" s="178"/>
      <c r="Y70" s="178"/>
      <c r="Z70" s="178"/>
      <c r="AA70" s="178"/>
      <c r="AB70" s="178"/>
    </row>
    <row r="71" spans="1:28" s="146" customFormat="1" ht="18.75" customHeight="1" hidden="1">
      <c r="A71" s="216"/>
      <c r="B71" s="488" t="s">
        <v>336</v>
      </c>
      <c r="C71" s="489"/>
      <c r="D71" s="489"/>
      <c r="E71" s="489"/>
      <c r="F71" s="490"/>
      <c r="G71" s="231"/>
      <c r="H71" s="231"/>
      <c r="I71" s="194"/>
      <c r="J71" s="177"/>
      <c r="K71" s="177"/>
      <c r="L71" s="194"/>
      <c r="M71" s="194"/>
      <c r="N71" s="177"/>
      <c r="O71" s="194"/>
      <c r="P71" s="177"/>
      <c r="Q71" s="177"/>
      <c r="R71" s="177"/>
      <c r="S71" s="177"/>
      <c r="T71" s="177"/>
      <c r="U71" s="177"/>
      <c r="V71" s="177"/>
      <c r="W71" s="197"/>
      <c r="X71" s="178"/>
      <c r="Y71" s="178"/>
      <c r="Z71" s="178"/>
      <c r="AA71" s="178"/>
      <c r="AB71" s="178"/>
    </row>
    <row r="72" spans="1:28" s="146" customFormat="1" ht="18.75">
      <c r="A72" s="216"/>
      <c r="B72" s="233"/>
      <c r="C72" s="234"/>
      <c r="D72" s="234"/>
      <c r="E72" s="234"/>
      <c r="F72" s="234"/>
      <c r="G72" s="235"/>
      <c r="H72" s="194"/>
      <c r="I72" s="194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8"/>
      <c r="X72" s="178"/>
      <c r="Y72" s="178"/>
      <c r="Z72" s="178"/>
      <c r="AA72" s="178"/>
      <c r="AB72" s="178"/>
    </row>
    <row r="73" spans="1:28" s="146" customFormat="1" ht="18.75" customHeight="1">
      <c r="A73" s="216"/>
      <c r="B73" s="233"/>
      <c r="C73" s="234"/>
      <c r="D73" s="234"/>
      <c r="E73" s="234"/>
      <c r="F73" s="234"/>
      <c r="G73" s="491" t="s">
        <v>62</v>
      </c>
      <c r="H73" s="492"/>
      <c r="I73" s="493" t="s">
        <v>316</v>
      </c>
      <c r="J73" s="492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8"/>
      <c r="X73" s="178"/>
      <c r="Y73" s="178"/>
      <c r="Z73" s="178"/>
      <c r="AA73" s="178"/>
      <c r="AB73" s="178"/>
    </row>
    <row r="74" spans="1:28" s="207" customFormat="1" ht="12.75">
      <c r="A74" s="236"/>
      <c r="B74" s="237"/>
      <c r="C74" s="238"/>
      <c r="D74" s="238"/>
      <c r="E74" s="238"/>
      <c r="F74" s="238"/>
      <c r="G74" s="494" t="s">
        <v>51</v>
      </c>
      <c r="H74" s="495"/>
      <c r="I74" s="494" t="s">
        <v>51</v>
      </c>
      <c r="J74" s="495"/>
      <c r="W74" s="209"/>
      <c r="X74" s="209"/>
      <c r="Y74" s="209"/>
      <c r="Z74" s="209"/>
      <c r="AA74" s="209"/>
      <c r="AB74" s="209"/>
    </row>
    <row r="75" spans="1:28" s="185" customFormat="1" ht="18.75">
      <c r="A75" s="216"/>
      <c r="B75" s="479" t="s">
        <v>403</v>
      </c>
      <c r="C75" s="480"/>
      <c r="D75" s="480"/>
      <c r="E75" s="480"/>
      <c r="F75" s="481"/>
      <c r="G75" s="482">
        <f>'03 16 г'!G76:H76</f>
        <v>-13559.51500000008</v>
      </c>
      <c r="H75" s="483"/>
      <c r="I75" s="482">
        <f>'02 16 г'!I76:J76</f>
        <v>0</v>
      </c>
      <c r="J75" s="483"/>
      <c r="L75" s="239" t="s">
        <v>338</v>
      </c>
      <c r="M75" s="239" t="s">
        <v>339</v>
      </c>
      <c r="W75" s="239"/>
      <c r="X75" s="239"/>
      <c r="Y75" s="239"/>
      <c r="Z75" s="239"/>
      <c r="AA75" s="239"/>
      <c r="AB75" s="239"/>
    </row>
    <row r="76" spans="1:28" s="146" customFormat="1" ht="18.75">
      <c r="A76" s="195"/>
      <c r="B76" s="479" t="s">
        <v>404</v>
      </c>
      <c r="C76" s="480"/>
      <c r="D76" s="480"/>
      <c r="E76" s="480"/>
      <c r="F76" s="481"/>
      <c r="G76" s="482">
        <f>G75+K47+K53</f>
        <v>-6172.3500000000895</v>
      </c>
      <c r="H76" s="483"/>
      <c r="I76" s="484">
        <f>I75+I53-K53+D54</f>
        <v>0</v>
      </c>
      <c r="J76" s="483"/>
      <c r="K76" s="177"/>
      <c r="L76" s="197">
        <f>G76</f>
        <v>-6172.3500000000895</v>
      </c>
      <c r="M76" s="197">
        <f>I76</f>
        <v>0</v>
      </c>
      <c r="N76" s="177"/>
      <c r="O76" s="240"/>
      <c r="P76" s="241"/>
      <c r="Q76" s="177"/>
      <c r="R76" s="177"/>
      <c r="S76" s="177"/>
      <c r="T76" s="177"/>
      <c r="U76" s="177"/>
      <c r="V76" s="177"/>
      <c r="W76" s="178"/>
      <c r="X76" s="178"/>
      <c r="Y76" s="178"/>
      <c r="Z76" s="178"/>
      <c r="AA76" s="178"/>
      <c r="AB76" s="178"/>
    </row>
    <row r="77" spans="1:28" s="146" customFormat="1" ht="18.75">
      <c r="A77" s="194"/>
      <c r="B77" s="194"/>
      <c r="C77" s="194"/>
      <c r="D77" s="194"/>
      <c r="E77" s="194"/>
      <c r="F77" s="194"/>
      <c r="G77" s="242"/>
      <c r="H77" s="194"/>
      <c r="I77" s="194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8"/>
      <c r="X77" s="178"/>
      <c r="Y77" s="178"/>
      <c r="Z77" s="178"/>
      <c r="AA77" s="178"/>
      <c r="AB77" s="178"/>
    </row>
    <row r="78" spans="1:28" s="146" customFormat="1" ht="18.75">
      <c r="A78" s="194"/>
      <c r="B78" s="177"/>
      <c r="C78" s="177"/>
      <c r="D78" s="177"/>
      <c r="E78" s="177"/>
      <c r="F78" s="177"/>
      <c r="G78" s="243"/>
      <c r="H78" s="244"/>
      <c r="I78" s="194"/>
      <c r="J78" s="177"/>
      <c r="K78" s="177"/>
      <c r="L78" s="194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8"/>
      <c r="X78" s="178"/>
      <c r="Y78" s="178"/>
      <c r="Z78" s="178"/>
      <c r="AA78" s="178"/>
      <c r="AB78" s="178"/>
    </row>
    <row r="79" spans="1:28" s="146" customFormat="1" ht="18.75">
      <c r="A79" s="194"/>
      <c r="B79" s="177"/>
      <c r="C79" s="177"/>
      <c r="D79" s="177"/>
      <c r="E79" s="177"/>
      <c r="F79" s="177"/>
      <c r="G79" s="194"/>
      <c r="H79" s="194"/>
      <c r="I79" s="194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8"/>
      <c r="X79" s="178"/>
      <c r="Y79" s="178"/>
      <c r="Z79" s="178"/>
      <c r="AA79" s="178"/>
      <c r="AB79" s="178"/>
    </row>
    <row r="80" spans="1:28" s="146" customFormat="1" ht="18.75">
      <c r="A80" s="177"/>
      <c r="B80" s="238"/>
      <c r="C80" s="238"/>
      <c r="D80" s="238"/>
      <c r="E80" s="559" t="s">
        <v>399</v>
      </c>
      <c r="F80" s="560"/>
      <c r="G80" s="482" t="s">
        <v>400</v>
      </c>
      <c r="H80" s="483"/>
      <c r="I80" s="194"/>
      <c r="J80" s="177"/>
      <c r="K80" s="177"/>
      <c r="L80" s="177" t="s">
        <v>401</v>
      </c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8"/>
      <c r="X80" s="178"/>
      <c r="Y80" s="178"/>
      <c r="Z80" s="178"/>
      <c r="AA80" s="178"/>
      <c r="AB80" s="178"/>
    </row>
    <row r="81" spans="1:28" s="146" customFormat="1" ht="18.75">
      <c r="A81" s="194"/>
      <c r="B81" s="561" t="s">
        <v>424</v>
      </c>
      <c r="C81" s="562"/>
      <c r="D81" s="563"/>
      <c r="E81" s="482">
        <f>M47</f>
        <v>73043.73999999999</v>
      </c>
      <c r="F81" s="483"/>
      <c r="G81" s="482">
        <f>N47</f>
        <v>73901.82</v>
      </c>
      <c r="H81" s="483"/>
      <c r="I81" s="194"/>
      <c r="J81" s="177"/>
      <c r="K81" s="177"/>
      <c r="L81" s="194">
        <f>E81-G81+H47-I47</f>
        <v>0</v>
      </c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8"/>
      <c r="X81" s="178"/>
      <c r="Y81" s="178"/>
      <c r="Z81" s="178"/>
      <c r="AA81" s="178"/>
      <c r="AB81" s="178"/>
    </row>
    <row r="82" spans="1:28" s="146" customFormat="1" ht="18.75">
      <c r="A82" s="194"/>
      <c r="B82" s="177"/>
      <c r="C82" s="177"/>
      <c r="D82" s="177"/>
      <c r="E82" s="177"/>
      <c r="F82" s="177"/>
      <c r="G82" s="177"/>
      <c r="H82" s="194"/>
      <c r="I82" s="194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8"/>
      <c r="X82" s="178"/>
      <c r="Y82" s="178"/>
      <c r="Z82" s="178"/>
      <c r="AA82" s="178"/>
      <c r="AB82" s="178"/>
    </row>
    <row r="83" spans="1:28" s="146" customFormat="1" ht="18.75">
      <c r="A83" s="194"/>
      <c r="B83" s="177"/>
      <c r="C83" s="177"/>
      <c r="D83" s="177"/>
      <c r="E83" s="177"/>
      <c r="F83" s="177"/>
      <c r="G83" s="177"/>
      <c r="H83" s="194"/>
      <c r="I83" s="194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8"/>
      <c r="X83" s="178"/>
      <c r="Y83" s="178"/>
      <c r="Z83" s="178"/>
      <c r="AA83" s="178"/>
      <c r="AB83" s="178"/>
    </row>
    <row r="84" spans="1:28" s="146" customFormat="1" ht="18.75">
      <c r="A84" s="194"/>
      <c r="B84" s="177"/>
      <c r="C84" s="177"/>
      <c r="D84" s="177"/>
      <c r="E84" s="177"/>
      <c r="F84" s="177"/>
      <c r="G84" s="177"/>
      <c r="H84" s="194"/>
      <c r="I84" s="194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8"/>
      <c r="X84" s="178"/>
      <c r="Y84" s="178"/>
      <c r="Z84" s="178"/>
      <c r="AA84" s="178"/>
      <c r="AB84" s="178"/>
    </row>
    <row r="85" spans="1:28" s="146" customFormat="1" ht="14.25" customHeight="1">
      <c r="A85" s="194"/>
      <c r="B85" s="177"/>
      <c r="C85" s="177"/>
      <c r="D85" s="177"/>
      <c r="E85" s="177"/>
      <c r="F85" s="177"/>
      <c r="G85" s="177"/>
      <c r="H85" s="194"/>
      <c r="I85" s="194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8"/>
      <c r="X85" s="178"/>
      <c r="Y85" s="178"/>
      <c r="Z85" s="178"/>
      <c r="AA85" s="178"/>
      <c r="AB85" s="178"/>
    </row>
    <row r="86" spans="1:28" s="146" customFormat="1" ht="18.75" hidden="1">
      <c r="A86" s="177"/>
      <c r="B86" s="177"/>
      <c r="C86" s="177"/>
      <c r="D86" s="177"/>
      <c r="E86" s="177"/>
      <c r="F86" s="177"/>
      <c r="G86" s="177"/>
      <c r="H86" s="194"/>
      <c r="I86" s="177"/>
      <c r="J86" s="177"/>
      <c r="K86" s="177"/>
      <c r="L86" s="177">
        <v>0</v>
      </c>
      <c r="M86" s="177"/>
      <c r="N86" s="177"/>
      <c r="O86" s="245" t="s">
        <v>280</v>
      </c>
      <c r="P86" s="246">
        <f>'[2]июнь2013г'!D92</f>
        <v>5934.36</v>
      </c>
      <c r="Q86" s="246">
        <f>'[2]июнь2013г'!E92</f>
        <v>2626.2</v>
      </c>
      <c r="R86" s="246">
        <f>'[2]июнь2013г'!F92</f>
        <v>2134.76</v>
      </c>
      <c r="S86" s="246">
        <f>'[2]июнь2013г'!G92</f>
        <v>6425.8</v>
      </c>
      <c r="T86" s="177"/>
      <c r="U86" s="177"/>
      <c r="V86" s="177"/>
      <c r="W86" s="178"/>
      <c r="X86" s="178"/>
      <c r="Y86" s="178"/>
      <c r="Z86" s="178"/>
      <c r="AA86" s="178"/>
      <c r="AB86" s="178"/>
    </row>
    <row r="87" spans="1:28" s="146" customFormat="1" ht="18.75" hidden="1">
      <c r="A87" s="177"/>
      <c r="B87" s="177"/>
      <c r="C87" s="216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246" t="s">
        <v>283</v>
      </c>
      <c r="P87" s="214">
        <f>S86</f>
        <v>6425.8</v>
      </c>
      <c r="Q87" s="180">
        <v>2626.2</v>
      </c>
      <c r="R87" s="180">
        <v>2377.48</v>
      </c>
      <c r="S87" s="214">
        <f>P87+Q87-R87+L86</f>
        <v>6674.52</v>
      </c>
      <c r="T87" s="177"/>
      <c r="U87" s="177"/>
      <c r="V87" s="177"/>
      <c r="W87" s="178"/>
      <c r="X87" s="178"/>
      <c r="Y87" s="178"/>
      <c r="Z87" s="178"/>
      <c r="AA87" s="178"/>
      <c r="AB87" s="178"/>
    </row>
    <row r="88" spans="1:28" s="146" customFormat="1" ht="18.75" hidden="1">
      <c r="A88" s="177"/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8"/>
      <c r="X88" s="178"/>
      <c r="Y88" s="178"/>
      <c r="Z88" s="178"/>
      <c r="AA88" s="178"/>
      <c r="AB88" s="178"/>
    </row>
    <row r="89" spans="1:28" s="146" customFormat="1" ht="18.75" hidden="1">
      <c r="A89" s="177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8"/>
      <c r="X89" s="178"/>
      <c r="Y89" s="178"/>
      <c r="Z89" s="178"/>
      <c r="AA89" s="178"/>
      <c r="AB89" s="178"/>
    </row>
    <row r="90" spans="1:28" s="146" customFormat="1" ht="18.75">
      <c r="A90" s="247" t="s">
        <v>419</v>
      </c>
      <c r="B90" s="177"/>
      <c r="C90" s="177"/>
      <c r="D90" s="177"/>
      <c r="E90" s="177"/>
      <c r="F90" s="177"/>
      <c r="G90" s="177"/>
      <c r="H90" s="292" t="s">
        <v>70</v>
      </c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8"/>
      <c r="X90" s="178"/>
      <c r="Y90" s="178"/>
      <c r="Z90" s="178"/>
      <c r="AA90" s="178"/>
      <c r="AB90" s="178"/>
    </row>
    <row r="91" spans="1:28" s="146" customFormat="1" ht="18.75">
      <c r="A91" s="247" t="s">
        <v>378</v>
      </c>
      <c r="B91" s="177"/>
      <c r="C91" s="177"/>
      <c r="D91" s="177"/>
      <c r="E91" s="177"/>
      <c r="F91" s="177"/>
      <c r="G91" s="177"/>
      <c r="H91" s="292" t="s">
        <v>71</v>
      </c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8"/>
      <c r="X91" s="178"/>
      <c r="Y91" s="178"/>
      <c r="Z91" s="178"/>
      <c r="AA91" s="178"/>
      <c r="AB91" s="178"/>
    </row>
  </sheetData>
  <sheetProtection password="ECC7" sheet="1" formatCells="0" formatColumns="0" formatRows="0" insertColumns="0" insertRows="0" insertHyperlinks="0" deleteColumns="0" deleteRows="0" sort="0" autoFilter="0" pivotTables="0"/>
  <mergeCells count="42">
    <mergeCell ref="E80:F80"/>
    <mergeCell ref="G80:H80"/>
    <mergeCell ref="B81:D81"/>
    <mergeCell ref="E81:F81"/>
    <mergeCell ref="G81:H81"/>
    <mergeCell ref="B75:F75"/>
    <mergeCell ref="G75:H75"/>
    <mergeCell ref="I75:J75"/>
    <mergeCell ref="B76:F76"/>
    <mergeCell ref="G76:H76"/>
    <mergeCell ref="I76:J76"/>
    <mergeCell ref="B70:F70"/>
    <mergeCell ref="B71:F71"/>
    <mergeCell ref="G73:H73"/>
    <mergeCell ref="I73:J73"/>
    <mergeCell ref="G74:H74"/>
    <mergeCell ref="I74:J74"/>
    <mergeCell ref="B64:F64"/>
    <mergeCell ref="B65:F65"/>
    <mergeCell ref="B66:F66"/>
    <mergeCell ref="B67:F67"/>
    <mergeCell ref="B68:F68"/>
    <mergeCell ref="B69:F69"/>
    <mergeCell ref="B58:F58"/>
    <mergeCell ref="B59:F59"/>
    <mergeCell ref="B60:F60"/>
    <mergeCell ref="B61:F61"/>
    <mergeCell ref="B62:F62"/>
    <mergeCell ref="B63:F63"/>
    <mergeCell ref="B50:F50"/>
    <mergeCell ref="B53:F53"/>
    <mergeCell ref="B54:C54"/>
    <mergeCell ref="L55:M56"/>
    <mergeCell ref="N55:N56"/>
    <mergeCell ref="B57:F57"/>
    <mergeCell ref="M57:N57"/>
    <mergeCell ref="C14:D15"/>
    <mergeCell ref="A35:K36"/>
    <mergeCell ref="W44:AA44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C91"/>
  <sheetViews>
    <sheetView view="pageBreakPreview" zoomScale="80" zoomScaleSheetLayoutView="80" zoomScalePageLayoutView="0" workbookViewId="0" topLeftCell="B51">
      <selection activeCell="H67" sqref="H67"/>
    </sheetView>
  </sheetViews>
  <sheetFormatPr defaultColWidth="9.140625" defaultRowHeight="15" outlineLevelCol="1"/>
  <cols>
    <col min="1" max="1" width="9.8515625" style="177" bestFit="1" customWidth="1"/>
    <col min="2" max="2" width="12.140625" style="177" customWidth="1"/>
    <col min="3" max="3" width="10.7109375" style="177" customWidth="1"/>
    <col min="4" max="4" width="10.57421875" style="177" customWidth="1"/>
    <col min="5" max="5" width="10.28125" style="177" customWidth="1"/>
    <col min="6" max="6" width="11.421875" style="177" customWidth="1"/>
    <col min="7" max="7" width="12.140625" style="177" customWidth="1"/>
    <col min="8" max="8" width="13.140625" style="177" customWidth="1"/>
    <col min="9" max="9" width="13.421875" style="177" customWidth="1"/>
    <col min="10" max="10" width="12.7109375" style="177" customWidth="1"/>
    <col min="11" max="11" width="18.140625" style="177" customWidth="1"/>
    <col min="12" max="12" width="13.421875" style="177" hidden="1" customWidth="1" outlineLevel="1"/>
    <col min="13" max="13" width="12.7109375" style="177" hidden="1" customWidth="1" outlineLevel="1"/>
    <col min="14" max="14" width="13.28125" style="177" hidden="1" customWidth="1" outlineLevel="1"/>
    <col min="15" max="15" width="12.7109375" style="177" hidden="1" customWidth="1" outlineLevel="1"/>
    <col min="16" max="16" width="12.8515625" style="177" hidden="1" customWidth="1" outlineLevel="1"/>
    <col min="17" max="17" width="7.421875" style="177" hidden="1" customWidth="1" outlineLevel="1"/>
    <col min="18" max="20" width="9.140625" style="177" hidden="1" customWidth="1" outlineLevel="1"/>
    <col min="21" max="21" width="9.140625" style="177" customWidth="1" collapsed="1"/>
    <col min="22" max="22" width="6.7109375" style="177" bestFit="1" customWidth="1"/>
    <col min="23" max="23" width="12.7109375" style="178" bestFit="1" customWidth="1"/>
    <col min="24" max="27" width="13.00390625" style="178" bestFit="1" customWidth="1"/>
    <col min="28" max="28" width="9.140625" style="178" customWidth="1"/>
    <col min="29" max="41" width="9.140625" style="146" customWidth="1"/>
    <col min="42" max="16384" width="9.140625" style="177" customWidth="1"/>
  </cols>
  <sheetData>
    <row r="1" ht="12.75" customHeight="1" hidden="1"/>
    <row r="2" spans="2:8" ht="18.75" hidden="1">
      <c r="B2" s="179" t="s">
        <v>293</v>
      </c>
      <c r="C2" s="179"/>
      <c r="D2" s="179" t="s">
        <v>294</v>
      </c>
      <c r="E2" s="179"/>
      <c r="F2" s="179" t="s">
        <v>295</v>
      </c>
      <c r="G2" s="179"/>
      <c r="H2" s="179"/>
    </row>
    <row r="3" ht="18.75" hidden="1"/>
    <row r="4" ht="1.5" customHeight="1" hidden="1"/>
    <row r="5" ht="18.75" hidden="1"/>
    <row r="6" spans="2:11" ht="18.75" hidden="1">
      <c r="B6" s="180"/>
      <c r="C6" s="181" t="s">
        <v>0</v>
      </c>
      <c r="D6" s="181" t="s">
        <v>1</v>
      </c>
      <c r="E6" s="181"/>
      <c r="F6" s="181" t="s">
        <v>2</v>
      </c>
      <c r="G6" s="181" t="s">
        <v>3</v>
      </c>
      <c r="H6" s="181" t="s">
        <v>4</v>
      </c>
      <c r="I6" s="181" t="s">
        <v>5</v>
      </c>
      <c r="J6" s="181"/>
      <c r="K6" s="182"/>
    </row>
    <row r="7" spans="2:11" ht="18.75" hidden="1">
      <c r="B7" s="180"/>
      <c r="C7" s="181" t="s">
        <v>6</v>
      </c>
      <c r="D7" s="181"/>
      <c r="E7" s="181"/>
      <c r="F7" s="181"/>
      <c r="G7" s="181" t="s">
        <v>7</v>
      </c>
      <c r="H7" s="181" t="s">
        <v>8</v>
      </c>
      <c r="I7" s="181" t="s">
        <v>9</v>
      </c>
      <c r="J7" s="181"/>
      <c r="K7" s="182"/>
    </row>
    <row r="8" spans="2:11" ht="18.75" hidden="1">
      <c r="B8" s="180" t="s">
        <v>177</v>
      </c>
      <c r="C8" s="183">
        <v>48.28</v>
      </c>
      <c r="D8" s="183">
        <v>0</v>
      </c>
      <c r="E8" s="183"/>
      <c r="F8" s="184"/>
      <c r="G8" s="180"/>
      <c r="H8" s="183">
        <v>0</v>
      </c>
      <c r="I8" s="184">
        <v>48.28</v>
      </c>
      <c r="J8" s="180"/>
      <c r="K8" s="185"/>
    </row>
    <row r="9" spans="2:11" ht="18.75" hidden="1">
      <c r="B9" s="180" t="s">
        <v>11</v>
      </c>
      <c r="C9" s="183">
        <v>4790.06</v>
      </c>
      <c r="D9" s="183">
        <v>3707.55</v>
      </c>
      <c r="E9" s="183"/>
      <c r="F9" s="184">
        <v>2795.32</v>
      </c>
      <c r="G9" s="180"/>
      <c r="H9" s="183">
        <v>2795.32</v>
      </c>
      <c r="I9" s="184">
        <v>5702.29</v>
      </c>
      <c r="J9" s="180"/>
      <c r="K9" s="185"/>
    </row>
    <row r="10" spans="2:11" ht="18.75" hidden="1">
      <c r="B10" s="180" t="s">
        <v>12</v>
      </c>
      <c r="C10" s="180"/>
      <c r="D10" s="183">
        <f>SUM(D8:D9)</f>
        <v>3707.55</v>
      </c>
      <c r="E10" s="183"/>
      <c r="F10" s="180"/>
      <c r="G10" s="180"/>
      <c r="H10" s="183">
        <f>SUM(H8:H9)</f>
        <v>2795.32</v>
      </c>
      <c r="I10" s="180"/>
      <c r="J10" s="180"/>
      <c r="K10" s="185"/>
    </row>
    <row r="11" ht="18.75" hidden="1">
      <c r="B11" s="177" t="s">
        <v>296</v>
      </c>
    </row>
    <row r="12" ht="7.5" customHeight="1" hidden="1"/>
    <row r="13" ht="8.25" customHeight="1" hidden="1"/>
    <row r="14" spans="2:17" ht="18.75" hidden="1">
      <c r="B14" s="186" t="s">
        <v>252</v>
      </c>
      <c r="C14" s="511" t="s">
        <v>14</v>
      </c>
      <c r="D14" s="512"/>
      <c r="E14" s="433"/>
      <c r="F14" s="181"/>
      <c r="G14" s="181"/>
      <c r="H14" s="181"/>
      <c r="I14" s="181" t="s">
        <v>20</v>
      </c>
      <c r="J14" s="185"/>
      <c r="K14" s="185"/>
      <c r="L14" s="185"/>
      <c r="M14" s="185"/>
      <c r="N14" s="185"/>
      <c r="O14" s="185"/>
      <c r="P14" s="185"/>
      <c r="Q14" s="185"/>
    </row>
    <row r="15" spans="2:17" ht="14.25" customHeight="1" hidden="1">
      <c r="B15" s="187"/>
      <c r="C15" s="513"/>
      <c r="D15" s="514"/>
      <c r="E15" s="434"/>
      <c r="F15" s="181"/>
      <c r="G15" s="181"/>
      <c r="H15" s="181" t="s">
        <v>270</v>
      </c>
      <c r="I15" s="181"/>
      <c r="J15" s="185"/>
      <c r="K15" s="185"/>
      <c r="L15" s="185"/>
      <c r="M15" s="185"/>
      <c r="N15" s="185"/>
      <c r="O15" s="185"/>
      <c r="P15" s="185"/>
      <c r="Q15" s="185"/>
    </row>
    <row r="16" spans="2:17" ht="3.75" customHeight="1" hidden="1">
      <c r="B16" s="188"/>
      <c r="C16" s="180"/>
      <c r="D16" s="180"/>
      <c r="E16" s="180"/>
      <c r="F16" s="180"/>
      <c r="G16" s="180"/>
      <c r="H16" s="180"/>
      <c r="I16" s="180"/>
      <c r="J16" s="185"/>
      <c r="K16" s="185"/>
      <c r="L16" s="185"/>
      <c r="M16" s="185"/>
      <c r="N16" s="185"/>
      <c r="O16" s="185"/>
      <c r="P16" s="185"/>
      <c r="Q16" s="185"/>
    </row>
    <row r="17" spans="2:17" ht="13.5" customHeight="1" hidden="1">
      <c r="B17" s="180"/>
      <c r="C17" s="180"/>
      <c r="D17" s="180"/>
      <c r="E17" s="180"/>
      <c r="F17" s="180"/>
      <c r="G17" s="180"/>
      <c r="H17" s="180"/>
      <c r="I17" s="180"/>
      <c r="J17" s="185"/>
      <c r="K17" s="185"/>
      <c r="L17" s="185"/>
      <c r="M17" s="185"/>
      <c r="N17" s="185"/>
      <c r="O17" s="185"/>
      <c r="P17" s="185"/>
      <c r="Q17" s="185"/>
    </row>
    <row r="18" spans="2:17" ht="0.75" customHeight="1" hidden="1">
      <c r="B18" s="180"/>
      <c r="C18" s="180"/>
      <c r="D18" s="180"/>
      <c r="E18" s="180"/>
      <c r="F18" s="180"/>
      <c r="G18" s="180"/>
      <c r="H18" s="180"/>
      <c r="I18" s="180"/>
      <c r="J18" s="185"/>
      <c r="K18" s="185"/>
      <c r="L18" s="185"/>
      <c r="M18" s="185"/>
      <c r="N18" s="185"/>
      <c r="O18" s="185"/>
      <c r="P18" s="185"/>
      <c r="Q18" s="185"/>
    </row>
    <row r="19" spans="2:17" ht="14.25" customHeight="1" hidden="1" thickBot="1">
      <c r="B19" s="180"/>
      <c r="C19" s="180"/>
      <c r="D19" s="180"/>
      <c r="E19" s="180"/>
      <c r="F19" s="180"/>
      <c r="G19" s="180"/>
      <c r="H19" s="180"/>
      <c r="I19" s="180"/>
      <c r="J19" s="185"/>
      <c r="K19" s="185"/>
      <c r="L19" s="185"/>
      <c r="M19" s="185"/>
      <c r="N19" s="185"/>
      <c r="O19" s="185"/>
      <c r="P19" s="185"/>
      <c r="Q19" s="185"/>
    </row>
    <row r="20" spans="2:17" ht="0.75" customHeight="1" hidden="1">
      <c r="B20" s="180"/>
      <c r="C20" s="180"/>
      <c r="D20" s="180"/>
      <c r="E20" s="180"/>
      <c r="F20" s="180"/>
      <c r="G20" s="180"/>
      <c r="H20" s="180"/>
      <c r="I20" s="180"/>
      <c r="J20" s="185"/>
      <c r="K20" s="185"/>
      <c r="L20" s="185"/>
      <c r="M20" s="185"/>
      <c r="N20" s="185"/>
      <c r="O20" s="185"/>
      <c r="P20" s="185"/>
      <c r="Q20" s="185"/>
    </row>
    <row r="21" spans="2:17" ht="19.5" hidden="1" thickBot="1">
      <c r="B21" s="180"/>
      <c r="C21" s="180"/>
      <c r="D21" s="180"/>
      <c r="E21" s="180"/>
      <c r="F21" s="180"/>
      <c r="G21" s="189" t="s">
        <v>297</v>
      </c>
      <c r="H21" s="190" t="s">
        <v>262</v>
      </c>
      <c r="I21" s="180"/>
      <c r="J21" s="185"/>
      <c r="K21" s="185"/>
      <c r="L21" s="185"/>
      <c r="M21" s="185"/>
      <c r="N21" s="185"/>
      <c r="O21" s="185"/>
      <c r="P21" s="185"/>
      <c r="Q21" s="185"/>
    </row>
    <row r="22" spans="2:17" ht="18.75" hidden="1">
      <c r="B22" s="191" t="s">
        <v>215</v>
      </c>
      <c r="C22" s="191"/>
      <c r="D22" s="191"/>
      <c r="E22" s="191"/>
      <c r="F22" s="183"/>
      <c r="G22" s="180">
        <v>347.8</v>
      </c>
      <c r="H22" s="180">
        <v>7.55</v>
      </c>
      <c r="I22" s="184">
        <f>G22*H22</f>
        <v>2625.89</v>
      </c>
      <c r="J22" s="185"/>
      <c r="K22" s="185"/>
      <c r="L22" s="185"/>
      <c r="M22" s="185"/>
      <c r="N22" s="185"/>
      <c r="O22" s="185"/>
      <c r="P22" s="185"/>
      <c r="Q22" s="185"/>
    </row>
    <row r="23" spans="2:17" ht="18.75" hidden="1">
      <c r="B23" s="191" t="s">
        <v>216</v>
      </c>
      <c r="C23" s="191"/>
      <c r="D23" s="191"/>
      <c r="E23" s="191"/>
      <c r="F23" s="180"/>
      <c r="G23" s="180"/>
      <c r="H23" s="180"/>
      <c r="I23" s="180"/>
      <c r="J23" s="185"/>
      <c r="K23" s="185"/>
      <c r="L23" s="185"/>
      <c r="M23" s="185"/>
      <c r="N23" s="185"/>
      <c r="O23" s="185"/>
      <c r="P23" s="185"/>
      <c r="Q23" s="185"/>
    </row>
    <row r="24" spans="2:17" ht="2.25" customHeight="1" hidden="1">
      <c r="B24" s="191" t="s">
        <v>217</v>
      </c>
      <c r="C24" s="191" t="s">
        <v>218</v>
      </c>
      <c r="D24" s="191"/>
      <c r="E24" s="191"/>
      <c r="F24" s="180"/>
      <c r="G24" s="180"/>
      <c r="H24" s="180"/>
      <c r="I24" s="180"/>
      <c r="J24" s="185"/>
      <c r="K24" s="185"/>
      <c r="L24" s="185"/>
      <c r="M24" s="185"/>
      <c r="N24" s="185"/>
      <c r="O24" s="185"/>
      <c r="P24" s="185"/>
      <c r="Q24" s="185"/>
    </row>
    <row r="25" spans="2:17" ht="14.25" customHeight="1" hidden="1">
      <c r="B25" s="191" t="s">
        <v>219</v>
      </c>
      <c r="C25" s="191"/>
      <c r="D25" s="191"/>
      <c r="E25" s="191"/>
      <c r="F25" s="180"/>
      <c r="G25" s="180"/>
      <c r="H25" s="180"/>
      <c r="I25" s="180"/>
      <c r="J25" s="185"/>
      <c r="K25" s="185"/>
      <c r="L25" s="185"/>
      <c r="M25" s="185"/>
      <c r="N25" s="185"/>
      <c r="O25" s="185"/>
      <c r="P25" s="185"/>
      <c r="Q25" s="185"/>
    </row>
    <row r="26" spans="2:17" ht="18.75" hidden="1">
      <c r="B26" s="180"/>
      <c r="C26" s="180"/>
      <c r="D26" s="180"/>
      <c r="E26" s="180"/>
      <c r="F26" s="180"/>
      <c r="G26" s="180"/>
      <c r="H26" s="180"/>
      <c r="I26" s="180"/>
      <c r="J26" s="185"/>
      <c r="K26" s="185"/>
      <c r="L26" s="185"/>
      <c r="M26" s="185"/>
      <c r="N26" s="185"/>
      <c r="O26" s="185"/>
      <c r="P26" s="185"/>
      <c r="Q26" s="185"/>
    </row>
    <row r="27" spans="2:17" ht="0.75" customHeight="1" hidden="1">
      <c r="B27" s="180"/>
      <c r="C27" s="180"/>
      <c r="D27" s="180"/>
      <c r="E27" s="180"/>
      <c r="F27" s="180"/>
      <c r="G27" s="180"/>
      <c r="H27" s="180"/>
      <c r="I27" s="180"/>
      <c r="J27" s="185"/>
      <c r="K27" s="185"/>
      <c r="L27" s="185"/>
      <c r="M27" s="185"/>
      <c r="N27" s="185"/>
      <c r="O27" s="185"/>
      <c r="P27" s="185"/>
      <c r="Q27" s="185"/>
    </row>
    <row r="28" spans="2:17" ht="3.75" customHeight="1" hidden="1">
      <c r="B28" s="180"/>
      <c r="C28" s="180"/>
      <c r="D28" s="180"/>
      <c r="E28" s="180"/>
      <c r="F28" s="180"/>
      <c r="G28" s="180"/>
      <c r="H28" s="180"/>
      <c r="I28" s="180"/>
      <c r="J28" s="185"/>
      <c r="K28" s="185"/>
      <c r="L28" s="185"/>
      <c r="M28" s="185"/>
      <c r="N28" s="185"/>
      <c r="O28" s="185"/>
      <c r="P28" s="185"/>
      <c r="Q28" s="185"/>
    </row>
    <row r="29" spans="2:17" ht="18.75" hidden="1">
      <c r="B29" s="180"/>
      <c r="C29" s="180"/>
      <c r="D29" s="180"/>
      <c r="E29" s="180"/>
      <c r="F29" s="180"/>
      <c r="G29" s="180"/>
      <c r="H29" s="180"/>
      <c r="I29" s="180"/>
      <c r="J29" s="185"/>
      <c r="K29" s="185"/>
      <c r="L29" s="185"/>
      <c r="M29" s="185"/>
      <c r="N29" s="185"/>
      <c r="O29" s="185"/>
      <c r="P29" s="185"/>
      <c r="Q29" s="185"/>
    </row>
    <row r="30" spans="2:17" ht="0.75" customHeight="1" hidden="1">
      <c r="B30" s="180"/>
      <c r="C30" s="180"/>
      <c r="D30" s="180"/>
      <c r="E30" s="180"/>
      <c r="F30" s="180"/>
      <c r="G30" s="180"/>
      <c r="H30" s="180"/>
      <c r="I30" s="180"/>
      <c r="J30" s="185"/>
      <c r="K30" s="185"/>
      <c r="L30" s="185"/>
      <c r="M30" s="185"/>
      <c r="N30" s="185"/>
      <c r="O30" s="185"/>
      <c r="P30" s="185"/>
      <c r="Q30" s="185"/>
    </row>
    <row r="31" spans="2:17" ht="18.75" hidden="1">
      <c r="B31" s="180"/>
      <c r="C31" s="180"/>
      <c r="D31" s="180"/>
      <c r="E31" s="180"/>
      <c r="F31" s="180"/>
      <c r="G31" s="180"/>
      <c r="H31" s="180"/>
      <c r="I31" s="180"/>
      <c r="J31" s="185"/>
      <c r="K31" s="185"/>
      <c r="L31" s="185"/>
      <c r="M31" s="185"/>
      <c r="N31" s="185"/>
      <c r="O31" s="185"/>
      <c r="P31" s="185"/>
      <c r="Q31" s="185"/>
    </row>
    <row r="32" spans="2:17" ht="18.75" hidden="1">
      <c r="B32" s="180"/>
      <c r="C32" s="180"/>
      <c r="D32" s="180"/>
      <c r="E32" s="180"/>
      <c r="F32" s="180"/>
      <c r="G32" s="180"/>
      <c r="H32" s="180"/>
      <c r="I32" s="180"/>
      <c r="J32" s="185"/>
      <c r="K32" s="185"/>
      <c r="L32" s="185"/>
      <c r="M32" s="185"/>
      <c r="N32" s="185"/>
      <c r="O32" s="185"/>
      <c r="P32" s="185"/>
      <c r="Q32" s="185"/>
    </row>
    <row r="33" spans="1:28" s="146" customFormat="1" ht="18.75" hidden="1">
      <c r="A33" s="177"/>
      <c r="B33" s="180"/>
      <c r="C33" s="180"/>
      <c r="D33" s="180"/>
      <c r="E33" s="180"/>
      <c r="F33" s="180"/>
      <c r="G33" s="181"/>
      <c r="H33" s="181"/>
      <c r="I33" s="192"/>
      <c r="J33" s="185"/>
      <c r="K33" s="185"/>
      <c r="L33" s="185"/>
      <c r="M33" s="185"/>
      <c r="N33" s="185"/>
      <c r="O33" s="185"/>
      <c r="P33" s="185"/>
      <c r="Q33" s="185"/>
      <c r="R33" s="177"/>
      <c r="S33" s="177"/>
      <c r="T33" s="177"/>
      <c r="U33" s="177"/>
      <c r="V33" s="177"/>
      <c r="W33" s="178"/>
      <c r="X33" s="178"/>
      <c r="Y33" s="178"/>
      <c r="Z33" s="178"/>
      <c r="AA33" s="178"/>
      <c r="AB33" s="178"/>
    </row>
    <row r="34" spans="1:28" s="146" customFormat="1" ht="18.75" hidden="1">
      <c r="A34" s="177"/>
      <c r="B34" s="180"/>
      <c r="C34" s="180"/>
      <c r="D34" s="180"/>
      <c r="E34" s="180"/>
      <c r="F34" s="180"/>
      <c r="G34" s="180"/>
      <c r="H34" s="180" t="s">
        <v>27</v>
      </c>
      <c r="I34" s="193">
        <f>SUM(I17:I33)</f>
        <v>2625.89</v>
      </c>
      <c r="J34" s="185"/>
      <c r="K34" s="185"/>
      <c r="L34" s="185"/>
      <c r="M34" s="185"/>
      <c r="N34" s="185"/>
      <c r="O34" s="185"/>
      <c r="P34" s="185"/>
      <c r="Q34" s="185"/>
      <c r="R34" s="177"/>
      <c r="S34" s="177"/>
      <c r="T34" s="177"/>
      <c r="U34" s="177"/>
      <c r="V34" s="177"/>
      <c r="W34" s="178"/>
      <c r="X34" s="178"/>
      <c r="Y34" s="178"/>
      <c r="Z34" s="178"/>
      <c r="AA34" s="178"/>
      <c r="AB34" s="178"/>
    </row>
    <row r="35" spans="1:28" s="146" customFormat="1" ht="18.75">
      <c r="A35" s="515" t="s">
        <v>298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8"/>
      <c r="X35" s="178"/>
      <c r="Y35" s="178"/>
      <c r="Z35" s="178"/>
      <c r="AA35" s="178"/>
      <c r="AB35" s="178"/>
    </row>
    <row r="36" spans="1:28" s="146" customFormat="1" ht="18.75">
      <c r="A36" s="515"/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8"/>
      <c r="X36" s="178"/>
      <c r="Y36" s="178"/>
      <c r="Z36" s="178"/>
      <c r="AA36" s="178"/>
      <c r="AB36" s="178"/>
    </row>
    <row r="37" spans="1:28" s="146" customFormat="1" ht="18.75" hidden="1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8"/>
      <c r="X37" s="178"/>
      <c r="Y37" s="178"/>
      <c r="Z37" s="178"/>
      <c r="AA37" s="178"/>
      <c r="AB37" s="178"/>
    </row>
    <row r="38" spans="1:28" s="146" customFormat="1" ht="18.75" hidden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8"/>
      <c r="X38" s="178"/>
      <c r="Y38" s="178"/>
      <c r="Z38" s="178"/>
      <c r="AA38" s="178"/>
      <c r="AB38" s="178"/>
    </row>
    <row r="39" spans="1:28" s="146" customFormat="1" ht="18.75">
      <c r="A39" s="194"/>
      <c r="B39" s="195"/>
      <c r="C39" s="195"/>
      <c r="D39" s="195"/>
      <c r="E39" s="195"/>
      <c r="F39" s="195"/>
      <c r="G39" s="195"/>
      <c r="H39" s="194"/>
      <c r="I39" s="194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8"/>
      <c r="X39" s="178"/>
      <c r="Y39" s="178"/>
      <c r="Z39" s="178"/>
      <c r="AA39" s="178"/>
      <c r="AB39" s="178"/>
    </row>
    <row r="40" spans="1:28" s="146" customFormat="1" ht="18.75">
      <c r="A40" s="194"/>
      <c r="B40" s="194" t="s">
        <v>299</v>
      </c>
      <c r="C40" s="195"/>
      <c r="D40" s="195"/>
      <c r="E40" s="195"/>
      <c r="F40" s="195"/>
      <c r="G40" s="194"/>
      <c r="H40" s="195"/>
      <c r="I40" s="194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8"/>
      <c r="X40" s="178"/>
      <c r="Y40" s="178"/>
      <c r="Z40" s="178"/>
      <c r="AA40" s="178"/>
      <c r="AB40" s="178"/>
    </row>
    <row r="41" spans="1:28" s="146" customFormat="1" ht="18.75">
      <c r="A41" s="194"/>
      <c r="B41" s="195" t="s">
        <v>300</v>
      </c>
      <c r="C41" s="194" t="s">
        <v>301</v>
      </c>
      <c r="D41" s="194"/>
      <c r="E41" s="194"/>
      <c r="F41" s="195"/>
      <c r="G41" s="194"/>
      <c r="H41" s="195"/>
      <c r="I41" s="194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8"/>
      <c r="X41" s="178"/>
      <c r="Y41" s="178"/>
      <c r="Z41" s="178"/>
      <c r="AA41" s="178"/>
      <c r="AB41" s="178"/>
    </row>
    <row r="42" spans="1:28" s="146" customFormat="1" ht="18.75">
      <c r="A42" s="194"/>
      <c r="B42" s="195" t="s">
        <v>302</v>
      </c>
      <c r="C42" s="196">
        <v>1798.5</v>
      </c>
      <c r="D42" s="194" t="s">
        <v>303</v>
      </c>
      <c r="E42" s="194"/>
      <c r="F42" s="195"/>
      <c r="G42" s="194"/>
      <c r="H42" s="195"/>
      <c r="I42" s="194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8"/>
      <c r="X42" s="178"/>
      <c r="Y42" s="178"/>
      <c r="Z42" s="178"/>
      <c r="AA42" s="178"/>
      <c r="AB42" s="178"/>
    </row>
    <row r="43" spans="1:29" s="146" customFormat="1" ht="18" customHeight="1">
      <c r="A43" s="194"/>
      <c r="B43" s="195" t="s">
        <v>304</v>
      </c>
      <c r="C43" s="197" t="s">
        <v>363</v>
      </c>
      <c r="D43" s="194" t="s">
        <v>435</v>
      </c>
      <c r="E43" s="194"/>
      <c r="F43" s="194"/>
      <c r="G43" s="195"/>
      <c r="H43" s="195"/>
      <c r="I43" s="194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85"/>
      <c r="W43" s="239"/>
      <c r="X43" s="239"/>
      <c r="Y43" s="239"/>
      <c r="Z43" s="239"/>
      <c r="AA43" s="239"/>
      <c r="AB43" s="239"/>
      <c r="AC43" s="320"/>
    </row>
    <row r="44" spans="1:29" s="146" customFormat="1" ht="18" customHeight="1">
      <c r="A44" s="194"/>
      <c r="B44" s="195"/>
      <c r="C44" s="197"/>
      <c r="D44" s="194"/>
      <c r="E44" s="194"/>
      <c r="F44" s="194"/>
      <c r="G44" s="195"/>
      <c r="H44" s="195"/>
      <c r="I44" s="194"/>
      <c r="J44" s="177"/>
      <c r="K44" s="177"/>
      <c r="M44" s="177"/>
      <c r="N44" s="177"/>
      <c r="O44" s="177"/>
      <c r="P44" s="177"/>
      <c r="Q44" s="177"/>
      <c r="R44" s="177"/>
      <c r="S44" s="177"/>
      <c r="T44" s="177"/>
      <c r="U44" s="177"/>
      <c r="V44" s="185"/>
      <c r="W44" s="564"/>
      <c r="X44" s="564"/>
      <c r="Y44" s="564"/>
      <c r="Z44" s="564"/>
      <c r="AA44" s="564"/>
      <c r="AB44" s="239"/>
      <c r="AC44" s="320"/>
    </row>
    <row r="45" spans="1:29" s="146" customFormat="1" ht="60" customHeight="1">
      <c r="A45" s="194"/>
      <c r="B45" s="195"/>
      <c r="C45" s="197"/>
      <c r="D45" s="194"/>
      <c r="E45" s="194"/>
      <c r="F45" s="194"/>
      <c r="G45" s="198" t="s">
        <v>307</v>
      </c>
      <c r="H45" s="199" t="s">
        <v>1</v>
      </c>
      <c r="I45" s="199" t="s">
        <v>2</v>
      </c>
      <c r="J45" s="200" t="s">
        <v>308</v>
      </c>
      <c r="K45" s="430" t="s">
        <v>309</v>
      </c>
      <c r="M45" s="177"/>
      <c r="N45" s="177"/>
      <c r="O45" s="177"/>
      <c r="P45" s="177"/>
      <c r="Q45" s="177"/>
      <c r="R45" s="177"/>
      <c r="S45" s="177"/>
      <c r="T45" s="177"/>
      <c r="U45" s="177"/>
      <c r="V45" s="320"/>
      <c r="W45" s="321"/>
      <c r="X45" s="321"/>
      <c r="Y45" s="321"/>
      <c r="Z45" s="321"/>
      <c r="AA45" s="321"/>
      <c r="AB45" s="239"/>
      <c r="AC45" s="320"/>
    </row>
    <row r="46" spans="1:29" s="207" customFormat="1" ht="12.75" customHeight="1">
      <c r="A46" s="202"/>
      <c r="B46" s="203"/>
      <c r="C46" s="204"/>
      <c r="D46" s="202"/>
      <c r="E46" s="202"/>
      <c r="F46" s="202"/>
      <c r="G46" s="205" t="s">
        <v>51</v>
      </c>
      <c r="H46" s="205" t="s">
        <v>51</v>
      </c>
      <c r="I46" s="205" t="s">
        <v>51</v>
      </c>
      <c r="J46" s="205" t="s">
        <v>51</v>
      </c>
      <c r="K46" s="205" t="s">
        <v>51</v>
      </c>
      <c r="M46" s="206" t="s">
        <v>397</v>
      </c>
      <c r="N46" s="206" t="s">
        <v>398</v>
      </c>
      <c r="O46" s="280" t="s">
        <v>409</v>
      </c>
      <c r="P46" s="280" t="s">
        <v>311</v>
      </c>
      <c r="Q46" s="280" t="s">
        <v>410</v>
      </c>
      <c r="R46" s="280" t="s">
        <v>411</v>
      </c>
      <c r="S46" s="206"/>
      <c r="V46" s="322"/>
      <c r="W46" s="323"/>
      <c r="X46" s="323"/>
      <c r="Y46" s="323"/>
      <c r="Z46" s="323"/>
      <c r="AA46" s="323"/>
      <c r="AB46" s="324"/>
      <c r="AC46" s="282"/>
    </row>
    <row r="47" spans="1:29" s="146" customFormat="1" ht="33" customHeight="1">
      <c r="A47" s="194"/>
      <c r="B47" s="503" t="s">
        <v>314</v>
      </c>
      <c r="C47" s="503"/>
      <c r="D47" s="503"/>
      <c r="E47" s="503"/>
      <c r="F47" s="503"/>
      <c r="G47" s="210">
        <f>G49+G50</f>
        <v>16.1</v>
      </c>
      <c r="H47" s="211">
        <f>H49+H50</f>
        <v>28955.850000000002</v>
      </c>
      <c r="I47" s="211">
        <f>I49+I50</f>
        <v>25001.909999999996</v>
      </c>
      <c r="J47" s="211">
        <f>J50+J49</f>
        <v>18266.655000000002</v>
      </c>
      <c r="K47" s="211">
        <f>I47-J47</f>
        <v>6735.254999999994</v>
      </c>
      <c r="M47" s="370">
        <v>73901.82</v>
      </c>
      <c r="N47" s="370">
        <v>77855.76</v>
      </c>
      <c r="O47" s="285">
        <v>24909.979999999996</v>
      </c>
      <c r="P47" s="285">
        <v>91.92999999999999</v>
      </c>
      <c r="Q47" s="285">
        <v>0</v>
      </c>
      <c r="R47" s="285">
        <v>39.02</v>
      </c>
      <c r="S47" s="286"/>
      <c r="T47" s="177"/>
      <c r="U47" s="177"/>
      <c r="V47" s="322"/>
      <c r="W47" s="325"/>
      <c r="X47" s="325"/>
      <c r="Y47" s="325"/>
      <c r="Z47" s="323"/>
      <c r="AA47" s="326"/>
      <c r="AB47" s="239"/>
      <c r="AC47" s="320"/>
    </row>
    <row r="48" spans="1:29" s="146" customFormat="1" ht="18" customHeight="1">
      <c r="A48" s="194"/>
      <c r="B48" s="516" t="s">
        <v>315</v>
      </c>
      <c r="C48" s="486"/>
      <c r="D48" s="486"/>
      <c r="E48" s="486"/>
      <c r="F48" s="487"/>
      <c r="G48" s="213"/>
      <c r="H48" s="214"/>
      <c r="I48" s="214"/>
      <c r="J48" s="180"/>
      <c r="K48" s="180"/>
      <c r="L48" s="385">
        <f>K49+K50</f>
        <v>6735.254999999995</v>
      </c>
      <c r="M48" s="177"/>
      <c r="N48" s="177"/>
      <c r="O48" s="177"/>
      <c r="P48" s="177"/>
      <c r="Q48" s="177"/>
      <c r="R48" s="177"/>
      <c r="S48" s="177"/>
      <c r="T48" s="177"/>
      <c r="U48" s="177"/>
      <c r="V48" s="322"/>
      <c r="W48" s="325"/>
      <c r="X48" s="325"/>
      <c r="Y48" s="325"/>
      <c r="Z48" s="323"/>
      <c r="AA48" s="326"/>
      <c r="AB48" s="239"/>
      <c r="AC48" s="320"/>
    </row>
    <row r="49" spans="1:29" s="146" customFormat="1" ht="18" customHeight="1">
      <c r="A49" s="194"/>
      <c r="B49" s="501" t="s">
        <v>11</v>
      </c>
      <c r="C49" s="501"/>
      <c r="D49" s="501"/>
      <c r="E49" s="501"/>
      <c r="F49" s="501"/>
      <c r="G49" s="213">
        <f>G58</f>
        <v>10.030000000000001</v>
      </c>
      <c r="H49" s="214">
        <f>G49*C42</f>
        <v>18038.955</v>
      </c>
      <c r="I49" s="214">
        <f>H49</f>
        <v>18038.955</v>
      </c>
      <c r="J49" s="214">
        <f>H58</f>
        <v>18038.955</v>
      </c>
      <c r="K49" s="214">
        <f>I49-J49</f>
        <v>0</v>
      </c>
      <c r="M49" s="177"/>
      <c r="N49" s="177"/>
      <c r="O49" s="177"/>
      <c r="P49" s="177"/>
      <c r="Q49" s="177"/>
      <c r="R49" s="177"/>
      <c r="S49" s="177"/>
      <c r="T49" s="177"/>
      <c r="U49" s="177"/>
      <c r="V49" s="322"/>
      <c r="W49" s="327"/>
      <c r="X49" s="327"/>
      <c r="Y49" s="327"/>
      <c r="Z49" s="323"/>
      <c r="AA49" s="328"/>
      <c r="AB49" s="239"/>
      <c r="AC49" s="320"/>
    </row>
    <row r="50" spans="1:29" s="146" customFormat="1" ht="18" customHeight="1">
      <c r="A50" s="194"/>
      <c r="B50" s="501" t="s">
        <v>62</v>
      </c>
      <c r="C50" s="501"/>
      <c r="D50" s="501"/>
      <c r="E50" s="501"/>
      <c r="F50" s="501"/>
      <c r="G50" s="213">
        <v>6.07</v>
      </c>
      <c r="H50" s="214">
        <f>G50*C42</f>
        <v>10916.895</v>
      </c>
      <c r="I50" s="214">
        <f>O47+P47-I49</f>
        <v>6962.9549999999945</v>
      </c>
      <c r="J50" s="214">
        <f>H64</f>
        <v>227.7</v>
      </c>
      <c r="K50" s="214">
        <f>I50-J50</f>
        <v>6735.254999999995</v>
      </c>
      <c r="M50" s="177"/>
      <c r="N50" s="177"/>
      <c r="O50" s="177"/>
      <c r="P50" s="177"/>
      <c r="Q50" s="177"/>
      <c r="R50" s="177"/>
      <c r="S50" s="177"/>
      <c r="T50" s="177"/>
      <c r="U50" s="177"/>
      <c r="V50" s="322"/>
      <c r="W50" s="325"/>
      <c r="X50" s="325"/>
      <c r="Y50" s="325"/>
      <c r="Z50" s="323"/>
      <c r="AA50" s="326"/>
      <c r="AB50" s="239"/>
      <c r="AC50" s="320"/>
    </row>
    <row r="51" spans="1:29" s="146" customFormat="1" ht="36.75" customHeight="1">
      <c r="A51" s="194"/>
      <c r="B51" s="279"/>
      <c r="C51" s="279"/>
      <c r="D51" s="279"/>
      <c r="E51" s="279"/>
      <c r="F51" s="278"/>
      <c r="G51" s="177"/>
      <c r="H51" s="177"/>
      <c r="I51" s="177"/>
      <c r="J51" s="177"/>
      <c r="K51" s="177"/>
      <c r="M51" s="177"/>
      <c r="N51" s="177"/>
      <c r="O51" s="177"/>
      <c r="P51" s="177"/>
      <c r="Q51" s="177"/>
      <c r="R51" s="177"/>
      <c r="S51" s="177"/>
      <c r="T51" s="177"/>
      <c r="U51" s="177"/>
      <c r="V51" s="322"/>
      <c r="W51" s="325"/>
      <c r="X51" s="325"/>
      <c r="Y51" s="325"/>
      <c r="Z51" s="323"/>
      <c r="AA51" s="326"/>
      <c r="AB51" s="239"/>
      <c r="AC51" s="320"/>
    </row>
    <row r="52" spans="1:29" s="146" customFormat="1" ht="18.75">
      <c r="A52" s="194"/>
      <c r="B52" s="177"/>
      <c r="C52" s="177"/>
      <c r="D52" s="177"/>
      <c r="E52" s="177"/>
      <c r="F52" s="177"/>
      <c r="G52" s="215" t="s">
        <v>345</v>
      </c>
      <c r="H52" s="215" t="s">
        <v>1</v>
      </c>
      <c r="I52" s="215" t="s">
        <v>2</v>
      </c>
      <c r="J52" s="215" t="s">
        <v>346</v>
      </c>
      <c r="K52" s="215" t="s">
        <v>391</v>
      </c>
      <c r="L52" s="216"/>
      <c r="M52" s="177"/>
      <c r="N52" s="177"/>
      <c r="O52" s="177"/>
      <c r="P52" s="177"/>
      <c r="Q52" s="177"/>
      <c r="R52" s="177"/>
      <c r="S52" s="177"/>
      <c r="T52" s="177"/>
      <c r="U52" s="177"/>
      <c r="V52" s="322"/>
      <c r="W52" s="325"/>
      <c r="X52" s="325"/>
      <c r="Y52" s="325"/>
      <c r="Z52" s="323"/>
      <c r="AA52" s="326"/>
      <c r="AB52" s="239"/>
      <c r="AC52" s="320"/>
    </row>
    <row r="53" spans="1:29" s="146" customFormat="1" ht="18" customHeight="1">
      <c r="A53" s="177"/>
      <c r="B53" s="503" t="s">
        <v>344</v>
      </c>
      <c r="C53" s="503"/>
      <c r="D53" s="503"/>
      <c r="E53" s="503"/>
      <c r="F53" s="517"/>
      <c r="G53" s="217">
        <f>'04 16 г'!J53</f>
        <v>4250.219999999996</v>
      </c>
      <c r="H53" s="217">
        <f>Q47</f>
        <v>0</v>
      </c>
      <c r="I53" s="217">
        <f>R47</f>
        <v>39.02</v>
      </c>
      <c r="J53" s="217">
        <f>G53+H53-I53</f>
        <v>4211.199999999995</v>
      </c>
      <c r="K53" s="217">
        <f>I53+D54</f>
        <v>39.02</v>
      </c>
      <c r="L53" s="177"/>
      <c r="M53" s="177"/>
      <c r="N53" s="185"/>
      <c r="O53" s="177"/>
      <c r="P53" s="177"/>
      <c r="Q53" s="177"/>
      <c r="R53" s="177"/>
      <c r="S53" s="177"/>
      <c r="T53" s="177"/>
      <c r="U53" s="177"/>
      <c r="V53" s="322"/>
      <c r="W53" s="325"/>
      <c r="X53" s="325"/>
      <c r="Y53" s="325"/>
      <c r="Z53" s="323"/>
      <c r="AA53" s="326"/>
      <c r="AB53" s="239"/>
      <c r="AC53" s="320"/>
    </row>
    <row r="54" spans="1:29" s="146" customFormat="1" ht="18" customHeight="1">
      <c r="A54" s="177"/>
      <c r="B54" s="566"/>
      <c r="C54" s="566"/>
      <c r="D54" s="231"/>
      <c r="E54" s="231"/>
      <c r="F54" s="194" t="s">
        <v>422</v>
      </c>
      <c r="G54" s="195"/>
      <c r="H54" s="195"/>
      <c r="I54" s="194"/>
      <c r="J54" s="177"/>
      <c r="K54" s="177"/>
      <c r="L54" s="177"/>
      <c r="M54" s="177"/>
      <c r="N54" s="281"/>
      <c r="O54" s="177"/>
      <c r="P54" s="177"/>
      <c r="Q54" s="177"/>
      <c r="R54" s="177"/>
      <c r="S54" s="177"/>
      <c r="T54" s="177"/>
      <c r="U54" s="177"/>
      <c r="V54" s="322"/>
      <c r="W54" s="325"/>
      <c r="X54" s="325"/>
      <c r="Y54" s="325"/>
      <c r="Z54" s="323"/>
      <c r="AA54" s="326"/>
      <c r="AB54" s="239"/>
      <c r="AC54" s="320"/>
    </row>
    <row r="55" spans="1:29" s="146" customFormat="1" ht="18.75">
      <c r="A55" s="194"/>
      <c r="B55" s="218"/>
      <c r="C55" s="219"/>
      <c r="D55" s="220"/>
      <c r="E55" s="220"/>
      <c r="F55" s="220"/>
      <c r="G55" s="217" t="s">
        <v>307</v>
      </c>
      <c r="H55" s="217" t="s">
        <v>317</v>
      </c>
      <c r="I55" s="194"/>
      <c r="J55" s="177"/>
      <c r="K55" s="177"/>
      <c r="L55" s="553" t="s">
        <v>321</v>
      </c>
      <c r="M55" s="553"/>
      <c r="N55" s="552" t="s">
        <v>338</v>
      </c>
      <c r="O55" s="406"/>
      <c r="P55" s="407"/>
      <c r="Q55" s="177"/>
      <c r="R55" s="177"/>
      <c r="S55" s="177"/>
      <c r="T55" s="177"/>
      <c r="U55" s="177"/>
      <c r="V55" s="322"/>
      <c r="W55" s="325"/>
      <c r="X55" s="325"/>
      <c r="Y55" s="325"/>
      <c r="Z55" s="323"/>
      <c r="AA55" s="326"/>
      <c r="AB55" s="239"/>
      <c r="AC55" s="320"/>
    </row>
    <row r="56" spans="1:29" s="207" customFormat="1" ht="11.25" customHeight="1">
      <c r="A56" s="221"/>
      <c r="B56" s="222"/>
      <c r="C56" s="223"/>
      <c r="D56" s="224"/>
      <c r="E56" s="224"/>
      <c r="F56" s="224"/>
      <c r="G56" s="205" t="s">
        <v>51</v>
      </c>
      <c r="H56" s="205" t="s">
        <v>51</v>
      </c>
      <c r="I56" s="202"/>
      <c r="L56" s="553"/>
      <c r="M56" s="553"/>
      <c r="N56" s="552"/>
      <c r="O56" s="408"/>
      <c r="P56" s="124"/>
      <c r="V56" s="322"/>
      <c r="W56" s="325"/>
      <c r="X56" s="325"/>
      <c r="Y56" s="325"/>
      <c r="Z56" s="323"/>
      <c r="AA56" s="326"/>
      <c r="AB56" s="324"/>
      <c r="AC56" s="282"/>
    </row>
    <row r="57" spans="1:29" s="146" customFormat="1" ht="33.75" customHeight="1">
      <c r="A57" s="225" t="s">
        <v>318</v>
      </c>
      <c r="B57" s="504" t="s">
        <v>342</v>
      </c>
      <c r="C57" s="505"/>
      <c r="D57" s="505"/>
      <c r="E57" s="505"/>
      <c r="F57" s="505"/>
      <c r="G57" s="180"/>
      <c r="H57" s="226">
        <f>H58+H64</f>
        <v>18266.655000000002</v>
      </c>
      <c r="I57" s="194"/>
      <c r="J57" s="177"/>
      <c r="K57" s="177"/>
      <c r="L57" s="409" t="s">
        <v>429</v>
      </c>
      <c r="M57" s="570" t="s">
        <v>430</v>
      </c>
      <c r="N57" s="571"/>
      <c r="O57" s="410" t="s">
        <v>431</v>
      </c>
      <c r="P57" s="411" t="s">
        <v>432</v>
      </c>
      <c r="Q57" s="177"/>
      <c r="R57" s="177"/>
      <c r="S57" s="177"/>
      <c r="T57" s="177"/>
      <c r="U57" s="177"/>
      <c r="V57" s="322"/>
      <c r="W57" s="325"/>
      <c r="X57" s="325"/>
      <c r="Y57" s="325"/>
      <c r="Z57" s="323"/>
      <c r="AA57" s="326"/>
      <c r="AB57" s="239"/>
      <c r="AC57" s="320"/>
    </row>
    <row r="58" spans="1:29" s="146" customFormat="1" ht="18.75">
      <c r="A58" s="227" t="s">
        <v>320</v>
      </c>
      <c r="B58" s="506" t="s">
        <v>321</v>
      </c>
      <c r="C58" s="507"/>
      <c r="D58" s="507"/>
      <c r="E58" s="507"/>
      <c r="F58" s="508"/>
      <c r="G58" s="230">
        <f>SUM(G59:G63)</f>
        <v>10.030000000000001</v>
      </c>
      <c r="H58" s="376">
        <f>SUM(H59:H63)</f>
        <v>18038.955</v>
      </c>
      <c r="I58" s="194"/>
      <c r="J58" s="177"/>
      <c r="K58" s="229"/>
      <c r="L58" s="412"/>
      <c r="M58" s="412"/>
      <c r="N58" s="412"/>
      <c r="O58" s="412"/>
      <c r="P58" s="412"/>
      <c r="Q58" s="177"/>
      <c r="R58" s="177"/>
      <c r="S58" s="177"/>
      <c r="T58" s="177"/>
      <c r="U58" s="177"/>
      <c r="V58" s="329"/>
      <c r="W58" s="330"/>
      <c r="X58" s="330"/>
      <c r="Y58" s="330"/>
      <c r="Z58" s="330"/>
      <c r="AA58" s="330"/>
      <c r="AB58" s="239"/>
      <c r="AC58" s="320"/>
    </row>
    <row r="59" spans="1:29" s="146" customFormat="1" ht="18.75">
      <c r="A59" s="432" t="s">
        <v>322</v>
      </c>
      <c r="B59" s="509" t="s">
        <v>323</v>
      </c>
      <c r="C59" s="507"/>
      <c r="D59" s="507"/>
      <c r="E59" s="507"/>
      <c r="F59" s="508"/>
      <c r="G59" s="230">
        <v>1.5600000000000005</v>
      </c>
      <c r="H59" s="431">
        <f>G59*C$42</f>
        <v>2805.6600000000008</v>
      </c>
      <c r="I59" s="194"/>
      <c r="J59" s="177"/>
      <c r="K59" s="229"/>
      <c r="L59" s="412"/>
      <c r="M59" s="412"/>
      <c r="N59" s="412"/>
      <c r="O59" s="412"/>
      <c r="P59" s="412"/>
      <c r="Q59" s="177"/>
      <c r="R59" s="177"/>
      <c r="S59" s="177"/>
      <c r="T59" s="177"/>
      <c r="U59" s="177"/>
      <c r="V59" s="185"/>
      <c r="W59" s="239"/>
      <c r="X59" s="239"/>
      <c r="Y59" s="239"/>
      <c r="Z59" s="239"/>
      <c r="AA59" s="239"/>
      <c r="AB59" s="239"/>
      <c r="AC59" s="320"/>
    </row>
    <row r="60" spans="1:29" s="146" customFormat="1" ht="34.5" customHeight="1">
      <c r="A60" s="432" t="s">
        <v>324</v>
      </c>
      <c r="B60" s="510" t="s">
        <v>325</v>
      </c>
      <c r="C60" s="499"/>
      <c r="D60" s="499"/>
      <c r="E60" s="499"/>
      <c r="F60" s="499"/>
      <c r="G60" s="430">
        <v>1.8400000000000005</v>
      </c>
      <c r="H60" s="431">
        <f>G60*C$42</f>
        <v>3309.240000000001</v>
      </c>
      <c r="I60" s="194"/>
      <c r="J60" s="177"/>
      <c r="K60" s="229"/>
      <c r="L60" s="412"/>
      <c r="M60" s="412"/>
      <c r="N60" s="412"/>
      <c r="O60" s="412"/>
      <c r="P60" s="412"/>
      <c r="Q60" s="177"/>
      <c r="R60" s="177"/>
      <c r="S60" s="177"/>
      <c r="T60" s="177"/>
      <c r="U60" s="177"/>
      <c r="V60" s="185"/>
      <c r="W60" s="239"/>
      <c r="X60" s="239"/>
      <c r="Y60" s="239"/>
      <c r="Z60" s="239"/>
      <c r="AA60" s="239"/>
      <c r="AB60" s="239"/>
      <c r="AC60" s="320"/>
    </row>
    <row r="61" spans="1:29" s="146" customFormat="1" ht="34.5" customHeight="1">
      <c r="A61" s="377" t="s">
        <v>326</v>
      </c>
      <c r="B61" s="567" t="s">
        <v>327</v>
      </c>
      <c r="C61" s="568"/>
      <c r="D61" s="568"/>
      <c r="E61" s="568"/>
      <c r="F61" s="569"/>
      <c r="G61" s="379">
        <v>1.33</v>
      </c>
      <c r="H61" s="378">
        <f>G61*C$42</f>
        <v>2392.005</v>
      </c>
      <c r="I61" s="194"/>
      <c r="J61" s="177"/>
      <c r="K61" s="177"/>
      <c r="L61" s="412"/>
      <c r="M61" s="412"/>
      <c r="N61" s="412"/>
      <c r="O61" s="412"/>
      <c r="P61" s="412"/>
      <c r="Q61" s="177"/>
      <c r="R61" s="177"/>
      <c r="S61" s="177"/>
      <c r="T61" s="177"/>
      <c r="U61" s="177"/>
      <c r="V61" s="185"/>
      <c r="W61" s="239"/>
      <c r="X61" s="239"/>
      <c r="Y61" s="239"/>
      <c r="Z61" s="239"/>
      <c r="AA61" s="239"/>
      <c r="AB61" s="239"/>
      <c r="AC61" s="320"/>
    </row>
    <row r="62" spans="1:28" s="146" customFormat="1" ht="34.5" customHeight="1">
      <c r="A62" s="377" t="s">
        <v>328</v>
      </c>
      <c r="B62" s="567" t="s">
        <v>329</v>
      </c>
      <c r="C62" s="568"/>
      <c r="D62" s="568"/>
      <c r="E62" s="568"/>
      <c r="F62" s="569"/>
      <c r="G62" s="379">
        <v>1.36</v>
      </c>
      <c r="H62" s="378">
        <f>G62*C$42</f>
        <v>2445.96</v>
      </c>
      <c r="I62" s="194"/>
      <c r="J62" s="177"/>
      <c r="K62" s="177"/>
      <c r="L62" s="412"/>
      <c r="M62" s="412"/>
      <c r="N62" s="412"/>
      <c r="O62" s="412"/>
      <c r="P62" s="412"/>
      <c r="Q62" s="177"/>
      <c r="R62" s="177"/>
      <c r="S62" s="177"/>
      <c r="T62" s="177"/>
      <c r="U62" s="177"/>
      <c r="V62" s="177"/>
      <c r="W62" s="197"/>
      <c r="X62" s="178"/>
      <c r="Y62" s="178"/>
      <c r="Z62" s="178"/>
      <c r="AA62" s="178"/>
      <c r="AB62" s="178"/>
    </row>
    <row r="63" spans="1:28" s="146" customFormat="1" ht="18.75">
      <c r="A63" s="432" t="s">
        <v>330</v>
      </c>
      <c r="B63" s="496" t="s">
        <v>420</v>
      </c>
      <c r="C63" s="496"/>
      <c r="D63" s="496"/>
      <c r="E63" s="496"/>
      <c r="F63" s="496"/>
      <c r="G63" s="217">
        <v>3.94</v>
      </c>
      <c r="H63" s="231">
        <f>G63*C$42</f>
        <v>7086.09</v>
      </c>
      <c r="I63" s="194"/>
      <c r="J63" s="177"/>
      <c r="K63" s="177"/>
      <c r="L63" s="412"/>
      <c r="M63" s="412"/>
      <c r="N63" s="412"/>
      <c r="O63" s="412"/>
      <c r="P63" s="412"/>
      <c r="Q63" s="177"/>
      <c r="R63" s="177"/>
      <c r="S63" s="177"/>
      <c r="T63" s="177"/>
      <c r="U63" s="177"/>
      <c r="V63" s="177"/>
      <c r="W63" s="178"/>
      <c r="X63" s="178"/>
      <c r="Y63" s="178"/>
      <c r="Z63" s="178"/>
      <c r="AA63" s="178"/>
      <c r="AB63" s="178"/>
    </row>
    <row r="64" spans="1:28" s="146" customFormat="1" ht="18.75">
      <c r="A64" s="226" t="s">
        <v>332</v>
      </c>
      <c r="B64" s="497" t="s">
        <v>333</v>
      </c>
      <c r="C64" s="480"/>
      <c r="D64" s="480"/>
      <c r="E64" s="480"/>
      <c r="F64" s="480"/>
      <c r="G64" s="226"/>
      <c r="H64" s="226">
        <f>SUM(H65:H71)</f>
        <v>227.7</v>
      </c>
      <c r="I64" s="194"/>
      <c r="J64" s="177"/>
      <c r="K64" s="177"/>
      <c r="L64" s="414" t="s">
        <v>433</v>
      </c>
      <c r="M64" s="406" t="s">
        <v>434</v>
      </c>
      <c r="N64" s="414"/>
      <c r="O64" s="414"/>
      <c r="P64" s="414"/>
      <c r="Q64" s="177"/>
      <c r="R64" s="177"/>
      <c r="S64" s="177"/>
      <c r="T64" s="177"/>
      <c r="U64" s="177"/>
      <c r="V64" s="177"/>
      <c r="W64" s="197"/>
      <c r="X64" s="178"/>
      <c r="Y64" s="178"/>
      <c r="Z64" s="178"/>
      <c r="AA64" s="178"/>
      <c r="AB64" s="178"/>
    </row>
    <row r="65" spans="1:28" s="146" customFormat="1" ht="18.75">
      <c r="A65" s="216"/>
      <c r="B65" s="498" t="s">
        <v>334</v>
      </c>
      <c r="C65" s="499"/>
      <c r="D65" s="499"/>
      <c r="E65" s="499"/>
      <c r="F65" s="499"/>
      <c r="G65" s="232"/>
      <c r="H65" s="232"/>
      <c r="I65" s="194"/>
      <c r="J65" s="177"/>
      <c r="K65" s="177"/>
      <c r="L65" s="414"/>
      <c r="M65" s="414"/>
      <c r="N65" s="414"/>
      <c r="O65" s="414"/>
      <c r="P65" s="414"/>
      <c r="Q65" s="177"/>
      <c r="R65" s="177"/>
      <c r="S65" s="177"/>
      <c r="T65" s="177"/>
      <c r="U65" s="177"/>
      <c r="V65" s="177"/>
      <c r="W65" s="178"/>
      <c r="X65" s="178"/>
      <c r="Y65" s="178"/>
      <c r="Z65" s="178"/>
      <c r="AA65" s="178"/>
      <c r="AB65" s="178"/>
    </row>
    <row r="66" spans="1:28" s="146" customFormat="1" ht="18.75">
      <c r="A66" s="216"/>
      <c r="B66" s="498" t="s">
        <v>350</v>
      </c>
      <c r="C66" s="499"/>
      <c r="D66" s="499"/>
      <c r="E66" s="499"/>
      <c r="F66" s="499"/>
      <c r="G66" s="231"/>
      <c r="H66" s="231"/>
      <c r="I66" s="194"/>
      <c r="J66" s="177"/>
      <c r="K66" s="177"/>
      <c r="L66" s="414"/>
      <c r="M66" s="414"/>
      <c r="N66" s="414"/>
      <c r="O66" s="414"/>
      <c r="P66" s="414"/>
      <c r="Q66" s="177"/>
      <c r="R66" s="177"/>
      <c r="S66" s="177"/>
      <c r="T66" s="177"/>
      <c r="U66" s="177"/>
      <c r="V66" s="177"/>
      <c r="W66" s="178"/>
      <c r="X66" s="178"/>
      <c r="Y66" s="178"/>
      <c r="Z66" s="178"/>
      <c r="AA66" s="178"/>
      <c r="AB66" s="178"/>
    </row>
    <row r="67" spans="1:28" s="146" customFormat="1" ht="18.75" customHeight="1">
      <c r="A67" s="216"/>
      <c r="B67" s="572" t="s">
        <v>439</v>
      </c>
      <c r="C67" s="489"/>
      <c r="D67" s="489"/>
      <c r="E67" s="489"/>
      <c r="F67" s="490"/>
      <c r="G67" s="231"/>
      <c r="H67" s="231">
        <v>227.7</v>
      </c>
      <c r="I67" s="194"/>
      <c r="J67" s="177"/>
      <c r="K67" s="177"/>
      <c r="L67" s="414"/>
      <c r="M67" s="414"/>
      <c r="N67" s="414"/>
      <c r="O67" s="414"/>
      <c r="P67" s="414"/>
      <c r="Q67" s="177"/>
      <c r="R67" s="177"/>
      <c r="S67" s="177"/>
      <c r="T67" s="177"/>
      <c r="U67" s="177"/>
      <c r="V67" s="177"/>
      <c r="W67" s="197"/>
      <c r="X67" s="178"/>
      <c r="Y67" s="178"/>
      <c r="Z67" s="178"/>
      <c r="AA67" s="178"/>
      <c r="AB67" s="178"/>
    </row>
    <row r="68" spans="1:28" s="146" customFormat="1" ht="18.75" customHeight="1">
      <c r="A68" s="216"/>
      <c r="B68" s="488"/>
      <c r="C68" s="489"/>
      <c r="D68" s="489"/>
      <c r="E68" s="489"/>
      <c r="F68" s="490"/>
      <c r="G68" s="231"/>
      <c r="H68" s="231"/>
      <c r="I68" s="194"/>
      <c r="J68" s="177"/>
      <c r="K68" s="177"/>
      <c r="L68" s="414"/>
      <c r="M68" s="414"/>
      <c r="N68" s="414"/>
      <c r="O68" s="414"/>
      <c r="P68" s="414"/>
      <c r="Q68" s="177"/>
      <c r="R68" s="177"/>
      <c r="S68" s="177"/>
      <c r="T68" s="177"/>
      <c r="U68" s="177"/>
      <c r="V68" s="177"/>
      <c r="W68" s="178"/>
      <c r="X68" s="178"/>
      <c r="Y68" s="178"/>
      <c r="Z68" s="178"/>
      <c r="AA68" s="178"/>
      <c r="AB68" s="178"/>
    </row>
    <row r="69" spans="1:28" s="146" customFormat="1" ht="18.75" customHeight="1">
      <c r="A69" s="216"/>
      <c r="B69" s="488"/>
      <c r="C69" s="489"/>
      <c r="D69" s="489"/>
      <c r="E69" s="489"/>
      <c r="F69" s="490"/>
      <c r="G69" s="231"/>
      <c r="H69" s="231"/>
      <c r="I69" s="194"/>
      <c r="J69" s="177"/>
      <c r="K69" s="177"/>
      <c r="L69" s="194"/>
      <c r="M69" s="194"/>
      <c r="N69" s="177"/>
      <c r="O69" s="177"/>
      <c r="P69" s="177"/>
      <c r="Q69" s="177"/>
      <c r="R69" s="177"/>
      <c r="S69" s="177"/>
      <c r="T69" s="177"/>
      <c r="U69" s="177"/>
      <c r="V69" s="177"/>
      <c r="W69" s="178"/>
      <c r="X69" s="178"/>
      <c r="Y69" s="178"/>
      <c r="Z69" s="178"/>
      <c r="AA69" s="178"/>
      <c r="AB69" s="178"/>
    </row>
    <row r="70" spans="1:28" s="146" customFormat="1" ht="18.75" customHeight="1" hidden="1">
      <c r="A70" s="216"/>
      <c r="B70" s="488" t="s">
        <v>336</v>
      </c>
      <c r="C70" s="489"/>
      <c r="D70" s="489"/>
      <c r="E70" s="489"/>
      <c r="F70" s="490"/>
      <c r="G70" s="231"/>
      <c r="H70" s="231"/>
      <c r="I70" s="194"/>
      <c r="J70" s="177"/>
      <c r="K70" s="177"/>
      <c r="L70" s="194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8"/>
      <c r="X70" s="178"/>
      <c r="Y70" s="178"/>
      <c r="Z70" s="178"/>
      <c r="AA70" s="178"/>
      <c r="AB70" s="178"/>
    </row>
    <row r="71" spans="1:28" s="146" customFormat="1" ht="18.75" customHeight="1" hidden="1">
      <c r="A71" s="216"/>
      <c r="B71" s="488" t="s">
        <v>336</v>
      </c>
      <c r="C71" s="489"/>
      <c r="D71" s="489"/>
      <c r="E71" s="489"/>
      <c r="F71" s="490"/>
      <c r="G71" s="231"/>
      <c r="H71" s="231"/>
      <c r="I71" s="194"/>
      <c r="J71" s="177"/>
      <c r="K71" s="177"/>
      <c r="L71" s="194"/>
      <c r="M71" s="194"/>
      <c r="N71" s="177"/>
      <c r="O71" s="194"/>
      <c r="P71" s="177"/>
      <c r="Q71" s="177"/>
      <c r="R71" s="177"/>
      <c r="S71" s="177"/>
      <c r="T71" s="177"/>
      <c r="U71" s="177"/>
      <c r="V71" s="177"/>
      <c r="W71" s="197"/>
      <c r="X71" s="178"/>
      <c r="Y71" s="178"/>
      <c r="Z71" s="178"/>
      <c r="AA71" s="178"/>
      <c r="AB71" s="178"/>
    </row>
    <row r="72" spans="1:28" s="146" customFormat="1" ht="18.75">
      <c r="A72" s="216"/>
      <c r="B72" s="233"/>
      <c r="C72" s="234"/>
      <c r="D72" s="234"/>
      <c r="E72" s="234"/>
      <c r="F72" s="234"/>
      <c r="G72" s="235"/>
      <c r="H72" s="194"/>
      <c r="I72" s="194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8"/>
      <c r="X72" s="178"/>
      <c r="Y72" s="178"/>
      <c r="Z72" s="178"/>
      <c r="AA72" s="178"/>
      <c r="AB72" s="178"/>
    </row>
    <row r="73" spans="1:28" s="146" customFormat="1" ht="18.75" customHeight="1">
      <c r="A73" s="216"/>
      <c r="B73" s="233"/>
      <c r="C73" s="234"/>
      <c r="D73" s="234"/>
      <c r="E73" s="234"/>
      <c r="F73" s="234"/>
      <c r="G73" s="491" t="s">
        <v>62</v>
      </c>
      <c r="H73" s="492"/>
      <c r="I73" s="493" t="s">
        <v>316</v>
      </c>
      <c r="J73" s="492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8"/>
      <c r="X73" s="178"/>
      <c r="Y73" s="178"/>
      <c r="Z73" s="178"/>
      <c r="AA73" s="178"/>
      <c r="AB73" s="178"/>
    </row>
    <row r="74" spans="1:28" s="207" customFormat="1" ht="12.75">
      <c r="A74" s="236"/>
      <c r="B74" s="237"/>
      <c r="C74" s="238"/>
      <c r="D74" s="238"/>
      <c r="E74" s="238"/>
      <c r="F74" s="238"/>
      <c r="G74" s="494" t="s">
        <v>51</v>
      </c>
      <c r="H74" s="495"/>
      <c r="I74" s="494" t="s">
        <v>51</v>
      </c>
      <c r="J74" s="495"/>
      <c r="W74" s="209"/>
      <c r="X74" s="209"/>
      <c r="Y74" s="209"/>
      <c r="Z74" s="209"/>
      <c r="AA74" s="209"/>
      <c r="AB74" s="209"/>
    </row>
    <row r="75" spans="1:28" s="185" customFormat="1" ht="18.75">
      <c r="A75" s="216"/>
      <c r="B75" s="479" t="s">
        <v>403</v>
      </c>
      <c r="C75" s="480"/>
      <c r="D75" s="480"/>
      <c r="E75" s="480"/>
      <c r="F75" s="481"/>
      <c r="G75" s="482">
        <f>'04 16 г'!G76:H76</f>
        <v>-6172.3500000000895</v>
      </c>
      <c r="H75" s="483"/>
      <c r="I75" s="482">
        <f>'04 16 г'!I76:J76</f>
        <v>0</v>
      </c>
      <c r="J75" s="483"/>
      <c r="L75" s="239" t="s">
        <v>338</v>
      </c>
      <c r="M75" s="239" t="s">
        <v>339</v>
      </c>
      <c r="W75" s="239"/>
      <c r="X75" s="239"/>
      <c r="Y75" s="239"/>
      <c r="Z75" s="239"/>
      <c r="AA75" s="239"/>
      <c r="AB75" s="239"/>
    </row>
    <row r="76" spans="1:28" s="146" customFormat="1" ht="18.75">
      <c r="A76" s="195"/>
      <c r="B76" s="479" t="s">
        <v>404</v>
      </c>
      <c r="C76" s="480"/>
      <c r="D76" s="480"/>
      <c r="E76" s="480"/>
      <c r="F76" s="481"/>
      <c r="G76" s="482">
        <f>G75+K47+K53</f>
        <v>601.9249999999042</v>
      </c>
      <c r="H76" s="483"/>
      <c r="I76" s="484">
        <f>I75+I53-K53+D54</f>
        <v>0</v>
      </c>
      <c r="J76" s="483"/>
      <c r="K76" s="177"/>
      <c r="L76" s="197">
        <f>G76</f>
        <v>601.9249999999042</v>
      </c>
      <c r="M76" s="197">
        <f>I76</f>
        <v>0</v>
      </c>
      <c r="N76" s="177"/>
      <c r="O76" s="240"/>
      <c r="P76" s="241"/>
      <c r="Q76" s="177"/>
      <c r="R76" s="177"/>
      <c r="S76" s="177"/>
      <c r="T76" s="177"/>
      <c r="U76" s="177"/>
      <c r="V76" s="177"/>
      <c r="W76" s="178"/>
      <c r="X76" s="178"/>
      <c r="Y76" s="178"/>
      <c r="Z76" s="178"/>
      <c r="AA76" s="178"/>
      <c r="AB76" s="178"/>
    </row>
    <row r="77" spans="1:28" s="146" customFormat="1" ht="18.75">
      <c r="A77" s="194"/>
      <c r="B77" s="194"/>
      <c r="C77" s="194"/>
      <c r="D77" s="194"/>
      <c r="E77" s="194"/>
      <c r="F77" s="194"/>
      <c r="G77" s="242"/>
      <c r="H77" s="194"/>
      <c r="I77" s="194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8"/>
      <c r="X77" s="178"/>
      <c r="Y77" s="178"/>
      <c r="Z77" s="178"/>
      <c r="AA77" s="178"/>
      <c r="AB77" s="178"/>
    </row>
    <row r="78" spans="1:28" s="146" customFormat="1" ht="18.75">
      <c r="A78" s="194"/>
      <c r="B78" s="177"/>
      <c r="C78" s="177"/>
      <c r="D78" s="177"/>
      <c r="E78" s="177"/>
      <c r="F78" s="177"/>
      <c r="G78" s="243"/>
      <c r="H78" s="244"/>
      <c r="I78" s="194"/>
      <c r="J78" s="177"/>
      <c r="K78" s="177"/>
      <c r="L78" s="194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8"/>
      <c r="X78" s="178"/>
      <c r="Y78" s="178"/>
      <c r="Z78" s="178"/>
      <c r="AA78" s="178"/>
      <c r="AB78" s="178"/>
    </row>
    <row r="79" spans="1:28" s="146" customFormat="1" ht="18.75">
      <c r="A79" s="194"/>
      <c r="B79" s="177"/>
      <c r="C79" s="177"/>
      <c r="D79" s="177"/>
      <c r="E79" s="177"/>
      <c r="F79" s="177"/>
      <c r="G79" s="194"/>
      <c r="H79" s="194"/>
      <c r="I79" s="194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8"/>
      <c r="X79" s="178"/>
      <c r="Y79" s="178"/>
      <c r="Z79" s="178"/>
      <c r="AA79" s="178"/>
      <c r="AB79" s="178"/>
    </row>
    <row r="80" spans="1:28" s="146" customFormat="1" ht="18.75">
      <c r="A80" s="177"/>
      <c r="B80" s="238"/>
      <c r="C80" s="238"/>
      <c r="D80" s="238"/>
      <c r="E80" s="559" t="s">
        <v>399</v>
      </c>
      <c r="F80" s="560"/>
      <c r="G80" s="482" t="s">
        <v>400</v>
      </c>
      <c r="H80" s="483"/>
      <c r="I80" s="194"/>
      <c r="J80" s="177"/>
      <c r="K80" s="177"/>
      <c r="L80" s="177" t="s">
        <v>401</v>
      </c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8"/>
      <c r="X80" s="178"/>
      <c r="Y80" s="178"/>
      <c r="Z80" s="178"/>
      <c r="AA80" s="178"/>
      <c r="AB80" s="178"/>
    </row>
    <row r="81" spans="1:28" s="146" customFormat="1" ht="18.75">
      <c r="A81" s="194"/>
      <c r="B81" s="561" t="s">
        <v>424</v>
      </c>
      <c r="C81" s="562"/>
      <c r="D81" s="563"/>
      <c r="E81" s="482">
        <f>M47</f>
        <v>73901.82</v>
      </c>
      <c r="F81" s="483"/>
      <c r="G81" s="482">
        <f>N47</f>
        <v>77855.76</v>
      </c>
      <c r="H81" s="483"/>
      <c r="I81" s="194"/>
      <c r="J81" s="177"/>
      <c r="K81" s="177"/>
      <c r="L81" s="194">
        <f>E81-G81+H47-I47</f>
        <v>0</v>
      </c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8"/>
      <c r="X81" s="178"/>
      <c r="Y81" s="178"/>
      <c r="Z81" s="178"/>
      <c r="AA81" s="178"/>
      <c r="AB81" s="178"/>
    </row>
    <row r="82" spans="1:28" s="146" customFormat="1" ht="18.75">
      <c r="A82" s="194"/>
      <c r="B82" s="177"/>
      <c r="C82" s="177"/>
      <c r="D82" s="177"/>
      <c r="E82" s="177"/>
      <c r="F82" s="177"/>
      <c r="G82" s="177"/>
      <c r="H82" s="194"/>
      <c r="I82" s="194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8"/>
      <c r="X82" s="178"/>
      <c r="Y82" s="178"/>
      <c r="Z82" s="178"/>
      <c r="AA82" s="178"/>
      <c r="AB82" s="178"/>
    </row>
    <row r="83" spans="1:28" s="146" customFormat="1" ht="18.75">
      <c r="A83" s="194"/>
      <c r="B83" s="177"/>
      <c r="C83" s="177"/>
      <c r="D83" s="177"/>
      <c r="E83" s="177"/>
      <c r="F83" s="177"/>
      <c r="G83" s="177"/>
      <c r="H83" s="194"/>
      <c r="I83" s="194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8"/>
      <c r="X83" s="178"/>
      <c r="Y83" s="178"/>
      <c r="Z83" s="178"/>
      <c r="AA83" s="178"/>
      <c r="AB83" s="178"/>
    </row>
    <row r="84" spans="1:28" s="146" customFormat="1" ht="18.75">
      <c r="A84" s="194"/>
      <c r="B84" s="177"/>
      <c r="C84" s="177"/>
      <c r="D84" s="177"/>
      <c r="E84" s="177"/>
      <c r="F84" s="177"/>
      <c r="G84" s="177"/>
      <c r="H84" s="194"/>
      <c r="I84" s="194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8"/>
      <c r="X84" s="178"/>
      <c r="Y84" s="178"/>
      <c r="Z84" s="178"/>
      <c r="AA84" s="178"/>
      <c r="AB84" s="178"/>
    </row>
    <row r="85" spans="1:28" s="146" customFormat="1" ht="14.25" customHeight="1">
      <c r="A85" s="194"/>
      <c r="B85" s="177"/>
      <c r="C85" s="177"/>
      <c r="D85" s="177"/>
      <c r="E85" s="177"/>
      <c r="F85" s="177"/>
      <c r="G85" s="177"/>
      <c r="H85" s="194"/>
      <c r="I85" s="194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8"/>
      <c r="X85" s="178"/>
      <c r="Y85" s="178"/>
      <c r="Z85" s="178"/>
      <c r="AA85" s="178"/>
      <c r="AB85" s="178"/>
    </row>
    <row r="86" spans="1:28" s="146" customFormat="1" ht="18.75" hidden="1">
      <c r="A86" s="177"/>
      <c r="B86" s="177"/>
      <c r="C86" s="177"/>
      <c r="D86" s="177"/>
      <c r="E86" s="177"/>
      <c r="F86" s="177"/>
      <c r="G86" s="177"/>
      <c r="H86" s="194"/>
      <c r="I86" s="177"/>
      <c r="J86" s="177"/>
      <c r="K86" s="177"/>
      <c r="L86" s="177">
        <v>0</v>
      </c>
      <c r="M86" s="177"/>
      <c r="N86" s="177"/>
      <c r="O86" s="245" t="s">
        <v>280</v>
      </c>
      <c r="P86" s="246">
        <f>'[2]июнь2013г'!D92</f>
        <v>5934.36</v>
      </c>
      <c r="Q86" s="246">
        <f>'[2]июнь2013г'!E92</f>
        <v>2626.2</v>
      </c>
      <c r="R86" s="246">
        <f>'[2]июнь2013г'!F92</f>
        <v>2134.76</v>
      </c>
      <c r="S86" s="246">
        <f>'[2]июнь2013г'!G92</f>
        <v>6425.8</v>
      </c>
      <c r="T86" s="177"/>
      <c r="U86" s="177"/>
      <c r="V86" s="177"/>
      <c r="W86" s="178"/>
      <c r="X86" s="178"/>
      <c r="Y86" s="178"/>
      <c r="Z86" s="178"/>
      <c r="AA86" s="178"/>
      <c r="AB86" s="178"/>
    </row>
    <row r="87" spans="1:28" s="146" customFormat="1" ht="18.75" hidden="1">
      <c r="A87" s="177"/>
      <c r="B87" s="177"/>
      <c r="C87" s="216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246" t="s">
        <v>283</v>
      </c>
      <c r="P87" s="214">
        <f>S86</f>
        <v>6425.8</v>
      </c>
      <c r="Q87" s="180">
        <v>2626.2</v>
      </c>
      <c r="R87" s="180">
        <v>2377.48</v>
      </c>
      <c r="S87" s="214">
        <f>P87+Q87-R87+L86</f>
        <v>6674.52</v>
      </c>
      <c r="T87" s="177"/>
      <c r="U87" s="177"/>
      <c r="V87" s="177"/>
      <c r="W87" s="178"/>
      <c r="X87" s="178"/>
      <c r="Y87" s="178"/>
      <c r="Z87" s="178"/>
      <c r="AA87" s="178"/>
      <c r="AB87" s="178"/>
    </row>
    <row r="88" spans="1:28" s="146" customFormat="1" ht="18.75" hidden="1">
      <c r="A88" s="177"/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8"/>
      <c r="X88" s="178"/>
      <c r="Y88" s="178"/>
      <c r="Z88" s="178"/>
      <c r="AA88" s="178"/>
      <c r="AB88" s="178"/>
    </row>
    <row r="89" spans="1:28" s="146" customFormat="1" ht="18.75" hidden="1">
      <c r="A89" s="177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8"/>
      <c r="X89" s="178"/>
      <c r="Y89" s="178"/>
      <c r="Z89" s="178"/>
      <c r="AA89" s="178"/>
      <c r="AB89" s="178"/>
    </row>
    <row r="90" spans="1:28" s="146" customFormat="1" ht="18.75">
      <c r="A90" s="247" t="s">
        <v>419</v>
      </c>
      <c r="B90" s="177"/>
      <c r="C90" s="177"/>
      <c r="D90" s="177"/>
      <c r="E90" s="177"/>
      <c r="F90" s="177"/>
      <c r="G90" s="177"/>
      <c r="H90" s="292" t="s">
        <v>70</v>
      </c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8"/>
      <c r="X90" s="178"/>
      <c r="Y90" s="178"/>
      <c r="Z90" s="178"/>
      <c r="AA90" s="178"/>
      <c r="AB90" s="178"/>
    </row>
    <row r="91" spans="1:28" s="146" customFormat="1" ht="18.75">
      <c r="A91" s="247" t="s">
        <v>378</v>
      </c>
      <c r="B91" s="177"/>
      <c r="C91" s="177"/>
      <c r="D91" s="177"/>
      <c r="E91" s="177"/>
      <c r="F91" s="177"/>
      <c r="G91" s="177"/>
      <c r="H91" s="292" t="s">
        <v>71</v>
      </c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8"/>
      <c r="X91" s="178"/>
      <c r="Y91" s="178"/>
      <c r="Z91" s="178"/>
      <c r="AA91" s="178"/>
      <c r="AB91" s="178"/>
    </row>
  </sheetData>
  <sheetProtection password="ECC7" sheet="1" formatCells="0" formatColumns="0" formatRows="0" insertColumns="0" insertRows="0" insertHyperlinks="0" deleteColumns="0" deleteRows="0" sort="0" autoFilter="0" pivotTables="0"/>
  <mergeCells count="42">
    <mergeCell ref="C14:D15"/>
    <mergeCell ref="A35:K36"/>
    <mergeCell ref="W44:AA44"/>
    <mergeCell ref="B47:F47"/>
    <mergeCell ref="B48:F48"/>
    <mergeCell ref="B49:F49"/>
    <mergeCell ref="B50:F50"/>
    <mergeCell ref="B53:F53"/>
    <mergeCell ref="B54:C54"/>
    <mergeCell ref="L55:M56"/>
    <mergeCell ref="N55:N56"/>
    <mergeCell ref="B57:F57"/>
    <mergeCell ref="M57:N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I75:J75"/>
    <mergeCell ref="B76:F76"/>
    <mergeCell ref="G76:H76"/>
    <mergeCell ref="I76:J76"/>
    <mergeCell ref="B70:F70"/>
    <mergeCell ref="B71:F71"/>
    <mergeCell ref="G73:H73"/>
    <mergeCell ref="I73:J73"/>
    <mergeCell ref="G74:H74"/>
    <mergeCell ref="I74:J74"/>
    <mergeCell ref="E80:F80"/>
    <mergeCell ref="G80:H80"/>
    <mergeCell ref="B81:D81"/>
    <mergeCell ref="E81:F81"/>
    <mergeCell ref="G81:H81"/>
    <mergeCell ref="B75:F75"/>
    <mergeCell ref="G75:H75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C91"/>
  <sheetViews>
    <sheetView view="pageBreakPreview" zoomScale="80" zoomScaleSheetLayoutView="80" zoomScalePageLayoutView="0" workbookViewId="0" topLeftCell="B51">
      <selection activeCell="H68" sqref="H68"/>
    </sheetView>
  </sheetViews>
  <sheetFormatPr defaultColWidth="9.140625" defaultRowHeight="15" outlineLevelCol="1"/>
  <cols>
    <col min="1" max="1" width="9.8515625" style="177" bestFit="1" customWidth="1"/>
    <col min="2" max="2" width="12.140625" style="177" customWidth="1"/>
    <col min="3" max="3" width="10.7109375" style="177" customWidth="1"/>
    <col min="4" max="4" width="10.57421875" style="177" customWidth="1"/>
    <col min="5" max="5" width="10.28125" style="177" customWidth="1"/>
    <col min="6" max="6" width="11.421875" style="177" customWidth="1"/>
    <col min="7" max="7" width="12.140625" style="177" customWidth="1"/>
    <col min="8" max="8" width="13.140625" style="177" customWidth="1"/>
    <col min="9" max="9" width="13.421875" style="177" customWidth="1"/>
    <col min="10" max="10" width="12.7109375" style="177" customWidth="1"/>
    <col min="11" max="11" width="18.140625" style="177" customWidth="1"/>
    <col min="12" max="12" width="13.421875" style="177" hidden="1" customWidth="1" outlineLevel="1"/>
    <col min="13" max="13" width="12.7109375" style="177" hidden="1" customWidth="1" outlineLevel="1"/>
    <col min="14" max="14" width="13.28125" style="177" hidden="1" customWidth="1" outlineLevel="1"/>
    <col min="15" max="15" width="12.7109375" style="177" hidden="1" customWidth="1" outlineLevel="1"/>
    <col min="16" max="16" width="12.8515625" style="177" hidden="1" customWidth="1" outlineLevel="1"/>
    <col min="17" max="17" width="7.421875" style="177" hidden="1" customWidth="1" outlineLevel="1"/>
    <col min="18" max="20" width="9.140625" style="177" hidden="1" customWidth="1" outlineLevel="1"/>
    <col min="21" max="21" width="9.140625" style="177" customWidth="1" collapsed="1"/>
    <col min="22" max="22" width="6.7109375" style="177" bestFit="1" customWidth="1"/>
    <col min="23" max="23" width="12.7109375" style="178" bestFit="1" customWidth="1"/>
    <col min="24" max="27" width="13.00390625" style="178" bestFit="1" customWidth="1"/>
    <col min="28" max="28" width="9.140625" style="178" customWidth="1"/>
    <col min="29" max="41" width="9.140625" style="146" customWidth="1"/>
    <col min="42" max="16384" width="9.140625" style="177" customWidth="1"/>
  </cols>
  <sheetData>
    <row r="1" ht="12.75" customHeight="1" hidden="1"/>
    <row r="2" spans="2:8" ht="18.75" hidden="1">
      <c r="B2" s="179" t="s">
        <v>293</v>
      </c>
      <c r="C2" s="179"/>
      <c r="D2" s="179" t="s">
        <v>294</v>
      </c>
      <c r="E2" s="179"/>
      <c r="F2" s="179" t="s">
        <v>295</v>
      </c>
      <c r="G2" s="179"/>
      <c r="H2" s="179"/>
    </row>
    <row r="3" ht="18.75" hidden="1"/>
    <row r="4" ht="1.5" customHeight="1" hidden="1"/>
    <row r="5" ht="18.75" hidden="1"/>
    <row r="6" spans="2:11" ht="18.75" hidden="1">
      <c r="B6" s="180"/>
      <c r="C6" s="181" t="s">
        <v>0</v>
      </c>
      <c r="D6" s="181" t="s">
        <v>1</v>
      </c>
      <c r="E6" s="181"/>
      <c r="F6" s="181" t="s">
        <v>2</v>
      </c>
      <c r="G6" s="181" t="s">
        <v>3</v>
      </c>
      <c r="H6" s="181" t="s">
        <v>4</v>
      </c>
      <c r="I6" s="181" t="s">
        <v>5</v>
      </c>
      <c r="J6" s="181"/>
      <c r="K6" s="182"/>
    </row>
    <row r="7" spans="2:11" ht="18.75" hidden="1">
      <c r="B7" s="180"/>
      <c r="C7" s="181" t="s">
        <v>6</v>
      </c>
      <c r="D7" s="181"/>
      <c r="E7" s="181"/>
      <c r="F7" s="181"/>
      <c r="G7" s="181" t="s">
        <v>7</v>
      </c>
      <c r="H7" s="181" t="s">
        <v>8</v>
      </c>
      <c r="I7" s="181" t="s">
        <v>9</v>
      </c>
      <c r="J7" s="181"/>
      <c r="K7" s="182"/>
    </row>
    <row r="8" spans="2:11" ht="18.75" hidden="1">
      <c r="B8" s="180" t="s">
        <v>177</v>
      </c>
      <c r="C8" s="183">
        <v>48.28</v>
      </c>
      <c r="D8" s="183">
        <v>0</v>
      </c>
      <c r="E8" s="183"/>
      <c r="F8" s="184"/>
      <c r="G8" s="180"/>
      <c r="H8" s="183">
        <v>0</v>
      </c>
      <c r="I8" s="184">
        <v>48.28</v>
      </c>
      <c r="J8" s="180"/>
      <c r="K8" s="185"/>
    </row>
    <row r="9" spans="2:11" ht="18.75" hidden="1">
      <c r="B9" s="180" t="s">
        <v>11</v>
      </c>
      <c r="C9" s="183">
        <v>4790.06</v>
      </c>
      <c r="D9" s="183">
        <v>3707.55</v>
      </c>
      <c r="E9" s="183"/>
      <c r="F9" s="184">
        <v>2795.32</v>
      </c>
      <c r="G9" s="180"/>
      <c r="H9" s="183">
        <v>2795.32</v>
      </c>
      <c r="I9" s="184">
        <v>5702.29</v>
      </c>
      <c r="J9" s="180"/>
      <c r="K9" s="185"/>
    </row>
    <row r="10" spans="2:11" ht="18.75" hidden="1">
      <c r="B10" s="180" t="s">
        <v>12</v>
      </c>
      <c r="C10" s="180"/>
      <c r="D10" s="183">
        <f>SUM(D8:D9)</f>
        <v>3707.55</v>
      </c>
      <c r="E10" s="183"/>
      <c r="F10" s="180"/>
      <c r="G10" s="180"/>
      <c r="H10" s="183">
        <f>SUM(H8:H9)</f>
        <v>2795.32</v>
      </c>
      <c r="I10" s="180"/>
      <c r="J10" s="180"/>
      <c r="K10" s="185"/>
    </row>
    <row r="11" ht="18.75" hidden="1">
      <c r="B11" s="177" t="s">
        <v>296</v>
      </c>
    </row>
    <row r="12" ht="7.5" customHeight="1" hidden="1"/>
    <row r="13" ht="8.25" customHeight="1" hidden="1"/>
    <row r="14" spans="2:17" ht="18.75" hidden="1">
      <c r="B14" s="186" t="s">
        <v>252</v>
      </c>
      <c r="C14" s="511" t="s">
        <v>14</v>
      </c>
      <c r="D14" s="512"/>
      <c r="E14" s="438"/>
      <c r="F14" s="181"/>
      <c r="G14" s="181"/>
      <c r="H14" s="181"/>
      <c r="I14" s="181" t="s">
        <v>20</v>
      </c>
      <c r="J14" s="185"/>
      <c r="K14" s="185"/>
      <c r="L14" s="185"/>
      <c r="M14" s="185"/>
      <c r="N14" s="185"/>
      <c r="O14" s="185"/>
      <c r="P14" s="185"/>
      <c r="Q14" s="185"/>
    </row>
    <row r="15" spans="2:17" ht="14.25" customHeight="1" hidden="1">
      <c r="B15" s="187"/>
      <c r="C15" s="513"/>
      <c r="D15" s="514"/>
      <c r="E15" s="439"/>
      <c r="F15" s="181"/>
      <c r="G15" s="181"/>
      <c r="H15" s="181" t="s">
        <v>270</v>
      </c>
      <c r="I15" s="181"/>
      <c r="J15" s="185"/>
      <c r="K15" s="185"/>
      <c r="L15" s="185"/>
      <c r="M15" s="185"/>
      <c r="N15" s="185"/>
      <c r="O15" s="185"/>
      <c r="P15" s="185"/>
      <c r="Q15" s="185"/>
    </row>
    <row r="16" spans="2:17" ht="3.75" customHeight="1" hidden="1">
      <c r="B16" s="188"/>
      <c r="C16" s="180"/>
      <c r="D16" s="180"/>
      <c r="E16" s="180"/>
      <c r="F16" s="180"/>
      <c r="G16" s="180"/>
      <c r="H16" s="180"/>
      <c r="I16" s="180"/>
      <c r="J16" s="185"/>
      <c r="K16" s="185"/>
      <c r="L16" s="185"/>
      <c r="M16" s="185"/>
      <c r="N16" s="185"/>
      <c r="O16" s="185"/>
      <c r="P16" s="185"/>
      <c r="Q16" s="185"/>
    </row>
    <row r="17" spans="2:17" ht="13.5" customHeight="1" hidden="1">
      <c r="B17" s="180"/>
      <c r="C17" s="180"/>
      <c r="D17" s="180"/>
      <c r="E17" s="180"/>
      <c r="F17" s="180"/>
      <c r="G17" s="180"/>
      <c r="H17" s="180"/>
      <c r="I17" s="180"/>
      <c r="J17" s="185"/>
      <c r="K17" s="185"/>
      <c r="L17" s="185"/>
      <c r="M17" s="185"/>
      <c r="N17" s="185"/>
      <c r="O17" s="185"/>
      <c r="P17" s="185"/>
      <c r="Q17" s="185"/>
    </row>
    <row r="18" spans="2:17" ht="0.75" customHeight="1" hidden="1">
      <c r="B18" s="180"/>
      <c r="C18" s="180"/>
      <c r="D18" s="180"/>
      <c r="E18" s="180"/>
      <c r="F18" s="180"/>
      <c r="G18" s="180"/>
      <c r="H18" s="180"/>
      <c r="I18" s="180"/>
      <c r="J18" s="185"/>
      <c r="K18" s="185"/>
      <c r="L18" s="185"/>
      <c r="M18" s="185"/>
      <c r="N18" s="185"/>
      <c r="O18" s="185"/>
      <c r="P18" s="185"/>
      <c r="Q18" s="185"/>
    </row>
    <row r="19" spans="2:17" ht="14.25" customHeight="1" hidden="1" thickBot="1">
      <c r="B19" s="180"/>
      <c r="C19" s="180"/>
      <c r="D19" s="180"/>
      <c r="E19" s="180"/>
      <c r="F19" s="180"/>
      <c r="G19" s="180"/>
      <c r="H19" s="180"/>
      <c r="I19" s="180"/>
      <c r="J19" s="185"/>
      <c r="K19" s="185"/>
      <c r="L19" s="185"/>
      <c r="M19" s="185"/>
      <c r="N19" s="185"/>
      <c r="O19" s="185"/>
      <c r="P19" s="185"/>
      <c r="Q19" s="185"/>
    </row>
    <row r="20" spans="2:17" ht="0.75" customHeight="1" hidden="1">
      <c r="B20" s="180"/>
      <c r="C20" s="180"/>
      <c r="D20" s="180"/>
      <c r="E20" s="180"/>
      <c r="F20" s="180"/>
      <c r="G20" s="180"/>
      <c r="H20" s="180"/>
      <c r="I20" s="180"/>
      <c r="J20" s="185"/>
      <c r="K20" s="185"/>
      <c r="L20" s="185"/>
      <c r="M20" s="185"/>
      <c r="N20" s="185"/>
      <c r="O20" s="185"/>
      <c r="P20" s="185"/>
      <c r="Q20" s="185"/>
    </row>
    <row r="21" spans="2:17" ht="19.5" hidden="1" thickBot="1">
      <c r="B21" s="180"/>
      <c r="C21" s="180"/>
      <c r="D21" s="180"/>
      <c r="E21" s="180"/>
      <c r="F21" s="180"/>
      <c r="G21" s="189" t="s">
        <v>297</v>
      </c>
      <c r="H21" s="190" t="s">
        <v>262</v>
      </c>
      <c r="I21" s="180"/>
      <c r="J21" s="185"/>
      <c r="K21" s="185"/>
      <c r="L21" s="185"/>
      <c r="M21" s="185"/>
      <c r="N21" s="185"/>
      <c r="O21" s="185"/>
      <c r="P21" s="185"/>
      <c r="Q21" s="185"/>
    </row>
    <row r="22" spans="2:17" ht="18.75" hidden="1">
      <c r="B22" s="191" t="s">
        <v>215</v>
      </c>
      <c r="C22" s="191"/>
      <c r="D22" s="191"/>
      <c r="E22" s="191"/>
      <c r="F22" s="183"/>
      <c r="G22" s="180">
        <v>347.8</v>
      </c>
      <c r="H22" s="180">
        <v>7.55</v>
      </c>
      <c r="I22" s="184">
        <f>G22*H22</f>
        <v>2625.89</v>
      </c>
      <c r="J22" s="185"/>
      <c r="K22" s="185"/>
      <c r="L22" s="185"/>
      <c r="M22" s="185"/>
      <c r="N22" s="185"/>
      <c r="O22" s="185"/>
      <c r="P22" s="185"/>
      <c r="Q22" s="185"/>
    </row>
    <row r="23" spans="2:17" ht="18.75" hidden="1">
      <c r="B23" s="191" t="s">
        <v>216</v>
      </c>
      <c r="C23" s="191"/>
      <c r="D23" s="191"/>
      <c r="E23" s="191"/>
      <c r="F23" s="180"/>
      <c r="G23" s="180"/>
      <c r="H23" s="180"/>
      <c r="I23" s="180"/>
      <c r="J23" s="185"/>
      <c r="K23" s="185"/>
      <c r="L23" s="185"/>
      <c r="M23" s="185"/>
      <c r="N23" s="185"/>
      <c r="O23" s="185"/>
      <c r="P23" s="185"/>
      <c r="Q23" s="185"/>
    </row>
    <row r="24" spans="2:17" ht="2.25" customHeight="1" hidden="1">
      <c r="B24" s="191" t="s">
        <v>217</v>
      </c>
      <c r="C24" s="191" t="s">
        <v>218</v>
      </c>
      <c r="D24" s="191"/>
      <c r="E24" s="191"/>
      <c r="F24" s="180"/>
      <c r="G24" s="180"/>
      <c r="H24" s="180"/>
      <c r="I24" s="180"/>
      <c r="J24" s="185"/>
      <c r="K24" s="185"/>
      <c r="L24" s="185"/>
      <c r="M24" s="185"/>
      <c r="N24" s="185"/>
      <c r="O24" s="185"/>
      <c r="P24" s="185"/>
      <c r="Q24" s="185"/>
    </row>
    <row r="25" spans="2:17" ht="14.25" customHeight="1" hidden="1">
      <c r="B25" s="191" t="s">
        <v>219</v>
      </c>
      <c r="C25" s="191"/>
      <c r="D25" s="191"/>
      <c r="E25" s="191"/>
      <c r="F25" s="180"/>
      <c r="G25" s="180"/>
      <c r="H25" s="180"/>
      <c r="I25" s="180"/>
      <c r="J25" s="185"/>
      <c r="K25" s="185"/>
      <c r="L25" s="185"/>
      <c r="M25" s="185"/>
      <c r="N25" s="185"/>
      <c r="O25" s="185"/>
      <c r="P25" s="185"/>
      <c r="Q25" s="185"/>
    </row>
    <row r="26" spans="2:17" ht="18.75" hidden="1">
      <c r="B26" s="180"/>
      <c r="C26" s="180"/>
      <c r="D26" s="180"/>
      <c r="E26" s="180"/>
      <c r="F26" s="180"/>
      <c r="G26" s="180"/>
      <c r="H26" s="180"/>
      <c r="I26" s="180"/>
      <c r="J26" s="185"/>
      <c r="K26" s="185"/>
      <c r="L26" s="185"/>
      <c r="M26" s="185"/>
      <c r="N26" s="185"/>
      <c r="O26" s="185"/>
      <c r="P26" s="185"/>
      <c r="Q26" s="185"/>
    </row>
    <row r="27" spans="2:17" ht="0.75" customHeight="1" hidden="1">
      <c r="B27" s="180"/>
      <c r="C27" s="180"/>
      <c r="D27" s="180"/>
      <c r="E27" s="180"/>
      <c r="F27" s="180"/>
      <c r="G27" s="180"/>
      <c r="H27" s="180"/>
      <c r="I27" s="180"/>
      <c r="J27" s="185"/>
      <c r="K27" s="185"/>
      <c r="L27" s="185"/>
      <c r="M27" s="185"/>
      <c r="N27" s="185"/>
      <c r="O27" s="185"/>
      <c r="P27" s="185"/>
      <c r="Q27" s="185"/>
    </row>
    <row r="28" spans="2:17" ht="3.75" customHeight="1" hidden="1">
      <c r="B28" s="180"/>
      <c r="C28" s="180"/>
      <c r="D28" s="180"/>
      <c r="E28" s="180"/>
      <c r="F28" s="180"/>
      <c r="G28" s="180"/>
      <c r="H28" s="180"/>
      <c r="I28" s="180"/>
      <c r="J28" s="185"/>
      <c r="K28" s="185"/>
      <c r="L28" s="185"/>
      <c r="M28" s="185"/>
      <c r="N28" s="185"/>
      <c r="O28" s="185"/>
      <c r="P28" s="185"/>
      <c r="Q28" s="185"/>
    </row>
    <row r="29" spans="2:17" ht="18.75" hidden="1">
      <c r="B29" s="180"/>
      <c r="C29" s="180"/>
      <c r="D29" s="180"/>
      <c r="E29" s="180"/>
      <c r="F29" s="180"/>
      <c r="G29" s="180"/>
      <c r="H29" s="180"/>
      <c r="I29" s="180"/>
      <c r="J29" s="185"/>
      <c r="K29" s="185"/>
      <c r="L29" s="185"/>
      <c r="M29" s="185"/>
      <c r="N29" s="185"/>
      <c r="O29" s="185"/>
      <c r="P29" s="185"/>
      <c r="Q29" s="185"/>
    </row>
    <row r="30" spans="2:17" ht="0.75" customHeight="1" hidden="1">
      <c r="B30" s="180"/>
      <c r="C30" s="180"/>
      <c r="D30" s="180"/>
      <c r="E30" s="180"/>
      <c r="F30" s="180"/>
      <c r="G30" s="180"/>
      <c r="H30" s="180"/>
      <c r="I30" s="180"/>
      <c r="J30" s="185"/>
      <c r="K30" s="185"/>
      <c r="L30" s="185"/>
      <c r="M30" s="185"/>
      <c r="N30" s="185"/>
      <c r="O30" s="185"/>
      <c r="P30" s="185"/>
      <c r="Q30" s="185"/>
    </row>
    <row r="31" spans="2:17" ht="18.75" hidden="1">
      <c r="B31" s="180"/>
      <c r="C31" s="180"/>
      <c r="D31" s="180"/>
      <c r="E31" s="180"/>
      <c r="F31" s="180"/>
      <c r="G31" s="180"/>
      <c r="H31" s="180"/>
      <c r="I31" s="180"/>
      <c r="J31" s="185"/>
      <c r="K31" s="185"/>
      <c r="L31" s="185"/>
      <c r="M31" s="185"/>
      <c r="N31" s="185"/>
      <c r="O31" s="185"/>
      <c r="P31" s="185"/>
      <c r="Q31" s="185"/>
    </row>
    <row r="32" spans="2:17" ht="18.75" hidden="1">
      <c r="B32" s="180"/>
      <c r="C32" s="180"/>
      <c r="D32" s="180"/>
      <c r="E32" s="180"/>
      <c r="F32" s="180"/>
      <c r="G32" s="180"/>
      <c r="H32" s="180"/>
      <c r="I32" s="180"/>
      <c r="J32" s="185"/>
      <c r="K32" s="185"/>
      <c r="L32" s="185"/>
      <c r="M32" s="185"/>
      <c r="N32" s="185"/>
      <c r="O32" s="185"/>
      <c r="P32" s="185"/>
      <c r="Q32" s="185"/>
    </row>
    <row r="33" spans="1:28" s="146" customFormat="1" ht="18.75" hidden="1">
      <c r="A33" s="177"/>
      <c r="B33" s="180"/>
      <c r="C33" s="180"/>
      <c r="D33" s="180"/>
      <c r="E33" s="180"/>
      <c r="F33" s="180"/>
      <c r="G33" s="181"/>
      <c r="H33" s="181"/>
      <c r="I33" s="192"/>
      <c r="J33" s="185"/>
      <c r="K33" s="185"/>
      <c r="L33" s="185"/>
      <c r="M33" s="185"/>
      <c r="N33" s="185"/>
      <c r="O33" s="185"/>
      <c r="P33" s="185"/>
      <c r="Q33" s="185"/>
      <c r="R33" s="177"/>
      <c r="S33" s="177"/>
      <c r="T33" s="177"/>
      <c r="U33" s="177"/>
      <c r="V33" s="177"/>
      <c r="W33" s="178"/>
      <c r="X33" s="178"/>
      <c r="Y33" s="178"/>
      <c r="Z33" s="178"/>
      <c r="AA33" s="178"/>
      <c r="AB33" s="178"/>
    </row>
    <row r="34" spans="1:28" s="146" customFormat="1" ht="18.75" hidden="1">
      <c r="A34" s="177"/>
      <c r="B34" s="180"/>
      <c r="C34" s="180"/>
      <c r="D34" s="180"/>
      <c r="E34" s="180"/>
      <c r="F34" s="180"/>
      <c r="G34" s="180"/>
      <c r="H34" s="180" t="s">
        <v>27</v>
      </c>
      <c r="I34" s="193">
        <f>SUM(I17:I33)</f>
        <v>2625.89</v>
      </c>
      <c r="J34" s="185"/>
      <c r="K34" s="185"/>
      <c r="L34" s="185"/>
      <c r="M34" s="185"/>
      <c r="N34" s="185"/>
      <c r="O34" s="185"/>
      <c r="P34" s="185"/>
      <c r="Q34" s="185"/>
      <c r="R34" s="177"/>
      <c r="S34" s="177"/>
      <c r="T34" s="177"/>
      <c r="U34" s="177"/>
      <c r="V34" s="177"/>
      <c r="W34" s="178"/>
      <c r="X34" s="178"/>
      <c r="Y34" s="178"/>
      <c r="Z34" s="178"/>
      <c r="AA34" s="178"/>
      <c r="AB34" s="178"/>
    </row>
    <row r="35" spans="1:28" s="146" customFormat="1" ht="18.75">
      <c r="A35" s="515" t="s">
        <v>298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8"/>
      <c r="X35" s="178"/>
      <c r="Y35" s="178"/>
      <c r="Z35" s="178"/>
      <c r="AA35" s="178"/>
      <c r="AB35" s="178"/>
    </row>
    <row r="36" spans="1:28" s="146" customFormat="1" ht="18.75">
      <c r="A36" s="515"/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8"/>
      <c r="X36" s="178"/>
      <c r="Y36" s="178"/>
      <c r="Z36" s="178"/>
      <c r="AA36" s="178"/>
      <c r="AB36" s="178"/>
    </row>
    <row r="37" spans="1:28" s="146" customFormat="1" ht="18.75" hidden="1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8"/>
      <c r="X37" s="178"/>
      <c r="Y37" s="178"/>
      <c r="Z37" s="178"/>
      <c r="AA37" s="178"/>
      <c r="AB37" s="178"/>
    </row>
    <row r="38" spans="1:28" s="146" customFormat="1" ht="18.75" hidden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8"/>
      <c r="X38" s="178"/>
      <c r="Y38" s="178"/>
      <c r="Z38" s="178"/>
      <c r="AA38" s="178"/>
      <c r="AB38" s="178"/>
    </row>
    <row r="39" spans="1:28" s="146" customFormat="1" ht="18.75">
      <c r="A39" s="194"/>
      <c r="B39" s="195"/>
      <c r="C39" s="195"/>
      <c r="D39" s="195"/>
      <c r="E39" s="195"/>
      <c r="F39" s="195"/>
      <c r="G39" s="195"/>
      <c r="H39" s="194"/>
      <c r="I39" s="194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8"/>
      <c r="X39" s="178"/>
      <c r="Y39" s="178"/>
      <c r="Z39" s="178"/>
      <c r="AA39" s="178"/>
      <c r="AB39" s="178"/>
    </row>
    <row r="40" spans="1:28" s="146" customFormat="1" ht="18.75">
      <c r="A40" s="194"/>
      <c r="B40" s="194" t="s">
        <v>299</v>
      </c>
      <c r="C40" s="195"/>
      <c r="D40" s="195"/>
      <c r="E40" s="195"/>
      <c r="F40" s="195"/>
      <c r="G40" s="194"/>
      <c r="H40" s="195"/>
      <c r="I40" s="194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8"/>
      <c r="X40" s="178"/>
      <c r="Y40" s="178"/>
      <c r="Z40" s="178"/>
      <c r="AA40" s="178"/>
      <c r="AB40" s="178"/>
    </row>
    <row r="41" spans="1:28" s="146" customFormat="1" ht="18.75">
      <c r="A41" s="194"/>
      <c r="B41" s="195" t="s">
        <v>300</v>
      </c>
      <c r="C41" s="194" t="s">
        <v>301</v>
      </c>
      <c r="D41" s="194"/>
      <c r="E41" s="194"/>
      <c r="F41" s="195"/>
      <c r="G41" s="194"/>
      <c r="H41" s="195"/>
      <c r="I41" s="194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8"/>
      <c r="X41" s="178"/>
      <c r="Y41" s="178"/>
      <c r="Z41" s="178"/>
      <c r="AA41" s="178"/>
      <c r="AB41" s="178"/>
    </row>
    <row r="42" spans="1:28" s="146" customFormat="1" ht="18.75">
      <c r="A42" s="194"/>
      <c r="B42" s="195" t="s">
        <v>302</v>
      </c>
      <c r="C42" s="196">
        <v>1798.5</v>
      </c>
      <c r="D42" s="194" t="s">
        <v>303</v>
      </c>
      <c r="E42" s="194"/>
      <c r="F42" s="195"/>
      <c r="G42" s="194"/>
      <c r="H42" s="195"/>
      <c r="I42" s="194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8"/>
      <c r="X42" s="178"/>
      <c r="Y42" s="178"/>
      <c r="Z42" s="178"/>
      <c r="AA42" s="178"/>
      <c r="AB42" s="178"/>
    </row>
    <row r="43" spans="1:29" s="146" customFormat="1" ht="18" customHeight="1">
      <c r="A43" s="194"/>
      <c r="B43" s="195" t="s">
        <v>304</v>
      </c>
      <c r="C43" s="197" t="s">
        <v>383</v>
      </c>
      <c r="D43" s="194" t="s">
        <v>435</v>
      </c>
      <c r="E43" s="194"/>
      <c r="F43" s="194"/>
      <c r="G43" s="195"/>
      <c r="H43" s="195"/>
      <c r="I43" s="194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85"/>
      <c r="W43" s="239"/>
      <c r="X43" s="239"/>
      <c r="Y43" s="239"/>
      <c r="Z43" s="239"/>
      <c r="AA43" s="239"/>
      <c r="AB43" s="239"/>
      <c r="AC43" s="320"/>
    </row>
    <row r="44" spans="1:29" s="146" customFormat="1" ht="18" customHeight="1">
      <c r="A44" s="194"/>
      <c r="B44" s="195"/>
      <c r="C44" s="197"/>
      <c r="D44" s="194"/>
      <c r="E44" s="194"/>
      <c r="F44" s="194"/>
      <c r="G44" s="195"/>
      <c r="H44" s="195"/>
      <c r="I44" s="194"/>
      <c r="J44" s="177"/>
      <c r="K44" s="177"/>
      <c r="M44" s="177"/>
      <c r="N44" s="177"/>
      <c r="O44" s="177"/>
      <c r="P44" s="177"/>
      <c r="Q44" s="177"/>
      <c r="R44" s="177"/>
      <c r="S44" s="177"/>
      <c r="T44" s="177"/>
      <c r="U44" s="177"/>
      <c r="V44" s="185"/>
      <c r="W44" s="564"/>
      <c r="X44" s="564"/>
      <c r="Y44" s="564"/>
      <c r="Z44" s="564"/>
      <c r="AA44" s="564"/>
      <c r="AB44" s="239"/>
      <c r="AC44" s="320"/>
    </row>
    <row r="45" spans="1:29" s="146" customFormat="1" ht="60" customHeight="1">
      <c r="A45" s="194"/>
      <c r="B45" s="195"/>
      <c r="C45" s="197"/>
      <c r="D45" s="194"/>
      <c r="E45" s="194"/>
      <c r="F45" s="194"/>
      <c r="G45" s="198" t="s">
        <v>307</v>
      </c>
      <c r="H45" s="199" t="s">
        <v>1</v>
      </c>
      <c r="I45" s="199" t="s">
        <v>2</v>
      </c>
      <c r="J45" s="200" t="s">
        <v>308</v>
      </c>
      <c r="K45" s="435" t="s">
        <v>309</v>
      </c>
      <c r="M45" s="177"/>
      <c r="N45" s="177"/>
      <c r="O45" s="177"/>
      <c r="P45" s="177"/>
      <c r="Q45" s="177"/>
      <c r="R45" s="177"/>
      <c r="S45" s="177"/>
      <c r="T45" s="177"/>
      <c r="U45" s="177"/>
      <c r="V45" s="320"/>
      <c r="W45" s="321"/>
      <c r="X45" s="321"/>
      <c r="Y45" s="321"/>
      <c r="Z45" s="321"/>
      <c r="AA45" s="321"/>
      <c r="AB45" s="239"/>
      <c r="AC45" s="320"/>
    </row>
    <row r="46" spans="1:29" s="207" customFormat="1" ht="12.75" customHeight="1">
      <c r="A46" s="202"/>
      <c r="B46" s="203"/>
      <c r="C46" s="204"/>
      <c r="D46" s="202"/>
      <c r="E46" s="202"/>
      <c r="F46" s="202"/>
      <c r="G46" s="205" t="s">
        <v>51</v>
      </c>
      <c r="H46" s="205" t="s">
        <v>51</v>
      </c>
      <c r="I46" s="205" t="s">
        <v>51</v>
      </c>
      <c r="J46" s="205" t="s">
        <v>51</v>
      </c>
      <c r="K46" s="205" t="s">
        <v>51</v>
      </c>
      <c r="M46" s="206" t="s">
        <v>397</v>
      </c>
      <c r="N46" s="206" t="s">
        <v>398</v>
      </c>
      <c r="O46" s="280" t="s">
        <v>409</v>
      </c>
      <c r="P46" s="280" t="s">
        <v>311</v>
      </c>
      <c r="Q46" s="280" t="s">
        <v>410</v>
      </c>
      <c r="R46" s="280" t="s">
        <v>411</v>
      </c>
      <c r="S46" s="206"/>
      <c r="V46" s="322"/>
      <c r="W46" s="323"/>
      <c r="X46" s="323"/>
      <c r="Y46" s="323"/>
      <c r="Z46" s="323"/>
      <c r="AA46" s="323"/>
      <c r="AB46" s="324"/>
      <c r="AC46" s="282"/>
    </row>
    <row r="47" spans="1:29" s="146" customFormat="1" ht="33" customHeight="1">
      <c r="A47" s="194"/>
      <c r="B47" s="503" t="s">
        <v>314</v>
      </c>
      <c r="C47" s="503"/>
      <c r="D47" s="503"/>
      <c r="E47" s="503"/>
      <c r="F47" s="503"/>
      <c r="G47" s="210">
        <f>G49+G50</f>
        <v>16.1</v>
      </c>
      <c r="H47" s="211">
        <f>H49+H50</f>
        <v>28955.850000000002</v>
      </c>
      <c r="I47" s="211">
        <f>I49+I50</f>
        <v>35019.07000000001</v>
      </c>
      <c r="J47" s="211">
        <f>J50+J49</f>
        <v>23508.905000000002</v>
      </c>
      <c r="K47" s="211">
        <f>I47-J47</f>
        <v>11510.165000000005</v>
      </c>
      <c r="M47" s="370">
        <v>77855.76</v>
      </c>
      <c r="N47" s="370">
        <v>71792.54</v>
      </c>
      <c r="O47" s="285">
        <v>34936.68000000001</v>
      </c>
      <c r="P47" s="285">
        <v>82.39</v>
      </c>
      <c r="Q47" s="285">
        <v>0</v>
      </c>
      <c r="R47" s="285">
        <v>0</v>
      </c>
      <c r="S47" s="286"/>
      <c r="T47" s="177"/>
      <c r="U47" s="177"/>
      <c r="V47" s="322"/>
      <c r="W47" s="325"/>
      <c r="X47" s="325"/>
      <c r="Y47" s="325"/>
      <c r="Z47" s="323"/>
      <c r="AA47" s="326"/>
      <c r="AB47" s="239"/>
      <c r="AC47" s="320"/>
    </row>
    <row r="48" spans="1:29" s="146" customFormat="1" ht="18" customHeight="1">
      <c r="A48" s="194"/>
      <c r="B48" s="516" t="s">
        <v>315</v>
      </c>
      <c r="C48" s="486"/>
      <c r="D48" s="486"/>
      <c r="E48" s="486"/>
      <c r="F48" s="487"/>
      <c r="G48" s="213"/>
      <c r="H48" s="214"/>
      <c r="I48" s="214"/>
      <c r="J48" s="180"/>
      <c r="K48" s="180"/>
      <c r="L48" s="385">
        <f>K49+K50</f>
        <v>11510.165000000005</v>
      </c>
      <c r="M48" s="177"/>
      <c r="N48" s="177"/>
      <c r="O48" s="177"/>
      <c r="P48" s="177"/>
      <c r="Q48" s="177"/>
      <c r="R48" s="177"/>
      <c r="S48" s="177"/>
      <c r="T48" s="177"/>
      <c r="U48" s="177"/>
      <c r="V48" s="322"/>
      <c r="W48" s="325"/>
      <c r="X48" s="325"/>
      <c r="Y48" s="325"/>
      <c r="Z48" s="323"/>
      <c r="AA48" s="326"/>
      <c r="AB48" s="239"/>
      <c r="AC48" s="320"/>
    </row>
    <row r="49" spans="1:29" s="146" customFormat="1" ht="18" customHeight="1">
      <c r="A49" s="194"/>
      <c r="B49" s="501" t="s">
        <v>11</v>
      </c>
      <c r="C49" s="501"/>
      <c r="D49" s="501"/>
      <c r="E49" s="501"/>
      <c r="F49" s="501"/>
      <c r="G49" s="213">
        <f>G58</f>
        <v>10.030000000000001</v>
      </c>
      <c r="H49" s="214">
        <f>G49*C42</f>
        <v>18038.955</v>
      </c>
      <c r="I49" s="214">
        <f>H49</f>
        <v>18038.955</v>
      </c>
      <c r="J49" s="214">
        <f>H58</f>
        <v>18038.955</v>
      </c>
      <c r="K49" s="214">
        <f>I49-J49</f>
        <v>0</v>
      </c>
      <c r="M49" s="177"/>
      <c r="N49" s="177"/>
      <c r="O49" s="177"/>
      <c r="P49" s="177"/>
      <c r="Q49" s="177"/>
      <c r="R49" s="177"/>
      <c r="S49" s="177"/>
      <c r="T49" s="177"/>
      <c r="U49" s="177"/>
      <c r="V49" s="322"/>
      <c r="W49" s="327"/>
      <c r="X49" s="327"/>
      <c r="Y49" s="327"/>
      <c r="Z49" s="323"/>
      <c r="AA49" s="328"/>
      <c r="AB49" s="239"/>
      <c r="AC49" s="320"/>
    </row>
    <row r="50" spans="1:29" s="146" customFormat="1" ht="18" customHeight="1">
      <c r="A50" s="194"/>
      <c r="B50" s="501" t="s">
        <v>62</v>
      </c>
      <c r="C50" s="501"/>
      <c r="D50" s="501"/>
      <c r="E50" s="501"/>
      <c r="F50" s="501"/>
      <c r="G50" s="213">
        <v>6.07</v>
      </c>
      <c r="H50" s="214">
        <f>G50*C42</f>
        <v>10916.895</v>
      </c>
      <c r="I50" s="214">
        <f>O47+P47-I49</f>
        <v>16980.115000000005</v>
      </c>
      <c r="J50" s="214">
        <f>H64</f>
        <v>5469.95</v>
      </c>
      <c r="K50" s="214">
        <f>I50-J50</f>
        <v>11510.165000000005</v>
      </c>
      <c r="M50" s="177"/>
      <c r="N50" s="177"/>
      <c r="O50" s="177"/>
      <c r="P50" s="177"/>
      <c r="Q50" s="177"/>
      <c r="R50" s="177"/>
      <c r="S50" s="177"/>
      <c r="T50" s="177"/>
      <c r="U50" s="177"/>
      <c r="V50" s="322"/>
      <c r="W50" s="325"/>
      <c r="X50" s="325"/>
      <c r="Y50" s="325"/>
      <c r="Z50" s="323"/>
      <c r="AA50" s="326"/>
      <c r="AB50" s="239"/>
      <c r="AC50" s="320"/>
    </row>
    <row r="51" spans="1:29" s="146" customFormat="1" ht="36.75" customHeight="1">
      <c r="A51" s="194"/>
      <c r="B51" s="279"/>
      <c r="C51" s="279"/>
      <c r="D51" s="279"/>
      <c r="E51" s="279"/>
      <c r="F51" s="278"/>
      <c r="G51" s="177"/>
      <c r="H51" s="177"/>
      <c r="I51" s="177"/>
      <c r="J51" s="177"/>
      <c r="K51" s="177"/>
      <c r="M51" s="177"/>
      <c r="N51" s="177"/>
      <c r="O51" s="177"/>
      <c r="P51" s="177"/>
      <c r="Q51" s="177"/>
      <c r="R51" s="177"/>
      <c r="S51" s="177"/>
      <c r="T51" s="177"/>
      <c r="U51" s="177"/>
      <c r="V51" s="322"/>
      <c r="W51" s="325"/>
      <c r="X51" s="325"/>
      <c r="Y51" s="325"/>
      <c r="Z51" s="323"/>
      <c r="AA51" s="326"/>
      <c r="AB51" s="239"/>
      <c r="AC51" s="320"/>
    </row>
    <row r="52" spans="1:29" s="146" customFormat="1" ht="18.75">
      <c r="A52" s="194"/>
      <c r="B52" s="177"/>
      <c r="C52" s="177"/>
      <c r="D52" s="177"/>
      <c r="E52" s="177"/>
      <c r="F52" s="177"/>
      <c r="G52" s="215" t="s">
        <v>345</v>
      </c>
      <c r="H52" s="215" t="s">
        <v>1</v>
      </c>
      <c r="I52" s="215" t="s">
        <v>2</v>
      </c>
      <c r="J52" s="215" t="s">
        <v>346</v>
      </c>
      <c r="K52" s="215" t="s">
        <v>391</v>
      </c>
      <c r="L52" s="216"/>
      <c r="M52" s="177"/>
      <c r="N52" s="177"/>
      <c r="O52" s="177"/>
      <c r="P52" s="177"/>
      <c r="Q52" s="177"/>
      <c r="R52" s="177"/>
      <c r="S52" s="177"/>
      <c r="T52" s="177"/>
      <c r="U52" s="177"/>
      <c r="V52" s="322"/>
      <c r="W52" s="325"/>
      <c r="X52" s="325"/>
      <c r="Y52" s="325"/>
      <c r="Z52" s="323"/>
      <c r="AA52" s="326"/>
      <c r="AB52" s="239"/>
      <c r="AC52" s="320"/>
    </row>
    <row r="53" spans="1:29" s="146" customFormat="1" ht="18" customHeight="1">
      <c r="A53" s="177"/>
      <c r="B53" s="503" t="s">
        <v>344</v>
      </c>
      <c r="C53" s="503"/>
      <c r="D53" s="503"/>
      <c r="E53" s="503"/>
      <c r="F53" s="517"/>
      <c r="G53" s="217">
        <f>'05 16 г'!J53</f>
        <v>4211.199999999995</v>
      </c>
      <c r="H53" s="217">
        <f>Q47</f>
        <v>0</v>
      </c>
      <c r="I53" s="217">
        <f>R47</f>
        <v>0</v>
      </c>
      <c r="J53" s="217">
        <f>G53+H53-I53</f>
        <v>4211.199999999995</v>
      </c>
      <c r="K53" s="217">
        <f>I53+D54</f>
        <v>0</v>
      </c>
      <c r="L53" s="177"/>
      <c r="M53" s="177"/>
      <c r="N53" s="185"/>
      <c r="O53" s="177"/>
      <c r="P53" s="177"/>
      <c r="Q53" s="177"/>
      <c r="R53" s="177"/>
      <c r="S53" s="177"/>
      <c r="T53" s="177"/>
      <c r="U53" s="177"/>
      <c r="V53" s="322"/>
      <c r="W53" s="325"/>
      <c r="X53" s="325"/>
      <c r="Y53" s="325"/>
      <c r="Z53" s="323"/>
      <c r="AA53" s="326"/>
      <c r="AB53" s="239"/>
      <c r="AC53" s="320"/>
    </row>
    <row r="54" spans="1:29" s="146" customFormat="1" ht="18" customHeight="1">
      <c r="A54" s="177"/>
      <c r="B54" s="566"/>
      <c r="C54" s="566"/>
      <c r="D54" s="231"/>
      <c r="E54" s="231"/>
      <c r="F54" s="194" t="s">
        <v>422</v>
      </c>
      <c r="G54" s="195"/>
      <c r="H54" s="195"/>
      <c r="I54" s="194"/>
      <c r="J54" s="177"/>
      <c r="K54" s="177"/>
      <c r="L54" s="177"/>
      <c r="M54" s="177"/>
      <c r="N54" s="281"/>
      <c r="O54" s="177"/>
      <c r="P54" s="177"/>
      <c r="Q54" s="177"/>
      <c r="R54" s="177"/>
      <c r="S54" s="177"/>
      <c r="T54" s="177"/>
      <c r="U54" s="177"/>
      <c r="V54" s="322"/>
      <c r="W54" s="325"/>
      <c r="X54" s="325"/>
      <c r="Y54" s="325"/>
      <c r="Z54" s="323"/>
      <c r="AA54" s="326"/>
      <c r="AB54" s="239"/>
      <c r="AC54" s="320"/>
    </row>
    <row r="55" spans="1:29" s="146" customFormat="1" ht="18.75">
      <c r="A55" s="194"/>
      <c r="B55" s="218"/>
      <c r="C55" s="219"/>
      <c r="D55" s="220"/>
      <c r="E55" s="220"/>
      <c r="F55" s="220"/>
      <c r="G55" s="217" t="s">
        <v>307</v>
      </c>
      <c r="H55" s="217" t="s">
        <v>317</v>
      </c>
      <c r="I55" s="194"/>
      <c r="J55" s="177"/>
      <c r="K55" s="177"/>
      <c r="L55" s="553" t="s">
        <v>321</v>
      </c>
      <c r="M55" s="553"/>
      <c r="N55" s="552" t="s">
        <v>338</v>
      </c>
      <c r="O55" s="406"/>
      <c r="P55" s="407"/>
      <c r="Q55" s="177"/>
      <c r="R55" s="177"/>
      <c r="S55" s="177"/>
      <c r="T55" s="177"/>
      <c r="U55" s="177"/>
      <c r="V55" s="322"/>
      <c r="W55" s="325"/>
      <c r="X55" s="325"/>
      <c r="Y55" s="325"/>
      <c r="Z55" s="323"/>
      <c r="AA55" s="326"/>
      <c r="AB55" s="239"/>
      <c r="AC55" s="320"/>
    </row>
    <row r="56" spans="1:29" s="207" customFormat="1" ht="11.25" customHeight="1">
      <c r="A56" s="221"/>
      <c r="B56" s="222"/>
      <c r="C56" s="223"/>
      <c r="D56" s="224"/>
      <c r="E56" s="224"/>
      <c r="F56" s="224"/>
      <c r="G56" s="205" t="s">
        <v>51</v>
      </c>
      <c r="H56" s="205" t="s">
        <v>51</v>
      </c>
      <c r="I56" s="202"/>
      <c r="L56" s="553"/>
      <c r="M56" s="553"/>
      <c r="N56" s="552"/>
      <c r="O56" s="408"/>
      <c r="P56" s="124"/>
      <c r="V56" s="322"/>
      <c r="W56" s="325"/>
      <c r="X56" s="325"/>
      <c r="Y56" s="325"/>
      <c r="Z56" s="323"/>
      <c r="AA56" s="326"/>
      <c r="AB56" s="324"/>
      <c r="AC56" s="282"/>
    </row>
    <row r="57" spans="1:29" s="146" customFormat="1" ht="33.75" customHeight="1">
      <c r="A57" s="225" t="s">
        <v>318</v>
      </c>
      <c r="B57" s="504" t="s">
        <v>342</v>
      </c>
      <c r="C57" s="505"/>
      <c r="D57" s="505"/>
      <c r="E57" s="505"/>
      <c r="F57" s="505"/>
      <c r="G57" s="180"/>
      <c r="H57" s="226">
        <f>H58+H64</f>
        <v>23508.905000000002</v>
      </c>
      <c r="I57" s="194"/>
      <c r="J57" s="177"/>
      <c r="K57" s="177"/>
      <c r="L57" s="409" t="s">
        <v>429</v>
      </c>
      <c r="M57" s="570" t="s">
        <v>430</v>
      </c>
      <c r="N57" s="571"/>
      <c r="O57" s="410" t="s">
        <v>431</v>
      </c>
      <c r="P57" s="411" t="s">
        <v>432</v>
      </c>
      <c r="Q57" s="177"/>
      <c r="R57" s="177"/>
      <c r="S57" s="177"/>
      <c r="T57" s="177"/>
      <c r="U57" s="177"/>
      <c r="V57" s="322"/>
      <c r="W57" s="325"/>
      <c r="X57" s="325"/>
      <c r="Y57" s="325"/>
      <c r="Z57" s="323"/>
      <c r="AA57" s="326"/>
      <c r="AB57" s="239"/>
      <c r="AC57" s="320"/>
    </row>
    <row r="58" spans="1:29" s="146" customFormat="1" ht="18.75">
      <c r="A58" s="227" t="s">
        <v>320</v>
      </c>
      <c r="B58" s="506" t="s">
        <v>321</v>
      </c>
      <c r="C58" s="507"/>
      <c r="D58" s="507"/>
      <c r="E58" s="507"/>
      <c r="F58" s="508"/>
      <c r="G58" s="230">
        <f>SUM(G59:G63)</f>
        <v>10.030000000000001</v>
      </c>
      <c r="H58" s="376">
        <f>SUM(H59:H63)</f>
        <v>18038.955</v>
      </c>
      <c r="I58" s="194"/>
      <c r="J58" s="177"/>
      <c r="K58" s="229"/>
      <c r="L58" s="412"/>
      <c r="M58" s="412"/>
      <c r="N58" s="412"/>
      <c r="O58" s="412"/>
      <c r="P58" s="412"/>
      <c r="Q58" s="177"/>
      <c r="R58" s="177"/>
      <c r="S58" s="177"/>
      <c r="T58" s="177"/>
      <c r="U58" s="177"/>
      <c r="V58" s="329"/>
      <c r="W58" s="330"/>
      <c r="X58" s="330"/>
      <c r="Y58" s="330"/>
      <c r="Z58" s="330"/>
      <c r="AA58" s="330"/>
      <c r="AB58" s="239"/>
      <c r="AC58" s="320"/>
    </row>
    <row r="59" spans="1:29" s="146" customFormat="1" ht="18.75">
      <c r="A59" s="437" t="s">
        <v>322</v>
      </c>
      <c r="B59" s="509" t="s">
        <v>323</v>
      </c>
      <c r="C59" s="507"/>
      <c r="D59" s="507"/>
      <c r="E59" s="507"/>
      <c r="F59" s="508"/>
      <c r="G59" s="230">
        <v>1.5600000000000005</v>
      </c>
      <c r="H59" s="436">
        <f>G59*C$42</f>
        <v>2805.6600000000008</v>
      </c>
      <c r="I59" s="194"/>
      <c r="J59" s="177"/>
      <c r="K59" s="229"/>
      <c r="L59" s="412"/>
      <c r="M59" s="412"/>
      <c r="N59" s="412"/>
      <c r="O59" s="412"/>
      <c r="P59" s="412"/>
      <c r="Q59" s="177"/>
      <c r="R59" s="177"/>
      <c r="S59" s="177"/>
      <c r="T59" s="177"/>
      <c r="U59" s="177"/>
      <c r="V59" s="185"/>
      <c r="W59" s="239"/>
      <c r="X59" s="239"/>
      <c r="Y59" s="239"/>
      <c r="Z59" s="239"/>
      <c r="AA59" s="239"/>
      <c r="AB59" s="239"/>
      <c r="AC59" s="320"/>
    </row>
    <row r="60" spans="1:29" s="146" customFormat="1" ht="34.5" customHeight="1">
      <c r="A60" s="437" t="s">
        <v>324</v>
      </c>
      <c r="B60" s="510" t="s">
        <v>325</v>
      </c>
      <c r="C60" s="499"/>
      <c r="D60" s="499"/>
      <c r="E60" s="499"/>
      <c r="F60" s="499"/>
      <c r="G60" s="435">
        <v>1.8400000000000005</v>
      </c>
      <c r="H60" s="436">
        <f>G60*C$42</f>
        <v>3309.240000000001</v>
      </c>
      <c r="I60" s="194"/>
      <c r="J60" s="177"/>
      <c r="K60" s="229"/>
      <c r="L60" s="412"/>
      <c r="M60" s="412"/>
      <c r="N60" s="412"/>
      <c r="O60" s="412"/>
      <c r="P60" s="412"/>
      <c r="Q60" s="177"/>
      <c r="R60" s="177"/>
      <c r="S60" s="177"/>
      <c r="T60" s="177"/>
      <c r="U60" s="177"/>
      <c r="V60" s="185"/>
      <c r="W60" s="239"/>
      <c r="X60" s="239"/>
      <c r="Y60" s="239"/>
      <c r="Z60" s="239"/>
      <c r="AA60" s="239"/>
      <c r="AB60" s="239"/>
      <c r="AC60" s="320"/>
    </row>
    <row r="61" spans="1:29" s="146" customFormat="1" ht="34.5" customHeight="1">
      <c r="A61" s="377" t="s">
        <v>326</v>
      </c>
      <c r="B61" s="567" t="s">
        <v>327</v>
      </c>
      <c r="C61" s="568"/>
      <c r="D61" s="568"/>
      <c r="E61" s="568"/>
      <c r="F61" s="569"/>
      <c r="G61" s="379">
        <v>1.33</v>
      </c>
      <c r="H61" s="378">
        <f>G61*C$42</f>
        <v>2392.005</v>
      </c>
      <c r="I61" s="194"/>
      <c r="J61" s="177"/>
      <c r="K61" s="177"/>
      <c r="L61" s="412"/>
      <c r="M61" s="412"/>
      <c r="N61" s="412"/>
      <c r="O61" s="412"/>
      <c r="P61" s="412"/>
      <c r="Q61" s="177"/>
      <c r="R61" s="177"/>
      <c r="S61" s="177"/>
      <c r="T61" s="177"/>
      <c r="U61" s="177"/>
      <c r="V61" s="185"/>
      <c r="W61" s="239"/>
      <c r="X61" s="239"/>
      <c r="Y61" s="239"/>
      <c r="Z61" s="239"/>
      <c r="AA61" s="239"/>
      <c r="AB61" s="239"/>
      <c r="AC61" s="320"/>
    </row>
    <row r="62" spans="1:28" s="146" customFormat="1" ht="34.5" customHeight="1">
      <c r="A62" s="377" t="s">
        <v>328</v>
      </c>
      <c r="B62" s="567" t="s">
        <v>329</v>
      </c>
      <c r="C62" s="568"/>
      <c r="D62" s="568"/>
      <c r="E62" s="568"/>
      <c r="F62" s="569"/>
      <c r="G62" s="379">
        <v>1.36</v>
      </c>
      <c r="H62" s="378">
        <f>G62*C$42</f>
        <v>2445.96</v>
      </c>
      <c r="I62" s="194"/>
      <c r="J62" s="177"/>
      <c r="K62" s="177"/>
      <c r="L62" s="412"/>
      <c r="M62" s="412"/>
      <c r="N62" s="412"/>
      <c r="O62" s="412"/>
      <c r="P62" s="412"/>
      <c r="Q62" s="177"/>
      <c r="R62" s="177"/>
      <c r="S62" s="177"/>
      <c r="T62" s="177"/>
      <c r="U62" s="177"/>
      <c r="V62" s="177"/>
      <c r="W62" s="197"/>
      <c r="X62" s="178"/>
      <c r="Y62" s="178"/>
      <c r="Z62" s="178"/>
      <c r="AA62" s="178"/>
      <c r="AB62" s="178"/>
    </row>
    <row r="63" spans="1:28" s="146" customFormat="1" ht="18.75">
      <c r="A63" s="437" t="s">
        <v>330</v>
      </c>
      <c r="B63" s="496" t="s">
        <v>420</v>
      </c>
      <c r="C63" s="496"/>
      <c r="D63" s="496"/>
      <c r="E63" s="496"/>
      <c r="F63" s="496"/>
      <c r="G63" s="217">
        <v>3.94</v>
      </c>
      <c r="H63" s="231">
        <f>G63*C$42</f>
        <v>7086.09</v>
      </c>
      <c r="I63" s="194"/>
      <c r="J63" s="177"/>
      <c r="K63" s="177"/>
      <c r="L63" s="412"/>
      <c r="M63" s="412"/>
      <c r="N63" s="412"/>
      <c r="O63" s="412"/>
      <c r="P63" s="412"/>
      <c r="Q63" s="177"/>
      <c r="R63" s="177"/>
      <c r="S63" s="177"/>
      <c r="T63" s="177"/>
      <c r="U63" s="177"/>
      <c r="V63" s="177"/>
      <c r="W63" s="178"/>
      <c r="X63" s="178"/>
      <c r="Y63" s="178"/>
      <c r="Z63" s="178"/>
      <c r="AA63" s="178"/>
      <c r="AB63" s="178"/>
    </row>
    <row r="64" spans="1:28" s="146" customFormat="1" ht="18.75">
      <c r="A64" s="226" t="s">
        <v>332</v>
      </c>
      <c r="B64" s="497" t="s">
        <v>333</v>
      </c>
      <c r="C64" s="480"/>
      <c r="D64" s="480"/>
      <c r="E64" s="480"/>
      <c r="F64" s="480"/>
      <c r="G64" s="226"/>
      <c r="H64" s="226">
        <f>SUM(H65:H71)</f>
        <v>5469.95</v>
      </c>
      <c r="I64" s="194"/>
      <c r="J64" s="177"/>
      <c r="K64" s="177"/>
      <c r="L64" s="414" t="s">
        <v>433</v>
      </c>
      <c r="M64" s="406" t="s">
        <v>434</v>
      </c>
      <c r="N64" s="414"/>
      <c r="O64" s="414"/>
      <c r="P64" s="414"/>
      <c r="Q64" s="177"/>
      <c r="R64" s="177"/>
      <c r="S64" s="177"/>
      <c r="T64" s="177"/>
      <c r="U64" s="177"/>
      <c r="V64" s="177"/>
      <c r="W64" s="197"/>
      <c r="X64" s="178"/>
      <c r="Y64" s="178"/>
      <c r="Z64" s="178"/>
      <c r="AA64" s="178"/>
      <c r="AB64" s="178"/>
    </row>
    <row r="65" spans="1:28" s="146" customFormat="1" ht="18.75">
      <c r="A65" s="216"/>
      <c r="B65" s="498" t="s">
        <v>334</v>
      </c>
      <c r="C65" s="499"/>
      <c r="D65" s="499"/>
      <c r="E65" s="499"/>
      <c r="F65" s="499"/>
      <c r="G65" s="232"/>
      <c r="H65" s="232"/>
      <c r="I65" s="194"/>
      <c r="J65" s="177"/>
      <c r="K65" s="177"/>
      <c r="L65" s="414"/>
      <c r="M65" s="414"/>
      <c r="N65" s="414"/>
      <c r="O65" s="414"/>
      <c r="P65" s="414"/>
      <c r="Q65" s="177"/>
      <c r="R65" s="177"/>
      <c r="S65" s="177"/>
      <c r="T65" s="177"/>
      <c r="U65" s="177"/>
      <c r="V65" s="177"/>
      <c r="W65" s="178"/>
      <c r="X65" s="178"/>
      <c r="Y65" s="178"/>
      <c r="Z65" s="178"/>
      <c r="AA65" s="178"/>
      <c r="AB65" s="178"/>
    </row>
    <row r="66" spans="1:28" s="146" customFormat="1" ht="18.75">
      <c r="A66" s="216"/>
      <c r="B66" s="498" t="s">
        <v>350</v>
      </c>
      <c r="C66" s="499"/>
      <c r="D66" s="499"/>
      <c r="E66" s="499"/>
      <c r="F66" s="499"/>
      <c r="G66" s="231"/>
      <c r="H66" s="231"/>
      <c r="I66" s="194"/>
      <c r="J66" s="177"/>
      <c r="K66" s="177"/>
      <c r="L66" s="414"/>
      <c r="M66" s="414"/>
      <c r="N66" s="414"/>
      <c r="O66" s="414"/>
      <c r="P66" s="414"/>
      <c r="Q66" s="177"/>
      <c r="R66" s="177"/>
      <c r="S66" s="177"/>
      <c r="T66" s="177"/>
      <c r="U66" s="177"/>
      <c r="V66" s="177"/>
      <c r="W66" s="178"/>
      <c r="X66" s="178"/>
      <c r="Y66" s="178"/>
      <c r="Z66" s="178"/>
      <c r="AA66" s="178"/>
      <c r="AB66" s="178"/>
    </row>
    <row r="67" spans="1:28" s="146" customFormat="1" ht="18.75" customHeight="1">
      <c r="A67" s="216"/>
      <c r="B67" s="572" t="s">
        <v>440</v>
      </c>
      <c r="C67" s="489"/>
      <c r="D67" s="489"/>
      <c r="E67" s="489"/>
      <c r="F67" s="490"/>
      <c r="G67" s="231"/>
      <c r="H67" s="231">
        <v>4210.2</v>
      </c>
      <c r="I67" s="194"/>
      <c r="J67" s="177"/>
      <c r="K67" s="177"/>
      <c r="L67" s="414"/>
      <c r="M67" s="414"/>
      <c r="N67" s="414"/>
      <c r="O67" s="414"/>
      <c r="P67" s="414"/>
      <c r="Q67" s="177"/>
      <c r="R67" s="177"/>
      <c r="S67" s="177"/>
      <c r="T67" s="177"/>
      <c r="U67" s="177"/>
      <c r="V67" s="177"/>
      <c r="W67" s="197"/>
      <c r="X67" s="178"/>
      <c r="Y67" s="178"/>
      <c r="Z67" s="178"/>
      <c r="AA67" s="178"/>
      <c r="AB67" s="178"/>
    </row>
    <row r="68" spans="1:28" s="146" customFormat="1" ht="18.75" customHeight="1">
      <c r="A68" s="216"/>
      <c r="B68" s="572" t="s">
        <v>441</v>
      </c>
      <c r="C68" s="489"/>
      <c r="D68" s="489"/>
      <c r="E68" s="489"/>
      <c r="F68" s="490"/>
      <c r="G68" s="231"/>
      <c r="H68" s="231">
        <v>1259.75</v>
      </c>
      <c r="I68" s="194"/>
      <c r="J68" s="177"/>
      <c r="K68" s="177"/>
      <c r="L68" s="414"/>
      <c r="M68" s="414"/>
      <c r="N68" s="414"/>
      <c r="O68" s="414"/>
      <c r="P68" s="414"/>
      <c r="Q68" s="177"/>
      <c r="R68" s="177"/>
      <c r="S68" s="177"/>
      <c r="T68" s="177"/>
      <c r="U68" s="177"/>
      <c r="V68" s="177"/>
      <c r="W68" s="178"/>
      <c r="X68" s="178"/>
      <c r="Y68" s="178"/>
      <c r="Z68" s="178"/>
      <c r="AA68" s="178"/>
      <c r="AB68" s="178"/>
    </row>
    <row r="69" spans="1:28" s="146" customFormat="1" ht="18.75" customHeight="1">
      <c r="A69" s="216"/>
      <c r="B69" s="488"/>
      <c r="C69" s="489"/>
      <c r="D69" s="489"/>
      <c r="E69" s="489"/>
      <c r="F69" s="490"/>
      <c r="G69" s="231"/>
      <c r="H69" s="231"/>
      <c r="I69" s="194"/>
      <c r="J69" s="177"/>
      <c r="K69" s="177"/>
      <c r="L69" s="194"/>
      <c r="M69" s="194"/>
      <c r="N69" s="177"/>
      <c r="O69" s="177"/>
      <c r="P69" s="177"/>
      <c r="Q69" s="177"/>
      <c r="R69" s="177"/>
      <c r="S69" s="177"/>
      <c r="T69" s="177"/>
      <c r="U69" s="177"/>
      <c r="V69" s="177"/>
      <c r="W69" s="178"/>
      <c r="X69" s="178"/>
      <c r="Y69" s="178"/>
      <c r="Z69" s="178"/>
      <c r="AA69" s="178"/>
      <c r="AB69" s="178"/>
    </row>
    <row r="70" spans="1:28" s="146" customFormat="1" ht="18.75" customHeight="1" hidden="1">
      <c r="A70" s="216"/>
      <c r="B70" s="488" t="s">
        <v>336</v>
      </c>
      <c r="C70" s="489"/>
      <c r="D70" s="489"/>
      <c r="E70" s="489"/>
      <c r="F70" s="490"/>
      <c r="G70" s="231"/>
      <c r="H70" s="231"/>
      <c r="I70" s="194"/>
      <c r="J70" s="177"/>
      <c r="K70" s="177"/>
      <c r="L70" s="194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8"/>
      <c r="X70" s="178"/>
      <c r="Y70" s="178"/>
      <c r="Z70" s="178"/>
      <c r="AA70" s="178"/>
      <c r="AB70" s="178"/>
    </row>
    <row r="71" spans="1:28" s="146" customFormat="1" ht="18.75" customHeight="1" hidden="1">
      <c r="A71" s="216"/>
      <c r="B71" s="488" t="s">
        <v>336</v>
      </c>
      <c r="C71" s="489"/>
      <c r="D71" s="489"/>
      <c r="E71" s="489"/>
      <c r="F71" s="490"/>
      <c r="G71" s="231"/>
      <c r="H71" s="231"/>
      <c r="I71" s="194"/>
      <c r="J71" s="177"/>
      <c r="K71" s="177"/>
      <c r="L71" s="194"/>
      <c r="M71" s="194"/>
      <c r="N71" s="177"/>
      <c r="O71" s="194"/>
      <c r="P71" s="177"/>
      <c r="Q71" s="177"/>
      <c r="R71" s="177"/>
      <c r="S71" s="177"/>
      <c r="T71" s="177"/>
      <c r="U71" s="177"/>
      <c r="V71" s="177"/>
      <c r="W71" s="197"/>
      <c r="X71" s="178"/>
      <c r="Y71" s="178"/>
      <c r="Z71" s="178"/>
      <c r="AA71" s="178"/>
      <c r="AB71" s="178"/>
    </row>
    <row r="72" spans="1:28" s="146" customFormat="1" ht="18.75">
      <c r="A72" s="216"/>
      <c r="B72" s="233"/>
      <c r="C72" s="234"/>
      <c r="D72" s="234"/>
      <c r="E72" s="234"/>
      <c r="F72" s="234"/>
      <c r="G72" s="235"/>
      <c r="H72" s="194"/>
      <c r="I72" s="194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8"/>
      <c r="X72" s="178"/>
      <c r="Y72" s="178"/>
      <c r="Z72" s="178"/>
      <c r="AA72" s="178"/>
      <c r="AB72" s="178"/>
    </row>
    <row r="73" spans="1:28" s="146" customFormat="1" ht="18.75" customHeight="1">
      <c r="A73" s="216"/>
      <c r="B73" s="233"/>
      <c r="C73" s="234"/>
      <c r="D73" s="234"/>
      <c r="E73" s="234"/>
      <c r="F73" s="234"/>
      <c r="G73" s="491" t="s">
        <v>62</v>
      </c>
      <c r="H73" s="492"/>
      <c r="I73" s="493" t="s">
        <v>316</v>
      </c>
      <c r="J73" s="492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8"/>
      <c r="X73" s="178"/>
      <c r="Y73" s="178"/>
      <c r="Z73" s="178"/>
      <c r="AA73" s="178"/>
      <c r="AB73" s="178"/>
    </row>
    <row r="74" spans="1:28" s="207" customFormat="1" ht="12.75">
      <c r="A74" s="236"/>
      <c r="B74" s="237"/>
      <c r="C74" s="238"/>
      <c r="D74" s="238"/>
      <c r="E74" s="238"/>
      <c r="F74" s="238"/>
      <c r="G74" s="494" t="s">
        <v>51</v>
      </c>
      <c r="H74" s="495"/>
      <c r="I74" s="494" t="s">
        <v>51</v>
      </c>
      <c r="J74" s="495"/>
      <c r="W74" s="209"/>
      <c r="X74" s="209"/>
      <c r="Y74" s="209"/>
      <c r="Z74" s="209"/>
      <c r="AA74" s="209"/>
      <c r="AB74" s="209"/>
    </row>
    <row r="75" spans="1:28" s="185" customFormat="1" ht="18.75">
      <c r="A75" s="216"/>
      <c r="B75" s="479" t="s">
        <v>403</v>
      </c>
      <c r="C75" s="480"/>
      <c r="D75" s="480"/>
      <c r="E75" s="480"/>
      <c r="F75" s="481"/>
      <c r="G75" s="482">
        <f>'05 16 г'!G76:H76</f>
        <v>601.9249999999042</v>
      </c>
      <c r="H75" s="483"/>
      <c r="I75" s="482">
        <f>'05 16 г'!I76:J76</f>
        <v>0</v>
      </c>
      <c r="J75" s="483"/>
      <c r="L75" s="239" t="s">
        <v>338</v>
      </c>
      <c r="M75" s="239" t="s">
        <v>339</v>
      </c>
      <c r="W75" s="239"/>
      <c r="X75" s="239"/>
      <c r="Y75" s="239"/>
      <c r="Z75" s="239"/>
      <c r="AA75" s="239"/>
      <c r="AB75" s="239"/>
    </row>
    <row r="76" spans="1:28" s="146" customFormat="1" ht="18.75">
      <c r="A76" s="195"/>
      <c r="B76" s="479" t="s">
        <v>404</v>
      </c>
      <c r="C76" s="480"/>
      <c r="D76" s="480"/>
      <c r="E76" s="480"/>
      <c r="F76" s="481"/>
      <c r="G76" s="482">
        <f>G75+K47+K53</f>
        <v>12112.08999999991</v>
      </c>
      <c r="H76" s="483"/>
      <c r="I76" s="484">
        <f>I75+I53-K53+D54</f>
        <v>0</v>
      </c>
      <c r="J76" s="483"/>
      <c r="K76" s="177"/>
      <c r="L76" s="197">
        <f>G76</f>
        <v>12112.08999999991</v>
      </c>
      <c r="M76" s="197">
        <f>I76</f>
        <v>0</v>
      </c>
      <c r="N76" s="177"/>
      <c r="O76" s="240"/>
      <c r="P76" s="241"/>
      <c r="Q76" s="177"/>
      <c r="R76" s="177"/>
      <c r="S76" s="177"/>
      <c r="T76" s="177"/>
      <c r="U76" s="177"/>
      <c r="V76" s="177"/>
      <c r="W76" s="178"/>
      <c r="X76" s="178"/>
      <c r="Y76" s="178"/>
      <c r="Z76" s="178"/>
      <c r="AA76" s="178"/>
      <c r="AB76" s="178"/>
    </row>
    <row r="77" spans="1:28" s="146" customFormat="1" ht="18.75">
      <c r="A77" s="194"/>
      <c r="B77" s="194"/>
      <c r="C77" s="194"/>
      <c r="D77" s="194"/>
      <c r="E77" s="194"/>
      <c r="F77" s="194"/>
      <c r="G77" s="242"/>
      <c r="H77" s="194"/>
      <c r="I77" s="194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8"/>
      <c r="X77" s="178"/>
      <c r="Y77" s="178"/>
      <c r="Z77" s="178"/>
      <c r="AA77" s="178"/>
      <c r="AB77" s="178"/>
    </row>
    <row r="78" spans="1:28" s="146" customFormat="1" ht="18.75">
      <c r="A78" s="194"/>
      <c r="B78" s="177"/>
      <c r="C78" s="177"/>
      <c r="D78" s="177"/>
      <c r="E78" s="177"/>
      <c r="F78" s="177"/>
      <c r="G78" s="243"/>
      <c r="H78" s="244"/>
      <c r="I78" s="194"/>
      <c r="J78" s="177"/>
      <c r="K78" s="177"/>
      <c r="L78" s="194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8"/>
      <c r="X78" s="178"/>
      <c r="Y78" s="178"/>
      <c r="Z78" s="178"/>
      <c r="AA78" s="178"/>
      <c r="AB78" s="178"/>
    </row>
    <row r="79" spans="1:28" s="146" customFormat="1" ht="18.75">
      <c r="A79" s="194"/>
      <c r="B79" s="177"/>
      <c r="C79" s="177"/>
      <c r="D79" s="177"/>
      <c r="E79" s="177"/>
      <c r="F79" s="177"/>
      <c r="G79" s="194"/>
      <c r="H79" s="194"/>
      <c r="I79" s="194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8"/>
      <c r="X79" s="178"/>
      <c r="Y79" s="178"/>
      <c r="Z79" s="178"/>
      <c r="AA79" s="178"/>
      <c r="AB79" s="178"/>
    </row>
    <row r="80" spans="1:28" s="146" customFormat="1" ht="18.75">
      <c r="A80" s="177"/>
      <c r="B80" s="238"/>
      <c r="C80" s="238"/>
      <c r="D80" s="238"/>
      <c r="E80" s="559" t="s">
        <v>399</v>
      </c>
      <c r="F80" s="560"/>
      <c r="G80" s="482" t="s">
        <v>400</v>
      </c>
      <c r="H80" s="483"/>
      <c r="I80" s="194"/>
      <c r="J80" s="177"/>
      <c r="K80" s="177"/>
      <c r="L80" s="177" t="s">
        <v>401</v>
      </c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8"/>
      <c r="X80" s="178"/>
      <c r="Y80" s="178"/>
      <c r="Z80" s="178"/>
      <c r="AA80" s="178"/>
      <c r="AB80" s="178"/>
    </row>
    <row r="81" spans="1:28" s="146" customFormat="1" ht="18.75">
      <c r="A81" s="194"/>
      <c r="B81" s="561" t="s">
        <v>424</v>
      </c>
      <c r="C81" s="562"/>
      <c r="D81" s="563"/>
      <c r="E81" s="482">
        <f>M47</f>
        <v>77855.76</v>
      </c>
      <c r="F81" s="483"/>
      <c r="G81" s="482">
        <f>N47</f>
        <v>71792.54</v>
      </c>
      <c r="H81" s="483"/>
      <c r="I81" s="194"/>
      <c r="J81" s="177"/>
      <c r="K81" s="177"/>
      <c r="L81" s="194">
        <f>E81-G81+H47-I47</f>
        <v>0</v>
      </c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8"/>
      <c r="X81" s="178"/>
      <c r="Y81" s="178"/>
      <c r="Z81" s="178"/>
      <c r="AA81" s="178"/>
      <c r="AB81" s="178"/>
    </row>
    <row r="82" spans="1:28" s="146" customFormat="1" ht="18.75">
      <c r="A82" s="194"/>
      <c r="B82" s="177"/>
      <c r="C82" s="177"/>
      <c r="D82" s="177"/>
      <c r="E82" s="177"/>
      <c r="F82" s="177"/>
      <c r="G82" s="177"/>
      <c r="H82" s="194"/>
      <c r="I82" s="194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8"/>
      <c r="X82" s="178"/>
      <c r="Y82" s="178"/>
      <c r="Z82" s="178"/>
      <c r="AA82" s="178"/>
      <c r="AB82" s="178"/>
    </row>
    <row r="83" spans="1:28" s="146" customFormat="1" ht="18.75">
      <c r="A83" s="194"/>
      <c r="B83" s="177"/>
      <c r="C83" s="177"/>
      <c r="D83" s="177"/>
      <c r="E83" s="177"/>
      <c r="F83" s="177"/>
      <c r="G83" s="177"/>
      <c r="H83" s="194"/>
      <c r="I83" s="194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8"/>
      <c r="X83" s="178"/>
      <c r="Y83" s="178"/>
      <c r="Z83" s="178"/>
      <c r="AA83" s="178"/>
      <c r="AB83" s="178"/>
    </row>
    <row r="84" spans="1:28" s="146" customFormat="1" ht="18.75">
      <c r="A84" s="194"/>
      <c r="B84" s="177"/>
      <c r="C84" s="177"/>
      <c r="D84" s="177"/>
      <c r="E84" s="177"/>
      <c r="F84" s="177"/>
      <c r="G84" s="177"/>
      <c r="H84" s="194"/>
      <c r="I84" s="194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8"/>
      <c r="X84" s="178"/>
      <c r="Y84" s="178"/>
      <c r="Z84" s="178"/>
      <c r="AA84" s="178"/>
      <c r="AB84" s="178"/>
    </row>
    <row r="85" spans="1:28" s="146" customFormat="1" ht="14.25" customHeight="1">
      <c r="A85" s="194"/>
      <c r="B85" s="177"/>
      <c r="C85" s="177"/>
      <c r="D85" s="177"/>
      <c r="E85" s="177"/>
      <c r="F85" s="177"/>
      <c r="G85" s="177"/>
      <c r="H85" s="194"/>
      <c r="I85" s="194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8"/>
      <c r="X85" s="178"/>
      <c r="Y85" s="178"/>
      <c r="Z85" s="178"/>
      <c r="AA85" s="178"/>
      <c r="AB85" s="178"/>
    </row>
    <row r="86" spans="1:28" s="146" customFormat="1" ht="18.75" hidden="1">
      <c r="A86" s="177"/>
      <c r="B86" s="177"/>
      <c r="C86" s="177"/>
      <c r="D86" s="177"/>
      <c r="E86" s="177"/>
      <c r="F86" s="177"/>
      <c r="G86" s="177"/>
      <c r="H86" s="194"/>
      <c r="I86" s="177"/>
      <c r="J86" s="177"/>
      <c r="K86" s="177"/>
      <c r="L86" s="177">
        <v>0</v>
      </c>
      <c r="M86" s="177"/>
      <c r="N86" s="177"/>
      <c r="O86" s="245" t="s">
        <v>280</v>
      </c>
      <c r="P86" s="246">
        <f>'[2]июнь2013г'!D92</f>
        <v>5934.36</v>
      </c>
      <c r="Q86" s="246">
        <f>'[2]июнь2013г'!E92</f>
        <v>2626.2</v>
      </c>
      <c r="R86" s="246">
        <f>'[2]июнь2013г'!F92</f>
        <v>2134.76</v>
      </c>
      <c r="S86" s="246">
        <f>'[2]июнь2013г'!G92</f>
        <v>6425.8</v>
      </c>
      <c r="T86" s="177"/>
      <c r="U86" s="177"/>
      <c r="V86" s="177"/>
      <c r="W86" s="178"/>
      <c r="X86" s="178"/>
      <c r="Y86" s="178"/>
      <c r="Z86" s="178"/>
      <c r="AA86" s="178"/>
      <c r="AB86" s="178"/>
    </row>
    <row r="87" spans="1:28" s="146" customFormat="1" ht="18.75" hidden="1">
      <c r="A87" s="177"/>
      <c r="B87" s="177"/>
      <c r="C87" s="216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246" t="s">
        <v>283</v>
      </c>
      <c r="P87" s="214">
        <f>S86</f>
        <v>6425.8</v>
      </c>
      <c r="Q87" s="180">
        <v>2626.2</v>
      </c>
      <c r="R87" s="180">
        <v>2377.48</v>
      </c>
      <c r="S87" s="214">
        <f>P87+Q87-R87+L86</f>
        <v>6674.52</v>
      </c>
      <c r="T87" s="177"/>
      <c r="U87" s="177"/>
      <c r="V87" s="177"/>
      <c r="W87" s="178"/>
      <c r="X87" s="178"/>
      <c r="Y87" s="178"/>
      <c r="Z87" s="178"/>
      <c r="AA87" s="178"/>
      <c r="AB87" s="178"/>
    </row>
    <row r="88" spans="1:28" s="146" customFormat="1" ht="18.75" hidden="1">
      <c r="A88" s="177"/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8"/>
      <c r="X88" s="178"/>
      <c r="Y88" s="178"/>
      <c r="Z88" s="178"/>
      <c r="AA88" s="178"/>
      <c r="AB88" s="178"/>
    </row>
    <row r="89" spans="1:28" s="146" customFormat="1" ht="18.75" hidden="1">
      <c r="A89" s="177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8"/>
      <c r="X89" s="178"/>
      <c r="Y89" s="178"/>
      <c r="Z89" s="178"/>
      <c r="AA89" s="178"/>
      <c r="AB89" s="178"/>
    </row>
    <row r="90" spans="1:28" s="146" customFormat="1" ht="18.75">
      <c r="A90" s="247" t="s">
        <v>419</v>
      </c>
      <c r="B90" s="177"/>
      <c r="C90" s="177"/>
      <c r="D90" s="177"/>
      <c r="E90" s="177"/>
      <c r="F90" s="177"/>
      <c r="G90" s="177"/>
      <c r="H90" s="292" t="s">
        <v>70</v>
      </c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8"/>
      <c r="X90" s="178"/>
      <c r="Y90" s="178"/>
      <c r="Z90" s="178"/>
      <c r="AA90" s="178"/>
      <c r="AB90" s="178"/>
    </row>
    <row r="91" spans="1:28" s="146" customFormat="1" ht="18.75">
      <c r="A91" s="247" t="s">
        <v>378</v>
      </c>
      <c r="B91" s="177"/>
      <c r="C91" s="177"/>
      <c r="D91" s="177"/>
      <c r="E91" s="177"/>
      <c r="F91" s="177"/>
      <c r="G91" s="177"/>
      <c r="H91" s="292" t="s">
        <v>71</v>
      </c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8"/>
      <c r="X91" s="178"/>
      <c r="Y91" s="178"/>
      <c r="Z91" s="178"/>
      <c r="AA91" s="178"/>
      <c r="AB91" s="178"/>
    </row>
  </sheetData>
  <sheetProtection password="ECC7" sheet="1" formatCells="0" formatColumns="0" formatRows="0" insertColumns="0" insertRows="0" insertHyperlinks="0" deleteColumns="0" deleteRows="0" sort="0" autoFilter="0" pivotTables="0"/>
  <mergeCells count="42">
    <mergeCell ref="C14:D15"/>
    <mergeCell ref="A35:K36"/>
    <mergeCell ref="W44:AA44"/>
    <mergeCell ref="B47:F47"/>
    <mergeCell ref="B48:F48"/>
    <mergeCell ref="B49:F49"/>
    <mergeCell ref="B50:F50"/>
    <mergeCell ref="B53:F53"/>
    <mergeCell ref="B54:C54"/>
    <mergeCell ref="L55:M56"/>
    <mergeCell ref="N55:N56"/>
    <mergeCell ref="B57:F57"/>
    <mergeCell ref="M57:N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I75:J75"/>
    <mergeCell ref="B76:F76"/>
    <mergeCell ref="G76:H76"/>
    <mergeCell ref="I76:J76"/>
    <mergeCell ref="B70:F70"/>
    <mergeCell ref="B71:F71"/>
    <mergeCell ref="G73:H73"/>
    <mergeCell ref="I73:J73"/>
    <mergeCell ref="G74:H74"/>
    <mergeCell ref="I74:J74"/>
    <mergeCell ref="E80:F80"/>
    <mergeCell ref="G80:H80"/>
    <mergeCell ref="B81:D81"/>
    <mergeCell ref="E81:F81"/>
    <mergeCell ref="G81:H81"/>
    <mergeCell ref="B75:F75"/>
    <mergeCell ref="G75:H75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C91"/>
  <sheetViews>
    <sheetView view="pageBreakPreview" zoomScale="80" zoomScaleSheetLayoutView="80" zoomScalePageLayoutView="0" workbookViewId="0" topLeftCell="B57">
      <selection activeCell="G75" sqref="G75:H75"/>
    </sheetView>
  </sheetViews>
  <sheetFormatPr defaultColWidth="9.140625" defaultRowHeight="15" outlineLevelCol="1"/>
  <cols>
    <col min="1" max="1" width="9.8515625" style="177" bestFit="1" customWidth="1"/>
    <col min="2" max="2" width="12.140625" style="177" customWidth="1"/>
    <col min="3" max="3" width="10.7109375" style="177" customWidth="1"/>
    <col min="4" max="4" width="10.57421875" style="177" customWidth="1"/>
    <col min="5" max="5" width="10.28125" style="177" customWidth="1"/>
    <col min="6" max="6" width="11.421875" style="177" customWidth="1"/>
    <col min="7" max="7" width="12.140625" style="177" customWidth="1"/>
    <col min="8" max="8" width="13.140625" style="177" customWidth="1"/>
    <col min="9" max="9" width="13.421875" style="177" customWidth="1"/>
    <col min="10" max="10" width="12.7109375" style="177" customWidth="1"/>
    <col min="11" max="11" width="18.140625" style="177" customWidth="1"/>
    <col min="12" max="12" width="13.421875" style="177" hidden="1" customWidth="1" outlineLevel="1"/>
    <col min="13" max="13" width="12.7109375" style="177" hidden="1" customWidth="1" outlineLevel="1"/>
    <col min="14" max="14" width="13.28125" style="177" hidden="1" customWidth="1" outlineLevel="1"/>
    <col min="15" max="15" width="12.7109375" style="177" hidden="1" customWidth="1" outlineLevel="1"/>
    <col min="16" max="16" width="12.8515625" style="177" hidden="1" customWidth="1" outlineLevel="1"/>
    <col min="17" max="17" width="7.421875" style="177" hidden="1" customWidth="1" outlineLevel="1"/>
    <col min="18" max="20" width="9.140625" style="177" hidden="1" customWidth="1" outlineLevel="1"/>
    <col min="21" max="21" width="9.140625" style="177" customWidth="1" collapsed="1"/>
    <col min="22" max="22" width="6.7109375" style="177" bestFit="1" customWidth="1"/>
    <col min="23" max="23" width="12.7109375" style="178" bestFit="1" customWidth="1"/>
    <col min="24" max="27" width="13.00390625" style="178" bestFit="1" customWidth="1"/>
    <col min="28" max="28" width="9.140625" style="178" customWidth="1"/>
    <col min="29" max="41" width="9.140625" style="146" customWidth="1"/>
    <col min="42" max="16384" width="9.140625" style="177" customWidth="1"/>
  </cols>
  <sheetData>
    <row r="1" ht="12.75" customHeight="1" hidden="1"/>
    <row r="2" spans="2:8" ht="18.75" hidden="1">
      <c r="B2" s="179" t="s">
        <v>293</v>
      </c>
      <c r="C2" s="179"/>
      <c r="D2" s="179" t="s">
        <v>294</v>
      </c>
      <c r="E2" s="179"/>
      <c r="F2" s="179" t="s">
        <v>295</v>
      </c>
      <c r="G2" s="179"/>
      <c r="H2" s="179"/>
    </row>
    <row r="3" ht="18.75" hidden="1"/>
    <row r="4" ht="1.5" customHeight="1" hidden="1"/>
    <row r="5" ht="18.75" hidden="1"/>
    <row r="6" spans="2:11" ht="18.75" hidden="1">
      <c r="B6" s="180"/>
      <c r="C6" s="181" t="s">
        <v>0</v>
      </c>
      <c r="D6" s="181" t="s">
        <v>1</v>
      </c>
      <c r="E6" s="181"/>
      <c r="F6" s="181" t="s">
        <v>2</v>
      </c>
      <c r="G6" s="181" t="s">
        <v>3</v>
      </c>
      <c r="H6" s="181" t="s">
        <v>4</v>
      </c>
      <c r="I6" s="181" t="s">
        <v>5</v>
      </c>
      <c r="J6" s="181"/>
      <c r="K6" s="182"/>
    </row>
    <row r="7" spans="2:11" ht="18.75" hidden="1">
      <c r="B7" s="180"/>
      <c r="C7" s="181" t="s">
        <v>6</v>
      </c>
      <c r="D7" s="181"/>
      <c r="E7" s="181"/>
      <c r="F7" s="181"/>
      <c r="G7" s="181" t="s">
        <v>7</v>
      </c>
      <c r="H7" s="181" t="s">
        <v>8</v>
      </c>
      <c r="I7" s="181" t="s">
        <v>9</v>
      </c>
      <c r="J7" s="181"/>
      <c r="K7" s="182"/>
    </row>
    <row r="8" spans="2:11" ht="18.75" hidden="1">
      <c r="B8" s="180" t="s">
        <v>177</v>
      </c>
      <c r="C8" s="183">
        <v>48.28</v>
      </c>
      <c r="D8" s="183">
        <v>0</v>
      </c>
      <c r="E8" s="183"/>
      <c r="F8" s="184"/>
      <c r="G8" s="180"/>
      <c r="H8" s="183">
        <v>0</v>
      </c>
      <c r="I8" s="184">
        <v>48.28</v>
      </c>
      <c r="J8" s="180"/>
      <c r="K8" s="185"/>
    </row>
    <row r="9" spans="2:11" ht="18.75" hidden="1">
      <c r="B9" s="180" t="s">
        <v>11</v>
      </c>
      <c r="C9" s="183">
        <v>4790.06</v>
      </c>
      <c r="D9" s="183">
        <v>3707.55</v>
      </c>
      <c r="E9" s="183"/>
      <c r="F9" s="184">
        <v>2795.32</v>
      </c>
      <c r="G9" s="180"/>
      <c r="H9" s="183">
        <v>2795.32</v>
      </c>
      <c r="I9" s="184">
        <v>5702.29</v>
      </c>
      <c r="J9" s="180"/>
      <c r="K9" s="185"/>
    </row>
    <row r="10" spans="2:11" ht="18.75" hidden="1">
      <c r="B10" s="180" t="s">
        <v>12</v>
      </c>
      <c r="C10" s="180"/>
      <c r="D10" s="183">
        <f>SUM(D8:D9)</f>
        <v>3707.55</v>
      </c>
      <c r="E10" s="183"/>
      <c r="F10" s="180"/>
      <c r="G10" s="180"/>
      <c r="H10" s="183">
        <f>SUM(H8:H9)</f>
        <v>2795.32</v>
      </c>
      <c r="I10" s="180"/>
      <c r="J10" s="180"/>
      <c r="K10" s="185"/>
    </row>
    <row r="11" ht="18.75" hidden="1">
      <c r="B11" s="177" t="s">
        <v>296</v>
      </c>
    </row>
    <row r="12" ht="7.5" customHeight="1" hidden="1"/>
    <row r="13" ht="8.25" customHeight="1" hidden="1"/>
    <row r="14" spans="2:17" ht="18.75" hidden="1">
      <c r="B14" s="186" t="s">
        <v>252</v>
      </c>
      <c r="C14" s="511" t="s">
        <v>14</v>
      </c>
      <c r="D14" s="512"/>
      <c r="E14" s="443"/>
      <c r="F14" s="181"/>
      <c r="G14" s="181"/>
      <c r="H14" s="181"/>
      <c r="I14" s="181" t="s">
        <v>20</v>
      </c>
      <c r="J14" s="185"/>
      <c r="K14" s="185"/>
      <c r="L14" s="185"/>
      <c r="M14" s="185"/>
      <c r="N14" s="185"/>
      <c r="O14" s="185"/>
      <c r="P14" s="185"/>
      <c r="Q14" s="185"/>
    </row>
    <row r="15" spans="2:17" ht="14.25" customHeight="1" hidden="1">
      <c r="B15" s="187"/>
      <c r="C15" s="513"/>
      <c r="D15" s="514"/>
      <c r="E15" s="444"/>
      <c r="F15" s="181"/>
      <c r="G15" s="181"/>
      <c r="H15" s="181" t="s">
        <v>270</v>
      </c>
      <c r="I15" s="181"/>
      <c r="J15" s="185"/>
      <c r="K15" s="185"/>
      <c r="L15" s="185"/>
      <c r="M15" s="185"/>
      <c r="N15" s="185"/>
      <c r="O15" s="185"/>
      <c r="P15" s="185"/>
      <c r="Q15" s="185"/>
    </row>
    <row r="16" spans="2:17" ht="3.75" customHeight="1" hidden="1">
      <c r="B16" s="188"/>
      <c r="C16" s="180"/>
      <c r="D16" s="180"/>
      <c r="E16" s="180"/>
      <c r="F16" s="180"/>
      <c r="G16" s="180"/>
      <c r="H16" s="180"/>
      <c r="I16" s="180"/>
      <c r="J16" s="185"/>
      <c r="K16" s="185"/>
      <c r="L16" s="185"/>
      <c r="M16" s="185"/>
      <c r="N16" s="185"/>
      <c r="O16" s="185"/>
      <c r="P16" s="185"/>
      <c r="Q16" s="185"/>
    </row>
    <row r="17" spans="2:17" ht="13.5" customHeight="1" hidden="1">
      <c r="B17" s="180"/>
      <c r="C17" s="180"/>
      <c r="D17" s="180"/>
      <c r="E17" s="180"/>
      <c r="F17" s="180"/>
      <c r="G17" s="180"/>
      <c r="H17" s="180"/>
      <c r="I17" s="180"/>
      <c r="J17" s="185"/>
      <c r="K17" s="185"/>
      <c r="L17" s="185"/>
      <c r="M17" s="185"/>
      <c r="N17" s="185"/>
      <c r="O17" s="185"/>
      <c r="P17" s="185"/>
      <c r="Q17" s="185"/>
    </row>
    <row r="18" spans="2:17" ht="0.75" customHeight="1" hidden="1">
      <c r="B18" s="180"/>
      <c r="C18" s="180"/>
      <c r="D18" s="180"/>
      <c r="E18" s="180"/>
      <c r="F18" s="180"/>
      <c r="G18" s="180"/>
      <c r="H18" s="180"/>
      <c r="I18" s="180"/>
      <c r="J18" s="185"/>
      <c r="K18" s="185"/>
      <c r="L18" s="185"/>
      <c r="M18" s="185"/>
      <c r="N18" s="185"/>
      <c r="O18" s="185"/>
      <c r="P18" s="185"/>
      <c r="Q18" s="185"/>
    </row>
    <row r="19" spans="2:17" ht="14.25" customHeight="1" hidden="1" thickBot="1">
      <c r="B19" s="180"/>
      <c r="C19" s="180"/>
      <c r="D19" s="180"/>
      <c r="E19" s="180"/>
      <c r="F19" s="180"/>
      <c r="G19" s="180"/>
      <c r="H19" s="180"/>
      <c r="I19" s="180"/>
      <c r="J19" s="185"/>
      <c r="K19" s="185"/>
      <c r="L19" s="185"/>
      <c r="M19" s="185"/>
      <c r="N19" s="185"/>
      <c r="O19" s="185"/>
      <c r="P19" s="185"/>
      <c r="Q19" s="185"/>
    </row>
    <row r="20" spans="2:17" ht="0.75" customHeight="1" hidden="1">
      <c r="B20" s="180"/>
      <c r="C20" s="180"/>
      <c r="D20" s="180"/>
      <c r="E20" s="180"/>
      <c r="F20" s="180"/>
      <c r="G20" s="180"/>
      <c r="H20" s="180"/>
      <c r="I20" s="180"/>
      <c r="J20" s="185"/>
      <c r="K20" s="185"/>
      <c r="L20" s="185"/>
      <c r="M20" s="185"/>
      <c r="N20" s="185"/>
      <c r="O20" s="185"/>
      <c r="P20" s="185"/>
      <c r="Q20" s="185"/>
    </row>
    <row r="21" spans="2:17" ht="19.5" hidden="1" thickBot="1">
      <c r="B21" s="180"/>
      <c r="C21" s="180"/>
      <c r="D21" s="180"/>
      <c r="E21" s="180"/>
      <c r="F21" s="180"/>
      <c r="G21" s="189" t="s">
        <v>297</v>
      </c>
      <c r="H21" s="190" t="s">
        <v>262</v>
      </c>
      <c r="I21" s="180"/>
      <c r="J21" s="185"/>
      <c r="K21" s="185"/>
      <c r="L21" s="185"/>
      <c r="M21" s="185"/>
      <c r="N21" s="185"/>
      <c r="O21" s="185"/>
      <c r="P21" s="185"/>
      <c r="Q21" s="185"/>
    </row>
    <row r="22" spans="2:17" ht="18.75" hidden="1">
      <c r="B22" s="191" t="s">
        <v>215</v>
      </c>
      <c r="C22" s="191"/>
      <c r="D22" s="191"/>
      <c r="E22" s="191"/>
      <c r="F22" s="183"/>
      <c r="G22" s="180">
        <v>347.8</v>
      </c>
      <c r="H22" s="180">
        <v>7.55</v>
      </c>
      <c r="I22" s="184">
        <f>G22*H22</f>
        <v>2625.89</v>
      </c>
      <c r="J22" s="185"/>
      <c r="K22" s="185"/>
      <c r="L22" s="185"/>
      <c r="M22" s="185"/>
      <c r="N22" s="185"/>
      <c r="O22" s="185"/>
      <c r="P22" s="185"/>
      <c r="Q22" s="185"/>
    </row>
    <row r="23" spans="2:17" ht="18.75" hidden="1">
      <c r="B23" s="191" t="s">
        <v>216</v>
      </c>
      <c r="C23" s="191"/>
      <c r="D23" s="191"/>
      <c r="E23" s="191"/>
      <c r="F23" s="180"/>
      <c r="G23" s="180"/>
      <c r="H23" s="180"/>
      <c r="I23" s="180"/>
      <c r="J23" s="185"/>
      <c r="K23" s="185"/>
      <c r="L23" s="185"/>
      <c r="M23" s="185"/>
      <c r="N23" s="185"/>
      <c r="O23" s="185"/>
      <c r="P23" s="185"/>
      <c r="Q23" s="185"/>
    </row>
    <row r="24" spans="2:17" ht="2.25" customHeight="1" hidden="1">
      <c r="B24" s="191" t="s">
        <v>217</v>
      </c>
      <c r="C24" s="191" t="s">
        <v>218</v>
      </c>
      <c r="D24" s="191"/>
      <c r="E24" s="191"/>
      <c r="F24" s="180"/>
      <c r="G24" s="180"/>
      <c r="H24" s="180"/>
      <c r="I24" s="180"/>
      <c r="J24" s="185"/>
      <c r="K24" s="185"/>
      <c r="L24" s="185"/>
      <c r="M24" s="185"/>
      <c r="N24" s="185"/>
      <c r="O24" s="185"/>
      <c r="P24" s="185"/>
      <c r="Q24" s="185"/>
    </row>
    <row r="25" spans="2:17" ht="14.25" customHeight="1" hidden="1">
      <c r="B25" s="191" t="s">
        <v>219</v>
      </c>
      <c r="C25" s="191"/>
      <c r="D25" s="191"/>
      <c r="E25" s="191"/>
      <c r="F25" s="180"/>
      <c r="G25" s="180"/>
      <c r="H25" s="180"/>
      <c r="I25" s="180"/>
      <c r="J25" s="185"/>
      <c r="K25" s="185"/>
      <c r="L25" s="185"/>
      <c r="M25" s="185"/>
      <c r="N25" s="185"/>
      <c r="O25" s="185"/>
      <c r="P25" s="185"/>
      <c r="Q25" s="185"/>
    </row>
    <row r="26" spans="2:17" ht="18.75" hidden="1">
      <c r="B26" s="180"/>
      <c r="C26" s="180"/>
      <c r="D26" s="180"/>
      <c r="E26" s="180"/>
      <c r="F26" s="180"/>
      <c r="G26" s="180"/>
      <c r="H26" s="180"/>
      <c r="I26" s="180"/>
      <c r="J26" s="185"/>
      <c r="K26" s="185"/>
      <c r="L26" s="185"/>
      <c r="M26" s="185"/>
      <c r="N26" s="185"/>
      <c r="O26" s="185"/>
      <c r="P26" s="185"/>
      <c r="Q26" s="185"/>
    </row>
    <row r="27" spans="2:17" ht="0.75" customHeight="1" hidden="1">
      <c r="B27" s="180"/>
      <c r="C27" s="180"/>
      <c r="D27" s="180"/>
      <c r="E27" s="180"/>
      <c r="F27" s="180"/>
      <c r="G27" s="180"/>
      <c r="H27" s="180"/>
      <c r="I27" s="180"/>
      <c r="J27" s="185"/>
      <c r="K27" s="185"/>
      <c r="L27" s="185"/>
      <c r="M27" s="185"/>
      <c r="N27" s="185"/>
      <c r="O27" s="185"/>
      <c r="P27" s="185"/>
      <c r="Q27" s="185"/>
    </row>
    <row r="28" spans="2:17" ht="3.75" customHeight="1" hidden="1">
      <c r="B28" s="180"/>
      <c r="C28" s="180"/>
      <c r="D28" s="180"/>
      <c r="E28" s="180"/>
      <c r="F28" s="180"/>
      <c r="G28" s="180"/>
      <c r="H28" s="180"/>
      <c r="I28" s="180"/>
      <c r="J28" s="185"/>
      <c r="K28" s="185"/>
      <c r="L28" s="185"/>
      <c r="M28" s="185"/>
      <c r="N28" s="185"/>
      <c r="O28" s="185"/>
      <c r="P28" s="185"/>
      <c r="Q28" s="185"/>
    </row>
    <row r="29" spans="2:17" ht="18.75" hidden="1">
      <c r="B29" s="180"/>
      <c r="C29" s="180"/>
      <c r="D29" s="180"/>
      <c r="E29" s="180"/>
      <c r="F29" s="180"/>
      <c r="G29" s="180"/>
      <c r="H29" s="180"/>
      <c r="I29" s="180"/>
      <c r="J29" s="185"/>
      <c r="K29" s="185"/>
      <c r="L29" s="185"/>
      <c r="M29" s="185"/>
      <c r="N29" s="185"/>
      <c r="O29" s="185"/>
      <c r="P29" s="185"/>
      <c r="Q29" s="185"/>
    </row>
    <row r="30" spans="2:17" ht="0.75" customHeight="1" hidden="1">
      <c r="B30" s="180"/>
      <c r="C30" s="180"/>
      <c r="D30" s="180"/>
      <c r="E30" s="180"/>
      <c r="F30" s="180"/>
      <c r="G30" s="180"/>
      <c r="H30" s="180"/>
      <c r="I30" s="180"/>
      <c r="J30" s="185"/>
      <c r="K30" s="185"/>
      <c r="L30" s="185"/>
      <c r="M30" s="185"/>
      <c r="N30" s="185"/>
      <c r="O30" s="185"/>
      <c r="P30" s="185"/>
      <c r="Q30" s="185"/>
    </row>
    <row r="31" spans="2:17" ht="18.75" hidden="1">
      <c r="B31" s="180"/>
      <c r="C31" s="180"/>
      <c r="D31" s="180"/>
      <c r="E31" s="180"/>
      <c r="F31" s="180"/>
      <c r="G31" s="180"/>
      <c r="H31" s="180"/>
      <c r="I31" s="180"/>
      <c r="J31" s="185"/>
      <c r="K31" s="185"/>
      <c r="L31" s="185"/>
      <c r="M31" s="185"/>
      <c r="N31" s="185"/>
      <c r="O31" s="185"/>
      <c r="P31" s="185"/>
      <c r="Q31" s="185"/>
    </row>
    <row r="32" spans="2:17" ht="18.75" hidden="1">
      <c r="B32" s="180"/>
      <c r="C32" s="180"/>
      <c r="D32" s="180"/>
      <c r="E32" s="180"/>
      <c r="F32" s="180"/>
      <c r="G32" s="180"/>
      <c r="H32" s="180"/>
      <c r="I32" s="180"/>
      <c r="J32" s="185"/>
      <c r="K32" s="185"/>
      <c r="L32" s="185"/>
      <c r="M32" s="185"/>
      <c r="N32" s="185"/>
      <c r="O32" s="185"/>
      <c r="P32" s="185"/>
      <c r="Q32" s="185"/>
    </row>
    <row r="33" spans="1:28" s="146" customFormat="1" ht="18.75" hidden="1">
      <c r="A33" s="177"/>
      <c r="B33" s="180"/>
      <c r="C33" s="180"/>
      <c r="D33" s="180"/>
      <c r="E33" s="180"/>
      <c r="F33" s="180"/>
      <c r="G33" s="181"/>
      <c r="H33" s="181"/>
      <c r="I33" s="192"/>
      <c r="J33" s="185"/>
      <c r="K33" s="185"/>
      <c r="L33" s="185"/>
      <c r="M33" s="185"/>
      <c r="N33" s="185"/>
      <c r="O33" s="185"/>
      <c r="P33" s="185"/>
      <c r="Q33" s="185"/>
      <c r="R33" s="177"/>
      <c r="S33" s="177"/>
      <c r="T33" s="177"/>
      <c r="U33" s="177"/>
      <c r="V33" s="177"/>
      <c r="W33" s="178"/>
      <c r="X33" s="178"/>
      <c r="Y33" s="178"/>
      <c r="Z33" s="178"/>
      <c r="AA33" s="178"/>
      <c r="AB33" s="178"/>
    </row>
    <row r="34" spans="1:28" s="146" customFormat="1" ht="18.75" hidden="1">
      <c r="A34" s="177"/>
      <c r="B34" s="180"/>
      <c r="C34" s="180"/>
      <c r="D34" s="180"/>
      <c r="E34" s="180"/>
      <c r="F34" s="180"/>
      <c r="G34" s="180"/>
      <c r="H34" s="180" t="s">
        <v>27</v>
      </c>
      <c r="I34" s="193">
        <f>SUM(I17:I33)</f>
        <v>2625.89</v>
      </c>
      <c r="J34" s="185"/>
      <c r="K34" s="185"/>
      <c r="L34" s="185"/>
      <c r="M34" s="185"/>
      <c r="N34" s="185"/>
      <c r="O34" s="185"/>
      <c r="P34" s="185"/>
      <c r="Q34" s="185"/>
      <c r="R34" s="177"/>
      <c r="S34" s="177"/>
      <c r="T34" s="177"/>
      <c r="U34" s="177"/>
      <c r="V34" s="177"/>
      <c r="W34" s="178"/>
      <c r="X34" s="178"/>
      <c r="Y34" s="178"/>
      <c r="Z34" s="178"/>
      <c r="AA34" s="178"/>
      <c r="AB34" s="178"/>
    </row>
    <row r="35" spans="1:28" s="146" customFormat="1" ht="18.75">
      <c r="A35" s="515" t="s">
        <v>298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8"/>
      <c r="X35" s="178"/>
      <c r="Y35" s="178"/>
      <c r="Z35" s="178"/>
      <c r="AA35" s="178"/>
      <c r="AB35" s="178"/>
    </row>
    <row r="36" spans="1:28" s="146" customFormat="1" ht="18.75">
      <c r="A36" s="515"/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8"/>
      <c r="X36" s="178"/>
      <c r="Y36" s="178"/>
      <c r="Z36" s="178"/>
      <c r="AA36" s="178"/>
      <c r="AB36" s="178"/>
    </row>
    <row r="37" spans="1:28" s="146" customFormat="1" ht="18.75" hidden="1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8"/>
      <c r="X37" s="178"/>
      <c r="Y37" s="178"/>
      <c r="Z37" s="178"/>
      <c r="AA37" s="178"/>
      <c r="AB37" s="178"/>
    </row>
    <row r="38" spans="1:28" s="146" customFormat="1" ht="18.75" hidden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8"/>
      <c r="X38" s="178"/>
      <c r="Y38" s="178"/>
      <c r="Z38" s="178"/>
      <c r="AA38" s="178"/>
      <c r="AB38" s="178"/>
    </row>
    <row r="39" spans="1:28" s="146" customFormat="1" ht="18.75">
      <c r="A39" s="194"/>
      <c r="B39" s="195"/>
      <c r="C39" s="195"/>
      <c r="D39" s="195"/>
      <c r="E39" s="195"/>
      <c r="F39" s="195"/>
      <c r="G39" s="195"/>
      <c r="H39" s="194"/>
      <c r="I39" s="194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8"/>
      <c r="X39" s="178"/>
      <c r="Y39" s="178"/>
      <c r="Z39" s="178"/>
      <c r="AA39" s="178"/>
      <c r="AB39" s="178"/>
    </row>
    <row r="40" spans="1:28" s="146" customFormat="1" ht="18.75">
      <c r="A40" s="194"/>
      <c r="B40" s="194" t="s">
        <v>299</v>
      </c>
      <c r="C40" s="195"/>
      <c r="D40" s="195"/>
      <c r="E40" s="195"/>
      <c r="F40" s="195"/>
      <c r="G40" s="194"/>
      <c r="H40" s="195"/>
      <c r="I40" s="194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8"/>
      <c r="X40" s="178"/>
      <c r="Y40" s="178"/>
      <c r="Z40" s="178"/>
      <c r="AA40" s="178"/>
      <c r="AB40" s="178"/>
    </row>
    <row r="41" spans="1:28" s="146" customFormat="1" ht="18.75">
      <c r="A41" s="194"/>
      <c r="B41" s="195" t="s">
        <v>300</v>
      </c>
      <c r="C41" s="194" t="s">
        <v>301</v>
      </c>
      <c r="D41" s="194"/>
      <c r="E41" s="194"/>
      <c r="F41" s="195"/>
      <c r="G41" s="194"/>
      <c r="H41" s="195"/>
      <c r="I41" s="194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8"/>
      <c r="X41" s="178"/>
      <c r="Y41" s="178"/>
      <c r="Z41" s="178"/>
      <c r="AA41" s="178"/>
      <c r="AB41" s="178"/>
    </row>
    <row r="42" spans="1:28" s="146" customFormat="1" ht="18.75">
      <c r="A42" s="194"/>
      <c r="B42" s="195" t="s">
        <v>302</v>
      </c>
      <c r="C42" s="196">
        <v>1798.5</v>
      </c>
      <c r="D42" s="194" t="s">
        <v>303</v>
      </c>
      <c r="E42" s="194"/>
      <c r="F42" s="195"/>
      <c r="G42" s="194"/>
      <c r="H42" s="195"/>
      <c r="I42" s="194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8"/>
      <c r="X42" s="178"/>
      <c r="Y42" s="178"/>
      <c r="Z42" s="178"/>
      <c r="AA42" s="178"/>
      <c r="AB42" s="178"/>
    </row>
    <row r="43" spans="1:29" s="146" customFormat="1" ht="18" customHeight="1">
      <c r="A43" s="194"/>
      <c r="B43" s="195" t="s">
        <v>304</v>
      </c>
      <c r="C43" s="197" t="s">
        <v>385</v>
      </c>
      <c r="D43" s="194" t="s">
        <v>435</v>
      </c>
      <c r="E43" s="194"/>
      <c r="F43" s="194"/>
      <c r="G43" s="195"/>
      <c r="H43" s="195"/>
      <c r="I43" s="194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85"/>
      <c r="W43" s="239"/>
      <c r="X43" s="239"/>
      <c r="Y43" s="239"/>
      <c r="Z43" s="239"/>
      <c r="AA43" s="239"/>
      <c r="AB43" s="239"/>
      <c r="AC43" s="320"/>
    </row>
    <row r="44" spans="1:29" s="146" customFormat="1" ht="18" customHeight="1">
      <c r="A44" s="194"/>
      <c r="B44" s="195"/>
      <c r="C44" s="197"/>
      <c r="D44" s="194"/>
      <c r="E44" s="194"/>
      <c r="F44" s="194"/>
      <c r="G44" s="195"/>
      <c r="H44" s="195"/>
      <c r="I44" s="194"/>
      <c r="J44" s="177"/>
      <c r="K44" s="177"/>
      <c r="M44" s="177"/>
      <c r="N44" s="177"/>
      <c r="O44" s="177"/>
      <c r="P44" s="177"/>
      <c r="Q44" s="177"/>
      <c r="R44" s="177"/>
      <c r="S44" s="177"/>
      <c r="T44" s="177"/>
      <c r="U44" s="177"/>
      <c r="V44" s="185"/>
      <c r="W44" s="564"/>
      <c r="X44" s="564"/>
      <c r="Y44" s="564"/>
      <c r="Z44" s="564"/>
      <c r="AA44" s="564"/>
      <c r="AB44" s="239"/>
      <c r="AC44" s="320"/>
    </row>
    <row r="45" spans="1:29" s="146" customFormat="1" ht="60" customHeight="1">
      <c r="A45" s="194"/>
      <c r="B45" s="195"/>
      <c r="C45" s="197"/>
      <c r="D45" s="194"/>
      <c r="E45" s="194"/>
      <c r="F45" s="194"/>
      <c r="G45" s="198" t="s">
        <v>307</v>
      </c>
      <c r="H45" s="199" t="s">
        <v>1</v>
      </c>
      <c r="I45" s="199" t="s">
        <v>2</v>
      </c>
      <c r="J45" s="200" t="s">
        <v>308</v>
      </c>
      <c r="K45" s="440" t="s">
        <v>309</v>
      </c>
      <c r="M45" s="177"/>
      <c r="N45" s="177"/>
      <c r="O45" s="177"/>
      <c r="P45" s="177"/>
      <c r="Q45" s="177"/>
      <c r="R45" s="177"/>
      <c r="S45" s="177"/>
      <c r="T45" s="177"/>
      <c r="U45" s="177"/>
      <c r="V45" s="320"/>
      <c r="W45" s="321"/>
      <c r="X45" s="321"/>
      <c r="Y45" s="321"/>
      <c r="Z45" s="321"/>
      <c r="AA45" s="321"/>
      <c r="AB45" s="239"/>
      <c r="AC45" s="320"/>
    </row>
    <row r="46" spans="1:29" s="207" customFormat="1" ht="12.75" customHeight="1">
      <c r="A46" s="202"/>
      <c r="B46" s="203"/>
      <c r="C46" s="204"/>
      <c r="D46" s="202"/>
      <c r="E46" s="202"/>
      <c r="F46" s="202"/>
      <c r="G46" s="205" t="s">
        <v>51</v>
      </c>
      <c r="H46" s="205" t="s">
        <v>51</v>
      </c>
      <c r="I46" s="205" t="s">
        <v>51</v>
      </c>
      <c r="J46" s="205" t="s">
        <v>51</v>
      </c>
      <c r="K46" s="205" t="s">
        <v>51</v>
      </c>
      <c r="M46" s="206" t="s">
        <v>397</v>
      </c>
      <c r="N46" s="206" t="s">
        <v>398</v>
      </c>
      <c r="O46" s="280" t="s">
        <v>409</v>
      </c>
      <c r="P46" s="280" t="s">
        <v>311</v>
      </c>
      <c r="Q46" s="280" t="s">
        <v>410</v>
      </c>
      <c r="R46" s="280" t="s">
        <v>411</v>
      </c>
      <c r="S46" s="206"/>
      <c r="V46" s="322"/>
      <c r="W46" s="323"/>
      <c r="X46" s="323"/>
      <c r="Y46" s="323"/>
      <c r="Z46" s="323"/>
      <c r="AA46" s="323"/>
      <c r="AB46" s="324"/>
      <c r="AC46" s="282"/>
    </row>
    <row r="47" spans="1:29" s="146" customFormat="1" ht="33" customHeight="1">
      <c r="A47" s="194"/>
      <c r="B47" s="503" t="s">
        <v>314</v>
      </c>
      <c r="C47" s="503"/>
      <c r="D47" s="503"/>
      <c r="E47" s="503"/>
      <c r="F47" s="503"/>
      <c r="G47" s="210">
        <f>G49+G50</f>
        <v>16.1</v>
      </c>
      <c r="H47" s="211">
        <f>H49+H50</f>
        <v>28955.850000000002</v>
      </c>
      <c r="I47" s="211">
        <f>I49+I50</f>
        <v>26153.279999999995</v>
      </c>
      <c r="J47" s="211">
        <f>J50+J49</f>
        <v>20725.575</v>
      </c>
      <c r="K47" s="211">
        <f>I47-J47</f>
        <v>5427.7049999999945</v>
      </c>
      <c r="M47" s="370">
        <v>71792.54</v>
      </c>
      <c r="N47" s="370">
        <v>74595.11</v>
      </c>
      <c r="O47" s="285">
        <v>26087.599999999995</v>
      </c>
      <c r="P47" s="285">
        <v>65.68</v>
      </c>
      <c r="Q47" s="285">
        <v>0</v>
      </c>
      <c r="R47" s="285">
        <v>0</v>
      </c>
      <c r="S47" s="286"/>
      <c r="T47" s="177"/>
      <c r="U47" s="177"/>
      <c r="V47" s="322"/>
      <c r="W47" s="325"/>
      <c r="X47" s="325"/>
      <c r="Y47" s="325"/>
      <c r="Z47" s="323"/>
      <c r="AA47" s="326"/>
      <c r="AB47" s="239"/>
      <c r="AC47" s="320"/>
    </row>
    <row r="48" spans="1:29" s="146" customFormat="1" ht="18" customHeight="1">
      <c r="A48" s="194"/>
      <c r="B48" s="516" t="s">
        <v>315</v>
      </c>
      <c r="C48" s="486"/>
      <c r="D48" s="486"/>
      <c r="E48" s="486"/>
      <c r="F48" s="487"/>
      <c r="G48" s="213"/>
      <c r="H48" s="214"/>
      <c r="I48" s="214"/>
      <c r="J48" s="180"/>
      <c r="K48" s="180"/>
      <c r="L48" s="385">
        <f>K49+K50</f>
        <v>5427.704999999994</v>
      </c>
      <c r="M48" s="177"/>
      <c r="N48" s="177"/>
      <c r="O48" s="177"/>
      <c r="P48" s="177"/>
      <c r="Q48" s="177"/>
      <c r="R48" s="177"/>
      <c r="S48" s="177"/>
      <c r="T48" s="177"/>
      <c r="U48" s="177"/>
      <c r="V48" s="322"/>
      <c r="W48" s="325"/>
      <c r="X48" s="325"/>
      <c r="Y48" s="325"/>
      <c r="Z48" s="323"/>
      <c r="AA48" s="326"/>
      <c r="AB48" s="239"/>
      <c r="AC48" s="320"/>
    </row>
    <row r="49" spans="1:29" s="146" customFormat="1" ht="18" customHeight="1">
      <c r="A49" s="194"/>
      <c r="B49" s="501" t="s">
        <v>11</v>
      </c>
      <c r="C49" s="501"/>
      <c r="D49" s="501"/>
      <c r="E49" s="501"/>
      <c r="F49" s="501"/>
      <c r="G49" s="213">
        <f>G58</f>
        <v>10.030000000000001</v>
      </c>
      <c r="H49" s="214">
        <f>G49*C42</f>
        <v>18038.955</v>
      </c>
      <c r="I49" s="214">
        <f>H49</f>
        <v>18038.955</v>
      </c>
      <c r="J49" s="214">
        <f>H58</f>
        <v>18038.955</v>
      </c>
      <c r="K49" s="214">
        <f>I49-J49</f>
        <v>0</v>
      </c>
      <c r="M49" s="177"/>
      <c r="N49" s="177"/>
      <c r="O49" s="177"/>
      <c r="P49" s="177"/>
      <c r="Q49" s="177"/>
      <c r="R49" s="177"/>
      <c r="S49" s="177"/>
      <c r="T49" s="177"/>
      <c r="U49" s="177"/>
      <c r="V49" s="322"/>
      <c r="W49" s="327"/>
      <c r="X49" s="327"/>
      <c r="Y49" s="327"/>
      <c r="Z49" s="323"/>
      <c r="AA49" s="328"/>
      <c r="AB49" s="239"/>
      <c r="AC49" s="320"/>
    </row>
    <row r="50" spans="1:29" s="146" customFormat="1" ht="18" customHeight="1">
      <c r="A50" s="194"/>
      <c r="B50" s="501" t="s">
        <v>62</v>
      </c>
      <c r="C50" s="501"/>
      <c r="D50" s="501"/>
      <c r="E50" s="501"/>
      <c r="F50" s="501"/>
      <c r="G50" s="213">
        <v>6.07</v>
      </c>
      <c r="H50" s="214">
        <f>G50*C42</f>
        <v>10916.895</v>
      </c>
      <c r="I50" s="214">
        <f>O47+P47-I49</f>
        <v>8114.324999999993</v>
      </c>
      <c r="J50" s="214">
        <f>H64</f>
        <v>2686.62</v>
      </c>
      <c r="K50" s="214">
        <f>I50-J50</f>
        <v>5427.704999999994</v>
      </c>
      <c r="M50" s="177"/>
      <c r="N50" s="177"/>
      <c r="O50" s="177"/>
      <c r="P50" s="177"/>
      <c r="Q50" s="177"/>
      <c r="R50" s="177"/>
      <c r="S50" s="177"/>
      <c r="T50" s="177"/>
      <c r="U50" s="177"/>
      <c r="V50" s="322"/>
      <c r="W50" s="325"/>
      <c r="X50" s="325"/>
      <c r="Y50" s="325"/>
      <c r="Z50" s="323"/>
      <c r="AA50" s="326"/>
      <c r="AB50" s="239"/>
      <c r="AC50" s="320"/>
    </row>
    <row r="51" spans="1:29" s="146" customFormat="1" ht="36.75" customHeight="1">
      <c r="A51" s="194"/>
      <c r="B51" s="279"/>
      <c r="C51" s="279"/>
      <c r="D51" s="279"/>
      <c r="E51" s="279"/>
      <c r="F51" s="278"/>
      <c r="G51" s="177"/>
      <c r="H51" s="177"/>
      <c r="I51" s="177"/>
      <c r="J51" s="177"/>
      <c r="K51" s="177"/>
      <c r="M51" s="177"/>
      <c r="N51" s="177"/>
      <c r="O51" s="177"/>
      <c r="P51" s="177"/>
      <c r="Q51" s="177"/>
      <c r="R51" s="177"/>
      <c r="S51" s="177"/>
      <c r="T51" s="177"/>
      <c r="U51" s="177"/>
      <c r="V51" s="322"/>
      <c r="W51" s="325"/>
      <c r="X51" s="325"/>
      <c r="Y51" s="325"/>
      <c r="Z51" s="323"/>
      <c r="AA51" s="326"/>
      <c r="AB51" s="239"/>
      <c r="AC51" s="320"/>
    </row>
    <row r="52" spans="1:29" s="146" customFormat="1" ht="18.75">
      <c r="A52" s="194"/>
      <c r="B52" s="177"/>
      <c r="C52" s="177"/>
      <c r="D52" s="177"/>
      <c r="E52" s="177"/>
      <c r="F52" s="177"/>
      <c r="G52" s="215" t="s">
        <v>345</v>
      </c>
      <c r="H52" s="215" t="s">
        <v>1</v>
      </c>
      <c r="I52" s="215" t="s">
        <v>2</v>
      </c>
      <c r="J52" s="215" t="s">
        <v>346</v>
      </c>
      <c r="K52" s="215" t="s">
        <v>391</v>
      </c>
      <c r="L52" s="216"/>
      <c r="M52" s="177"/>
      <c r="N52" s="177"/>
      <c r="O52" s="177"/>
      <c r="P52" s="177"/>
      <c r="Q52" s="177"/>
      <c r="R52" s="177"/>
      <c r="S52" s="177"/>
      <c r="T52" s="177"/>
      <c r="U52" s="177"/>
      <c r="V52" s="322"/>
      <c r="W52" s="325"/>
      <c r="X52" s="325"/>
      <c r="Y52" s="325"/>
      <c r="Z52" s="323"/>
      <c r="AA52" s="326"/>
      <c r="AB52" s="239"/>
      <c r="AC52" s="320"/>
    </row>
    <row r="53" spans="1:29" s="146" customFormat="1" ht="18" customHeight="1">
      <c r="A53" s="177"/>
      <c r="B53" s="503" t="s">
        <v>344</v>
      </c>
      <c r="C53" s="503"/>
      <c r="D53" s="503"/>
      <c r="E53" s="503"/>
      <c r="F53" s="517"/>
      <c r="G53" s="217">
        <f>'06 16 г'!J53</f>
        <v>4211.199999999995</v>
      </c>
      <c r="H53" s="217">
        <f>Q47</f>
        <v>0</v>
      </c>
      <c r="I53" s="217">
        <f>R47</f>
        <v>0</v>
      </c>
      <c r="J53" s="217">
        <f>G53+H53-I53</f>
        <v>4211.199999999995</v>
      </c>
      <c r="K53" s="217">
        <f>I53+D54</f>
        <v>0</v>
      </c>
      <c r="L53" s="177"/>
      <c r="M53" s="177"/>
      <c r="N53" s="185"/>
      <c r="O53" s="177"/>
      <c r="P53" s="177"/>
      <c r="Q53" s="177"/>
      <c r="R53" s="177"/>
      <c r="S53" s="177"/>
      <c r="T53" s="177"/>
      <c r="U53" s="177"/>
      <c r="V53" s="322"/>
      <c r="W53" s="325"/>
      <c r="X53" s="325"/>
      <c r="Y53" s="325"/>
      <c r="Z53" s="323"/>
      <c r="AA53" s="326"/>
      <c r="AB53" s="239"/>
      <c r="AC53" s="320"/>
    </row>
    <row r="54" spans="1:29" s="146" customFormat="1" ht="18" customHeight="1">
      <c r="A54" s="177"/>
      <c r="B54" s="566"/>
      <c r="C54" s="566"/>
      <c r="D54" s="231"/>
      <c r="E54" s="231"/>
      <c r="F54" s="194" t="s">
        <v>422</v>
      </c>
      <c r="G54" s="195"/>
      <c r="H54" s="195"/>
      <c r="I54" s="194"/>
      <c r="J54" s="177"/>
      <c r="K54" s="177"/>
      <c r="L54" s="177"/>
      <c r="M54" s="177"/>
      <c r="N54" s="281"/>
      <c r="O54" s="177"/>
      <c r="P54" s="177"/>
      <c r="Q54" s="177"/>
      <c r="R54" s="177"/>
      <c r="S54" s="177"/>
      <c r="T54" s="177"/>
      <c r="U54" s="177"/>
      <c r="V54" s="322"/>
      <c r="W54" s="325"/>
      <c r="X54" s="325"/>
      <c r="Y54" s="325"/>
      <c r="Z54" s="323"/>
      <c r="AA54" s="326"/>
      <c r="AB54" s="239"/>
      <c r="AC54" s="320"/>
    </row>
    <row r="55" spans="1:29" s="146" customFormat="1" ht="18.75">
      <c r="A55" s="194"/>
      <c r="B55" s="218"/>
      <c r="C55" s="219"/>
      <c r="D55" s="220"/>
      <c r="E55" s="220"/>
      <c r="F55" s="220"/>
      <c r="G55" s="217" t="s">
        <v>307</v>
      </c>
      <c r="H55" s="217" t="s">
        <v>317</v>
      </c>
      <c r="I55" s="194"/>
      <c r="J55" s="177"/>
      <c r="K55" s="177"/>
      <c r="L55" s="553" t="s">
        <v>321</v>
      </c>
      <c r="M55" s="553"/>
      <c r="N55" s="552" t="s">
        <v>338</v>
      </c>
      <c r="O55" s="406"/>
      <c r="P55" s="407"/>
      <c r="Q55" s="177"/>
      <c r="R55" s="177"/>
      <c r="S55" s="177"/>
      <c r="T55" s="177"/>
      <c r="U55" s="177"/>
      <c r="V55" s="322"/>
      <c r="W55" s="325"/>
      <c r="X55" s="325"/>
      <c r="Y55" s="325"/>
      <c r="Z55" s="323"/>
      <c r="AA55" s="326"/>
      <c r="AB55" s="239"/>
      <c r="AC55" s="320"/>
    </row>
    <row r="56" spans="1:29" s="207" customFormat="1" ht="11.25" customHeight="1">
      <c r="A56" s="221"/>
      <c r="B56" s="222"/>
      <c r="C56" s="223"/>
      <c r="D56" s="224"/>
      <c r="E56" s="224"/>
      <c r="F56" s="224"/>
      <c r="G56" s="205" t="s">
        <v>51</v>
      </c>
      <c r="H56" s="205" t="s">
        <v>51</v>
      </c>
      <c r="I56" s="202"/>
      <c r="L56" s="553"/>
      <c r="M56" s="553"/>
      <c r="N56" s="552"/>
      <c r="O56" s="408"/>
      <c r="P56" s="124"/>
      <c r="V56" s="322"/>
      <c r="W56" s="325"/>
      <c r="X56" s="325"/>
      <c r="Y56" s="325"/>
      <c r="Z56" s="323"/>
      <c r="AA56" s="326"/>
      <c r="AB56" s="324"/>
      <c r="AC56" s="282"/>
    </row>
    <row r="57" spans="1:29" s="146" customFormat="1" ht="33.75" customHeight="1">
      <c r="A57" s="225" t="s">
        <v>318</v>
      </c>
      <c r="B57" s="504" t="s">
        <v>342</v>
      </c>
      <c r="C57" s="505"/>
      <c r="D57" s="505"/>
      <c r="E57" s="505"/>
      <c r="F57" s="505"/>
      <c r="G57" s="180"/>
      <c r="H57" s="226">
        <f>H58+H64</f>
        <v>20725.575</v>
      </c>
      <c r="I57" s="194"/>
      <c r="J57" s="177"/>
      <c r="K57" s="177"/>
      <c r="L57" s="409" t="s">
        <v>429</v>
      </c>
      <c r="M57" s="570" t="s">
        <v>430</v>
      </c>
      <c r="N57" s="571"/>
      <c r="O57" s="410" t="s">
        <v>431</v>
      </c>
      <c r="P57" s="411" t="s">
        <v>432</v>
      </c>
      <c r="Q57" s="177"/>
      <c r="R57" s="177"/>
      <c r="S57" s="177"/>
      <c r="T57" s="177"/>
      <c r="U57" s="177"/>
      <c r="V57" s="322"/>
      <c r="W57" s="325"/>
      <c r="X57" s="325"/>
      <c r="Y57" s="325"/>
      <c r="Z57" s="323"/>
      <c r="AA57" s="326"/>
      <c r="AB57" s="239"/>
      <c r="AC57" s="320"/>
    </row>
    <row r="58" spans="1:29" s="146" customFormat="1" ht="18.75">
      <c r="A58" s="227" t="s">
        <v>320</v>
      </c>
      <c r="B58" s="506" t="s">
        <v>321</v>
      </c>
      <c r="C58" s="507"/>
      <c r="D58" s="507"/>
      <c r="E58" s="507"/>
      <c r="F58" s="508"/>
      <c r="G58" s="230">
        <f>SUM(G59:G63)</f>
        <v>10.030000000000001</v>
      </c>
      <c r="H58" s="376">
        <f>SUM(H59:H63)</f>
        <v>18038.955</v>
      </c>
      <c r="I58" s="194"/>
      <c r="J58" s="177"/>
      <c r="K58" s="229"/>
      <c r="L58" s="412"/>
      <c r="M58" s="412"/>
      <c r="N58" s="412"/>
      <c r="O58" s="412"/>
      <c r="P58" s="412"/>
      <c r="Q58" s="177"/>
      <c r="R58" s="177"/>
      <c r="S58" s="177"/>
      <c r="T58" s="177"/>
      <c r="U58" s="177"/>
      <c r="V58" s="329"/>
      <c r="W58" s="330"/>
      <c r="X58" s="330"/>
      <c r="Y58" s="330"/>
      <c r="Z58" s="330"/>
      <c r="AA58" s="330"/>
      <c r="AB58" s="239"/>
      <c r="AC58" s="320"/>
    </row>
    <row r="59" spans="1:29" s="146" customFormat="1" ht="18.75">
      <c r="A59" s="442" t="s">
        <v>322</v>
      </c>
      <c r="B59" s="509" t="s">
        <v>323</v>
      </c>
      <c r="C59" s="507"/>
      <c r="D59" s="507"/>
      <c r="E59" s="507"/>
      <c r="F59" s="508"/>
      <c r="G59" s="230">
        <v>1.5600000000000005</v>
      </c>
      <c r="H59" s="441">
        <f>G59*C$42</f>
        <v>2805.6600000000008</v>
      </c>
      <c r="I59" s="194"/>
      <c r="J59" s="177"/>
      <c r="K59" s="229"/>
      <c r="L59" s="412"/>
      <c r="M59" s="412"/>
      <c r="N59" s="412"/>
      <c r="O59" s="412"/>
      <c r="P59" s="412"/>
      <c r="Q59" s="177"/>
      <c r="R59" s="177"/>
      <c r="S59" s="177"/>
      <c r="T59" s="177"/>
      <c r="U59" s="177"/>
      <c r="V59" s="185"/>
      <c r="W59" s="239"/>
      <c r="X59" s="239"/>
      <c r="Y59" s="239"/>
      <c r="Z59" s="239"/>
      <c r="AA59" s="239"/>
      <c r="AB59" s="239"/>
      <c r="AC59" s="320"/>
    </row>
    <row r="60" spans="1:29" s="146" customFormat="1" ht="34.5" customHeight="1">
      <c r="A60" s="442" t="s">
        <v>324</v>
      </c>
      <c r="B60" s="510" t="s">
        <v>325</v>
      </c>
      <c r="C60" s="499"/>
      <c r="D60" s="499"/>
      <c r="E60" s="499"/>
      <c r="F60" s="499"/>
      <c r="G60" s="440">
        <v>1.8400000000000005</v>
      </c>
      <c r="H60" s="441">
        <f>G60*C$42</f>
        <v>3309.240000000001</v>
      </c>
      <c r="I60" s="194"/>
      <c r="J60" s="177"/>
      <c r="K60" s="229"/>
      <c r="L60" s="412"/>
      <c r="M60" s="412"/>
      <c r="N60" s="412"/>
      <c r="O60" s="412"/>
      <c r="P60" s="412"/>
      <c r="Q60" s="177"/>
      <c r="R60" s="177"/>
      <c r="S60" s="177"/>
      <c r="T60" s="177"/>
      <c r="U60" s="177"/>
      <c r="V60" s="185"/>
      <c r="W60" s="239"/>
      <c r="X60" s="239"/>
      <c r="Y60" s="239"/>
      <c r="Z60" s="239"/>
      <c r="AA60" s="239"/>
      <c r="AB60" s="239"/>
      <c r="AC60" s="320"/>
    </row>
    <row r="61" spans="1:29" s="146" customFormat="1" ht="34.5" customHeight="1">
      <c r="A61" s="377" t="s">
        <v>326</v>
      </c>
      <c r="B61" s="567" t="s">
        <v>327</v>
      </c>
      <c r="C61" s="568"/>
      <c r="D61" s="568"/>
      <c r="E61" s="568"/>
      <c r="F61" s="569"/>
      <c r="G61" s="379">
        <v>1.33</v>
      </c>
      <c r="H61" s="378">
        <f>G61*C$42</f>
        <v>2392.005</v>
      </c>
      <c r="I61" s="194"/>
      <c r="J61" s="177"/>
      <c r="K61" s="177"/>
      <c r="L61" s="412"/>
      <c r="M61" s="412"/>
      <c r="N61" s="412"/>
      <c r="O61" s="412"/>
      <c r="P61" s="412"/>
      <c r="Q61" s="177"/>
      <c r="R61" s="177"/>
      <c r="S61" s="177"/>
      <c r="T61" s="177"/>
      <c r="U61" s="177"/>
      <c r="V61" s="185"/>
      <c r="W61" s="239"/>
      <c r="X61" s="239"/>
      <c r="Y61" s="239"/>
      <c r="Z61" s="239"/>
      <c r="AA61" s="239"/>
      <c r="AB61" s="239"/>
      <c r="AC61" s="320"/>
    </row>
    <row r="62" spans="1:28" s="146" customFormat="1" ht="34.5" customHeight="1">
      <c r="A62" s="377" t="s">
        <v>328</v>
      </c>
      <c r="B62" s="567" t="s">
        <v>329</v>
      </c>
      <c r="C62" s="568"/>
      <c r="D62" s="568"/>
      <c r="E62" s="568"/>
      <c r="F62" s="569"/>
      <c r="G62" s="379">
        <v>1.36</v>
      </c>
      <c r="H62" s="378">
        <f>G62*C$42</f>
        <v>2445.96</v>
      </c>
      <c r="I62" s="194"/>
      <c r="J62" s="177"/>
      <c r="K62" s="177"/>
      <c r="L62" s="412"/>
      <c r="M62" s="412"/>
      <c r="N62" s="412"/>
      <c r="O62" s="412"/>
      <c r="P62" s="412"/>
      <c r="Q62" s="177"/>
      <c r="R62" s="177"/>
      <c r="S62" s="177"/>
      <c r="T62" s="177"/>
      <c r="U62" s="177"/>
      <c r="V62" s="177"/>
      <c r="W62" s="197"/>
      <c r="X62" s="178"/>
      <c r="Y62" s="178"/>
      <c r="Z62" s="178"/>
      <c r="AA62" s="178"/>
      <c r="AB62" s="178"/>
    </row>
    <row r="63" spans="1:28" s="146" customFormat="1" ht="18.75">
      <c r="A63" s="442" t="s">
        <v>330</v>
      </c>
      <c r="B63" s="496" t="s">
        <v>420</v>
      </c>
      <c r="C63" s="496"/>
      <c r="D63" s="496"/>
      <c r="E63" s="496"/>
      <c r="F63" s="496"/>
      <c r="G63" s="217">
        <v>3.94</v>
      </c>
      <c r="H63" s="231">
        <f>G63*C$42</f>
        <v>7086.09</v>
      </c>
      <c r="I63" s="194"/>
      <c r="J63" s="177"/>
      <c r="K63" s="177"/>
      <c r="L63" s="412"/>
      <c r="M63" s="412"/>
      <c r="N63" s="412"/>
      <c r="O63" s="412"/>
      <c r="P63" s="412"/>
      <c r="Q63" s="177"/>
      <c r="R63" s="177"/>
      <c r="S63" s="177"/>
      <c r="T63" s="177"/>
      <c r="U63" s="177"/>
      <c r="V63" s="177"/>
      <c r="W63" s="178"/>
      <c r="X63" s="178"/>
      <c r="Y63" s="178"/>
      <c r="Z63" s="178"/>
      <c r="AA63" s="178"/>
      <c r="AB63" s="178"/>
    </row>
    <row r="64" spans="1:28" s="146" customFormat="1" ht="18.75">
      <c r="A64" s="226" t="s">
        <v>332</v>
      </c>
      <c r="B64" s="497" t="s">
        <v>333</v>
      </c>
      <c r="C64" s="480"/>
      <c r="D64" s="480"/>
      <c r="E64" s="480"/>
      <c r="F64" s="480"/>
      <c r="G64" s="226"/>
      <c r="H64" s="226">
        <f>SUM(H65:H71)</f>
        <v>2686.62</v>
      </c>
      <c r="I64" s="194"/>
      <c r="J64" s="177"/>
      <c r="K64" s="177"/>
      <c r="L64" s="414" t="s">
        <v>433</v>
      </c>
      <c r="M64" s="406" t="s">
        <v>434</v>
      </c>
      <c r="N64" s="414"/>
      <c r="O64" s="414"/>
      <c r="P64" s="414"/>
      <c r="Q64" s="177"/>
      <c r="R64" s="177"/>
      <c r="S64" s="177"/>
      <c r="T64" s="177"/>
      <c r="U64" s="177"/>
      <c r="V64" s="177"/>
      <c r="W64" s="197"/>
      <c r="X64" s="178"/>
      <c r="Y64" s="178"/>
      <c r="Z64" s="178"/>
      <c r="AA64" s="178"/>
      <c r="AB64" s="178"/>
    </row>
    <row r="65" spans="1:28" s="146" customFormat="1" ht="18.75">
      <c r="A65" s="216"/>
      <c r="B65" s="498" t="s">
        <v>334</v>
      </c>
      <c r="C65" s="499"/>
      <c r="D65" s="499"/>
      <c r="E65" s="499"/>
      <c r="F65" s="499"/>
      <c r="G65" s="232"/>
      <c r="H65" s="232"/>
      <c r="I65" s="194"/>
      <c r="J65" s="177"/>
      <c r="K65" s="177"/>
      <c r="L65" s="414"/>
      <c r="M65" s="414"/>
      <c r="N65" s="414"/>
      <c r="O65" s="414"/>
      <c r="P65" s="414"/>
      <c r="Q65" s="177"/>
      <c r="R65" s="177"/>
      <c r="S65" s="177"/>
      <c r="T65" s="177"/>
      <c r="U65" s="177"/>
      <c r="V65" s="177"/>
      <c r="W65" s="178"/>
      <c r="X65" s="178"/>
      <c r="Y65" s="178"/>
      <c r="Z65" s="178"/>
      <c r="AA65" s="178"/>
      <c r="AB65" s="178"/>
    </row>
    <row r="66" spans="1:28" s="146" customFormat="1" ht="18.75">
      <c r="A66" s="216"/>
      <c r="B66" s="498" t="s">
        <v>350</v>
      </c>
      <c r="C66" s="499"/>
      <c r="D66" s="499"/>
      <c r="E66" s="499"/>
      <c r="F66" s="499"/>
      <c r="G66" s="231"/>
      <c r="H66" s="231"/>
      <c r="I66" s="194"/>
      <c r="J66" s="177"/>
      <c r="K66" s="177"/>
      <c r="L66" s="414"/>
      <c r="M66" s="414"/>
      <c r="N66" s="414"/>
      <c r="O66" s="414"/>
      <c r="P66" s="414"/>
      <c r="Q66" s="177"/>
      <c r="R66" s="177"/>
      <c r="S66" s="177"/>
      <c r="T66" s="177"/>
      <c r="U66" s="177"/>
      <c r="V66" s="177"/>
      <c r="W66" s="178"/>
      <c r="X66" s="178"/>
      <c r="Y66" s="178"/>
      <c r="Z66" s="178"/>
      <c r="AA66" s="178"/>
      <c r="AB66" s="178"/>
    </row>
    <row r="67" spans="1:28" s="146" customFormat="1" ht="18.75" customHeight="1">
      <c r="A67" s="216"/>
      <c r="B67" s="572" t="s">
        <v>442</v>
      </c>
      <c r="C67" s="489"/>
      <c r="D67" s="489"/>
      <c r="E67" s="489"/>
      <c r="F67" s="490"/>
      <c r="G67" s="231"/>
      <c r="H67" s="231">
        <v>246</v>
      </c>
      <c r="I67" s="194"/>
      <c r="J67" s="177"/>
      <c r="K67" s="177"/>
      <c r="L67" s="414"/>
      <c r="M67" s="414"/>
      <c r="N67" s="414"/>
      <c r="O67" s="414"/>
      <c r="P67" s="414"/>
      <c r="Q67" s="177"/>
      <c r="R67" s="177"/>
      <c r="S67" s="177"/>
      <c r="T67" s="177"/>
      <c r="U67" s="177"/>
      <c r="V67" s="177"/>
      <c r="W67" s="197"/>
      <c r="X67" s="178"/>
      <c r="Y67" s="178"/>
      <c r="Z67" s="178"/>
      <c r="AA67" s="178"/>
      <c r="AB67" s="178"/>
    </row>
    <row r="68" spans="1:28" s="146" customFormat="1" ht="18.75" customHeight="1">
      <c r="A68" s="216"/>
      <c r="B68" s="572" t="s">
        <v>443</v>
      </c>
      <c r="C68" s="489"/>
      <c r="D68" s="489"/>
      <c r="E68" s="489"/>
      <c r="F68" s="490"/>
      <c r="G68" s="231"/>
      <c r="H68" s="231">
        <v>1776.06</v>
      </c>
      <c r="I68" s="194"/>
      <c r="J68" s="177"/>
      <c r="K68" s="177"/>
      <c r="L68" s="414"/>
      <c r="M68" s="414"/>
      <c r="N68" s="414"/>
      <c r="O68" s="414"/>
      <c r="P68" s="414"/>
      <c r="Q68" s="177"/>
      <c r="R68" s="177"/>
      <c r="S68" s="177"/>
      <c r="T68" s="177"/>
      <c r="U68" s="177"/>
      <c r="V68" s="177"/>
      <c r="W68" s="178"/>
      <c r="X68" s="178"/>
      <c r="Y68" s="178"/>
      <c r="Z68" s="178"/>
      <c r="AA68" s="178"/>
      <c r="AB68" s="178"/>
    </row>
    <row r="69" spans="1:28" s="146" customFormat="1" ht="18.75" customHeight="1">
      <c r="A69" s="216"/>
      <c r="B69" s="488" t="s">
        <v>444</v>
      </c>
      <c r="C69" s="489"/>
      <c r="D69" s="489"/>
      <c r="E69" s="489"/>
      <c r="F69" s="490"/>
      <c r="G69" s="231"/>
      <c r="H69" s="231">
        <v>664.56</v>
      </c>
      <c r="I69" s="194"/>
      <c r="J69" s="177"/>
      <c r="K69" s="177"/>
      <c r="L69" s="194"/>
      <c r="M69" s="194"/>
      <c r="N69" s="177"/>
      <c r="O69" s="177"/>
      <c r="P69" s="177"/>
      <c r="Q69" s="177"/>
      <c r="R69" s="177"/>
      <c r="S69" s="177"/>
      <c r="T69" s="177"/>
      <c r="U69" s="177"/>
      <c r="V69" s="177"/>
      <c r="W69" s="178"/>
      <c r="X69" s="178"/>
      <c r="Y69" s="178"/>
      <c r="Z69" s="178"/>
      <c r="AA69" s="178"/>
      <c r="AB69" s="178"/>
    </row>
    <row r="70" spans="1:28" s="146" customFormat="1" ht="18.75" customHeight="1" hidden="1">
      <c r="A70" s="216"/>
      <c r="B70" s="488" t="s">
        <v>336</v>
      </c>
      <c r="C70" s="489"/>
      <c r="D70" s="489"/>
      <c r="E70" s="489"/>
      <c r="F70" s="490"/>
      <c r="G70" s="231"/>
      <c r="H70" s="231"/>
      <c r="I70" s="194"/>
      <c r="J70" s="177"/>
      <c r="K70" s="177"/>
      <c r="L70" s="194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8"/>
      <c r="X70" s="178"/>
      <c r="Y70" s="178"/>
      <c r="Z70" s="178"/>
      <c r="AA70" s="178"/>
      <c r="AB70" s="178"/>
    </row>
    <row r="71" spans="1:28" s="146" customFormat="1" ht="18.75" customHeight="1" hidden="1">
      <c r="A71" s="216"/>
      <c r="B71" s="488" t="s">
        <v>336</v>
      </c>
      <c r="C71" s="489"/>
      <c r="D71" s="489"/>
      <c r="E71" s="489"/>
      <c r="F71" s="490"/>
      <c r="G71" s="231"/>
      <c r="H71" s="231"/>
      <c r="I71" s="194"/>
      <c r="J71" s="177"/>
      <c r="K71" s="177"/>
      <c r="L71" s="194"/>
      <c r="M71" s="194"/>
      <c r="N71" s="177"/>
      <c r="O71" s="194"/>
      <c r="P71" s="177"/>
      <c r="Q71" s="177"/>
      <c r="R71" s="177"/>
      <c r="S71" s="177"/>
      <c r="T71" s="177"/>
      <c r="U71" s="177"/>
      <c r="V71" s="177"/>
      <c r="W71" s="197"/>
      <c r="X71" s="178"/>
      <c r="Y71" s="178"/>
      <c r="Z71" s="178"/>
      <c r="AA71" s="178"/>
      <c r="AB71" s="178"/>
    </row>
    <row r="72" spans="1:28" s="146" customFormat="1" ht="18.75">
      <c r="A72" s="216"/>
      <c r="B72" s="233"/>
      <c r="C72" s="234"/>
      <c r="D72" s="234"/>
      <c r="E72" s="234"/>
      <c r="F72" s="234"/>
      <c r="G72" s="235"/>
      <c r="H72" s="194"/>
      <c r="I72" s="194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8"/>
      <c r="X72" s="178"/>
      <c r="Y72" s="178"/>
      <c r="Z72" s="178"/>
      <c r="AA72" s="178"/>
      <c r="AB72" s="178"/>
    </row>
    <row r="73" spans="1:28" s="146" customFormat="1" ht="18.75" customHeight="1">
      <c r="A73" s="216"/>
      <c r="B73" s="233"/>
      <c r="C73" s="234"/>
      <c r="D73" s="234"/>
      <c r="E73" s="234"/>
      <c r="F73" s="234"/>
      <c r="G73" s="491" t="s">
        <v>62</v>
      </c>
      <c r="H73" s="492"/>
      <c r="I73" s="493" t="s">
        <v>316</v>
      </c>
      <c r="J73" s="492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8"/>
      <c r="X73" s="178"/>
      <c r="Y73" s="178"/>
      <c r="Z73" s="178"/>
      <c r="AA73" s="178"/>
      <c r="AB73" s="178"/>
    </row>
    <row r="74" spans="1:28" s="207" customFormat="1" ht="12.75">
      <c r="A74" s="236"/>
      <c r="B74" s="237"/>
      <c r="C74" s="238"/>
      <c r="D74" s="238"/>
      <c r="E74" s="238"/>
      <c r="F74" s="238"/>
      <c r="G74" s="494" t="s">
        <v>51</v>
      </c>
      <c r="H74" s="495"/>
      <c r="I74" s="494" t="s">
        <v>51</v>
      </c>
      <c r="J74" s="495"/>
      <c r="W74" s="209"/>
      <c r="X74" s="209"/>
      <c r="Y74" s="209"/>
      <c r="Z74" s="209"/>
      <c r="AA74" s="209"/>
      <c r="AB74" s="209"/>
    </row>
    <row r="75" spans="1:28" s="185" customFormat="1" ht="18.75">
      <c r="A75" s="216"/>
      <c r="B75" s="479" t="s">
        <v>403</v>
      </c>
      <c r="C75" s="480"/>
      <c r="D75" s="480"/>
      <c r="E75" s="480"/>
      <c r="F75" s="481"/>
      <c r="G75" s="482">
        <f>'06 16 г'!G76:H76</f>
        <v>12112.08999999991</v>
      </c>
      <c r="H75" s="483"/>
      <c r="I75" s="482">
        <f>'06 16 г'!I76:J76</f>
        <v>0</v>
      </c>
      <c r="J75" s="483"/>
      <c r="L75" s="239" t="s">
        <v>338</v>
      </c>
      <c r="M75" s="239" t="s">
        <v>339</v>
      </c>
      <c r="W75" s="239"/>
      <c r="X75" s="239"/>
      <c r="Y75" s="239"/>
      <c r="Z75" s="239"/>
      <c r="AA75" s="239"/>
      <c r="AB75" s="239"/>
    </row>
    <row r="76" spans="1:28" s="146" customFormat="1" ht="18.75">
      <c r="A76" s="195"/>
      <c r="B76" s="479" t="s">
        <v>404</v>
      </c>
      <c r="C76" s="480"/>
      <c r="D76" s="480"/>
      <c r="E76" s="480"/>
      <c r="F76" s="481"/>
      <c r="G76" s="482">
        <f>G75+K47+K53</f>
        <v>17539.794999999904</v>
      </c>
      <c r="H76" s="483"/>
      <c r="I76" s="484">
        <f>I75+I53-K53+D54</f>
        <v>0</v>
      </c>
      <c r="J76" s="483"/>
      <c r="K76" s="177"/>
      <c r="L76" s="197">
        <f>G76</f>
        <v>17539.794999999904</v>
      </c>
      <c r="M76" s="197">
        <f>I76</f>
        <v>0</v>
      </c>
      <c r="N76" s="177"/>
      <c r="O76" s="240"/>
      <c r="P76" s="241"/>
      <c r="Q76" s="177"/>
      <c r="R76" s="177"/>
      <c r="S76" s="177"/>
      <c r="T76" s="177"/>
      <c r="U76" s="177"/>
      <c r="V76" s="177"/>
      <c r="W76" s="178"/>
      <c r="X76" s="178"/>
      <c r="Y76" s="178"/>
      <c r="Z76" s="178"/>
      <c r="AA76" s="178"/>
      <c r="AB76" s="178"/>
    </row>
    <row r="77" spans="1:28" s="146" customFormat="1" ht="18.75">
      <c r="A77" s="194"/>
      <c r="B77" s="194"/>
      <c r="C77" s="194"/>
      <c r="D77" s="194"/>
      <c r="E77" s="194"/>
      <c r="F77" s="194"/>
      <c r="G77" s="242"/>
      <c r="H77" s="194"/>
      <c r="I77" s="194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8"/>
      <c r="X77" s="178"/>
      <c r="Y77" s="178"/>
      <c r="Z77" s="178"/>
      <c r="AA77" s="178"/>
      <c r="AB77" s="178"/>
    </row>
    <row r="78" spans="1:28" s="146" customFormat="1" ht="18.75">
      <c r="A78" s="194"/>
      <c r="B78" s="177"/>
      <c r="C78" s="177"/>
      <c r="D78" s="177"/>
      <c r="E78" s="177"/>
      <c r="F78" s="177"/>
      <c r="G78" s="243"/>
      <c r="H78" s="244"/>
      <c r="I78" s="194"/>
      <c r="J78" s="177"/>
      <c r="K78" s="177"/>
      <c r="L78" s="194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8"/>
      <c r="X78" s="178"/>
      <c r="Y78" s="178"/>
      <c r="Z78" s="178"/>
      <c r="AA78" s="178"/>
      <c r="AB78" s="178"/>
    </row>
    <row r="79" spans="1:28" s="146" customFormat="1" ht="18.75">
      <c r="A79" s="194"/>
      <c r="B79" s="177"/>
      <c r="C79" s="177"/>
      <c r="D79" s="177"/>
      <c r="E79" s="177"/>
      <c r="F79" s="177"/>
      <c r="G79" s="194"/>
      <c r="H79" s="194"/>
      <c r="I79" s="194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8"/>
      <c r="X79" s="178"/>
      <c r="Y79" s="178"/>
      <c r="Z79" s="178"/>
      <c r="AA79" s="178"/>
      <c r="AB79" s="178"/>
    </row>
    <row r="80" spans="1:28" s="146" customFormat="1" ht="18.75">
      <c r="A80" s="177"/>
      <c r="B80" s="238"/>
      <c r="C80" s="238"/>
      <c r="D80" s="238"/>
      <c r="E80" s="559" t="s">
        <v>399</v>
      </c>
      <c r="F80" s="560"/>
      <c r="G80" s="482" t="s">
        <v>400</v>
      </c>
      <c r="H80" s="483"/>
      <c r="I80" s="194"/>
      <c r="J80" s="177"/>
      <c r="K80" s="177"/>
      <c r="L80" s="177" t="s">
        <v>401</v>
      </c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8"/>
      <c r="X80" s="178"/>
      <c r="Y80" s="178"/>
      <c r="Z80" s="178"/>
      <c r="AA80" s="178"/>
      <c r="AB80" s="178"/>
    </row>
    <row r="81" spans="1:28" s="146" customFormat="1" ht="18.75">
      <c r="A81" s="194"/>
      <c r="B81" s="561" t="s">
        <v>424</v>
      </c>
      <c r="C81" s="562"/>
      <c r="D81" s="563"/>
      <c r="E81" s="482">
        <f>M47</f>
        <v>71792.54</v>
      </c>
      <c r="F81" s="483"/>
      <c r="G81" s="482">
        <f>N47</f>
        <v>74595.11</v>
      </c>
      <c r="H81" s="483"/>
      <c r="I81" s="194"/>
      <c r="J81" s="177"/>
      <c r="K81" s="177"/>
      <c r="L81" s="194">
        <f>E81-G81+H47-I47</f>
        <v>0</v>
      </c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8"/>
      <c r="X81" s="178"/>
      <c r="Y81" s="178"/>
      <c r="Z81" s="178"/>
      <c r="AA81" s="178"/>
      <c r="AB81" s="178"/>
    </row>
    <row r="82" spans="1:28" s="146" customFormat="1" ht="18.75">
      <c r="A82" s="194"/>
      <c r="B82" s="177"/>
      <c r="C82" s="177"/>
      <c r="D82" s="177"/>
      <c r="E82" s="177"/>
      <c r="F82" s="177"/>
      <c r="G82" s="177"/>
      <c r="H82" s="194"/>
      <c r="I82" s="194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8"/>
      <c r="X82" s="178"/>
      <c r="Y82" s="178"/>
      <c r="Z82" s="178"/>
      <c r="AA82" s="178"/>
      <c r="AB82" s="178"/>
    </row>
    <row r="83" spans="1:28" s="146" customFormat="1" ht="18.75">
      <c r="A83" s="194"/>
      <c r="B83" s="177"/>
      <c r="C83" s="177"/>
      <c r="D83" s="177"/>
      <c r="E83" s="177"/>
      <c r="F83" s="177"/>
      <c r="G83" s="177"/>
      <c r="H83" s="194"/>
      <c r="I83" s="194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8"/>
      <c r="X83" s="178"/>
      <c r="Y83" s="178"/>
      <c r="Z83" s="178"/>
      <c r="AA83" s="178"/>
      <c r="AB83" s="178"/>
    </row>
    <row r="84" spans="1:28" s="146" customFormat="1" ht="18.75">
      <c r="A84" s="194"/>
      <c r="B84" s="177"/>
      <c r="C84" s="177"/>
      <c r="D84" s="177"/>
      <c r="E84" s="177"/>
      <c r="F84" s="177"/>
      <c r="G84" s="177"/>
      <c r="H84" s="194"/>
      <c r="I84" s="194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8"/>
      <c r="X84" s="178"/>
      <c r="Y84" s="178"/>
      <c r="Z84" s="178"/>
      <c r="AA84" s="178"/>
      <c r="AB84" s="178"/>
    </row>
    <row r="85" spans="1:28" s="146" customFormat="1" ht="14.25" customHeight="1">
      <c r="A85" s="194"/>
      <c r="B85" s="177"/>
      <c r="C85" s="177"/>
      <c r="D85" s="177"/>
      <c r="E85" s="177"/>
      <c r="F85" s="177"/>
      <c r="G85" s="177"/>
      <c r="H85" s="194"/>
      <c r="I85" s="194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8"/>
      <c r="X85" s="178"/>
      <c r="Y85" s="178"/>
      <c r="Z85" s="178"/>
      <c r="AA85" s="178"/>
      <c r="AB85" s="178"/>
    </row>
    <row r="86" spans="1:28" s="146" customFormat="1" ht="18.75" hidden="1">
      <c r="A86" s="177"/>
      <c r="B86" s="177"/>
      <c r="C86" s="177"/>
      <c r="D86" s="177"/>
      <c r="E86" s="177"/>
      <c r="F86" s="177"/>
      <c r="G86" s="177"/>
      <c r="H86" s="194"/>
      <c r="I86" s="177"/>
      <c r="J86" s="177"/>
      <c r="K86" s="177"/>
      <c r="L86" s="177">
        <v>0</v>
      </c>
      <c r="M86" s="177"/>
      <c r="N86" s="177"/>
      <c r="O86" s="245" t="s">
        <v>280</v>
      </c>
      <c r="P86" s="246">
        <f>'[2]июнь2013г'!D92</f>
        <v>5934.36</v>
      </c>
      <c r="Q86" s="246">
        <f>'[2]июнь2013г'!E92</f>
        <v>2626.2</v>
      </c>
      <c r="R86" s="246">
        <f>'[2]июнь2013г'!F92</f>
        <v>2134.76</v>
      </c>
      <c r="S86" s="246">
        <f>'[2]июнь2013г'!G92</f>
        <v>6425.8</v>
      </c>
      <c r="T86" s="177"/>
      <c r="U86" s="177"/>
      <c r="V86" s="177"/>
      <c r="W86" s="178"/>
      <c r="X86" s="178"/>
      <c r="Y86" s="178"/>
      <c r="Z86" s="178"/>
      <c r="AA86" s="178"/>
      <c r="AB86" s="178"/>
    </row>
    <row r="87" spans="1:28" s="146" customFormat="1" ht="18.75" hidden="1">
      <c r="A87" s="177"/>
      <c r="B87" s="177"/>
      <c r="C87" s="216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246" t="s">
        <v>283</v>
      </c>
      <c r="P87" s="214">
        <f>S86</f>
        <v>6425.8</v>
      </c>
      <c r="Q87" s="180">
        <v>2626.2</v>
      </c>
      <c r="R87" s="180">
        <v>2377.48</v>
      </c>
      <c r="S87" s="214">
        <f>P87+Q87-R87+L86</f>
        <v>6674.52</v>
      </c>
      <c r="T87" s="177"/>
      <c r="U87" s="177"/>
      <c r="V87" s="177"/>
      <c r="W87" s="178"/>
      <c r="X87" s="178"/>
      <c r="Y87" s="178"/>
      <c r="Z87" s="178"/>
      <c r="AA87" s="178"/>
      <c r="AB87" s="178"/>
    </row>
    <row r="88" spans="1:28" s="146" customFormat="1" ht="18.75" hidden="1">
      <c r="A88" s="177"/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8"/>
      <c r="X88" s="178"/>
      <c r="Y88" s="178"/>
      <c r="Z88" s="178"/>
      <c r="AA88" s="178"/>
      <c r="AB88" s="178"/>
    </row>
    <row r="89" spans="1:28" s="146" customFormat="1" ht="18.75" hidden="1">
      <c r="A89" s="177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8"/>
      <c r="X89" s="178"/>
      <c r="Y89" s="178"/>
      <c r="Z89" s="178"/>
      <c r="AA89" s="178"/>
      <c r="AB89" s="178"/>
    </row>
    <row r="90" spans="1:28" s="146" customFormat="1" ht="18.75">
      <c r="A90" s="247" t="s">
        <v>419</v>
      </c>
      <c r="B90" s="177"/>
      <c r="C90" s="177"/>
      <c r="D90" s="177"/>
      <c r="E90" s="177"/>
      <c r="F90" s="177"/>
      <c r="G90" s="177"/>
      <c r="H90" s="292" t="s">
        <v>70</v>
      </c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8"/>
      <c r="X90" s="178"/>
      <c r="Y90" s="178"/>
      <c r="Z90" s="178"/>
      <c r="AA90" s="178"/>
      <c r="AB90" s="178"/>
    </row>
    <row r="91" spans="1:28" s="146" customFormat="1" ht="18.75">
      <c r="A91" s="247" t="s">
        <v>378</v>
      </c>
      <c r="B91" s="177"/>
      <c r="C91" s="177"/>
      <c r="D91" s="177"/>
      <c r="E91" s="177"/>
      <c r="F91" s="177"/>
      <c r="G91" s="177"/>
      <c r="H91" s="292" t="s">
        <v>71</v>
      </c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8"/>
      <c r="X91" s="178"/>
      <c r="Y91" s="178"/>
      <c r="Z91" s="178"/>
      <c r="AA91" s="178"/>
      <c r="AB91" s="178"/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42">
    <mergeCell ref="C14:D15"/>
    <mergeCell ref="A35:K36"/>
    <mergeCell ref="W44:AA44"/>
    <mergeCell ref="B47:F47"/>
    <mergeCell ref="B48:F48"/>
    <mergeCell ref="B49:F49"/>
    <mergeCell ref="B50:F50"/>
    <mergeCell ref="B53:F53"/>
    <mergeCell ref="B54:C54"/>
    <mergeCell ref="L55:M56"/>
    <mergeCell ref="N55:N56"/>
    <mergeCell ref="B57:F57"/>
    <mergeCell ref="M57:N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I75:J75"/>
    <mergeCell ref="B76:F76"/>
    <mergeCell ref="G76:H76"/>
    <mergeCell ref="I76:J76"/>
    <mergeCell ref="B70:F70"/>
    <mergeCell ref="B71:F71"/>
    <mergeCell ref="G73:H73"/>
    <mergeCell ref="I73:J73"/>
    <mergeCell ref="G74:H74"/>
    <mergeCell ref="I74:J74"/>
    <mergeCell ref="E80:F80"/>
    <mergeCell ref="G80:H80"/>
    <mergeCell ref="B81:D81"/>
    <mergeCell ref="E81:F81"/>
    <mergeCell ref="G81:H81"/>
    <mergeCell ref="B75:F75"/>
    <mergeCell ref="G75:H75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C91"/>
  <sheetViews>
    <sheetView view="pageBreakPreview" zoomScale="80" zoomScaleSheetLayoutView="80" zoomScalePageLayoutView="0" workbookViewId="0" topLeftCell="B35">
      <selection activeCell="P47" sqref="P47"/>
    </sheetView>
  </sheetViews>
  <sheetFormatPr defaultColWidth="9.140625" defaultRowHeight="15" outlineLevelCol="1"/>
  <cols>
    <col min="1" max="1" width="9.8515625" style="177" bestFit="1" customWidth="1"/>
    <col min="2" max="2" width="12.140625" style="177" customWidth="1"/>
    <col min="3" max="3" width="10.7109375" style="177" customWidth="1"/>
    <col min="4" max="4" width="10.57421875" style="177" customWidth="1"/>
    <col min="5" max="5" width="10.28125" style="177" customWidth="1"/>
    <col min="6" max="6" width="11.421875" style="177" customWidth="1"/>
    <col min="7" max="7" width="12.140625" style="177" customWidth="1"/>
    <col min="8" max="8" width="13.140625" style="177" customWidth="1"/>
    <col min="9" max="9" width="13.421875" style="177" customWidth="1"/>
    <col min="10" max="10" width="12.7109375" style="177" customWidth="1"/>
    <col min="11" max="11" width="18.140625" style="177" customWidth="1"/>
    <col min="12" max="12" width="13.421875" style="177" hidden="1" customWidth="1" outlineLevel="1"/>
    <col min="13" max="13" width="12.7109375" style="177" hidden="1" customWidth="1" outlineLevel="1"/>
    <col min="14" max="14" width="13.28125" style="177" hidden="1" customWidth="1" outlineLevel="1"/>
    <col min="15" max="15" width="12.7109375" style="177" hidden="1" customWidth="1" outlineLevel="1"/>
    <col min="16" max="16" width="12.8515625" style="177" hidden="1" customWidth="1" outlineLevel="1"/>
    <col min="17" max="17" width="7.421875" style="177" hidden="1" customWidth="1" outlineLevel="1"/>
    <col min="18" max="20" width="9.140625" style="177" hidden="1" customWidth="1" outlineLevel="1"/>
    <col min="21" max="21" width="9.140625" style="177" customWidth="1" collapsed="1"/>
    <col min="22" max="22" width="6.7109375" style="177" bestFit="1" customWidth="1"/>
    <col min="23" max="23" width="12.7109375" style="178" bestFit="1" customWidth="1"/>
    <col min="24" max="27" width="13.00390625" style="178" bestFit="1" customWidth="1"/>
    <col min="28" max="28" width="9.140625" style="178" customWidth="1"/>
    <col min="29" max="41" width="9.140625" style="146" customWidth="1"/>
    <col min="42" max="16384" width="9.140625" style="177" customWidth="1"/>
  </cols>
  <sheetData>
    <row r="1" ht="12.75" customHeight="1" hidden="1"/>
    <row r="2" spans="2:8" ht="18.75" hidden="1">
      <c r="B2" s="179" t="s">
        <v>293</v>
      </c>
      <c r="C2" s="179"/>
      <c r="D2" s="179" t="s">
        <v>294</v>
      </c>
      <c r="E2" s="179"/>
      <c r="F2" s="179" t="s">
        <v>295</v>
      </c>
      <c r="G2" s="179"/>
      <c r="H2" s="179"/>
    </row>
    <row r="3" ht="18.75" hidden="1"/>
    <row r="4" ht="1.5" customHeight="1" hidden="1"/>
    <row r="5" ht="18.75" hidden="1"/>
    <row r="6" spans="2:11" ht="18.75" hidden="1">
      <c r="B6" s="180"/>
      <c r="C6" s="181" t="s">
        <v>0</v>
      </c>
      <c r="D6" s="181" t="s">
        <v>1</v>
      </c>
      <c r="E6" s="181"/>
      <c r="F6" s="181" t="s">
        <v>2</v>
      </c>
      <c r="G6" s="181" t="s">
        <v>3</v>
      </c>
      <c r="H6" s="181" t="s">
        <v>4</v>
      </c>
      <c r="I6" s="181" t="s">
        <v>5</v>
      </c>
      <c r="J6" s="181"/>
      <c r="K6" s="182"/>
    </row>
    <row r="7" spans="2:11" ht="18.75" hidden="1">
      <c r="B7" s="180"/>
      <c r="C7" s="181" t="s">
        <v>6</v>
      </c>
      <c r="D7" s="181"/>
      <c r="E7" s="181"/>
      <c r="F7" s="181"/>
      <c r="G7" s="181" t="s">
        <v>7</v>
      </c>
      <c r="H7" s="181" t="s">
        <v>8</v>
      </c>
      <c r="I7" s="181" t="s">
        <v>9</v>
      </c>
      <c r="J7" s="181"/>
      <c r="K7" s="182"/>
    </row>
    <row r="8" spans="2:11" ht="18.75" hidden="1">
      <c r="B8" s="180" t="s">
        <v>177</v>
      </c>
      <c r="C8" s="183">
        <v>48.28</v>
      </c>
      <c r="D8" s="183">
        <v>0</v>
      </c>
      <c r="E8" s="183"/>
      <c r="F8" s="184"/>
      <c r="G8" s="180"/>
      <c r="H8" s="183">
        <v>0</v>
      </c>
      <c r="I8" s="184">
        <v>48.28</v>
      </c>
      <c r="J8" s="180"/>
      <c r="K8" s="185"/>
    </row>
    <row r="9" spans="2:11" ht="18.75" hidden="1">
      <c r="B9" s="180" t="s">
        <v>11</v>
      </c>
      <c r="C9" s="183">
        <v>4790.06</v>
      </c>
      <c r="D9" s="183">
        <v>3707.55</v>
      </c>
      <c r="E9" s="183"/>
      <c r="F9" s="184">
        <v>2795.32</v>
      </c>
      <c r="G9" s="180"/>
      <c r="H9" s="183">
        <v>2795.32</v>
      </c>
      <c r="I9" s="184">
        <v>5702.29</v>
      </c>
      <c r="J9" s="180"/>
      <c r="K9" s="185"/>
    </row>
    <row r="10" spans="2:11" ht="18.75" hidden="1">
      <c r="B10" s="180" t="s">
        <v>12</v>
      </c>
      <c r="C10" s="180"/>
      <c r="D10" s="183">
        <f>SUM(D8:D9)</f>
        <v>3707.55</v>
      </c>
      <c r="E10" s="183"/>
      <c r="F10" s="180"/>
      <c r="G10" s="180"/>
      <c r="H10" s="183">
        <f>SUM(H8:H9)</f>
        <v>2795.32</v>
      </c>
      <c r="I10" s="180"/>
      <c r="J10" s="180"/>
      <c r="K10" s="185"/>
    </row>
    <row r="11" ht="18.75" hidden="1">
      <c r="B11" s="177" t="s">
        <v>296</v>
      </c>
    </row>
    <row r="12" ht="7.5" customHeight="1" hidden="1"/>
    <row r="13" ht="8.25" customHeight="1" hidden="1"/>
    <row r="14" spans="2:17" ht="18.75" hidden="1">
      <c r="B14" s="186" t="s">
        <v>252</v>
      </c>
      <c r="C14" s="511" t="s">
        <v>14</v>
      </c>
      <c r="D14" s="512"/>
      <c r="E14" s="445"/>
      <c r="F14" s="181"/>
      <c r="G14" s="181"/>
      <c r="H14" s="181"/>
      <c r="I14" s="181" t="s">
        <v>20</v>
      </c>
      <c r="J14" s="185"/>
      <c r="K14" s="185"/>
      <c r="L14" s="185"/>
      <c r="M14" s="185"/>
      <c r="N14" s="185"/>
      <c r="O14" s="185"/>
      <c r="P14" s="185"/>
      <c r="Q14" s="185"/>
    </row>
    <row r="15" spans="2:17" ht="14.25" customHeight="1" hidden="1">
      <c r="B15" s="187"/>
      <c r="C15" s="513"/>
      <c r="D15" s="514"/>
      <c r="E15" s="446"/>
      <c r="F15" s="181"/>
      <c r="G15" s="181"/>
      <c r="H15" s="181" t="s">
        <v>270</v>
      </c>
      <c r="I15" s="181"/>
      <c r="J15" s="185"/>
      <c r="K15" s="185"/>
      <c r="L15" s="185"/>
      <c r="M15" s="185"/>
      <c r="N15" s="185"/>
      <c r="O15" s="185"/>
      <c r="P15" s="185"/>
      <c r="Q15" s="185"/>
    </row>
    <row r="16" spans="2:17" ht="3.75" customHeight="1" hidden="1">
      <c r="B16" s="188"/>
      <c r="C16" s="180"/>
      <c r="D16" s="180"/>
      <c r="E16" s="180"/>
      <c r="F16" s="180"/>
      <c r="G16" s="180"/>
      <c r="H16" s="180"/>
      <c r="I16" s="180"/>
      <c r="J16" s="185"/>
      <c r="K16" s="185"/>
      <c r="L16" s="185"/>
      <c r="M16" s="185"/>
      <c r="N16" s="185"/>
      <c r="O16" s="185"/>
      <c r="P16" s="185"/>
      <c r="Q16" s="185"/>
    </row>
    <row r="17" spans="2:17" ht="13.5" customHeight="1" hidden="1">
      <c r="B17" s="180"/>
      <c r="C17" s="180"/>
      <c r="D17" s="180"/>
      <c r="E17" s="180"/>
      <c r="F17" s="180"/>
      <c r="G17" s="180"/>
      <c r="H17" s="180"/>
      <c r="I17" s="180"/>
      <c r="J17" s="185"/>
      <c r="K17" s="185"/>
      <c r="L17" s="185"/>
      <c r="M17" s="185"/>
      <c r="N17" s="185"/>
      <c r="O17" s="185"/>
      <c r="P17" s="185"/>
      <c r="Q17" s="185"/>
    </row>
    <row r="18" spans="2:17" ht="0.75" customHeight="1" hidden="1">
      <c r="B18" s="180"/>
      <c r="C18" s="180"/>
      <c r="D18" s="180"/>
      <c r="E18" s="180"/>
      <c r="F18" s="180"/>
      <c r="G18" s="180"/>
      <c r="H18" s="180"/>
      <c r="I18" s="180"/>
      <c r="J18" s="185"/>
      <c r="K18" s="185"/>
      <c r="L18" s="185"/>
      <c r="M18" s="185"/>
      <c r="N18" s="185"/>
      <c r="O18" s="185"/>
      <c r="P18" s="185"/>
      <c r="Q18" s="185"/>
    </row>
    <row r="19" spans="2:17" ht="14.25" customHeight="1" hidden="1" thickBot="1">
      <c r="B19" s="180"/>
      <c r="C19" s="180"/>
      <c r="D19" s="180"/>
      <c r="E19" s="180"/>
      <c r="F19" s="180"/>
      <c r="G19" s="180"/>
      <c r="H19" s="180"/>
      <c r="I19" s="180"/>
      <c r="J19" s="185"/>
      <c r="K19" s="185"/>
      <c r="L19" s="185"/>
      <c r="M19" s="185"/>
      <c r="N19" s="185"/>
      <c r="O19" s="185"/>
      <c r="P19" s="185"/>
      <c r="Q19" s="185"/>
    </row>
    <row r="20" spans="2:17" ht="0.75" customHeight="1" hidden="1">
      <c r="B20" s="180"/>
      <c r="C20" s="180"/>
      <c r="D20" s="180"/>
      <c r="E20" s="180"/>
      <c r="F20" s="180"/>
      <c r="G20" s="180"/>
      <c r="H20" s="180"/>
      <c r="I20" s="180"/>
      <c r="J20" s="185"/>
      <c r="K20" s="185"/>
      <c r="L20" s="185"/>
      <c r="M20" s="185"/>
      <c r="N20" s="185"/>
      <c r="O20" s="185"/>
      <c r="P20" s="185"/>
      <c r="Q20" s="185"/>
    </row>
    <row r="21" spans="2:17" ht="19.5" hidden="1" thickBot="1">
      <c r="B21" s="180"/>
      <c r="C21" s="180"/>
      <c r="D21" s="180"/>
      <c r="E21" s="180"/>
      <c r="F21" s="180"/>
      <c r="G21" s="189" t="s">
        <v>297</v>
      </c>
      <c r="H21" s="190" t="s">
        <v>262</v>
      </c>
      <c r="I21" s="180"/>
      <c r="J21" s="185"/>
      <c r="K21" s="185"/>
      <c r="L21" s="185"/>
      <c r="M21" s="185"/>
      <c r="N21" s="185"/>
      <c r="O21" s="185"/>
      <c r="P21" s="185"/>
      <c r="Q21" s="185"/>
    </row>
    <row r="22" spans="2:17" ht="18.75" hidden="1">
      <c r="B22" s="191" t="s">
        <v>215</v>
      </c>
      <c r="C22" s="191"/>
      <c r="D22" s="191"/>
      <c r="E22" s="191"/>
      <c r="F22" s="183"/>
      <c r="G22" s="180">
        <v>347.8</v>
      </c>
      <c r="H22" s="180">
        <v>7.55</v>
      </c>
      <c r="I22" s="184">
        <f>G22*H22</f>
        <v>2625.89</v>
      </c>
      <c r="J22" s="185"/>
      <c r="K22" s="185"/>
      <c r="L22" s="185"/>
      <c r="M22" s="185"/>
      <c r="N22" s="185"/>
      <c r="O22" s="185"/>
      <c r="P22" s="185"/>
      <c r="Q22" s="185"/>
    </row>
    <row r="23" spans="2:17" ht="18.75" hidden="1">
      <c r="B23" s="191" t="s">
        <v>216</v>
      </c>
      <c r="C23" s="191"/>
      <c r="D23" s="191"/>
      <c r="E23" s="191"/>
      <c r="F23" s="180"/>
      <c r="G23" s="180"/>
      <c r="H23" s="180"/>
      <c r="I23" s="180"/>
      <c r="J23" s="185"/>
      <c r="K23" s="185"/>
      <c r="L23" s="185"/>
      <c r="M23" s="185"/>
      <c r="N23" s="185"/>
      <c r="O23" s="185"/>
      <c r="P23" s="185"/>
      <c r="Q23" s="185"/>
    </row>
    <row r="24" spans="2:17" ht="2.25" customHeight="1" hidden="1">
      <c r="B24" s="191" t="s">
        <v>217</v>
      </c>
      <c r="C24" s="191" t="s">
        <v>218</v>
      </c>
      <c r="D24" s="191"/>
      <c r="E24" s="191"/>
      <c r="F24" s="180"/>
      <c r="G24" s="180"/>
      <c r="H24" s="180"/>
      <c r="I24" s="180"/>
      <c r="J24" s="185"/>
      <c r="K24" s="185"/>
      <c r="L24" s="185"/>
      <c r="M24" s="185"/>
      <c r="N24" s="185"/>
      <c r="O24" s="185"/>
      <c r="P24" s="185"/>
      <c r="Q24" s="185"/>
    </row>
    <row r="25" spans="2:17" ht="14.25" customHeight="1" hidden="1">
      <c r="B25" s="191" t="s">
        <v>219</v>
      </c>
      <c r="C25" s="191"/>
      <c r="D25" s="191"/>
      <c r="E25" s="191"/>
      <c r="F25" s="180"/>
      <c r="G25" s="180"/>
      <c r="H25" s="180"/>
      <c r="I25" s="180"/>
      <c r="J25" s="185"/>
      <c r="K25" s="185"/>
      <c r="L25" s="185"/>
      <c r="M25" s="185"/>
      <c r="N25" s="185"/>
      <c r="O25" s="185"/>
      <c r="P25" s="185"/>
      <c r="Q25" s="185"/>
    </row>
    <row r="26" spans="2:17" ht="18.75" hidden="1">
      <c r="B26" s="180"/>
      <c r="C26" s="180"/>
      <c r="D26" s="180"/>
      <c r="E26" s="180"/>
      <c r="F26" s="180"/>
      <c r="G26" s="180"/>
      <c r="H26" s="180"/>
      <c r="I26" s="180"/>
      <c r="J26" s="185"/>
      <c r="K26" s="185"/>
      <c r="L26" s="185"/>
      <c r="M26" s="185"/>
      <c r="N26" s="185"/>
      <c r="O26" s="185"/>
      <c r="P26" s="185"/>
      <c r="Q26" s="185"/>
    </row>
    <row r="27" spans="2:17" ht="0.75" customHeight="1" hidden="1">
      <c r="B27" s="180"/>
      <c r="C27" s="180"/>
      <c r="D27" s="180"/>
      <c r="E27" s="180"/>
      <c r="F27" s="180"/>
      <c r="G27" s="180"/>
      <c r="H27" s="180"/>
      <c r="I27" s="180"/>
      <c r="J27" s="185"/>
      <c r="K27" s="185"/>
      <c r="L27" s="185"/>
      <c r="M27" s="185"/>
      <c r="N27" s="185"/>
      <c r="O27" s="185"/>
      <c r="P27" s="185"/>
      <c r="Q27" s="185"/>
    </row>
    <row r="28" spans="2:17" ht="3.75" customHeight="1" hidden="1">
      <c r="B28" s="180"/>
      <c r="C28" s="180"/>
      <c r="D28" s="180"/>
      <c r="E28" s="180"/>
      <c r="F28" s="180"/>
      <c r="G28" s="180"/>
      <c r="H28" s="180"/>
      <c r="I28" s="180"/>
      <c r="J28" s="185"/>
      <c r="K28" s="185"/>
      <c r="L28" s="185"/>
      <c r="M28" s="185"/>
      <c r="N28" s="185"/>
      <c r="O28" s="185"/>
      <c r="P28" s="185"/>
      <c r="Q28" s="185"/>
    </row>
    <row r="29" spans="2:17" ht="18.75" hidden="1">
      <c r="B29" s="180"/>
      <c r="C29" s="180"/>
      <c r="D29" s="180"/>
      <c r="E29" s="180"/>
      <c r="F29" s="180"/>
      <c r="G29" s="180"/>
      <c r="H29" s="180"/>
      <c r="I29" s="180"/>
      <c r="J29" s="185"/>
      <c r="K29" s="185"/>
      <c r="L29" s="185"/>
      <c r="M29" s="185"/>
      <c r="N29" s="185"/>
      <c r="O29" s="185"/>
      <c r="P29" s="185"/>
      <c r="Q29" s="185"/>
    </row>
    <row r="30" spans="2:17" ht="0.75" customHeight="1" hidden="1">
      <c r="B30" s="180"/>
      <c r="C30" s="180"/>
      <c r="D30" s="180"/>
      <c r="E30" s="180"/>
      <c r="F30" s="180"/>
      <c r="G30" s="180"/>
      <c r="H30" s="180"/>
      <c r="I30" s="180"/>
      <c r="J30" s="185"/>
      <c r="K30" s="185"/>
      <c r="L30" s="185"/>
      <c r="M30" s="185"/>
      <c r="N30" s="185"/>
      <c r="O30" s="185"/>
      <c r="P30" s="185"/>
      <c r="Q30" s="185"/>
    </row>
    <row r="31" spans="2:17" ht="18.75" hidden="1">
      <c r="B31" s="180"/>
      <c r="C31" s="180"/>
      <c r="D31" s="180"/>
      <c r="E31" s="180"/>
      <c r="F31" s="180"/>
      <c r="G31" s="180"/>
      <c r="H31" s="180"/>
      <c r="I31" s="180"/>
      <c r="J31" s="185"/>
      <c r="K31" s="185"/>
      <c r="L31" s="185"/>
      <c r="M31" s="185"/>
      <c r="N31" s="185"/>
      <c r="O31" s="185"/>
      <c r="P31" s="185"/>
      <c r="Q31" s="185"/>
    </row>
    <row r="32" spans="2:17" ht="18.75" hidden="1">
      <c r="B32" s="180"/>
      <c r="C32" s="180"/>
      <c r="D32" s="180"/>
      <c r="E32" s="180"/>
      <c r="F32" s="180"/>
      <c r="G32" s="180"/>
      <c r="H32" s="180"/>
      <c r="I32" s="180"/>
      <c r="J32" s="185"/>
      <c r="K32" s="185"/>
      <c r="L32" s="185"/>
      <c r="M32" s="185"/>
      <c r="N32" s="185"/>
      <c r="O32" s="185"/>
      <c r="P32" s="185"/>
      <c r="Q32" s="185"/>
    </row>
    <row r="33" spans="1:28" s="146" customFormat="1" ht="18.75" hidden="1">
      <c r="A33" s="177"/>
      <c r="B33" s="180"/>
      <c r="C33" s="180"/>
      <c r="D33" s="180"/>
      <c r="E33" s="180"/>
      <c r="F33" s="180"/>
      <c r="G33" s="181"/>
      <c r="H33" s="181"/>
      <c r="I33" s="192"/>
      <c r="J33" s="185"/>
      <c r="K33" s="185"/>
      <c r="L33" s="185"/>
      <c r="M33" s="185"/>
      <c r="N33" s="185"/>
      <c r="O33" s="185"/>
      <c r="P33" s="185"/>
      <c r="Q33" s="185"/>
      <c r="R33" s="177"/>
      <c r="S33" s="177"/>
      <c r="T33" s="177"/>
      <c r="U33" s="177"/>
      <c r="V33" s="177"/>
      <c r="W33" s="178"/>
      <c r="X33" s="178"/>
      <c r="Y33" s="178"/>
      <c r="Z33" s="178"/>
      <c r="AA33" s="178"/>
      <c r="AB33" s="178"/>
    </row>
    <row r="34" spans="1:28" s="146" customFormat="1" ht="18.75" hidden="1">
      <c r="A34" s="177"/>
      <c r="B34" s="180"/>
      <c r="C34" s="180"/>
      <c r="D34" s="180"/>
      <c r="E34" s="180"/>
      <c r="F34" s="180"/>
      <c r="G34" s="180"/>
      <c r="H34" s="180" t="s">
        <v>27</v>
      </c>
      <c r="I34" s="193">
        <f>SUM(I17:I33)</f>
        <v>2625.89</v>
      </c>
      <c r="J34" s="185"/>
      <c r="K34" s="185"/>
      <c r="L34" s="185"/>
      <c r="M34" s="185"/>
      <c r="N34" s="185"/>
      <c r="O34" s="185"/>
      <c r="P34" s="185"/>
      <c r="Q34" s="185"/>
      <c r="R34" s="177"/>
      <c r="S34" s="177"/>
      <c r="T34" s="177"/>
      <c r="U34" s="177"/>
      <c r="V34" s="177"/>
      <c r="W34" s="178"/>
      <c r="X34" s="178"/>
      <c r="Y34" s="178"/>
      <c r="Z34" s="178"/>
      <c r="AA34" s="178"/>
      <c r="AB34" s="178"/>
    </row>
    <row r="35" spans="1:28" s="146" customFormat="1" ht="18.75">
      <c r="A35" s="515" t="s">
        <v>298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8"/>
      <c r="X35" s="178"/>
      <c r="Y35" s="178"/>
      <c r="Z35" s="178"/>
      <c r="AA35" s="178"/>
      <c r="AB35" s="178"/>
    </row>
    <row r="36" spans="1:28" s="146" customFormat="1" ht="18.75">
      <c r="A36" s="515"/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8"/>
      <c r="X36" s="178"/>
      <c r="Y36" s="178"/>
      <c r="Z36" s="178"/>
      <c r="AA36" s="178"/>
      <c r="AB36" s="178"/>
    </row>
    <row r="37" spans="1:28" s="146" customFormat="1" ht="18.75" hidden="1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8"/>
      <c r="X37" s="178"/>
      <c r="Y37" s="178"/>
      <c r="Z37" s="178"/>
      <c r="AA37" s="178"/>
      <c r="AB37" s="178"/>
    </row>
    <row r="38" spans="1:28" s="146" customFormat="1" ht="18.75" hidden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8"/>
      <c r="X38" s="178"/>
      <c r="Y38" s="178"/>
      <c r="Z38" s="178"/>
      <c r="AA38" s="178"/>
      <c r="AB38" s="178"/>
    </row>
    <row r="39" spans="1:28" s="146" customFormat="1" ht="18.75">
      <c r="A39" s="194"/>
      <c r="B39" s="195"/>
      <c r="C39" s="195"/>
      <c r="D39" s="195"/>
      <c r="E39" s="195"/>
      <c r="F39" s="195"/>
      <c r="G39" s="195"/>
      <c r="H39" s="194"/>
      <c r="I39" s="194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8"/>
      <c r="X39" s="178"/>
      <c r="Y39" s="178"/>
      <c r="Z39" s="178"/>
      <c r="AA39" s="178"/>
      <c r="AB39" s="178"/>
    </row>
    <row r="40" spans="1:28" s="146" customFormat="1" ht="18.75">
      <c r="A40" s="194"/>
      <c r="B40" s="194" t="s">
        <v>299</v>
      </c>
      <c r="C40" s="195"/>
      <c r="D40" s="195"/>
      <c r="E40" s="195"/>
      <c r="F40" s="195"/>
      <c r="G40" s="194"/>
      <c r="H40" s="195"/>
      <c r="I40" s="194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8"/>
      <c r="X40" s="178"/>
      <c r="Y40" s="178"/>
      <c r="Z40" s="178"/>
      <c r="AA40" s="178"/>
      <c r="AB40" s="178"/>
    </row>
    <row r="41" spans="1:28" s="146" customFormat="1" ht="18.75">
      <c r="A41" s="194"/>
      <c r="B41" s="195" t="s">
        <v>300</v>
      </c>
      <c r="C41" s="194" t="s">
        <v>301</v>
      </c>
      <c r="D41" s="194"/>
      <c r="E41" s="194"/>
      <c r="F41" s="195"/>
      <c r="G41" s="194"/>
      <c r="H41" s="195"/>
      <c r="I41" s="194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8"/>
      <c r="X41" s="178"/>
      <c r="Y41" s="178"/>
      <c r="Z41" s="178"/>
      <c r="AA41" s="178"/>
      <c r="AB41" s="178"/>
    </row>
    <row r="42" spans="1:28" s="146" customFormat="1" ht="18.75">
      <c r="A42" s="194"/>
      <c r="B42" s="195" t="s">
        <v>302</v>
      </c>
      <c r="C42" s="196">
        <v>1798.5</v>
      </c>
      <c r="D42" s="194" t="s">
        <v>303</v>
      </c>
      <c r="E42" s="194"/>
      <c r="F42" s="195"/>
      <c r="G42" s="194"/>
      <c r="H42" s="195"/>
      <c r="I42" s="194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8"/>
      <c r="X42" s="178"/>
      <c r="Y42" s="178"/>
      <c r="Z42" s="178"/>
      <c r="AA42" s="178"/>
      <c r="AB42" s="178"/>
    </row>
    <row r="43" spans="1:29" s="146" customFormat="1" ht="18" customHeight="1">
      <c r="A43" s="194"/>
      <c r="B43" s="195" t="s">
        <v>304</v>
      </c>
      <c r="C43" s="197" t="s">
        <v>390</v>
      </c>
      <c r="D43" s="194" t="s">
        <v>435</v>
      </c>
      <c r="E43" s="194"/>
      <c r="F43" s="194"/>
      <c r="G43" s="195"/>
      <c r="H43" s="195"/>
      <c r="I43" s="194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85"/>
      <c r="W43" s="239"/>
      <c r="X43" s="239"/>
      <c r="Y43" s="239"/>
      <c r="Z43" s="239"/>
      <c r="AA43" s="239"/>
      <c r="AB43" s="239"/>
      <c r="AC43" s="320"/>
    </row>
    <row r="44" spans="1:29" s="146" customFormat="1" ht="18" customHeight="1">
      <c r="A44" s="194"/>
      <c r="B44" s="195"/>
      <c r="C44" s="197"/>
      <c r="D44" s="194"/>
      <c r="E44" s="194"/>
      <c r="F44" s="194"/>
      <c r="G44" s="195"/>
      <c r="H44" s="195"/>
      <c r="I44" s="194"/>
      <c r="J44" s="177"/>
      <c r="K44" s="177"/>
      <c r="M44" s="177"/>
      <c r="N44" s="177"/>
      <c r="O44" s="177"/>
      <c r="P44" s="177"/>
      <c r="Q44" s="177"/>
      <c r="R44" s="177"/>
      <c r="S44" s="177"/>
      <c r="T44" s="177"/>
      <c r="U44" s="177"/>
      <c r="V44" s="185"/>
      <c r="W44" s="564"/>
      <c r="X44" s="564"/>
      <c r="Y44" s="564"/>
      <c r="Z44" s="564"/>
      <c r="AA44" s="564"/>
      <c r="AB44" s="239"/>
      <c r="AC44" s="320"/>
    </row>
    <row r="45" spans="1:29" s="146" customFormat="1" ht="60" customHeight="1">
      <c r="A45" s="194"/>
      <c r="B45" s="195"/>
      <c r="C45" s="197"/>
      <c r="D45" s="194"/>
      <c r="E45" s="194"/>
      <c r="F45" s="194"/>
      <c r="G45" s="198" t="s">
        <v>307</v>
      </c>
      <c r="H45" s="199" t="s">
        <v>1</v>
      </c>
      <c r="I45" s="199" t="s">
        <v>2</v>
      </c>
      <c r="J45" s="200" t="s">
        <v>308</v>
      </c>
      <c r="K45" s="448" t="s">
        <v>309</v>
      </c>
      <c r="M45" s="177"/>
      <c r="N45" s="177"/>
      <c r="O45" s="177"/>
      <c r="P45" s="177"/>
      <c r="Q45" s="177"/>
      <c r="R45" s="177"/>
      <c r="S45" s="177"/>
      <c r="T45" s="177"/>
      <c r="U45" s="177"/>
      <c r="V45" s="320"/>
      <c r="W45" s="321"/>
      <c r="X45" s="321"/>
      <c r="Y45" s="321"/>
      <c r="Z45" s="321"/>
      <c r="AA45" s="321"/>
      <c r="AB45" s="239"/>
      <c r="AC45" s="320"/>
    </row>
    <row r="46" spans="1:29" s="207" customFormat="1" ht="12.75" customHeight="1">
      <c r="A46" s="202"/>
      <c r="B46" s="203"/>
      <c r="C46" s="204"/>
      <c r="D46" s="202"/>
      <c r="E46" s="202"/>
      <c r="F46" s="202"/>
      <c r="G46" s="205" t="s">
        <v>51</v>
      </c>
      <c r="H46" s="205" t="s">
        <v>51</v>
      </c>
      <c r="I46" s="205" t="s">
        <v>51</v>
      </c>
      <c r="J46" s="205" t="s">
        <v>51</v>
      </c>
      <c r="K46" s="205" t="s">
        <v>51</v>
      </c>
      <c r="M46" s="206" t="s">
        <v>397</v>
      </c>
      <c r="N46" s="206" t="s">
        <v>398</v>
      </c>
      <c r="O46" s="280" t="s">
        <v>409</v>
      </c>
      <c r="P46" s="280" t="s">
        <v>311</v>
      </c>
      <c r="Q46" s="280" t="s">
        <v>410</v>
      </c>
      <c r="R46" s="280" t="s">
        <v>411</v>
      </c>
      <c r="S46" s="206"/>
      <c r="V46" s="322"/>
      <c r="W46" s="323"/>
      <c r="X46" s="323"/>
      <c r="Y46" s="323"/>
      <c r="Z46" s="323"/>
      <c r="AA46" s="323"/>
      <c r="AB46" s="324"/>
      <c r="AC46" s="282"/>
    </row>
    <row r="47" spans="1:29" s="146" customFormat="1" ht="33" customHeight="1">
      <c r="A47" s="194"/>
      <c r="B47" s="503" t="s">
        <v>314</v>
      </c>
      <c r="C47" s="503"/>
      <c r="D47" s="503"/>
      <c r="E47" s="503"/>
      <c r="F47" s="503"/>
      <c r="G47" s="210">
        <f>G49+G50</f>
        <v>16.1</v>
      </c>
      <c r="H47" s="211">
        <f>H49+H50</f>
        <v>28955.850000000002</v>
      </c>
      <c r="I47" s="211">
        <f>I49+I50</f>
        <v>30511.610000000004</v>
      </c>
      <c r="J47" s="211">
        <f>J50+J49</f>
        <v>28461.845</v>
      </c>
      <c r="K47" s="211">
        <f>I47-J47</f>
        <v>2049.765000000003</v>
      </c>
      <c r="M47" s="370">
        <v>74595.11</v>
      </c>
      <c r="N47" s="370">
        <v>73039.35</v>
      </c>
      <c r="O47" s="285">
        <v>30453.810000000005</v>
      </c>
      <c r="P47" s="285">
        <v>57.8</v>
      </c>
      <c r="Q47" s="285">
        <v>0</v>
      </c>
      <c r="R47" s="285">
        <v>0</v>
      </c>
      <c r="S47" s="286"/>
      <c r="T47" s="177"/>
      <c r="U47" s="177"/>
      <c r="V47" s="322"/>
      <c r="W47" s="325"/>
      <c r="X47" s="325"/>
      <c r="Y47" s="325"/>
      <c r="Z47" s="323"/>
      <c r="AA47" s="326"/>
      <c r="AB47" s="239"/>
      <c r="AC47" s="320"/>
    </row>
    <row r="48" spans="1:29" s="146" customFormat="1" ht="18" customHeight="1">
      <c r="A48" s="194"/>
      <c r="B48" s="516" t="s">
        <v>315</v>
      </c>
      <c r="C48" s="486"/>
      <c r="D48" s="486"/>
      <c r="E48" s="486"/>
      <c r="F48" s="487"/>
      <c r="G48" s="213"/>
      <c r="H48" s="214"/>
      <c r="I48" s="214"/>
      <c r="J48" s="180"/>
      <c r="K48" s="180"/>
      <c r="L48" s="385">
        <f>K49+K50</f>
        <v>2049.7650000000012</v>
      </c>
      <c r="M48" s="177"/>
      <c r="N48" s="177"/>
      <c r="O48" s="177"/>
      <c r="P48" s="177"/>
      <c r="Q48" s="177"/>
      <c r="R48" s="177"/>
      <c r="S48" s="177"/>
      <c r="T48" s="177"/>
      <c r="U48" s="177"/>
      <c r="V48" s="322"/>
      <c r="W48" s="325"/>
      <c r="X48" s="325"/>
      <c r="Y48" s="325"/>
      <c r="Z48" s="323"/>
      <c r="AA48" s="326"/>
      <c r="AB48" s="239"/>
      <c r="AC48" s="320"/>
    </row>
    <row r="49" spans="1:29" s="146" customFormat="1" ht="18" customHeight="1">
      <c r="A49" s="194"/>
      <c r="B49" s="501" t="s">
        <v>11</v>
      </c>
      <c r="C49" s="501"/>
      <c r="D49" s="501"/>
      <c r="E49" s="501"/>
      <c r="F49" s="501"/>
      <c r="G49" s="213">
        <f>G58</f>
        <v>10.030000000000001</v>
      </c>
      <c r="H49" s="214">
        <f>G49*C42</f>
        <v>18038.955</v>
      </c>
      <c r="I49" s="214">
        <f>H49</f>
        <v>18038.955</v>
      </c>
      <c r="J49" s="214">
        <f>H58</f>
        <v>18038.955</v>
      </c>
      <c r="K49" s="214">
        <f>I49-J49</f>
        <v>0</v>
      </c>
      <c r="M49" s="177"/>
      <c r="N49" s="177"/>
      <c r="O49" s="177"/>
      <c r="P49" s="177"/>
      <c r="Q49" s="177"/>
      <c r="R49" s="177"/>
      <c r="S49" s="177"/>
      <c r="T49" s="177"/>
      <c r="U49" s="177"/>
      <c r="V49" s="322"/>
      <c r="W49" s="327"/>
      <c r="X49" s="327"/>
      <c r="Y49" s="327"/>
      <c r="Z49" s="323"/>
      <c r="AA49" s="328"/>
      <c r="AB49" s="239"/>
      <c r="AC49" s="320"/>
    </row>
    <row r="50" spans="1:29" s="146" customFormat="1" ht="18" customHeight="1">
      <c r="A50" s="194"/>
      <c r="B50" s="501" t="s">
        <v>62</v>
      </c>
      <c r="C50" s="501"/>
      <c r="D50" s="501"/>
      <c r="E50" s="501"/>
      <c r="F50" s="501"/>
      <c r="G50" s="213">
        <v>6.07</v>
      </c>
      <c r="H50" s="214">
        <f>G50*C42</f>
        <v>10916.895</v>
      </c>
      <c r="I50" s="214">
        <f>O47+P47-I49</f>
        <v>12472.655000000002</v>
      </c>
      <c r="J50" s="214">
        <f>H64</f>
        <v>10422.890000000001</v>
      </c>
      <c r="K50" s="214">
        <f>I50-J50</f>
        <v>2049.7650000000012</v>
      </c>
      <c r="M50" s="177"/>
      <c r="N50" s="177"/>
      <c r="O50" s="177"/>
      <c r="P50" s="177"/>
      <c r="Q50" s="177"/>
      <c r="R50" s="177"/>
      <c r="S50" s="177"/>
      <c r="T50" s="177"/>
      <c r="U50" s="177"/>
      <c r="V50" s="322"/>
      <c r="W50" s="325"/>
      <c r="X50" s="325"/>
      <c r="Y50" s="325"/>
      <c r="Z50" s="323"/>
      <c r="AA50" s="326"/>
      <c r="AB50" s="239"/>
      <c r="AC50" s="320"/>
    </row>
    <row r="51" spans="1:29" s="146" customFormat="1" ht="36.75" customHeight="1">
      <c r="A51" s="194"/>
      <c r="B51" s="279"/>
      <c r="C51" s="279"/>
      <c r="D51" s="279"/>
      <c r="E51" s="279"/>
      <c r="F51" s="278"/>
      <c r="G51" s="177"/>
      <c r="H51" s="177"/>
      <c r="I51" s="177"/>
      <c r="J51" s="177"/>
      <c r="K51" s="177"/>
      <c r="M51" s="177"/>
      <c r="N51" s="177"/>
      <c r="O51" s="177"/>
      <c r="P51" s="177"/>
      <c r="Q51" s="177"/>
      <c r="R51" s="177"/>
      <c r="S51" s="177"/>
      <c r="T51" s="177"/>
      <c r="U51" s="177"/>
      <c r="V51" s="322"/>
      <c r="W51" s="325"/>
      <c r="X51" s="325"/>
      <c r="Y51" s="325"/>
      <c r="Z51" s="323"/>
      <c r="AA51" s="326"/>
      <c r="AB51" s="239"/>
      <c r="AC51" s="320"/>
    </row>
    <row r="52" spans="1:29" s="146" customFormat="1" ht="18.75">
      <c r="A52" s="194"/>
      <c r="B52" s="177"/>
      <c r="C52" s="177"/>
      <c r="D52" s="177"/>
      <c r="E52" s="177"/>
      <c r="F52" s="177"/>
      <c r="G52" s="215" t="s">
        <v>345</v>
      </c>
      <c r="H52" s="215" t="s">
        <v>1</v>
      </c>
      <c r="I52" s="215" t="s">
        <v>2</v>
      </c>
      <c r="J52" s="215" t="s">
        <v>346</v>
      </c>
      <c r="K52" s="215" t="s">
        <v>391</v>
      </c>
      <c r="L52" s="216"/>
      <c r="M52" s="177"/>
      <c r="N52" s="177"/>
      <c r="O52" s="177"/>
      <c r="P52" s="177"/>
      <c r="Q52" s="177"/>
      <c r="R52" s="177"/>
      <c r="S52" s="177"/>
      <c r="T52" s="177"/>
      <c r="U52" s="177"/>
      <c r="V52" s="322"/>
      <c r="W52" s="325"/>
      <c r="X52" s="325"/>
      <c r="Y52" s="325"/>
      <c r="Z52" s="323"/>
      <c r="AA52" s="326"/>
      <c r="AB52" s="239"/>
      <c r="AC52" s="320"/>
    </row>
    <row r="53" spans="1:29" s="146" customFormat="1" ht="18" customHeight="1">
      <c r="A53" s="177"/>
      <c r="B53" s="503" t="s">
        <v>344</v>
      </c>
      <c r="C53" s="503"/>
      <c r="D53" s="503"/>
      <c r="E53" s="503"/>
      <c r="F53" s="517"/>
      <c r="G53" s="217">
        <f>'07 16 г'!J53</f>
        <v>4211.199999999995</v>
      </c>
      <c r="H53" s="217">
        <f>Q47</f>
        <v>0</v>
      </c>
      <c r="I53" s="217">
        <f>R47</f>
        <v>0</v>
      </c>
      <c r="J53" s="217">
        <f>G53+H53-I53</f>
        <v>4211.199999999995</v>
      </c>
      <c r="K53" s="217">
        <f>I53+D54</f>
        <v>0</v>
      </c>
      <c r="L53" s="177"/>
      <c r="M53" s="177"/>
      <c r="N53" s="185"/>
      <c r="O53" s="177"/>
      <c r="P53" s="177"/>
      <c r="Q53" s="177"/>
      <c r="R53" s="177"/>
      <c r="S53" s="177"/>
      <c r="T53" s="177"/>
      <c r="U53" s="177"/>
      <c r="V53" s="322"/>
      <c r="W53" s="325"/>
      <c r="X53" s="325"/>
      <c r="Y53" s="325"/>
      <c r="Z53" s="323"/>
      <c r="AA53" s="326"/>
      <c r="AB53" s="239"/>
      <c r="AC53" s="320"/>
    </row>
    <row r="54" spans="1:29" s="146" customFormat="1" ht="18" customHeight="1">
      <c r="A54" s="177"/>
      <c r="B54" s="566"/>
      <c r="C54" s="566"/>
      <c r="D54" s="231"/>
      <c r="E54" s="231"/>
      <c r="F54" s="194" t="s">
        <v>422</v>
      </c>
      <c r="G54" s="195"/>
      <c r="H54" s="195"/>
      <c r="I54" s="194"/>
      <c r="J54" s="177"/>
      <c r="K54" s="177"/>
      <c r="L54" s="177"/>
      <c r="M54" s="177"/>
      <c r="N54" s="281"/>
      <c r="O54" s="177"/>
      <c r="P54" s="177"/>
      <c r="Q54" s="177"/>
      <c r="R54" s="177"/>
      <c r="S54" s="177"/>
      <c r="T54" s="177"/>
      <c r="U54" s="177"/>
      <c r="V54" s="322"/>
      <c r="W54" s="325"/>
      <c r="X54" s="325"/>
      <c r="Y54" s="325"/>
      <c r="Z54" s="323"/>
      <c r="AA54" s="326"/>
      <c r="AB54" s="239"/>
      <c r="AC54" s="320"/>
    </row>
    <row r="55" spans="1:29" s="146" customFormat="1" ht="18.75">
      <c r="A55" s="194"/>
      <c r="B55" s="218"/>
      <c r="C55" s="219"/>
      <c r="D55" s="220"/>
      <c r="E55" s="220"/>
      <c r="F55" s="220"/>
      <c r="G55" s="217" t="s">
        <v>307</v>
      </c>
      <c r="H55" s="217" t="s">
        <v>317</v>
      </c>
      <c r="I55" s="194"/>
      <c r="J55" s="177"/>
      <c r="K55" s="177"/>
      <c r="L55" s="553" t="s">
        <v>321</v>
      </c>
      <c r="M55" s="553"/>
      <c r="N55" s="552" t="s">
        <v>338</v>
      </c>
      <c r="O55" s="406"/>
      <c r="P55" s="407"/>
      <c r="Q55" s="177"/>
      <c r="R55" s="177"/>
      <c r="S55" s="177"/>
      <c r="T55" s="177"/>
      <c r="U55" s="177"/>
      <c r="V55" s="322"/>
      <c r="W55" s="325"/>
      <c r="X55" s="325"/>
      <c r="Y55" s="325"/>
      <c r="Z55" s="323"/>
      <c r="AA55" s="326"/>
      <c r="AB55" s="239"/>
      <c r="AC55" s="320"/>
    </row>
    <row r="56" spans="1:29" s="207" customFormat="1" ht="11.25" customHeight="1">
      <c r="A56" s="221"/>
      <c r="B56" s="222"/>
      <c r="C56" s="223"/>
      <c r="D56" s="224"/>
      <c r="E56" s="224"/>
      <c r="F56" s="224"/>
      <c r="G56" s="205" t="s">
        <v>51</v>
      </c>
      <c r="H56" s="205" t="s">
        <v>51</v>
      </c>
      <c r="I56" s="202"/>
      <c r="L56" s="553"/>
      <c r="M56" s="553"/>
      <c r="N56" s="552"/>
      <c r="O56" s="408"/>
      <c r="P56" s="124"/>
      <c r="V56" s="322"/>
      <c r="W56" s="325"/>
      <c r="X56" s="325"/>
      <c r="Y56" s="325"/>
      <c r="Z56" s="323"/>
      <c r="AA56" s="326"/>
      <c r="AB56" s="324"/>
      <c r="AC56" s="282"/>
    </row>
    <row r="57" spans="1:29" s="146" customFormat="1" ht="33.75" customHeight="1">
      <c r="A57" s="225" t="s">
        <v>318</v>
      </c>
      <c r="B57" s="504" t="s">
        <v>342</v>
      </c>
      <c r="C57" s="505"/>
      <c r="D57" s="505"/>
      <c r="E57" s="505"/>
      <c r="F57" s="505"/>
      <c r="G57" s="180"/>
      <c r="H57" s="226">
        <f>H58+H64</f>
        <v>28461.845</v>
      </c>
      <c r="I57" s="194"/>
      <c r="J57" s="177"/>
      <c r="K57" s="177"/>
      <c r="L57" s="409" t="s">
        <v>429</v>
      </c>
      <c r="M57" s="570" t="s">
        <v>430</v>
      </c>
      <c r="N57" s="571"/>
      <c r="O57" s="410" t="s">
        <v>431</v>
      </c>
      <c r="P57" s="411" t="s">
        <v>432</v>
      </c>
      <c r="Q57" s="177"/>
      <c r="R57" s="177"/>
      <c r="S57" s="177"/>
      <c r="T57" s="177"/>
      <c r="U57" s="177"/>
      <c r="V57" s="322"/>
      <c r="W57" s="325"/>
      <c r="X57" s="325"/>
      <c r="Y57" s="325"/>
      <c r="Z57" s="323"/>
      <c r="AA57" s="326"/>
      <c r="AB57" s="239"/>
      <c r="AC57" s="320"/>
    </row>
    <row r="58" spans="1:29" s="146" customFormat="1" ht="18.75">
      <c r="A58" s="227" t="s">
        <v>320</v>
      </c>
      <c r="B58" s="506" t="s">
        <v>321</v>
      </c>
      <c r="C58" s="507"/>
      <c r="D58" s="507"/>
      <c r="E58" s="507"/>
      <c r="F58" s="508"/>
      <c r="G58" s="230">
        <f>SUM(G59:G63)</f>
        <v>10.030000000000001</v>
      </c>
      <c r="H58" s="376">
        <f>SUM(H59:H63)</f>
        <v>18038.955</v>
      </c>
      <c r="I58" s="194"/>
      <c r="J58" s="177"/>
      <c r="K58" s="229"/>
      <c r="L58" s="412"/>
      <c r="M58" s="412"/>
      <c r="N58" s="412"/>
      <c r="O58" s="412"/>
      <c r="P58" s="412"/>
      <c r="Q58" s="177"/>
      <c r="R58" s="177"/>
      <c r="S58" s="177"/>
      <c r="T58" s="177"/>
      <c r="U58" s="177"/>
      <c r="V58" s="329"/>
      <c r="W58" s="330"/>
      <c r="X58" s="330"/>
      <c r="Y58" s="330"/>
      <c r="Z58" s="330"/>
      <c r="AA58" s="330"/>
      <c r="AB58" s="239"/>
      <c r="AC58" s="320"/>
    </row>
    <row r="59" spans="1:29" s="146" customFormat="1" ht="18.75">
      <c r="A59" s="447" t="s">
        <v>322</v>
      </c>
      <c r="B59" s="509" t="s">
        <v>323</v>
      </c>
      <c r="C59" s="507"/>
      <c r="D59" s="507"/>
      <c r="E59" s="507"/>
      <c r="F59" s="508"/>
      <c r="G59" s="230">
        <v>1.5600000000000005</v>
      </c>
      <c r="H59" s="449">
        <f>G59*C$42</f>
        <v>2805.6600000000008</v>
      </c>
      <c r="I59" s="194"/>
      <c r="J59" s="177"/>
      <c r="K59" s="229"/>
      <c r="L59" s="412"/>
      <c r="M59" s="412"/>
      <c r="N59" s="412"/>
      <c r="O59" s="412"/>
      <c r="P59" s="412"/>
      <c r="Q59" s="177"/>
      <c r="R59" s="177"/>
      <c r="S59" s="177"/>
      <c r="T59" s="177"/>
      <c r="U59" s="177"/>
      <c r="V59" s="185"/>
      <c r="W59" s="239"/>
      <c r="X59" s="239"/>
      <c r="Y59" s="239"/>
      <c r="Z59" s="239"/>
      <c r="AA59" s="239"/>
      <c r="AB59" s="239"/>
      <c r="AC59" s="320"/>
    </row>
    <row r="60" spans="1:29" s="146" customFormat="1" ht="34.5" customHeight="1">
      <c r="A60" s="447" t="s">
        <v>324</v>
      </c>
      <c r="B60" s="510" t="s">
        <v>325</v>
      </c>
      <c r="C60" s="499"/>
      <c r="D60" s="499"/>
      <c r="E60" s="499"/>
      <c r="F60" s="499"/>
      <c r="G60" s="448">
        <v>1.8400000000000005</v>
      </c>
      <c r="H60" s="449">
        <f>G60*C$42</f>
        <v>3309.240000000001</v>
      </c>
      <c r="I60" s="194"/>
      <c r="J60" s="177"/>
      <c r="K60" s="229"/>
      <c r="L60" s="412"/>
      <c r="M60" s="412"/>
      <c r="N60" s="412"/>
      <c r="O60" s="412"/>
      <c r="P60" s="412"/>
      <c r="Q60" s="177"/>
      <c r="R60" s="177"/>
      <c r="S60" s="177"/>
      <c r="T60" s="177"/>
      <c r="U60" s="177"/>
      <c r="V60" s="185"/>
      <c r="W60" s="239"/>
      <c r="X60" s="239"/>
      <c r="Y60" s="239"/>
      <c r="Z60" s="239"/>
      <c r="AA60" s="239"/>
      <c r="AB60" s="239"/>
      <c r="AC60" s="320"/>
    </row>
    <row r="61" spans="1:29" s="146" customFormat="1" ht="34.5" customHeight="1">
      <c r="A61" s="377" t="s">
        <v>326</v>
      </c>
      <c r="B61" s="567" t="s">
        <v>327</v>
      </c>
      <c r="C61" s="568"/>
      <c r="D61" s="568"/>
      <c r="E61" s="568"/>
      <c r="F61" s="569"/>
      <c r="G61" s="379">
        <v>1.33</v>
      </c>
      <c r="H61" s="378">
        <f>G61*C$42</f>
        <v>2392.005</v>
      </c>
      <c r="I61" s="194"/>
      <c r="J61" s="177"/>
      <c r="K61" s="177"/>
      <c r="L61" s="412"/>
      <c r="M61" s="412"/>
      <c r="N61" s="412"/>
      <c r="O61" s="412"/>
      <c r="P61" s="412"/>
      <c r="Q61" s="177"/>
      <c r="R61" s="177"/>
      <c r="S61" s="177"/>
      <c r="T61" s="177"/>
      <c r="U61" s="177"/>
      <c r="V61" s="185"/>
      <c r="W61" s="239"/>
      <c r="X61" s="239"/>
      <c r="Y61" s="239"/>
      <c r="Z61" s="239"/>
      <c r="AA61" s="239"/>
      <c r="AB61" s="239"/>
      <c r="AC61" s="320"/>
    </row>
    <row r="62" spans="1:28" s="146" customFormat="1" ht="34.5" customHeight="1">
      <c r="A62" s="377" t="s">
        <v>328</v>
      </c>
      <c r="B62" s="567" t="s">
        <v>329</v>
      </c>
      <c r="C62" s="568"/>
      <c r="D62" s="568"/>
      <c r="E62" s="568"/>
      <c r="F62" s="569"/>
      <c r="G62" s="379">
        <v>1.36</v>
      </c>
      <c r="H62" s="378">
        <f>G62*C$42</f>
        <v>2445.96</v>
      </c>
      <c r="I62" s="194"/>
      <c r="J62" s="177"/>
      <c r="K62" s="177"/>
      <c r="L62" s="412"/>
      <c r="M62" s="412"/>
      <c r="N62" s="412"/>
      <c r="O62" s="412"/>
      <c r="P62" s="412"/>
      <c r="Q62" s="177"/>
      <c r="R62" s="177"/>
      <c r="S62" s="177"/>
      <c r="T62" s="177"/>
      <c r="U62" s="177"/>
      <c r="V62" s="177"/>
      <c r="W62" s="197"/>
      <c r="X62" s="178"/>
      <c r="Y62" s="178"/>
      <c r="Z62" s="178"/>
      <c r="AA62" s="178"/>
      <c r="AB62" s="178"/>
    </row>
    <row r="63" spans="1:28" s="146" customFormat="1" ht="18.75">
      <c r="A63" s="447" t="s">
        <v>330</v>
      </c>
      <c r="B63" s="496" t="s">
        <v>420</v>
      </c>
      <c r="C63" s="496"/>
      <c r="D63" s="496"/>
      <c r="E63" s="496"/>
      <c r="F63" s="496"/>
      <c r="G63" s="217">
        <v>3.94</v>
      </c>
      <c r="H63" s="231">
        <f>G63*C$42</f>
        <v>7086.09</v>
      </c>
      <c r="I63" s="194"/>
      <c r="J63" s="177"/>
      <c r="K63" s="177"/>
      <c r="L63" s="412"/>
      <c r="M63" s="412"/>
      <c r="N63" s="412"/>
      <c r="O63" s="412"/>
      <c r="P63" s="412"/>
      <c r="Q63" s="177"/>
      <c r="R63" s="177"/>
      <c r="S63" s="177"/>
      <c r="T63" s="177"/>
      <c r="U63" s="177"/>
      <c r="V63" s="177"/>
      <c r="W63" s="178"/>
      <c r="X63" s="178"/>
      <c r="Y63" s="178"/>
      <c r="Z63" s="178"/>
      <c r="AA63" s="178"/>
      <c r="AB63" s="178"/>
    </row>
    <row r="64" spans="1:28" s="146" customFormat="1" ht="18.75">
      <c r="A64" s="226" t="s">
        <v>332</v>
      </c>
      <c r="B64" s="497" t="s">
        <v>333</v>
      </c>
      <c r="C64" s="480"/>
      <c r="D64" s="480"/>
      <c r="E64" s="480"/>
      <c r="F64" s="480"/>
      <c r="G64" s="226"/>
      <c r="H64" s="226">
        <f>SUM(H65:H71)</f>
        <v>10422.890000000001</v>
      </c>
      <c r="I64" s="194"/>
      <c r="J64" s="177"/>
      <c r="K64" s="177"/>
      <c r="L64" s="414" t="s">
        <v>433</v>
      </c>
      <c r="M64" s="406" t="s">
        <v>434</v>
      </c>
      <c r="N64" s="414"/>
      <c r="O64" s="414"/>
      <c r="P64" s="414"/>
      <c r="Q64" s="177"/>
      <c r="R64" s="177"/>
      <c r="S64" s="177"/>
      <c r="T64" s="177"/>
      <c r="U64" s="177"/>
      <c r="V64" s="177"/>
      <c r="W64" s="197"/>
      <c r="X64" s="178"/>
      <c r="Y64" s="178"/>
      <c r="Z64" s="178"/>
      <c r="AA64" s="178"/>
      <c r="AB64" s="178"/>
    </row>
    <row r="65" spans="1:28" s="146" customFormat="1" ht="18.75">
      <c r="A65" s="216"/>
      <c r="B65" s="498" t="s">
        <v>334</v>
      </c>
      <c r="C65" s="499"/>
      <c r="D65" s="499"/>
      <c r="E65" s="499"/>
      <c r="F65" s="499"/>
      <c r="G65" s="232"/>
      <c r="H65" s="232"/>
      <c r="I65" s="194"/>
      <c r="J65" s="177"/>
      <c r="K65" s="177"/>
      <c r="L65" s="414"/>
      <c r="M65" s="414"/>
      <c r="N65" s="414"/>
      <c r="O65" s="414"/>
      <c r="P65" s="414"/>
      <c r="Q65" s="177"/>
      <c r="R65" s="177"/>
      <c r="S65" s="177"/>
      <c r="T65" s="177"/>
      <c r="U65" s="177"/>
      <c r="V65" s="177"/>
      <c r="W65" s="178"/>
      <c r="X65" s="178"/>
      <c r="Y65" s="178"/>
      <c r="Z65" s="178"/>
      <c r="AA65" s="178"/>
      <c r="AB65" s="178"/>
    </row>
    <row r="66" spans="1:28" s="146" customFormat="1" ht="18.75">
      <c r="A66" s="216"/>
      <c r="B66" s="498" t="s">
        <v>350</v>
      </c>
      <c r="C66" s="499"/>
      <c r="D66" s="499"/>
      <c r="E66" s="499"/>
      <c r="F66" s="499"/>
      <c r="G66" s="231"/>
      <c r="H66" s="231"/>
      <c r="I66" s="194"/>
      <c r="J66" s="177"/>
      <c r="K66" s="177"/>
      <c r="L66" s="414"/>
      <c r="M66" s="414"/>
      <c r="N66" s="414"/>
      <c r="O66" s="414"/>
      <c r="P66" s="414"/>
      <c r="Q66" s="177"/>
      <c r="R66" s="177"/>
      <c r="S66" s="177"/>
      <c r="T66" s="177"/>
      <c r="U66" s="177"/>
      <c r="V66" s="177"/>
      <c r="W66" s="178"/>
      <c r="X66" s="178"/>
      <c r="Y66" s="178"/>
      <c r="Z66" s="178"/>
      <c r="AA66" s="178"/>
      <c r="AB66" s="178"/>
    </row>
    <row r="67" spans="1:28" s="146" customFormat="1" ht="18.75" customHeight="1">
      <c r="A67" s="216"/>
      <c r="B67" s="572" t="s">
        <v>445</v>
      </c>
      <c r="C67" s="489"/>
      <c r="D67" s="489"/>
      <c r="E67" s="489"/>
      <c r="F67" s="490"/>
      <c r="G67" s="231"/>
      <c r="H67" s="231">
        <v>8688.2</v>
      </c>
      <c r="I67" s="194"/>
      <c r="J67" s="177"/>
      <c r="K67" s="177"/>
      <c r="L67" s="414"/>
      <c r="M67" s="414"/>
      <c r="N67" s="414"/>
      <c r="O67" s="414"/>
      <c r="P67" s="414"/>
      <c r="Q67" s="177"/>
      <c r="R67" s="177"/>
      <c r="S67" s="177"/>
      <c r="T67" s="177"/>
      <c r="U67" s="177"/>
      <c r="V67" s="177"/>
      <c r="W67" s="197"/>
      <c r="X67" s="178"/>
      <c r="Y67" s="178"/>
      <c r="Z67" s="178"/>
      <c r="AA67" s="178"/>
      <c r="AB67" s="178"/>
    </row>
    <row r="68" spans="1:28" s="146" customFormat="1" ht="18.75" customHeight="1">
      <c r="A68" s="216"/>
      <c r="B68" s="572" t="s">
        <v>446</v>
      </c>
      <c r="C68" s="489"/>
      <c r="D68" s="489"/>
      <c r="E68" s="489"/>
      <c r="F68" s="490"/>
      <c r="G68" s="231"/>
      <c r="H68" s="231">
        <v>1734.69</v>
      </c>
      <c r="I68" s="194"/>
      <c r="J68" s="177"/>
      <c r="K68" s="177"/>
      <c r="L68" s="414"/>
      <c r="M68" s="414"/>
      <c r="N68" s="414"/>
      <c r="O68" s="414"/>
      <c r="P68" s="414"/>
      <c r="Q68" s="177"/>
      <c r="R68" s="177"/>
      <c r="S68" s="177"/>
      <c r="T68" s="177"/>
      <c r="U68" s="177"/>
      <c r="V68" s="177"/>
      <c r="W68" s="178"/>
      <c r="X68" s="178"/>
      <c r="Y68" s="178"/>
      <c r="Z68" s="178"/>
      <c r="AA68" s="178"/>
      <c r="AB68" s="178"/>
    </row>
    <row r="69" spans="1:28" s="146" customFormat="1" ht="18.75" customHeight="1">
      <c r="A69" s="216"/>
      <c r="B69" s="488"/>
      <c r="C69" s="489"/>
      <c r="D69" s="489"/>
      <c r="E69" s="489"/>
      <c r="F69" s="490"/>
      <c r="G69" s="231"/>
      <c r="H69" s="231"/>
      <c r="I69" s="194"/>
      <c r="J69" s="177"/>
      <c r="K69" s="177"/>
      <c r="L69" s="194"/>
      <c r="M69" s="194"/>
      <c r="N69" s="177"/>
      <c r="O69" s="177"/>
      <c r="P69" s="177"/>
      <c r="Q69" s="177"/>
      <c r="R69" s="177"/>
      <c r="S69" s="177"/>
      <c r="T69" s="177"/>
      <c r="U69" s="177"/>
      <c r="V69" s="177"/>
      <c r="W69" s="178"/>
      <c r="X69" s="178"/>
      <c r="Y69" s="178"/>
      <c r="Z69" s="178"/>
      <c r="AA69" s="178"/>
      <c r="AB69" s="178"/>
    </row>
    <row r="70" spans="1:28" s="146" customFormat="1" ht="18.75" customHeight="1" hidden="1">
      <c r="A70" s="216"/>
      <c r="B70" s="488" t="s">
        <v>336</v>
      </c>
      <c r="C70" s="489"/>
      <c r="D70" s="489"/>
      <c r="E70" s="489"/>
      <c r="F70" s="490"/>
      <c r="G70" s="231"/>
      <c r="H70" s="231"/>
      <c r="I70" s="194"/>
      <c r="J70" s="177"/>
      <c r="K70" s="177"/>
      <c r="L70" s="194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8"/>
      <c r="X70" s="178"/>
      <c r="Y70" s="178"/>
      <c r="Z70" s="178"/>
      <c r="AA70" s="178"/>
      <c r="AB70" s="178"/>
    </row>
    <row r="71" spans="1:28" s="146" customFormat="1" ht="18.75" customHeight="1" hidden="1">
      <c r="A71" s="216"/>
      <c r="B71" s="488" t="s">
        <v>336</v>
      </c>
      <c r="C71" s="489"/>
      <c r="D71" s="489"/>
      <c r="E71" s="489"/>
      <c r="F71" s="490"/>
      <c r="G71" s="231"/>
      <c r="H71" s="231"/>
      <c r="I71" s="194"/>
      <c r="J71" s="177"/>
      <c r="K71" s="177"/>
      <c r="L71" s="194"/>
      <c r="M71" s="194"/>
      <c r="N71" s="177"/>
      <c r="O71" s="194"/>
      <c r="P71" s="177"/>
      <c r="Q71" s="177"/>
      <c r="R71" s="177"/>
      <c r="S71" s="177"/>
      <c r="T71" s="177"/>
      <c r="U71" s="177"/>
      <c r="V71" s="177"/>
      <c r="W71" s="197"/>
      <c r="X71" s="178"/>
      <c r="Y71" s="178"/>
      <c r="Z71" s="178"/>
      <c r="AA71" s="178"/>
      <c r="AB71" s="178"/>
    </row>
    <row r="72" spans="1:28" s="146" customFormat="1" ht="18.75">
      <c r="A72" s="216"/>
      <c r="B72" s="233"/>
      <c r="C72" s="234"/>
      <c r="D72" s="234"/>
      <c r="E72" s="234"/>
      <c r="F72" s="234"/>
      <c r="G72" s="235"/>
      <c r="H72" s="194"/>
      <c r="I72" s="194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8"/>
      <c r="X72" s="178"/>
      <c r="Y72" s="178"/>
      <c r="Z72" s="178"/>
      <c r="AA72" s="178"/>
      <c r="AB72" s="178"/>
    </row>
    <row r="73" spans="1:28" s="146" customFormat="1" ht="18.75" customHeight="1">
      <c r="A73" s="216"/>
      <c r="B73" s="233"/>
      <c r="C73" s="234"/>
      <c r="D73" s="234"/>
      <c r="E73" s="234"/>
      <c r="F73" s="234"/>
      <c r="G73" s="491" t="s">
        <v>62</v>
      </c>
      <c r="H73" s="492"/>
      <c r="I73" s="493" t="s">
        <v>316</v>
      </c>
      <c r="J73" s="492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8"/>
      <c r="X73" s="178"/>
      <c r="Y73" s="178"/>
      <c r="Z73" s="178"/>
      <c r="AA73" s="178"/>
      <c r="AB73" s="178"/>
    </row>
    <row r="74" spans="1:28" s="207" customFormat="1" ht="12.75">
      <c r="A74" s="236"/>
      <c r="B74" s="237"/>
      <c r="C74" s="238"/>
      <c r="D74" s="238"/>
      <c r="E74" s="238"/>
      <c r="F74" s="238"/>
      <c r="G74" s="494" t="s">
        <v>51</v>
      </c>
      <c r="H74" s="495"/>
      <c r="I74" s="494" t="s">
        <v>51</v>
      </c>
      <c r="J74" s="495"/>
      <c r="W74" s="209"/>
      <c r="X74" s="209"/>
      <c r="Y74" s="209"/>
      <c r="Z74" s="209"/>
      <c r="AA74" s="209"/>
      <c r="AB74" s="209"/>
    </row>
    <row r="75" spans="1:28" s="185" customFormat="1" ht="18.75">
      <c r="A75" s="216"/>
      <c r="B75" s="479" t="s">
        <v>403</v>
      </c>
      <c r="C75" s="480"/>
      <c r="D75" s="480"/>
      <c r="E75" s="480"/>
      <c r="F75" s="481"/>
      <c r="G75" s="482">
        <f>'07 16 г'!G76:H76</f>
        <v>17539.794999999904</v>
      </c>
      <c r="H75" s="483"/>
      <c r="I75" s="482">
        <f>'07 16 г'!I76:J76</f>
        <v>0</v>
      </c>
      <c r="J75" s="483"/>
      <c r="L75" s="239" t="s">
        <v>338</v>
      </c>
      <c r="M75" s="239" t="s">
        <v>339</v>
      </c>
      <c r="W75" s="239"/>
      <c r="X75" s="239"/>
      <c r="Y75" s="239"/>
      <c r="Z75" s="239"/>
      <c r="AA75" s="239"/>
      <c r="AB75" s="239"/>
    </row>
    <row r="76" spans="1:28" s="146" customFormat="1" ht="18.75">
      <c r="A76" s="195"/>
      <c r="B76" s="479" t="s">
        <v>404</v>
      </c>
      <c r="C76" s="480"/>
      <c r="D76" s="480"/>
      <c r="E76" s="480"/>
      <c r="F76" s="481"/>
      <c r="G76" s="482">
        <f>G75+K47+K53</f>
        <v>19589.559999999907</v>
      </c>
      <c r="H76" s="483"/>
      <c r="I76" s="484">
        <f>I75+I53-K53+D54</f>
        <v>0</v>
      </c>
      <c r="J76" s="483"/>
      <c r="K76" s="177"/>
      <c r="L76" s="197">
        <f>G76</f>
        <v>19589.559999999907</v>
      </c>
      <c r="M76" s="197">
        <f>I76</f>
        <v>0</v>
      </c>
      <c r="N76" s="177"/>
      <c r="O76" s="240"/>
      <c r="P76" s="241"/>
      <c r="Q76" s="177"/>
      <c r="R76" s="177"/>
      <c r="S76" s="177"/>
      <c r="T76" s="177"/>
      <c r="U76" s="177"/>
      <c r="V76" s="177"/>
      <c r="W76" s="178"/>
      <c r="X76" s="178"/>
      <c r="Y76" s="178"/>
      <c r="Z76" s="178"/>
      <c r="AA76" s="178"/>
      <c r="AB76" s="178"/>
    </row>
    <row r="77" spans="1:28" s="146" customFormat="1" ht="18.75">
      <c r="A77" s="194"/>
      <c r="B77" s="194"/>
      <c r="C77" s="194"/>
      <c r="D77" s="194"/>
      <c r="E77" s="194"/>
      <c r="F77" s="194"/>
      <c r="G77" s="242"/>
      <c r="H77" s="194"/>
      <c r="I77" s="194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8"/>
      <c r="X77" s="178"/>
      <c r="Y77" s="178"/>
      <c r="Z77" s="178"/>
      <c r="AA77" s="178"/>
      <c r="AB77" s="178"/>
    </row>
    <row r="78" spans="1:28" s="146" customFormat="1" ht="18.75">
      <c r="A78" s="194"/>
      <c r="B78" s="177"/>
      <c r="C78" s="177"/>
      <c r="D78" s="177"/>
      <c r="E78" s="177"/>
      <c r="F78" s="177"/>
      <c r="G78" s="243"/>
      <c r="H78" s="244"/>
      <c r="I78" s="194"/>
      <c r="J78" s="177"/>
      <c r="K78" s="177"/>
      <c r="L78" s="194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8"/>
      <c r="X78" s="178"/>
      <c r="Y78" s="178"/>
      <c r="Z78" s="178"/>
      <c r="AA78" s="178"/>
      <c r="AB78" s="178"/>
    </row>
    <row r="79" spans="1:28" s="146" customFormat="1" ht="18.75">
      <c r="A79" s="194"/>
      <c r="B79" s="177"/>
      <c r="C79" s="177"/>
      <c r="D79" s="177"/>
      <c r="E79" s="177"/>
      <c r="F79" s="177"/>
      <c r="G79" s="194"/>
      <c r="H79" s="194"/>
      <c r="I79" s="194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8"/>
      <c r="X79" s="178"/>
      <c r="Y79" s="178"/>
      <c r="Z79" s="178"/>
      <c r="AA79" s="178"/>
      <c r="AB79" s="178"/>
    </row>
    <row r="80" spans="1:28" s="146" customFormat="1" ht="18.75">
      <c r="A80" s="177"/>
      <c r="B80" s="238"/>
      <c r="C80" s="238"/>
      <c r="D80" s="238"/>
      <c r="E80" s="559" t="s">
        <v>399</v>
      </c>
      <c r="F80" s="560"/>
      <c r="G80" s="482" t="s">
        <v>400</v>
      </c>
      <c r="H80" s="483"/>
      <c r="I80" s="194"/>
      <c r="J80" s="177"/>
      <c r="K80" s="177"/>
      <c r="L80" s="177" t="s">
        <v>401</v>
      </c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8"/>
      <c r="X80" s="178"/>
      <c r="Y80" s="178"/>
      <c r="Z80" s="178"/>
      <c r="AA80" s="178"/>
      <c r="AB80" s="178"/>
    </row>
    <row r="81" spans="1:28" s="146" customFormat="1" ht="18.75">
      <c r="A81" s="194"/>
      <c r="B81" s="561" t="s">
        <v>424</v>
      </c>
      <c r="C81" s="562"/>
      <c r="D81" s="563"/>
      <c r="E81" s="482">
        <f>M47</f>
        <v>74595.11</v>
      </c>
      <c r="F81" s="483"/>
      <c r="G81" s="482">
        <f>N47</f>
        <v>73039.35</v>
      </c>
      <c r="H81" s="483"/>
      <c r="I81" s="194"/>
      <c r="J81" s="177"/>
      <c r="K81" s="177"/>
      <c r="L81" s="194">
        <f>E81-G81+H47-I47</f>
        <v>0</v>
      </c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8"/>
      <c r="X81" s="178"/>
      <c r="Y81" s="178"/>
      <c r="Z81" s="178"/>
      <c r="AA81" s="178"/>
      <c r="AB81" s="178"/>
    </row>
    <row r="82" spans="1:28" s="146" customFormat="1" ht="18.75">
      <c r="A82" s="194"/>
      <c r="B82" s="177"/>
      <c r="C82" s="177"/>
      <c r="D82" s="177"/>
      <c r="E82" s="177"/>
      <c r="F82" s="177"/>
      <c r="G82" s="177"/>
      <c r="H82" s="194"/>
      <c r="I82" s="194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8"/>
      <c r="X82" s="178"/>
      <c r="Y82" s="178"/>
      <c r="Z82" s="178"/>
      <c r="AA82" s="178"/>
      <c r="AB82" s="178"/>
    </row>
    <row r="83" spans="1:28" s="146" customFormat="1" ht="18.75">
      <c r="A83" s="194"/>
      <c r="B83" s="177"/>
      <c r="C83" s="177"/>
      <c r="D83" s="177"/>
      <c r="E83" s="177"/>
      <c r="F83" s="177"/>
      <c r="G83" s="177"/>
      <c r="H83" s="194"/>
      <c r="I83" s="194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8"/>
      <c r="X83" s="178"/>
      <c r="Y83" s="178"/>
      <c r="Z83" s="178"/>
      <c r="AA83" s="178"/>
      <c r="AB83" s="178"/>
    </row>
    <row r="84" spans="1:28" s="146" customFormat="1" ht="18.75">
      <c r="A84" s="194"/>
      <c r="B84" s="177"/>
      <c r="C84" s="177"/>
      <c r="D84" s="177"/>
      <c r="E84" s="177"/>
      <c r="F84" s="177"/>
      <c r="G84" s="177"/>
      <c r="H84" s="194"/>
      <c r="I84" s="194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8"/>
      <c r="X84" s="178"/>
      <c r="Y84" s="178"/>
      <c r="Z84" s="178"/>
      <c r="AA84" s="178"/>
      <c r="AB84" s="178"/>
    </row>
    <row r="85" spans="1:28" s="146" customFormat="1" ht="14.25" customHeight="1">
      <c r="A85" s="194"/>
      <c r="B85" s="177"/>
      <c r="C85" s="177"/>
      <c r="D85" s="177"/>
      <c r="E85" s="177"/>
      <c r="F85" s="177"/>
      <c r="G85" s="177"/>
      <c r="H85" s="194"/>
      <c r="I85" s="194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8"/>
      <c r="X85" s="178"/>
      <c r="Y85" s="178"/>
      <c r="Z85" s="178"/>
      <c r="AA85" s="178"/>
      <c r="AB85" s="178"/>
    </row>
    <row r="86" spans="1:28" s="146" customFormat="1" ht="18.75" hidden="1">
      <c r="A86" s="177"/>
      <c r="B86" s="177"/>
      <c r="C86" s="177"/>
      <c r="D86" s="177"/>
      <c r="E86" s="177"/>
      <c r="F86" s="177"/>
      <c r="G86" s="177"/>
      <c r="H86" s="194"/>
      <c r="I86" s="177"/>
      <c r="J86" s="177"/>
      <c r="K86" s="177"/>
      <c r="L86" s="177">
        <v>0</v>
      </c>
      <c r="M86" s="177"/>
      <c r="N86" s="177"/>
      <c r="O86" s="245" t="s">
        <v>280</v>
      </c>
      <c r="P86" s="246">
        <f>'[2]июнь2013г'!D92</f>
        <v>5934.36</v>
      </c>
      <c r="Q86" s="246">
        <f>'[2]июнь2013г'!E92</f>
        <v>2626.2</v>
      </c>
      <c r="R86" s="246">
        <f>'[2]июнь2013г'!F92</f>
        <v>2134.76</v>
      </c>
      <c r="S86" s="246">
        <f>'[2]июнь2013г'!G92</f>
        <v>6425.8</v>
      </c>
      <c r="T86" s="177"/>
      <c r="U86" s="177"/>
      <c r="V86" s="177"/>
      <c r="W86" s="178"/>
      <c r="X86" s="178"/>
      <c r="Y86" s="178"/>
      <c r="Z86" s="178"/>
      <c r="AA86" s="178"/>
      <c r="AB86" s="178"/>
    </row>
    <row r="87" spans="1:28" s="146" customFormat="1" ht="18.75" hidden="1">
      <c r="A87" s="177"/>
      <c r="B87" s="177"/>
      <c r="C87" s="216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246" t="s">
        <v>283</v>
      </c>
      <c r="P87" s="214">
        <f>S86</f>
        <v>6425.8</v>
      </c>
      <c r="Q87" s="180">
        <v>2626.2</v>
      </c>
      <c r="R87" s="180">
        <v>2377.48</v>
      </c>
      <c r="S87" s="214">
        <f>P87+Q87-R87+L86</f>
        <v>6674.52</v>
      </c>
      <c r="T87" s="177"/>
      <c r="U87" s="177"/>
      <c r="V87" s="177"/>
      <c r="W87" s="178"/>
      <c r="X87" s="178"/>
      <c r="Y87" s="178"/>
      <c r="Z87" s="178"/>
      <c r="AA87" s="178"/>
      <c r="AB87" s="178"/>
    </row>
    <row r="88" spans="1:28" s="146" customFormat="1" ht="18.75" hidden="1">
      <c r="A88" s="177"/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8"/>
      <c r="X88" s="178"/>
      <c r="Y88" s="178"/>
      <c r="Z88" s="178"/>
      <c r="AA88" s="178"/>
      <c r="AB88" s="178"/>
    </row>
    <row r="89" spans="1:28" s="146" customFormat="1" ht="18.75" hidden="1">
      <c r="A89" s="177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8"/>
      <c r="X89" s="178"/>
      <c r="Y89" s="178"/>
      <c r="Z89" s="178"/>
      <c r="AA89" s="178"/>
      <c r="AB89" s="178"/>
    </row>
    <row r="90" spans="1:28" s="146" customFormat="1" ht="18.75">
      <c r="A90" s="247" t="s">
        <v>419</v>
      </c>
      <c r="B90" s="177"/>
      <c r="C90" s="177"/>
      <c r="D90" s="177"/>
      <c r="E90" s="177"/>
      <c r="F90" s="177"/>
      <c r="G90" s="177"/>
      <c r="H90" s="292" t="s">
        <v>70</v>
      </c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8"/>
      <c r="X90" s="178"/>
      <c r="Y90" s="178"/>
      <c r="Z90" s="178"/>
      <c r="AA90" s="178"/>
      <c r="AB90" s="178"/>
    </row>
    <row r="91" spans="1:28" s="146" customFormat="1" ht="18.75">
      <c r="A91" s="247" t="s">
        <v>378</v>
      </c>
      <c r="B91" s="177"/>
      <c r="C91" s="177"/>
      <c r="D91" s="177"/>
      <c r="E91" s="177"/>
      <c r="F91" s="177"/>
      <c r="G91" s="177"/>
      <c r="H91" s="292" t="s">
        <v>71</v>
      </c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8"/>
      <c r="X91" s="178"/>
      <c r="Y91" s="178"/>
      <c r="Z91" s="178"/>
      <c r="AA91" s="178"/>
      <c r="AB91" s="178"/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42">
    <mergeCell ref="E80:F80"/>
    <mergeCell ref="G80:H80"/>
    <mergeCell ref="B81:D81"/>
    <mergeCell ref="E81:F81"/>
    <mergeCell ref="G81:H81"/>
    <mergeCell ref="B75:F75"/>
    <mergeCell ref="G75:H75"/>
    <mergeCell ref="I75:J75"/>
    <mergeCell ref="B76:F76"/>
    <mergeCell ref="G76:H76"/>
    <mergeCell ref="I76:J76"/>
    <mergeCell ref="B70:F70"/>
    <mergeCell ref="B71:F71"/>
    <mergeCell ref="G73:H73"/>
    <mergeCell ref="I73:J73"/>
    <mergeCell ref="G74:H74"/>
    <mergeCell ref="I74:J74"/>
    <mergeCell ref="B64:F64"/>
    <mergeCell ref="B65:F65"/>
    <mergeCell ref="B66:F66"/>
    <mergeCell ref="B67:F67"/>
    <mergeCell ref="B68:F68"/>
    <mergeCell ref="B69:F69"/>
    <mergeCell ref="B58:F58"/>
    <mergeCell ref="B59:F59"/>
    <mergeCell ref="B60:F60"/>
    <mergeCell ref="B61:F61"/>
    <mergeCell ref="B62:F62"/>
    <mergeCell ref="B63:F63"/>
    <mergeCell ref="B50:F50"/>
    <mergeCell ref="B53:F53"/>
    <mergeCell ref="B54:C54"/>
    <mergeCell ref="L55:M56"/>
    <mergeCell ref="N55:N56"/>
    <mergeCell ref="B57:F57"/>
    <mergeCell ref="M57:N57"/>
    <mergeCell ref="C14:D15"/>
    <mergeCell ref="A35:K36"/>
    <mergeCell ref="W44:AA44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C91"/>
  <sheetViews>
    <sheetView view="pageBreakPreview" zoomScale="80" zoomScaleSheetLayoutView="80" zoomScalePageLayoutView="0" workbookViewId="0" topLeftCell="B51">
      <selection activeCell="H68" sqref="H68"/>
    </sheetView>
  </sheetViews>
  <sheetFormatPr defaultColWidth="9.140625" defaultRowHeight="15" outlineLevelCol="1"/>
  <cols>
    <col min="1" max="1" width="9.8515625" style="177" bestFit="1" customWidth="1"/>
    <col min="2" max="2" width="12.140625" style="177" customWidth="1"/>
    <col min="3" max="3" width="10.7109375" style="177" customWidth="1"/>
    <col min="4" max="4" width="10.57421875" style="177" customWidth="1"/>
    <col min="5" max="5" width="10.28125" style="177" customWidth="1"/>
    <col min="6" max="6" width="11.421875" style="177" customWidth="1"/>
    <col min="7" max="7" width="12.140625" style="177" customWidth="1"/>
    <col min="8" max="8" width="13.140625" style="177" customWidth="1"/>
    <col min="9" max="9" width="13.421875" style="177" customWidth="1"/>
    <col min="10" max="10" width="12.7109375" style="177" customWidth="1"/>
    <col min="11" max="11" width="18.140625" style="177" customWidth="1"/>
    <col min="12" max="12" width="13.421875" style="177" hidden="1" customWidth="1" outlineLevel="1"/>
    <col min="13" max="13" width="12.7109375" style="177" hidden="1" customWidth="1" outlineLevel="1"/>
    <col min="14" max="14" width="13.28125" style="177" hidden="1" customWidth="1" outlineLevel="1"/>
    <col min="15" max="15" width="12.7109375" style="177" hidden="1" customWidth="1" outlineLevel="1"/>
    <col min="16" max="16" width="12.8515625" style="177" hidden="1" customWidth="1" outlineLevel="1"/>
    <col min="17" max="17" width="7.421875" style="177" hidden="1" customWidth="1" outlineLevel="1"/>
    <col min="18" max="20" width="9.140625" style="177" hidden="1" customWidth="1" outlineLevel="1"/>
    <col min="21" max="21" width="9.140625" style="177" customWidth="1" collapsed="1"/>
    <col min="22" max="22" width="6.7109375" style="177" bestFit="1" customWidth="1"/>
    <col min="23" max="23" width="12.7109375" style="178" bestFit="1" customWidth="1"/>
    <col min="24" max="27" width="13.00390625" style="178" bestFit="1" customWidth="1"/>
    <col min="28" max="28" width="9.140625" style="178" customWidth="1"/>
    <col min="29" max="41" width="9.140625" style="146" customWidth="1"/>
    <col min="42" max="16384" width="9.140625" style="177" customWidth="1"/>
  </cols>
  <sheetData>
    <row r="1" ht="12.75" customHeight="1" hidden="1"/>
    <row r="2" spans="2:8" ht="18.75" hidden="1">
      <c r="B2" s="179" t="s">
        <v>293</v>
      </c>
      <c r="C2" s="179"/>
      <c r="D2" s="179" t="s">
        <v>294</v>
      </c>
      <c r="E2" s="179"/>
      <c r="F2" s="179" t="s">
        <v>295</v>
      </c>
      <c r="G2" s="179"/>
      <c r="H2" s="179"/>
    </row>
    <row r="3" ht="18.75" hidden="1"/>
    <row r="4" ht="1.5" customHeight="1" hidden="1"/>
    <row r="5" ht="18.75" hidden="1"/>
    <row r="6" spans="2:11" ht="18.75" hidden="1">
      <c r="B6" s="180"/>
      <c r="C6" s="181" t="s">
        <v>0</v>
      </c>
      <c r="D6" s="181" t="s">
        <v>1</v>
      </c>
      <c r="E6" s="181"/>
      <c r="F6" s="181" t="s">
        <v>2</v>
      </c>
      <c r="G6" s="181" t="s">
        <v>3</v>
      </c>
      <c r="H6" s="181" t="s">
        <v>4</v>
      </c>
      <c r="I6" s="181" t="s">
        <v>5</v>
      </c>
      <c r="J6" s="181"/>
      <c r="K6" s="182"/>
    </row>
    <row r="7" spans="2:11" ht="18.75" hidden="1">
      <c r="B7" s="180"/>
      <c r="C7" s="181" t="s">
        <v>6</v>
      </c>
      <c r="D7" s="181"/>
      <c r="E7" s="181"/>
      <c r="F7" s="181"/>
      <c r="G7" s="181" t="s">
        <v>7</v>
      </c>
      <c r="H7" s="181" t="s">
        <v>8</v>
      </c>
      <c r="I7" s="181" t="s">
        <v>9</v>
      </c>
      <c r="J7" s="181"/>
      <c r="K7" s="182"/>
    </row>
    <row r="8" spans="2:11" ht="18.75" hidden="1">
      <c r="B8" s="180" t="s">
        <v>177</v>
      </c>
      <c r="C8" s="183">
        <v>48.28</v>
      </c>
      <c r="D8" s="183">
        <v>0</v>
      </c>
      <c r="E8" s="183"/>
      <c r="F8" s="184"/>
      <c r="G8" s="180"/>
      <c r="H8" s="183">
        <v>0</v>
      </c>
      <c r="I8" s="184">
        <v>48.28</v>
      </c>
      <c r="J8" s="180"/>
      <c r="K8" s="185"/>
    </row>
    <row r="9" spans="2:11" ht="18.75" hidden="1">
      <c r="B9" s="180" t="s">
        <v>11</v>
      </c>
      <c r="C9" s="183">
        <v>4790.06</v>
      </c>
      <c r="D9" s="183">
        <v>3707.55</v>
      </c>
      <c r="E9" s="183"/>
      <c r="F9" s="184">
        <v>2795.32</v>
      </c>
      <c r="G9" s="180"/>
      <c r="H9" s="183">
        <v>2795.32</v>
      </c>
      <c r="I9" s="184">
        <v>5702.29</v>
      </c>
      <c r="J9" s="180"/>
      <c r="K9" s="185"/>
    </row>
    <row r="10" spans="2:11" ht="18.75" hidden="1">
      <c r="B10" s="180" t="s">
        <v>12</v>
      </c>
      <c r="C10" s="180"/>
      <c r="D10" s="183">
        <f>SUM(D8:D9)</f>
        <v>3707.55</v>
      </c>
      <c r="E10" s="183"/>
      <c r="F10" s="180"/>
      <c r="G10" s="180"/>
      <c r="H10" s="183">
        <f>SUM(H8:H9)</f>
        <v>2795.32</v>
      </c>
      <c r="I10" s="180"/>
      <c r="J10" s="180"/>
      <c r="K10" s="185"/>
    </row>
    <row r="11" ht="18.75" hidden="1">
      <c r="B11" s="177" t="s">
        <v>296</v>
      </c>
    </row>
    <row r="12" ht="7.5" customHeight="1" hidden="1"/>
    <row r="13" ht="8.25" customHeight="1" hidden="1"/>
    <row r="14" spans="2:17" ht="18.75" hidden="1">
      <c r="B14" s="186" t="s">
        <v>252</v>
      </c>
      <c r="C14" s="511" t="s">
        <v>14</v>
      </c>
      <c r="D14" s="512"/>
      <c r="E14" s="453"/>
      <c r="F14" s="181"/>
      <c r="G14" s="181"/>
      <c r="H14" s="181"/>
      <c r="I14" s="181" t="s">
        <v>20</v>
      </c>
      <c r="J14" s="185"/>
      <c r="K14" s="185"/>
      <c r="L14" s="185"/>
      <c r="M14" s="185"/>
      <c r="N14" s="185"/>
      <c r="O14" s="185"/>
      <c r="P14" s="185"/>
      <c r="Q14" s="185"/>
    </row>
    <row r="15" spans="2:17" ht="14.25" customHeight="1" hidden="1">
      <c r="B15" s="187"/>
      <c r="C15" s="513"/>
      <c r="D15" s="514"/>
      <c r="E15" s="454"/>
      <c r="F15" s="181"/>
      <c r="G15" s="181"/>
      <c r="H15" s="181" t="s">
        <v>270</v>
      </c>
      <c r="I15" s="181"/>
      <c r="J15" s="185"/>
      <c r="K15" s="185"/>
      <c r="L15" s="185"/>
      <c r="M15" s="185"/>
      <c r="N15" s="185"/>
      <c r="O15" s="185"/>
      <c r="P15" s="185"/>
      <c r="Q15" s="185"/>
    </row>
    <row r="16" spans="2:17" ht="3.75" customHeight="1" hidden="1">
      <c r="B16" s="188"/>
      <c r="C16" s="180"/>
      <c r="D16" s="180"/>
      <c r="E16" s="180"/>
      <c r="F16" s="180"/>
      <c r="G16" s="180"/>
      <c r="H16" s="180"/>
      <c r="I16" s="180"/>
      <c r="J16" s="185"/>
      <c r="K16" s="185"/>
      <c r="L16" s="185"/>
      <c r="M16" s="185"/>
      <c r="N16" s="185"/>
      <c r="O16" s="185"/>
      <c r="P16" s="185"/>
      <c r="Q16" s="185"/>
    </row>
    <row r="17" spans="2:17" ht="13.5" customHeight="1" hidden="1">
      <c r="B17" s="180"/>
      <c r="C17" s="180"/>
      <c r="D17" s="180"/>
      <c r="E17" s="180"/>
      <c r="F17" s="180"/>
      <c r="G17" s="180"/>
      <c r="H17" s="180"/>
      <c r="I17" s="180"/>
      <c r="J17" s="185"/>
      <c r="K17" s="185"/>
      <c r="L17" s="185"/>
      <c r="M17" s="185"/>
      <c r="N17" s="185"/>
      <c r="O17" s="185"/>
      <c r="P17" s="185"/>
      <c r="Q17" s="185"/>
    </row>
    <row r="18" spans="2:17" ht="0.75" customHeight="1" hidden="1">
      <c r="B18" s="180"/>
      <c r="C18" s="180"/>
      <c r="D18" s="180"/>
      <c r="E18" s="180"/>
      <c r="F18" s="180"/>
      <c r="G18" s="180"/>
      <c r="H18" s="180"/>
      <c r="I18" s="180"/>
      <c r="J18" s="185"/>
      <c r="K18" s="185"/>
      <c r="L18" s="185"/>
      <c r="M18" s="185"/>
      <c r="N18" s="185"/>
      <c r="O18" s="185"/>
      <c r="P18" s="185"/>
      <c r="Q18" s="185"/>
    </row>
    <row r="19" spans="2:17" ht="14.25" customHeight="1" hidden="1" thickBot="1">
      <c r="B19" s="180"/>
      <c r="C19" s="180"/>
      <c r="D19" s="180"/>
      <c r="E19" s="180"/>
      <c r="F19" s="180"/>
      <c r="G19" s="180"/>
      <c r="H19" s="180"/>
      <c r="I19" s="180"/>
      <c r="J19" s="185"/>
      <c r="K19" s="185"/>
      <c r="L19" s="185"/>
      <c r="M19" s="185"/>
      <c r="N19" s="185"/>
      <c r="O19" s="185"/>
      <c r="P19" s="185"/>
      <c r="Q19" s="185"/>
    </row>
    <row r="20" spans="2:17" ht="0.75" customHeight="1" hidden="1">
      <c r="B20" s="180"/>
      <c r="C20" s="180"/>
      <c r="D20" s="180"/>
      <c r="E20" s="180"/>
      <c r="F20" s="180"/>
      <c r="G20" s="180"/>
      <c r="H20" s="180"/>
      <c r="I20" s="180"/>
      <c r="J20" s="185"/>
      <c r="K20" s="185"/>
      <c r="L20" s="185"/>
      <c r="M20" s="185"/>
      <c r="N20" s="185"/>
      <c r="O20" s="185"/>
      <c r="P20" s="185"/>
      <c r="Q20" s="185"/>
    </row>
    <row r="21" spans="2:17" ht="19.5" hidden="1" thickBot="1">
      <c r="B21" s="180"/>
      <c r="C21" s="180"/>
      <c r="D21" s="180"/>
      <c r="E21" s="180"/>
      <c r="F21" s="180"/>
      <c r="G21" s="189" t="s">
        <v>297</v>
      </c>
      <c r="H21" s="190" t="s">
        <v>262</v>
      </c>
      <c r="I21" s="180"/>
      <c r="J21" s="185"/>
      <c r="K21" s="185"/>
      <c r="L21" s="185"/>
      <c r="M21" s="185"/>
      <c r="N21" s="185"/>
      <c r="O21" s="185"/>
      <c r="P21" s="185"/>
      <c r="Q21" s="185"/>
    </row>
    <row r="22" spans="2:17" ht="18.75" hidden="1">
      <c r="B22" s="191" t="s">
        <v>215</v>
      </c>
      <c r="C22" s="191"/>
      <c r="D22" s="191"/>
      <c r="E22" s="191"/>
      <c r="F22" s="183"/>
      <c r="G22" s="180">
        <v>347.8</v>
      </c>
      <c r="H22" s="180">
        <v>7.55</v>
      </c>
      <c r="I22" s="184">
        <f>G22*H22</f>
        <v>2625.89</v>
      </c>
      <c r="J22" s="185"/>
      <c r="K22" s="185"/>
      <c r="L22" s="185"/>
      <c r="M22" s="185"/>
      <c r="N22" s="185"/>
      <c r="O22" s="185"/>
      <c r="P22" s="185"/>
      <c r="Q22" s="185"/>
    </row>
    <row r="23" spans="2:17" ht="18.75" hidden="1">
      <c r="B23" s="191" t="s">
        <v>216</v>
      </c>
      <c r="C23" s="191"/>
      <c r="D23" s="191"/>
      <c r="E23" s="191"/>
      <c r="F23" s="180"/>
      <c r="G23" s="180"/>
      <c r="H23" s="180"/>
      <c r="I23" s="180"/>
      <c r="J23" s="185"/>
      <c r="K23" s="185"/>
      <c r="L23" s="185"/>
      <c r="M23" s="185"/>
      <c r="N23" s="185"/>
      <c r="O23" s="185"/>
      <c r="P23" s="185"/>
      <c r="Q23" s="185"/>
    </row>
    <row r="24" spans="2:17" ht="2.25" customHeight="1" hidden="1">
      <c r="B24" s="191" t="s">
        <v>217</v>
      </c>
      <c r="C24" s="191" t="s">
        <v>218</v>
      </c>
      <c r="D24" s="191"/>
      <c r="E24" s="191"/>
      <c r="F24" s="180"/>
      <c r="G24" s="180"/>
      <c r="H24" s="180"/>
      <c r="I24" s="180"/>
      <c r="J24" s="185"/>
      <c r="K24" s="185"/>
      <c r="L24" s="185"/>
      <c r="M24" s="185"/>
      <c r="N24" s="185"/>
      <c r="O24" s="185"/>
      <c r="P24" s="185"/>
      <c r="Q24" s="185"/>
    </row>
    <row r="25" spans="2:17" ht="14.25" customHeight="1" hidden="1">
      <c r="B25" s="191" t="s">
        <v>219</v>
      </c>
      <c r="C25" s="191"/>
      <c r="D25" s="191"/>
      <c r="E25" s="191"/>
      <c r="F25" s="180"/>
      <c r="G25" s="180"/>
      <c r="H25" s="180"/>
      <c r="I25" s="180"/>
      <c r="J25" s="185"/>
      <c r="K25" s="185"/>
      <c r="L25" s="185"/>
      <c r="M25" s="185"/>
      <c r="N25" s="185"/>
      <c r="O25" s="185"/>
      <c r="P25" s="185"/>
      <c r="Q25" s="185"/>
    </row>
    <row r="26" spans="2:17" ht="18.75" hidden="1">
      <c r="B26" s="180"/>
      <c r="C26" s="180"/>
      <c r="D26" s="180"/>
      <c r="E26" s="180"/>
      <c r="F26" s="180"/>
      <c r="G26" s="180"/>
      <c r="H26" s="180"/>
      <c r="I26" s="180"/>
      <c r="J26" s="185"/>
      <c r="K26" s="185"/>
      <c r="L26" s="185"/>
      <c r="M26" s="185"/>
      <c r="N26" s="185"/>
      <c r="O26" s="185"/>
      <c r="P26" s="185"/>
      <c r="Q26" s="185"/>
    </row>
    <row r="27" spans="2:17" ht="0.75" customHeight="1" hidden="1">
      <c r="B27" s="180"/>
      <c r="C27" s="180"/>
      <c r="D27" s="180"/>
      <c r="E27" s="180"/>
      <c r="F27" s="180"/>
      <c r="G27" s="180"/>
      <c r="H27" s="180"/>
      <c r="I27" s="180"/>
      <c r="J27" s="185"/>
      <c r="K27" s="185"/>
      <c r="L27" s="185"/>
      <c r="M27" s="185"/>
      <c r="N27" s="185"/>
      <c r="O27" s="185"/>
      <c r="P27" s="185"/>
      <c r="Q27" s="185"/>
    </row>
    <row r="28" spans="2:17" ht="3.75" customHeight="1" hidden="1">
      <c r="B28" s="180"/>
      <c r="C28" s="180"/>
      <c r="D28" s="180"/>
      <c r="E28" s="180"/>
      <c r="F28" s="180"/>
      <c r="G28" s="180"/>
      <c r="H28" s="180"/>
      <c r="I28" s="180"/>
      <c r="J28" s="185"/>
      <c r="K28" s="185"/>
      <c r="L28" s="185"/>
      <c r="M28" s="185"/>
      <c r="N28" s="185"/>
      <c r="O28" s="185"/>
      <c r="P28" s="185"/>
      <c r="Q28" s="185"/>
    </row>
    <row r="29" spans="2:17" ht="18.75" hidden="1">
      <c r="B29" s="180"/>
      <c r="C29" s="180"/>
      <c r="D29" s="180"/>
      <c r="E29" s="180"/>
      <c r="F29" s="180"/>
      <c r="G29" s="180"/>
      <c r="H29" s="180"/>
      <c r="I29" s="180"/>
      <c r="J29" s="185"/>
      <c r="K29" s="185"/>
      <c r="L29" s="185"/>
      <c r="M29" s="185"/>
      <c r="N29" s="185"/>
      <c r="O29" s="185"/>
      <c r="P29" s="185"/>
      <c r="Q29" s="185"/>
    </row>
    <row r="30" spans="2:17" ht="0.75" customHeight="1" hidden="1">
      <c r="B30" s="180"/>
      <c r="C30" s="180"/>
      <c r="D30" s="180"/>
      <c r="E30" s="180"/>
      <c r="F30" s="180"/>
      <c r="G30" s="180"/>
      <c r="H30" s="180"/>
      <c r="I30" s="180"/>
      <c r="J30" s="185"/>
      <c r="K30" s="185"/>
      <c r="L30" s="185"/>
      <c r="M30" s="185"/>
      <c r="N30" s="185"/>
      <c r="O30" s="185"/>
      <c r="P30" s="185"/>
      <c r="Q30" s="185"/>
    </row>
    <row r="31" spans="2:17" ht="18.75" hidden="1">
      <c r="B31" s="180"/>
      <c r="C31" s="180"/>
      <c r="D31" s="180"/>
      <c r="E31" s="180"/>
      <c r="F31" s="180"/>
      <c r="G31" s="180"/>
      <c r="H31" s="180"/>
      <c r="I31" s="180"/>
      <c r="J31" s="185"/>
      <c r="K31" s="185"/>
      <c r="L31" s="185"/>
      <c r="M31" s="185"/>
      <c r="N31" s="185"/>
      <c r="O31" s="185"/>
      <c r="P31" s="185"/>
      <c r="Q31" s="185"/>
    </row>
    <row r="32" spans="2:17" ht="18.75" hidden="1">
      <c r="B32" s="180"/>
      <c r="C32" s="180"/>
      <c r="D32" s="180"/>
      <c r="E32" s="180"/>
      <c r="F32" s="180"/>
      <c r="G32" s="180"/>
      <c r="H32" s="180"/>
      <c r="I32" s="180"/>
      <c r="J32" s="185"/>
      <c r="K32" s="185"/>
      <c r="L32" s="185"/>
      <c r="M32" s="185"/>
      <c r="N32" s="185"/>
      <c r="O32" s="185"/>
      <c r="P32" s="185"/>
      <c r="Q32" s="185"/>
    </row>
    <row r="33" spans="1:28" s="146" customFormat="1" ht="18.75" hidden="1">
      <c r="A33" s="177"/>
      <c r="B33" s="180"/>
      <c r="C33" s="180"/>
      <c r="D33" s="180"/>
      <c r="E33" s="180"/>
      <c r="F33" s="180"/>
      <c r="G33" s="181"/>
      <c r="H33" s="181"/>
      <c r="I33" s="192"/>
      <c r="J33" s="185"/>
      <c r="K33" s="185"/>
      <c r="L33" s="185"/>
      <c r="M33" s="185"/>
      <c r="N33" s="185"/>
      <c r="O33" s="185"/>
      <c r="P33" s="185"/>
      <c r="Q33" s="185"/>
      <c r="R33" s="177"/>
      <c r="S33" s="177"/>
      <c r="T33" s="177"/>
      <c r="U33" s="177"/>
      <c r="V33" s="177"/>
      <c r="W33" s="178"/>
      <c r="X33" s="178"/>
      <c r="Y33" s="178"/>
      <c r="Z33" s="178"/>
      <c r="AA33" s="178"/>
      <c r="AB33" s="178"/>
    </row>
    <row r="34" spans="1:28" s="146" customFormat="1" ht="18.75" hidden="1">
      <c r="A34" s="177"/>
      <c r="B34" s="180"/>
      <c r="C34" s="180"/>
      <c r="D34" s="180"/>
      <c r="E34" s="180"/>
      <c r="F34" s="180"/>
      <c r="G34" s="180"/>
      <c r="H34" s="180" t="s">
        <v>27</v>
      </c>
      <c r="I34" s="193">
        <f>SUM(I17:I33)</f>
        <v>2625.89</v>
      </c>
      <c r="J34" s="185"/>
      <c r="K34" s="185"/>
      <c r="L34" s="185"/>
      <c r="M34" s="185"/>
      <c r="N34" s="185"/>
      <c r="O34" s="185"/>
      <c r="P34" s="185"/>
      <c r="Q34" s="185"/>
      <c r="R34" s="177"/>
      <c r="S34" s="177"/>
      <c r="T34" s="177"/>
      <c r="U34" s="177"/>
      <c r="V34" s="177"/>
      <c r="W34" s="178"/>
      <c r="X34" s="178"/>
      <c r="Y34" s="178"/>
      <c r="Z34" s="178"/>
      <c r="AA34" s="178"/>
      <c r="AB34" s="178"/>
    </row>
    <row r="35" spans="1:28" s="146" customFormat="1" ht="18.75">
      <c r="A35" s="515" t="s">
        <v>298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8"/>
      <c r="X35" s="178"/>
      <c r="Y35" s="178"/>
      <c r="Z35" s="178"/>
      <c r="AA35" s="178"/>
      <c r="AB35" s="178"/>
    </row>
    <row r="36" spans="1:28" s="146" customFormat="1" ht="18.75">
      <c r="A36" s="515"/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8"/>
      <c r="X36" s="178"/>
      <c r="Y36" s="178"/>
      <c r="Z36" s="178"/>
      <c r="AA36" s="178"/>
      <c r="AB36" s="178"/>
    </row>
    <row r="37" spans="1:28" s="146" customFormat="1" ht="18.75" hidden="1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8"/>
      <c r="X37" s="178"/>
      <c r="Y37" s="178"/>
      <c r="Z37" s="178"/>
      <c r="AA37" s="178"/>
      <c r="AB37" s="178"/>
    </row>
    <row r="38" spans="1:28" s="146" customFormat="1" ht="18.75" hidden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8"/>
      <c r="X38" s="178"/>
      <c r="Y38" s="178"/>
      <c r="Z38" s="178"/>
      <c r="AA38" s="178"/>
      <c r="AB38" s="178"/>
    </row>
    <row r="39" spans="1:28" s="146" customFormat="1" ht="18.75">
      <c r="A39" s="194"/>
      <c r="B39" s="195"/>
      <c r="C39" s="195"/>
      <c r="D39" s="195"/>
      <c r="E39" s="195"/>
      <c r="F39" s="195"/>
      <c r="G39" s="195"/>
      <c r="H39" s="194"/>
      <c r="I39" s="194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8"/>
      <c r="X39" s="178"/>
      <c r="Y39" s="178"/>
      <c r="Z39" s="178"/>
      <c r="AA39" s="178"/>
      <c r="AB39" s="178"/>
    </row>
    <row r="40" spans="1:28" s="146" customFormat="1" ht="18.75">
      <c r="A40" s="194"/>
      <c r="B40" s="194" t="s">
        <v>299</v>
      </c>
      <c r="C40" s="195"/>
      <c r="D40" s="195"/>
      <c r="E40" s="195"/>
      <c r="F40" s="195"/>
      <c r="G40" s="194"/>
      <c r="H40" s="195"/>
      <c r="I40" s="194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8"/>
      <c r="X40" s="178"/>
      <c r="Y40" s="178"/>
      <c r="Z40" s="178"/>
      <c r="AA40" s="178"/>
      <c r="AB40" s="178"/>
    </row>
    <row r="41" spans="1:28" s="146" customFormat="1" ht="18.75">
      <c r="A41" s="194"/>
      <c r="B41" s="195" t="s">
        <v>300</v>
      </c>
      <c r="C41" s="194" t="s">
        <v>301</v>
      </c>
      <c r="D41" s="194"/>
      <c r="E41" s="194"/>
      <c r="F41" s="195"/>
      <c r="G41" s="194"/>
      <c r="H41" s="195"/>
      <c r="I41" s="194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8"/>
      <c r="X41" s="178"/>
      <c r="Y41" s="178"/>
      <c r="Z41" s="178"/>
      <c r="AA41" s="178"/>
      <c r="AB41" s="178"/>
    </row>
    <row r="42" spans="1:28" s="146" customFormat="1" ht="18.75">
      <c r="A42" s="194"/>
      <c r="B42" s="195" t="s">
        <v>302</v>
      </c>
      <c r="C42" s="196">
        <v>1798.5</v>
      </c>
      <c r="D42" s="194" t="s">
        <v>303</v>
      </c>
      <c r="E42" s="194"/>
      <c r="F42" s="195"/>
      <c r="G42" s="194"/>
      <c r="H42" s="195"/>
      <c r="I42" s="194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8"/>
      <c r="X42" s="178"/>
      <c r="Y42" s="178"/>
      <c r="Z42" s="178"/>
      <c r="AA42" s="178"/>
      <c r="AB42" s="178"/>
    </row>
    <row r="43" spans="1:29" s="146" customFormat="1" ht="18" customHeight="1">
      <c r="A43" s="194"/>
      <c r="B43" s="195" t="s">
        <v>304</v>
      </c>
      <c r="C43" s="197" t="s">
        <v>395</v>
      </c>
      <c r="D43" s="194" t="s">
        <v>435</v>
      </c>
      <c r="E43" s="194"/>
      <c r="F43" s="194"/>
      <c r="G43" s="195"/>
      <c r="H43" s="195"/>
      <c r="I43" s="194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85"/>
      <c r="W43" s="239"/>
      <c r="X43" s="239"/>
      <c r="Y43" s="239"/>
      <c r="Z43" s="239"/>
      <c r="AA43" s="239"/>
      <c r="AB43" s="239"/>
      <c r="AC43" s="320"/>
    </row>
    <row r="44" spans="1:29" s="146" customFormat="1" ht="18" customHeight="1">
      <c r="A44" s="194"/>
      <c r="B44" s="195"/>
      <c r="C44" s="197"/>
      <c r="D44" s="194"/>
      <c r="E44" s="194"/>
      <c r="F44" s="194"/>
      <c r="G44" s="195"/>
      <c r="H44" s="195"/>
      <c r="I44" s="194"/>
      <c r="J44" s="177"/>
      <c r="K44" s="177"/>
      <c r="M44" s="177"/>
      <c r="N44" s="177"/>
      <c r="O44" s="177"/>
      <c r="P44" s="177"/>
      <c r="Q44" s="177"/>
      <c r="R44" s="177"/>
      <c r="S44" s="177"/>
      <c r="T44" s="177"/>
      <c r="U44" s="177"/>
      <c r="V44" s="185"/>
      <c r="W44" s="564"/>
      <c r="X44" s="564"/>
      <c r="Y44" s="564"/>
      <c r="Z44" s="564"/>
      <c r="AA44" s="564"/>
      <c r="AB44" s="239"/>
      <c r="AC44" s="320"/>
    </row>
    <row r="45" spans="1:29" s="146" customFormat="1" ht="60" customHeight="1">
      <c r="A45" s="194"/>
      <c r="B45" s="195"/>
      <c r="C45" s="197"/>
      <c r="D45" s="194"/>
      <c r="E45" s="194"/>
      <c r="F45" s="194"/>
      <c r="G45" s="198" t="s">
        <v>307</v>
      </c>
      <c r="H45" s="199" t="s">
        <v>1</v>
      </c>
      <c r="I45" s="199" t="s">
        <v>2</v>
      </c>
      <c r="J45" s="200" t="s">
        <v>308</v>
      </c>
      <c r="K45" s="450" t="s">
        <v>309</v>
      </c>
      <c r="M45" s="177"/>
      <c r="N45" s="177"/>
      <c r="O45" s="177"/>
      <c r="P45" s="177"/>
      <c r="Q45" s="177"/>
      <c r="R45" s="177"/>
      <c r="S45" s="177"/>
      <c r="T45" s="177"/>
      <c r="U45" s="177"/>
      <c r="V45" s="320"/>
      <c r="W45" s="321"/>
      <c r="X45" s="321"/>
      <c r="Y45" s="321"/>
      <c r="Z45" s="321"/>
      <c r="AA45" s="321"/>
      <c r="AB45" s="239"/>
      <c r="AC45" s="320"/>
    </row>
    <row r="46" spans="1:29" s="207" customFormat="1" ht="12.75" customHeight="1">
      <c r="A46" s="202"/>
      <c r="B46" s="203"/>
      <c r="C46" s="204"/>
      <c r="D46" s="202"/>
      <c r="E46" s="202"/>
      <c r="F46" s="202"/>
      <c r="G46" s="205" t="s">
        <v>51</v>
      </c>
      <c r="H46" s="205" t="s">
        <v>51</v>
      </c>
      <c r="I46" s="205" t="s">
        <v>51</v>
      </c>
      <c r="J46" s="205" t="s">
        <v>51</v>
      </c>
      <c r="K46" s="205" t="s">
        <v>51</v>
      </c>
      <c r="M46" s="206" t="s">
        <v>397</v>
      </c>
      <c r="N46" s="206" t="s">
        <v>398</v>
      </c>
      <c r="O46" s="280" t="s">
        <v>409</v>
      </c>
      <c r="P46" s="280" t="s">
        <v>311</v>
      </c>
      <c r="Q46" s="280" t="s">
        <v>410</v>
      </c>
      <c r="R46" s="280" t="s">
        <v>411</v>
      </c>
      <c r="S46" s="206"/>
      <c r="V46" s="322"/>
      <c r="W46" s="323"/>
      <c r="X46" s="323"/>
      <c r="Y46" s="323"/>
      <c r="Z46" s="323"/>
      <c r="AA46" s="323"/>
      <c r="AB46" s="324"/>
      <c r="AC46" s="282"/>
    </row>
    <row r="47" spans="1:29" s="146" customFormat="1" ht="33" customHeight="1">
      <c r="A47" s="194"/>
      <c r="B47" s="503" t="s">
        <v>314</v>
      </c>
      <c r="C47" s="503"/>
      <c r="D47" s="503"/>
      <c r="E47" s="503"/>
      <c r="F47" s="503"/>
      <c r="G47" s="210">
        <f>G49+G50</f>
        <v>16.1</v>
      </c>
      <c r="H47" s="211">
        <f>H49+H50</f>
        <v>28955.850000000002</v>
      </c>
      <c r="I47" s="211">
        <f>I49+I50</f>
        <v>27901.939999999995</v>
      </c>
      <c r="J47" s="211">
        <f>J50+J49</f>
        <v>57329.815</v>
      </c>
      <c r="K47" s="211">
        <f>I47-J47</f>
        <v>-29427.875000000007</v>
      </c>
      <c r="M47" s="370">
        <v>73039.35</v>
      </c>
      <c r="N47" s="370">
        <v>74093.26</v>
      </c>
      <c r="O47" s="285">
        <v>27852.529999999995</v>
      </c>
      <c r="P47" s="285">
        <v>49.41</v>
      </c>
      <c r="Q47" s="285">
        <v>0</v>
      </c>
      <c r="R47" s="285">
        <v>0</v>
      </c>
      <c r="S47" s="286"/>
      <c r="T47" s="177"/>
      <c r="U47" s="177"/>
      <c r="V47" s="322"/>
      <c r="W47" s="325"/>
      <c r="X47" s="325"/>
      <c r="Y47" s="325"/>
      <c r="Z47" s="323"/>
      <c r="AA47" s="326"/>
      <c r="AB47" s="239"/>
      <c r="AC47" s="320"/>
    </row>
    <row r="48" spans="1:29" s="146" customFormat="1" ht="18" customHeight="1">
      <c r="A48" s="194"/>
      <c r="B48" s="516" t="s">
        <v>315</v>
      </c>
      <c r="C48" s="486"/>
      <c r="D48" s="486"/>
      <c r="E48" s="486"/>
      <c r="F48" s="487"/>
      <c r="G48" s="213"/>
      <c r="H48" s="214"/>
      <c r="I48" s="214"/>
      <c r="J48" s="180"/>
      <c r="K48" s="180"/>
      <c r="L48" s="385">
        <f>K49+K50</f>
        <v>-29427.875000000007</v>
      </c>
      <c r="M48" s="177"/>
      <c r="N48" s="177"/>
      <c r="O48" s="177"/>
      <c r="P48" s="177"/>
      <c r="Q48" s="177"/>
      <c r="R48" s="177"/>
      <c r="S48" s="177"/>
      <c r="T48" s="177"/>
      <c r="U48" s="177"/>
      <c r="V48" s="322"/>
      <c r="W48" s="325"/>
      <c r="X48" s="325"/>
      <c r="Y48" s="325"/>
      <c r="Z48" s="323"/>
      <c r="AA48" s="326"/>
      <c r="AB48" s="239"/>
      <c r="AC48" s="320"/>
    </row>
    <row r="49" spans="1:29" s="146" customFormat="1" ht="18" customHeight="1">
      <c r="A49" s="194"/>
      <c r="B49" s="501" t="s">
        <v>11</v>
      </c>
      <c r="C49" s="501"/>
      <c r="D49" s="501"/>
      <c r="E49" s="501"/>
      <c r="F49" s="501"/>
      <c r="G49" s="213">
        <f>G58</f>
        <v>10.030000000000001</v>
      </c>
      <c r="H49" s="214">
        <f>G49*C42</f>
        <v>18038.955</v>
      </c>
      <c r="I49" s="214">
        <f>H49</f>
        <v>18038.955</v>
      </c>
      <c r="J49" s="214">
        <f>H58</f>
        <v>18038.955</v>
      </c>
      <c r="K49" s="214">
        <f>I49-J49</f>
        <v>0</v>
      </c>
      <c r="M49" s="177"/>
      <c r="N49" s="177"/>
      <c r="O49" s="177"/>
      <c r="P49" s="177"/>
      <c r="Q49" s="177"/>
      <c r="R49" s="177"/>
      <c r="S49" s="177"/>
      <c r="T49" s="177"/>
      <c r="U49" s="177"/>
      <c r="V49" s="322"/>
      <c r="W49" s="327"/>
      <c r="X49" s="327"/>
      <c r="Y49" s="327"/>
      <c r="Z49" s="323"/>
      <c r="AA49" s="328"/>
      <c r="AB49" s="239"/>
      <c r="AC49" s="320"/>
    </row>
    <row r="50" spans="1:29" s="146" customFormat="1" ht="18" customHeight="1">
      <c r="A50" s="194"/>
      <c r="B50" s="501" t="s">
        <v>62</v>
      </c>
      <c r="C50" s="501"/>
      <c r="D50" s="501"/>
      <c r="E50" s="501"/>
      <c r="F50" s="501"/>
      <c r="G50" s="213">
        <v>6.07</v>
      </c>
      <c r="H50" s="214">
        <f>G50*C42</f>
        <v>10916.895</v>
      </c>
      <c r="I50" s="214">
        <f>O47+P47-I49</f>
        <v>9862.984999999993</v>
      </c>
      <c r="J50" s="214">
        <f>H64</f>
        <v>39290.86</v>
      </c>
      <c r="K50" s="214">
        <f>I50-J50</f>
        <v>-29427.875000000007</v>
      </c>
      <c r="M50" s="177"/>
      <c r="N50" s="177"/>
      <c r="O50" s="177"/>
      <c r="P50" s="177"/>
      <c r="Q50" s="177"/>
      <c r="R50" s="177"/>
      <c r="S50" s="177"/>
      <c r="T50" s="177"/>
      <c r="U50" s="177"/>
      <c r="V50" s="322"/>
      <c r="W50" s="325"/>
      <c r="X50" s="325"/>
      <c r="Y50" s="325"/>
      <c r="Z50" s="323"/>
      <c r="AA50" s="326"/>
      <c r="AB50" s="239"/>
      <c r="AC50" s="320"/>
    </row>
    <row r="51" spans="1:29" s="146" customFormat="1" ht="36.75" customHeight="1">
      <c r="A51" s="194"/>
      <c r="B51" s="279"/>
      <c r="C51" s="279"/>
      <c r="D51" s="279"/>
      <c r="E51" s="279"/>
      <c r="F51" s="278"/>
      <c r="G51" s="177"/>
      <c r="H51" s="177"/>
      <c r="I51" s="177"/>
      <c r="J51" s="177"/>
      <c r="K51" s="177"/>
      <c r="M51" s="177"/>
      <c r="N51" s="177"/>
      <c r="O51" s="177"/>
      <c r="P51" s="177"/>
      <c r="Q51" s="177"/>
      <c r="R51" s="177"/>
      <c r="S51" s="177"/>
      <c r="T51" s="177"/>
      <c r="U51" s="177"/>
      <c r="V51" s="322"/>
      <c r="W51" s="325"/>
      <c r="X51" s="325"/>
      <c r="Y51" s="325"/>
      <c r="Z51" s="323"/>
      <c r="AA51" s="326"/>
      <c r="AB51" s="239"/>
      <c r="AC51" s="320"/>
    </row>
    <row r="52" spans="1:29" s="146" customFormat="1" ht="18.75">
      <c r="A52" s="194"/>
      <c r="B52" s="177"/>
      <c r="C52" s="177"/>
      <c r="D52" s="177"/>
      <c r="E52" s="177"/>
      <c r="F52" s="177"/>
      <c r="G52" s="215" t="s">
        <v>345</v>
      </c>
      <c r="H52" s="215" t="s">
        <v>1</v>
      </c>
      <c r="I52" s="215" t="s">
        <v>2</v>
      </c>
      <c r="J52" s="215" t="s">
        <v>346</v>
      </c>
      <c r="K52" s="215" t="s">
        <v>391</v>
      </c>
      <c r="L52" s="216"/>
      <c r="M52" s="177"/>
      <c r="N52" s="177"/>
      <c r="O52" s="177"/>
      <c r="P52" s="177"/>
      <c r="Q52" s="177"/>
      <c r="R52" s="177"/>
      <c r="S52" s="177"/>
      <c r="T52" s="177"/>
      <c r="U52" s="177"/>
      <c r="V52" s="322"/>
      <c r="W52" s="325"/>
      <c r="X52" s="325"/>
      <c r="Y52" s="325"/>
      <c r="Z52" s="323"/>
      <c r="AA52" s="326"/>
      <c r="AB52" s="239"/>
      <c r="AC52" s="320"/>
    </row>
    <row r="53" spans="1:29" s="146" customFormat="1" ht="18" customHeight="1">
      <c r="A53" s="177"/>
      <c r="B53" s="503" t="s">
        <v>344</v>
      </c>
      <c r="C53" s="503"/>
      <c r="D53" s="503"/>
      <c r="E53" s="503"/>
      <c r="F53" s="517"/>
      <c r="G53" s="217">
        <f>'08 16 г'!J53</f>
        <v>4211.199999999995</v>
      </c>
      <c r="H53" s="217">
        <f>Q47</f>
        <v>0</v>
      </c>
      <c r="I53" s="217">
        <f>R47</f>
        <v>0</v>
      </c>
      <c r="J53" s="217">
        <f>G53+H53-I53</f>
        <v>4211.199999999995</v>
      </c>
      <c r="K53" s="217">
        <f>I53+D54</f>
        <v>0</v>
      </c>
      <c r="L53" s="177"/>
      <c r="M53" s="177"/>
      <c r="N53" s="185"/>
      <c r="O53" s="177"/>
      <c r="P53" s="177"/>
      <c r="Q53" s="177"/>
      <c r="R53" s="177"/>
      <c r="S53" s="177"/>
      <c r="T53" s="177"/>
      <c r="U53" s="177"/>
      <c r="V53" s="322"/>
      <c r="W53" s="325"/>
      <c r="X53" s="325"/>
      <c r="Y53" s="325"/>
      <c r="Z53" s="323"/>
      <c r="AA53" s="326"/>
      <c r="AB53" s="239"/>
      <c r="AC53" s="320"/>
    </row>
    <row r="54" spans="1:29" s="146" customFormat="1" ht="18" customHeight="1">
      <c r="A54" s="177"/>
      <c r="B54" s="566"/>
      <c r="C54" s="566"/>
      <c r="D54" s="231"/>
      <c r="E54" s="231"/>
      <c r="F54" s="194" t="s">
        <v>422</v>
      </c>
      <c r="G54" s="195"/>
      <c r="H54" s="195"/>
      <c r="I54" s="194"/>
      <c r="J54" s="177"/>
      <c r="K54" s="177"/>
      <c r="L54" s="177"/>
      <c r="M54" s="177"/>
      <c r="N54" s="281"/>
      <c r="O54" s="177"/>
      <c r="P54" s="177"/>
      <c r="Q54" s="177"/>
      <c r="R54" s="177"/>
      <c r="S54" s="177"/>
      <c r="T54" s="177"/>
      <c r="U54" s="177"/>
      <c r="V54" s="322"/>
      <c r="W54" s="325"/>
      <c r="X54" s="325"/>
      <c r="Y54" s="325"/>
      <c r="Z54" s="323"/>
      <c r="AA54" s="326"/>
      <c r="AB54" s="239"/>
      <c r="AC54" s="320"/>
    </row>
    <row r="55" spans="1:29" s="146" customFormat="1" ht="18.75">
      <c r="A55" s="194"/>
      <c r="B55" s="218"/>
      <c r="C55" s="219"/>
      <c r="D55" s="220"/>
      <c r="E55" s="220"/>
      <c r="F55" s="220"/>
      <c r="G55" s="217" t="s">
        <v>307</v>
      </c>
      <c r="H55" s="217" t="s">
        <v>317</v>
      </c>
      <c r="I55" s="194"/>
      <c r="J55" s="177"/>
      <c r="K55" s="177"/>
      <c r="L55" s="553" t="s">
        <v>321</v>
      </c>
      <c r="M55" s="553"/>
      <c r="N55" s="552" t="s">
        <v>338</v>
      </c>
      <c r="O55" s="406"/>
      <c r="P55" s="407"/>
      <c r="Q55" s="177"/>
      <c r="R55" s="177"/>
      <c r="S55" s="177"/>
      <c r="T55" s="177"/>
      <c r="U55" s="177"/>
      <c r="V55" s="322"/>
      <c r="W55" s="325"/>
      <c r="X55" s="325"/>
      <c r="Y55" s="325"/>
      <c r="Z55" s="323"/>
      <c r="AA55" s="326"/>
      <c r="AB55" s="239"/>
      <c r="AC55" s="320"/>
    </row>
    <row r="56" spans="1:29" s="207" customFormat="1" ht="11.25" customHeight="1">
      <c r="A56" s="221"/>
      <c r="B56" s="222"/>
      <c r="C56" s="223"/>
      <c r="D56" s="224"/>
      <c r="E56" s="224"/>
      <c r="F56" s="224"/>
      <c r="G56" s="205" t="s">
        <v>51</v>
      </c>
      <c r="H56" s="205" t="s">
        <v>51</v>
      </c>
      <c r="I56" s="202"/>
      <c r="L56" s="553"/>
      <c r="M56" s="553"/>
      <c r="N56" s="552"/>
      <c r="O56" s="408"/>
      <c r="P56" s="124"/>
      <c r="V56" s="322"/>
      <c r="W56" s="325"/>
      <c r="X56" s="325"/>
      <c r="Y56" s="325"/>
      <c r="Z56" s="323"/>
      <c r="AA56" s="326"/>
      <c r="AB56" s="324"/>
      <c r="AC56" s="282"/>
    </row>
    <row r="57" spans="1:29" s="146" customFormat="1" ht="33.75" customHeight="1">
      <c r="A57" s="225" t="s">
        <v>318</v>
      </c>
      <c r="B57" s="504" t="s">
        <v>342</v>
      </c>
      <c r="C57" s="505"/>
      <c r="D57" s="505"/>
      <c r="E57" s="505"/>
      <c r="F57" s="505"/>
      <c r="G57" s="180"/>
      <c r="H57" s="226">
        <f>H58+H64</f>
        <v>57329.815</v>
      </c>
      <c r="I57" s="194"/>
      <c r="J57" s="177"/>
      <c r="K57" s="177"/>
      <c r="L57" s="409" t="s">
        <v>429</v>
      </c>
      <c r="M57" s="570" t="s">
        <v>430</v>
      </c>
      <c r="N57" s="571"/>
      <c r="O57" s="410" t="s">
        <v>431</v>
      </c>
      <c r="P57" s="411" t="s">
        <v>432</v>
      </c>
      <c r="Q57" s="177"/>
      <c r="R57" s="177"/>
      <c r="S57" s="177"/>
      <c r="T57" s="177"/>
      <c r="U57" s="177"/>
      <c r="V57" s="322"/>
      <c r="W57" s="325"/>
      <c r="X57" s="325"/>
      <c r="Y57" s="325"/>
      <c r="Z57" s="323"/>
      <c r="AA57" s="326"/>
      <c r="AB57" s="239"/>
      <c r="AC57" s="320"/>
    </row>
    <row r="58" spans="1:29" s="146" customFormat="1" ht="18.75">
      <c r="A58" s="227" t="s">
        <v>320</v>
      </c>
      <c r="B58" s="506" t="s">
        <v>321</v>
      </c>
      <c r="C58" s="507"/>
      <c r="D58" s="507"/>
      <c r="E58" s="507"/>
      <c r="F58" s="508"/>
      <c r="G58" s="230">
        <f>SUM(G59:G63)</f>
        <v>10.030000000000001</v>
      </c>
      <c r="H58" s="376">
        <f>SUM(H59:H63)</f>
        <v>18038.955</v>
      </c>
      <c r="I58" s="194"/>
      <c r="J58" s="177"/>
      <c r="K58" s="229"/>
      <c r="L58" s="412"/>
      <c r="M58" s="412"/>
      <c r="N58" s="412"/>
      <c r="O58" s="412"/>
      <c r="P58" s="412"/>
      <c r="Q58" s="177"/>
      <c r="R58" s="177"/>
      <c r="S58" s="177"/>
      <c r="T58" s="177"/>
      <c r="U58" s="177"/>
      <c r="V58" s="329"/>
      <c r="W58" s="330"/>
      <c r="X58" s="330"/>
      <c r="Y58" s="330"/>
      <c r="Z58" s="330"/>
      <c r="AA58" s="330"/>
      <c r="AB58" s="239"/>
      <c r="AC58" s="320"/>
    </row>
    <row r="59" spans="1:29" s="146" customFormat="1" ht="18.75">
      <c r="A59" s="452" t="s">
        <v>322</v>
      </c>
      <c r="B59" s="509" t="s">
        <v>323</v>
      </c>
      <c r="C59" s="507"/>
      <c r="D59" s="507"/>
      <c r="E59" s="507"/>
      <c r="F59" s="508"/>
      <c r="G59" s="230">
        <v>1.5600000000000005</v>
      </c>
      <c r="H59" s="451">
        <f>G59*C$42</f>
        <v>2805.6600000000008</v>
      </c>
      <c r="I59" s="194"/>
      <c r="J59" s="177"/>
      <c r="K59" s="229"/>
      <c r="L59" s="412"/>
      <c r="M59" s="412"/>
      <c r="N59" s="412"/>
      <c r="O59" s="412"/>
      <c r="P59" s="412"/>
      <c r="Q59" s="177"/>
      <c r="R59" s="177"/>
      <c r="S59" s="177"/>
      <c r="T59" s="177"/>
      <c r="U59" s="177"/>
      <c r="V59" s="185"/>
      <c r="W59" s="239"/>
      <c r="X59" s="239"/>
      <c r="Y59" s="239"/>
      <c r="Z59" s="239"/>
      <c r="AA59" s="239"/>
      <c r="AB59" s="239"/>
      <c r="AC59" s="320"/>
    </row>
    <row r="60" spans="1:29" s="146" customFormat="1" ht="34.5" customHeight="1">
      <c r="A60" s="452" t="s">
        <v>324</v>
      </c>
      <c r="B60" s="510" t="s">
        <v>325</v>
      </c>
      <c r="C60" s="499"/>
      <c r="D60" s="499"/>
      <c r="E60" s="499"/>
      <c r="F60" s="499"/>
      <c r="G60" s="450">
        <v>1.8400000000000005</v>
      </c>
      <c r="H60" s="451">
        <f>G60*C$42</f>
        <v>3309.240000000001</v>
      </c>
      <c r="I60" s="194"/>
      <c r="J60" s="177"/>
      <c r="K60" s="229"/>
      <c r="L60" s="412"/>
      <c r="M60" s="412"/>
      <c r="N60" s="412"/>
      <c r="O60" s="412"/>
      <c r="P60" s="412"/>
      <c r="Q60" s="177"/>
      <c r="R60" s="177"/>
      <c r="S60" s="177"/>
      <c r="T60" s="177"/>
      <c r="U60" s="177"/>
      <c r="V60" s="185"/>
      <c r="W60" s="239"/>
      <c r="X60" s="239"/>
      <c r="Y60" s="239"/>
      <c r="Z60" s="239"/>
      <c r="AA60" s="239"/>
      <c r="AB60" s="239"/>
      <c r="AC60" s="320"/>
    </row>
    <row r="61" spans="1:29" s="146" customFormat="1" ht="34.5" customHeight="1">
      <c r="A61" s="377" t="s">
        <v>326</v>
      </c>
      <c r="B61" s="567" t="s">
        <v>327</v>
      </c>
      <c r="C61" s="568"/>
      <c r="D61" s="568"/>
      <c r="E61" s="568"/>
      <c r="F61" s="569"/>
      <c r="G61" s="379">
        <v>1.33</v>
      </c>
      <c r="H61" s="378">
        <f>G61*C$42</f>
        <v>2392.005</v>
      </c>
      <c r="I61" s="194"/>
      <c r="J61" s="177"/>
      <c r="K61" s="177"/>
      <c r="L61" s="412"/>
      <c r="M61" s="412"/>
      <c r="N61" s="412"/>
      <c r="O61" s="412"/>
      <c r="P61" s="412"/>
      <c r="Q61" s="177"/>
      <c r="R61" s="177"/>
      <c r="S61" s="177"/>
      <c r="T61" s="177"/>
      <c r="U61" s="177"/>
      <c r="V61" s="185"/>
      <c r="W61" s="239"/>
      <c r="X61" s="239"/>
      <c r="Y61" s="239"/>
      <c r="Z61" s="239"/>
      <c r="AA61" s="239"/>
      <c r="AB61" s="239"/>
      <c r="AC61" s="320"/>
    </row>
    <row r="62" spans="1:28" s="146" customFormat="1" ht="34.5" customHeight="1">
      <c r="A62" s="377" t="s">
        <v>328</v>
      </c>
      <c r="B62" s="567" t="s">
        <v>329</v>
      </c>
      <c r="C62" s="568"/>
      <c r="D62" s="568"/>
      <c r="E62" s="568"/>
      <c r="F62" s="569"/>
      <c r="G62" s="379">
        <v>1.36</v>
      </c>
      <c r="H62" s="378">
        <f>G62*C$42</f>
        <v>2445.96</v>
      </c>
      <c r="I62" s="194"/>
      <c r="J62" s="177"/>
      <c r="K62" s="177"/>
      <c r="L62" s="412"/>
      <c r="M62" s="412"/>
      <c r="N62" s="412"/>
      <c r="O62" s="412"/>
      <c r="P62" s="412"/>
      <c r="Q62" s="177"/>
      <c r="R62" s="177"/>
      <c r="S62" s="177"/>
      <c r="T62" s="177"/>
      <c r="U62" s="177"/>
      <c r="V62" s="177"/>
      <c r="W62" s="197"/>
      <c r="X62" s="178"/>
      <c r="Y62" s="178"/>
      <c r="Z62" s="178"/>
      <c r="AA62" s="178"/>
      <c r="AB62" s="178"/>
    </row>
    <row r="63" spans="1:28" s="146" customFormat="1" ht="18.75">
      <c r="A63" s="452" t="s">
        <v>330</v>
      </c>
      <c r="B63" s="496" t="s">
        <v>420</v>
      </c>
      <c r="C63" s="496"/>
      <c r="D63" s="496"/>
      <c r="E63" s="496"/>
      <c r="F63" s="496"/>
      <c r="G63" s="217">
        <v>3.94</v>
      </c>
      <c r="H63" s="231">
        <f>G63*C$42</f>
        <v>7086.09</v>
      </c>
      <c r="I63" s="194"/>
      <c r="J63" s="177"/>
      <c r="K63" s="177"/>
      <c r="L63" s="412"/>
      <c r="M63" s="412"/>
      <c r="N63" s="412"/>
      <c r="O63" s="412"/>
      <c r="P63" s="412"/>
      <c r="Q63" s="177"/>
      <c r="R63" s="177"/>
      <c r="S63" s="177"/>
      <c r="T63" s="177"/>
      <c r="U63" s="177"/>
      <c r="V63" s="177"/>
      <c r="W63" s="178"/>
      <c r="X63" s="178"/>
      <c r="Y63" s="178"/>
      <c r="Z63" s="178"/>
      <c r="AA63" s="178"/>
      <c r="AB63" s="178"/>
    </row>
    <row r="64" spans="1:28" s="146" customFormat="1" ht="18.75">
      <c r="A64" s="226" t="s">
        <v>332</v>
      </c>
      <c r="B64" s="497" t="s">
        <v>333</v>
      </c>
      <c r="C64" s="480"/>
      <c r="D64" s="480"/>
      <c r="E64" s="480"/>
      <c r="F64" s="480"/>
      <c r="G64" s="226"/>
      <c r="H64" s="226">
        <f>SUM(H65:H71)</f>
        <v>39290.86</v>
      </c>
      <c r="I64" s="194"/>
      <c r="J64" s="177"/>
      <c r="K64" s="177"/>
      <c r="L64" s="414" t="s">
        <v>433</v>
      </c>
      <c r="M64" s="406" t="s">
        <v>434</v>
      </c>
      <c r="N64" s="414"/>
      <c r="O64" s="414"/>
      <c r="P64" s="414"/>
      <c r="Q64" s="177"/>
      <c r="R64" s="177"/>
      <c r="S64" s="177"/>
      <c r="T64" s="177"/>
      <c r="U64" s="177"/>
      <c r="V64" s="177"/>
      <c r="W64" s="197"/>
      <c r="X64" s="178"/>
      <c r="Y64" s="178"/>
      <c r="Z64" s="178"/>
      <c r="AA64" s="178"/>
      <c r="AB64" s="178"/>
    </row>
    <row r="65" spans="1:28" s="146" customFormat="1" ht="18.75">
      <c r="A65" s="216"/>
      <c r="B65" s="498" t="s">
        <v>334</v>
      </c>
      <c r="C65" s="499"/>
      <c r="D65" s="499"/>
      <c r="E65" s="499"/>
      <c r="F65" s="499"/>
      <c r="G65" s="232"/>
      <c r="H65" s="232"/>
      <c r="I65" s="194"/>
      <c r="J65" s="177"/>
      <c r="K65" s="177"/>
      <c r="L65" s="414"/>
      <c r="M65" s="414"/>
      <c r="N65" s="414"/>
      <c r="O65" s="414"/>
      <c r="P65" s="414"/>
      <c r="Q65" s="177"/>
      <c r="R65" s="177"/>
      <c r="S65" s="177"/>
      <c r="T65" s="177"/>
      <c r="U65" s="177"/>
      <c r="V65" s="177"/>
      <c r="W65" s="178"/>
      <c r="X65" s="178"/>
      <c r="Y65" s="178"/>
      <c r="Z65" s="178"/>
      <c r="AA65" s="178"/>
      <c r="AB65" s="178"/>
    </row>
    <row r="66" spans="1:28" s="146" customFormat="1" ht="18.75">
      <c r="A66" s="216"/>
      <c r="B66" s="498" t="s">
        <v>350</v>
      </c>
      <c r="C66" s="499"/>
      <c r="D66" s="499"/>
      <c r="E66" s="499"/>
      <c r="F66" s="499"/>
      <c r="G66" s="231"/>
      <c r="H66" s="231"/>
      <c r="I66" s="194"/>
      <c r="J66" s="177"/>
      <c r="K66" s="177"/>
      <c r="L66" s="414"/>
      <c r="M66" s="414"/>
      <c r="N66" s="414"/>
      <c r="O66" s="414"/>
      <c r="P66" s="414"/>
      <c r="Q66" s="177"/>
      <c r="R66" s="177"/>
      <c r="S66" s="177"/>
      <c r="T66" s="177"/>
      <c r="U66" s="177"/>
      <c r="V66" s="177"/>
      <c r="W66" s="178"/>
      <c r="X66" s="178"/>
      <c r="Y66" s="178"/>
      <c r="Z66" s="178"/>
      <c r="AA66" s="178"/>
      <c r="AB66" s="178"/>
    </row>
    <row r="67" spans="1:28" s="146" customFormat="1" ht="18.75" customHeight="1">
      <c r="A67" s="216"/>
      <c r="B67" s="572" t="s">
        <v>441</v>
      </c>
      <c r="C67" s="489"/>
      <c r="D67" s="489"/>
      <c r="E67" s="489"/>
      <c r="F67" s="490"/>
      <c r="G67" s="231"/>
      <c r="H67" s="231">
        <v>36606.66</v>
      </c>
      <c r="I67" s="194"/>
      <c r="J67" s="177"/>
      <c r="K67" s="177"/>
      <c r="L67" s="414"/>
      <c r="M67" s="414"/>
      <c r="N67" s="414"/>
      <c r="O67" s="414"/>
      <c r="P67" s="414"/>
      <c r="Q67" s="177"/>
      <c r="R67" s="177"/>
      <c r="S67" s="177"/>
      <c r="T67" s="177"/>
      <c r="U67" s="177"/>
      <c r="V67" s="177"/>
      <c r="W67" s="197"/>
      <c r="X67" s="178"/>
      <c r="Y67" s="178"/>
      <c r="Z67" s="178"/>
      <c r="AA67" s="178"/>
      <c r="AB67" s="178"/>
    </row>
    <row r="68" spans="1:28" s="146" customFormat="1" ht="18.75" customHeight="1">
      <c r="A68" s="216"/>
      <c r="B68" s="572" t="s">
        <v>447</v>
      </c>
      <c r="C68" s="489"/>
      <c r="D68" s="489"/>
      <c r="E68" s="489"/>
      <c r="F68" s="490"/>
      <c r="G68" s="231"/>
      <c r="H68" s="231">
        <v>2684.2</v>
      </c>
      <c r="I68" s="194"/>
      <c r="J68" s="177"/>
      <c r="K68" s="177"/>
      <c r="L68" s="414"/>
      <c r="M68" s="414"/>
      <c r="N68" s="414"/>
      <c r="O68" s="414"/>
      <c r="P68" s="414"/>
      <c r="Q68" s="177"/>
      <c r="R68" s="177"/>
      <c r="S68" s="177"/>
      <c r="T68" s="177"/>
      <c r="U68" s="177"/>
      <c r="V68" s="177"/>
      <c r="W68" s="178"/>
      <c r="X68" s="178"/>
      <c r="Y68" s="178"/>
      <c r="Z68" s="178"/>
      <c r="AA68" s="178"/>
      <c r="AB68" s="178"/>
    </row>
    <row r="69" spans="1:28" s="146" customFormat="1" ht="18.75" customHeight="1">
      <c r="A69" s="216"/>
      <c r="B69" s="488"/>
      <c r="C69" s="489"/>
      <c r="D69" s="489"/>
      <c r="E69" s="489"/>
      <c r="F69" s="490"/>
      <c r="G69" s="231"/>
      <c r="H69" s="231"/>
      <c r="I69" s="194"/>
      <c r="J69" s="177"/>
      <c r="K69" s="177"/>
      <c r="L69" s="194"/>
      <c r="M69" s="194"/>
      <c r="N69" s="177"/>
      <c r="O69" s="177"/>
      <c r="P69" s="177"/>
      <c r="Q69" s="177"/>
      <c r="R69" s="177"/>
      <c r="S69" s="177"/>
      <c r="T69" s="177"/>
      <c r="U69" s="177"/>
      <c r="V69" s="177"/>
      <c r="W69" s="178"/>
      <c r="X69" s="178"/>
      <c r="Y69" s="178"/>
      <c r="Z69" s="178"/>
      <c r="AA69" s="178"/>
      <c r="AB69" s="178"/>
    </row>
    <row r="70" spans="1:28" s="146" customFormat="1" ht="18.75" customHeight="1" hidden="1">
      <c r="A70" s="216"/>
      <c r="B70" s="488" t="s">
        <v>336</v>
      </c>
      <c r="C70" s="489"/>
      <c r="D70" s="489"/>
      <c r="E70" s="489"/>
      <c r="F70" s="490"/>
      <c r="G70" s="231"/>
      <c r="H70" s="231"/>
      <c r="I70" s="194"/>
      <c r="J70" s="177"/>
      <c r="K70" s="177"/>
      <c r="L70" s="194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8"/>
      <c r="X70" s="178"/>
      <c r="Y70" s="178"/>
      <c r="Z70" s="178"/>
      <c r="AA70" s="178"/>
      <c r="AB70" s="178"/>
    </row>
    <row r="71" spans="1:28" s="146" customFormat="1" ht="18.75" customHeight="1" hidden="1">
      <c r="A71" s="216"/>
      <c r="B71" s="488" t="s">
        <v>336</v>
      </c>
      <c r="C71" s="489"/>
      <c r="D71" s="489"/>
      <c r="E71" s="489"/>
      <c r="F71" s="490"/>
      <c r="G71" s="231"/>
      <c r="H71" s="231"/>
      <c r="I71" s="194"/>
      <c r="J71" s="177"/>
      <c r="K71" s="177"/>
      <c r="L71" s="194"/>
      <c r="M71" s="194"/>
      <c r="N71" s="177"/>
      <c r="O71" s="194"/>
      <c r="P71" s="177"/>
      <c r="Q71" s="177"/>
      <c r="R71" s="177"/>
      <c r="S71" s="177"/>
      <c r="T71" s="177"/>
      <c r="U71" s="177"/>
      <c r="V71" s="177"/>
      <c r="W71" s="197"/>
      <c r="X71" s="178"/>
      <c r="Y71" s="178"/>
      <c r="Z71" s="178"/>
      <c r="AA71" s="178"/>
      <c r="AB71" s="178"/>
    </row>
    <row r="72" spans="1:28" s="146" customFormat="1" ht="18.75">
      <c r="A72" s="216"/>
      <c r="B72" s="233"/>
      <c r="C72" s="234"/>
      <c r="D72" s="234"/>
      <c r="E72" s="234"/>
      <c r="F72" s="234"/>
      <c r="G72" s="235"/>
      <c r="H72" s="194"/>
      <c r="I72" s="194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8"/>
      <c r="X72" s="178"/>
      <c r="Y72" s="178"/>
      <c r="Z72" s="178"/>
      <c r="AA72" s="178"/>
      <c r="AB72" s="178"/>
    </row>
    <row r="73" spans="1:28" s="146" customFormat="1" ht="18.75" customHeight="1">
      <c r="A73" s="216"/>
      <c r="B73" s="233"/>
      <c r="C73" s="234"/>
      <c r="D73" s="234"/>
      <c r="E73" s="234"/>
      <c r="F73" s="234"/>
      <c r="G73" s="491" t="s">
        <v>62</v>
      </c>
      <c r="H73" s="492"/>
      <c r="I73" s="493" t="s">
        <v>316</v>
      </c>
      <c r="J73" s="492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8"/>
      <c r="X73" s="178"/>
      <c r="Y73" s="178"/>
      <c r="Z73" s="178"/>
      <c r="AA73" s="178"/>
      <c r="AB73" s="178"/>
    </row>
    <row r="74" spans="1:28" s="207" customFormat="1" ht="12.75">
      <c r="A74" s="236"/>
      <c r="B74" s="237"/>
      <c r="C74" s="238"/>
      <c r="D74" s="238"/>
      <c r="E74" s="238"/>
      <c r="F74" s="238"/>
      <c r="G74" s="494" t="s">
        <v>51</v>
      </c>
      <c r="H74" s="495"/>
      <c r="I74" s="494" t="s">
        <v>51</v>
      </c>
      <c r="J74" s="495"/>
      <c r="W74" s="209"/>
      <c r="X74" s="209"/>
      <c r="Y74" s="209"/>
      <c r="Z74" s="209"/>
      <c r="AA74" s="209"/>
      <c r="AB74" s="209"/>
    </row>
    <row r="75" spans="1:28" s="185" customFormat="1" ht="18.75">
      <c r="A75" s="216"/>
      <c r="B75" s="479" t="s">
        <v>403</v>
      </c>
      <c r="C75" s="480"/>
      <c r="D75" s="480"/>
      <c r="E75" s="480"/>
      <c r="F75" s="481"/>
      <c r="G75" s="482">
        <f>'08 16 г'!G76:H76</f>
        <v>19589.559999999907</v>
      </c>
      <c r="H75" s="483"/>
      <c r="I75" s="482">
        <f>'08 16 г'!I76:J76</f>
        <v>0</v>
      </c>
      <c r="J75" s="483"/>
      <c r="L75" s="239" t="s">
        <v>338</v>
      </c>
      <c r="M75" s="239" t="s">
        <v>339</v>
      </c>
      <c r="W75" s="239"/>
      <c r="X75" s="239"/>
      <c r="Y75" s="239"/>
      <c r="Z75" s="239"/>
      <c r="AA75" s="239"/>
      <c r="AB75" s="239"/>
    </row>
    <row r="76" spans="1:28" s="146" customFormat="1" ht="18.75">
      <c r="A76" s="195"/>
      <c r="B76" s="479" t="s">
        <v>404</v>
      </c>
      <c r="C76" s="480"/>
      <c r="D76" s="480"/>
      <c r="E76" s="480"/>
      <c r="F76" s="481"/>
      <c r="G76" s="482">
        <f>G75+K47+K53</f>
        <v>-9838.3150000001</v>
      </c>
      <c r="H76" s="483"/>
      <c r="I76" s="484">
        <f>I75+I53-K53+D54</f>
        <v>0</v>
      </c>
      <c r="J76" s="483"/>
      <c r="K76" s="177"/>
      <c r="L76" s="197">
        <f>G76</f>
        <v>-9838.3150000001</v>
      </c>
      <c r="M76" s="197">
        <f>I76</f>
        <v>0</v>
      </c>
      <c r="N76" s="177"/>
      <c r="O76" s="240"/>
      <c r="P76" s="241"/>
      <c r="Q76" s="177"/>
      <c r="R76" s="177"/>
      <c r="S76" s="177"/>
      <c r="T76" s="177"/>
      <c r="U76" s="177"/>
      <c r="V76" s="177"/>
      <c r="W76" s="178"/>
      <c r="X76" s="178"/>
      <c r="Y76" s="178"/>
      <c r="Z76" s="178"/>
      <c r="AA76" s="178"/>
      <c r="AB76" s="178"/>
    </row>
    <row r="77" spans="1:28" s="146" customFormat="1" ht="18.75">
      <c r="A77" s="194"/>
      <c r="B77" s="194"/>
      <c r="C77" s="194"/>
      <c r="D77" s="194"/>
      <c r="E77" s="194"/>
      <c r="F77" s="194"/>
      <c r="G77" s="242"/>
      <c r="H77" s="194"/>
      <c r="I77" s="194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8"/>
      <c r="X77" s="178"/>
      <c r="Y77" s="178"/>
      <c r="Z77" s="178"/>
      <c r="AA77" s="178"/>
      <c r="AB77" s="178"/>
    </row>
    <row r="78" spans="1:28" s="146" customFormat="1" ht="18.75">
      <c r="A78" s="194"/>
      <c r="B78" s="177"/>
      <c r="C78" s="177"/>
      <c r="D78" s="177"/>
      <c r="E78" s="177"/>
      <c r="F78" s="177"/>
      <c r="G78" s="243"/>
      <c r="H78" s="244"/>
      <c r="I78" s="194"/>
      <c r="J78" s="177"/>
      <c r="K78" s="177"/>
      <c r="L78" s="194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8"/>
      <c r="X78" s="178"/>
      <c r="Y78" s="178"/>
      <c r="Z78" s="178"/>
      <c r="AA78" s="178"/>
      <c r="AB78" s="178"/>
    </row>
    <row r="79" spans="1:28" s="146" customFormat="1" ht="18.75">
      <c r="A79" s="194"/>
      <c r="B79" s="177"/>
      <c r="C79" s="177"/>
      <c r="D79" s="177"/>
      <c r="E79" s="177"/>
      <c r="F79" s="177"/>
      <c r="G79" s="194"/>
      <c r="H79" s="194"/>
      <c r="I79" s="194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8"/>
      <c r="X79" s="178"/>
      <c r="Y79" s="178"/>
      <c r="Z79" s="178"/>
      <c r="AA79" s="178"/>
      <c r="AB79" s="178"/>
    </row>
    <row r="80" spans="1:28" s="146" customFormat="1" ht="18.75">
      <c r="A80" s="177"/>
      <c r="B80" s="238"/>
      <c r="C80" s="238"/>
      <c r="D80" s="238"/>
      <c r="E80" s="559" t="s">
        <v>399</v>
      </c>
      <c r="F80" s="560"/>
      <c r="G80" s="482" t="s">
        <v>400</v>
      </c>
      <c r="H80" s="483"/>
      <c r="I80" s="194"/>
      <c r="J80" s="177"/>
      <c r="K80" s="177"/>
      <c r="L80" s="177" t="s">
        <v>401</v>
      </c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8"/>
      <c r="X80" s="178"/>
      <c r="Y80" s="178"/>
      <c r="Z80" s="178"/>
      <c r="AA80" s="178"/>
      <c r="AB80" s="178"/>
    </row>
    <row r="81" spans="1:28" s="146" customFormat="1" ht="18.75">
      <c r="A81" s="194"/>
      <c r="B81" s="561" t="s">
        <v>424</v>
      </c>
      <c r="C81" s="562"/>
      <c r="D81" s="563"/>
      <c r="E81" s="482">
        <f>M47</f>
        <v>73039.35</v>
      </c>
      <c r="F81" s="483"/>
      <c r="G81" s="482">
        <f>N47</f>
        <v>74093.26</v>
      </c>
      <c r="H81" s="483"/>
      <c r="I81" s="194"/>
      <c r="J81" s="177"/>
      <c r="K81" s="177"/>
      <c r="L81" s="194">
        <f>E81-G81+H47-I47</f>
        <v>0</v>
      </c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8"/>
      <c r="X81" s="178"/>
      <c r="Y81" s="178"/>
      <c r="Z81" s="178"/>
      <c r="AA81" s="178"/>
      <c r="AB81" s="178"/>
    </row>
    <row r="82" spans="1:28" s="146" customFormat="1" ht="18.75">
      <c r="A82" s="194"/>
      <c r="B82" s="177"/>
      <c r="C82" s="177"/>
      <c r="D82" s="177"/>
      <c r="E82" s="177"/>
      <c r="F82" s="177"/>
      <c r="G82" s="177"/>
      <c r="H82" s="194"/>
      <c r="I82" s="194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8"/>
      <c r="X82" s="178"/>
      <c r="Y82" s="178"/>
      <c r="Z82" s="178"/>
      <c r="AA82" s="178"/>
      <c r="AB82" s="178"/>
    </row>
    <row r="83" spans="1:28" s="146" customFormat="1" ht="18.75">
      <c r="A83" s="194"/>
      <c r="B83" s="177"/>
      <c r="C83" s="177"/>
      <c r="D83" s="177"/>
      <c r="E83" s="177"/>
      <c r="F83" s="177"/>
      <c r="G83" s="177"/>
      <c r="H83" s="194"/>
      <c r="I83" s="194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8"/>
      <c r="X83" s="178"/>
      <c r="Y83" s="178"/>
      <c r="Z83" s="178"/>
      <c r="AA83" s="178"/>
      <c r="AB83" s="178"/>
    </row>
    <row r="84" spans="1:28" s="146" customFormat="1" ht="18.75">
      <c r="A84" s="194"/>
      <c r="B84" s="177"/>
      <c r="C84" s="177"/>
      <c r="D84" s="177"/>
      <c r="E84" s="177"/>
      <c r="F84" s="177"/>
      <c r="G84" s="177"/>
      <c r="H84" s="194"/>
      <c r="I84" s="194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8"/>
      <c r="X84" s="178"/>
      <c r="Y84" s="178"/>
      <c r="Z84" s="178"/>
      <c r="AA84" s="178"/>
      <c r="AB84" s="178"/>
    </row>
    <row r="85" spans="1:28" s="146" customFormat="1" ht="14.25" customHeight="1">
      <c r="A85" s="194"/>
      <c r="B85" s="177"/>
      <c r="C85" s="177"/>
      <c r="D85" s="177"/>
      <c r="E85" s="177"/>
      <c r="F85" s="177"/>
      <c r="G85" s="177"/>
      <c r="H85" s="194"/>
      <c r="I85" s="194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8"/>
      <c r="X85" s="178"/>
      <c r="Y85" s="178"/>
      <c r="Z85" s="178"/>
      <c r="AA85" s="178"/>
      <c r="AB85" s="178"/>
    </row>
    <row r="86" spans="1:28" s="146" customFormat="1" ht="18.75" hidden="1">
      <c r="A86" s="177"/>
      <c r="B86" s="177"/>
      <c r="C86" s="177"/>
      <c r="D86" s="177"/>
      <c r="E86" s="177"/>
      <c r="F86" s="177"/>
      <c r="G86" s="177"/>
      <c r="H86" s="194"/>
      <c r="I86" s="177"/>
      <c r="J86" s="177"/>
      <c r="K86" s="177"/>
      <c r="L86" s="177">
        <v>0</v>
      </c>
      <c r="M86" s="177"/>
      <c r="N86" s="177"/>
      <c r="O86" s="245" t="s">
        <v>280</v>
      </c>
      <c r="P86" s="246">
        <f>'[2]июнь2013г'!D92</f>
        <v>5934.36</v>
      </c>
      <c r="Q86" s="246">
        <f>'[2]июнь2013г'!E92</f>
        <v>2626.2</v>
      </c>
      <c r="R86" s="246">
        <f>'[2]июнь2013г'!F92</f>
        <v>2134.76</v>
      </c>
      <c r="S86" s="246">
        <f>'[2]июнь2013г'!G92</f>
        <v>6425.8</v>
      </c>
      <c r="T86" s="177"/>
      <c r="U86" s="177"/>
      <c r="V86" s="177"/>
      <c r="W86" s="178"/>
      <c r="X86" s="178"/>
      <c r="Y86" s="178"/>
      <c r="Z86" s="178"/>
      <c r="AA86" s="178"/>
      <c r="AB86" s="178"/>
    </row>
    <row r="87" spans="1:28" s="146" customFormat="1" ht="18.75" hidden="1">
      <c r="A87" s="177"/>
      <c r="B87" s="177"/>
      <c r="C87" s="216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246" t="s">
        <v>283</v>
      </c>
      <c r="P87" s="214">
        <f>S86</f>
        <v>6425.8</v>
      </c>
      <c r="Q87" s="180">
        <v>2626.2</v>
      </c>
      <c r="R87" s="180">
        <v>2377.48</v>
      </c>
      <c r="S87" s="214">
        <f>P87+Q87-R87+L86</f>
        <v>6674.52</v>
      </c>
      <c r="T87" s="177"/>
      <c r="U87" s="177"/>
      <c r="V87" s="177"/>
      <c r="W87" s="178"/>
      <c r="X87" s="178"/>
      <c r="Y87" s="178"/>
      <c r="Z87" s="178"/>
      <c r="AA87" s="178"/>
      <c r="AB87" s="178"/>
    </row>
    <row r="88" spans="1:28" s="146" customFormat="1" ht="18.75" hidden="1">
      <c r="A88" s="177"/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8"/>
      <c r="X88" s="178"/>
      <c r="Y88" s="178"/>
      <c r="Z88" s="178"/>
      <c r="AA88" s="178"/>
      <c r="AB88" s="178"/>
    </row>
    <row r="89" spans="1:28" s="146" customFormat="1" ht="18.75" hidden="1">
      <c r="A89" s="177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8"/>
      <c r="X89" s="178"/>
      <c r="Y89" s="178"/>
      <c r="Z89" s="178"/>
      <c r="AA89" s="178"/>
      <c r="AB89" s="178"/>
    </row>
    <row r="90" spans="1:28" s="146" customFormat="1" ht="18.75">
      <c r="A90" s="247" t="s">
        <v>419</v>
      </c>
      <c r="B90" s="177"/>
      <c r="C90" s="177"/>
      <c r="D90" s="177"/>
      <c r="E90" s="177"/>
      <c r="F90" s="177"/>
      <c r="G90" s="177"/>
      <c r="H90" s="292" t="s">
        <v>70</v>
      </c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8"/>
      <c r="X90" s="178"/>
      <c r="Y90" s="178"/>
      <c r="Z90" s="178"/>
      <c r="AA90" s="178"/>
      <c r="AB90" s="178"/>
    </row>
    <row r="91" spans="1:28" s="146" customFormat="1" ht="18.75">
      <c r="A91" s="247" t="s">
        <v>378</v>
      </c>
      <c r="B91" s="177"/>
      <c r="C91" s="177"/>
      <c r="D91" s="177"/>
      <c r="E91" s="177"/>
      <c r="F91" s="177"/>
      <c r="G91" s="177"/>
      <c r="H91" s="292" t="s">
        <v>71</v>
      </c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8"/>
      <c r="X91" s="178"/>
      <c r="Y91" s="178"/>
      <c r="Z91" s="178"/>
      <c r="AA91" s="178"/>
      <c r="AB91" s="178"/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42">
    <mergeCell ref="C14:D15"/>
    <mergeCell ref="A35:K36"/>
    <mergeCell ref="W44:AA44"/>
    <mergeCell ref="B47:F47"/>
    <mergeCell ref="B48:F48"/>
    <mergeCell ref="B49:F49"/>
    <mergeCell ref="B50:F50"/>
    <mergeCell ref="B53:F53"/>
    <mergeCell ref="B54:C54"/>
    <mergeCell ref="L55:M56"/>
    <mergeCell ref="N55:N56"/>
    <mergeCell ref="B57:F57"/>
    <mergeCell ref="M57:N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I75:J75"/>
    <mergeCell ref="B76:F76"/>
    <mergeCell ref="G76:H76"/>
    <mergeCell ref="I76:J76"/>
    <mergeCell ref="B70:F70"/>
    <mergeCell ref="B71:F71"/>
    <mergeCell ref="G73:H73"/>
    <mergeCell ref="I73:J73"/>
    <mergeCell ref="G74:H74"/>
    <mergeCell ref="I74:J74"/>
    <mergeCell ref="E80:F80"/>
    <mergeCell ref="G80:H80"/>
    <mergeCell ref="B81:D81"/>
    <mergeCell ref="E81:F81"/>
    <mergeCell ref="G81:H81"/>
    <mergeCell ref="B75:F75"/>
    <mergeCell ref="G75:H75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C91"/>
  <sheetViews>
    <sheetView view="pageBreakPreview" zoomScale="80" zoomScaleSheetLayoutView="80" zoomScalePageLayoutView="0" workbookViewId="0" topLeftCell="B36">
      <selection activeCell="H67" sqref="H67"/>
    </sheetView>
  </sheetViews>
  <sheetFormatPr defaultColWidth="9.140625" defaultRowHeight="15" outlineLevelCol="1"/>
  <cols>
    <col min="1" max="1" width="9.8515625" style="177" bestFit="1" customWidth="1"/>
    <col min="2" max="2" width="12.140625" style="177" customWidth="1"/>
    <col min="3" max="3" width="10.7109375" style="177" customWidth="1"/>
    <col min="4" max="4" width="10.57421875" style="177" customWidth="1"/>
    <col min="5" max="5" width="10.28125" style="177" customWidth="1"/>
    <col min="6" max="6" width="11.421875" style="177" customWidth="1"/>
    <col min="7" max="7" width="12.140625" style="177" customWidth="1"/>
    <col min="8" max="8" width="13.140625" style="177" customWidth="1"/>
    <col min="9" max="9" width="13.421875" style="177" customWidth="1"/>
    <col min="10" max="10" width="12.7109375" style="177" customWidth="1"/>
    <col min="11" max="11" width="18.140625" style="177" customWidth="1"/>
    <col min="12" max="12" width="13.421875" style="177" hidden="1" customWidth="1" outlineLevel="1"/>
    <col min="13" max="13" width="12.7109375" style="177" hidden="1" customWidth="1" outlineLevel="1"/>
    <col min="14" max="14" width="13.28125" style="177" hidden="1" customWidth="1" outlineLevel="1"/>
    <col min="15" max="15" width="12.7109375" style="177" hidden="1" customWidth="1" outlineLevel="1"/>
    <col min="16" max="16" width="12.8515625" style="177" hidden="1" customWidth="1" outlineLevel="1"/>
    <col min="17" max="17" width="7.421875" style="177" hidden="1" customWidth="1" outlineLevel="1"/>
    <col min="18" max="20" width="9.140625" style="177" hidden="1" customWidth="1" outlineLevel="1"/>
    <col min="21" max="21" width="9.140625" style="177" customWidth="1" collapsed="1"/>
    <col min="22" max="22" width="6.7109375" style="177" bestFit="1" customWidth="1"/>
    <col min="23" max="23" width="12.7109375" style="178" bestFit="1" customWidth="1"/>
    <col min="24" max="27" width="13.00390625" style="178" bestFit="1" customWidth="1"/>
    <col min="28" max="28" width="9.140625" style="178" customWidth="1"/>
    <col min="29" max="41" width="9.140625" style="146" customWidth="1"/>
    <col min="42" max="16384" width="9.140625" style="177" customWidth="1"/>
  </cols>
  <sheetData>
    <row r="1" ht="12.75" customHeight="1" hidden="1"/>
    <row r="2" spans="2:8" ht="18.75" hidden="1">
      <c r="B2" s="179" t="s">
        <v>293</v>
      </c>
      <c r="C2" s="179"/>
      <c r="D2" s="179" t="s">
        <v>294</v>
      </c>
      <c r="E2" s="179"/>
      <c r="F2" s="179" t="s">
        <v>295</v>
      </c>
      <c r="G2" s="179"/>
      <c r="H2" s="179"/>
    </row>
    <row r="3" ht="18.75" hidden="1"/>
    <row r="4" ht="1.5" customHeight="1" hidden="1"/>
    <row r="5" ht="18.75" hidden="1"/>
    <row r="6" spans="2:11" ht="18.75" hidden="1">
      <c r="B6" s="180"/>
      <c r="C6" s="181" t="s">
        <v>0</v>
      </c>
      <c r="D6" s="181" t="s">
        <v>1</v>
      </c>
      <c r="E6" s="181"/>
      <c r="F6" s="181" t="s">
        <v>2</v>
      </c>
      <c r="G6" s="181" t="s">
        <v>3</v>
      </c>
      <c r="H6" s="181" t="s">
        <v>4</v>
      </c>
      <c r="I6" s="181" t="s">
        <v>5</v>
      </c>
      <c r="J6" s="181"/>
      <c r="K6" s="182"/>
    </row>
    <row r="7" spans="2:11" ht="18.75" hidden="1">
      <c r="B7" s="180"/>
      <c r="C7" s="181" t="s">
        <v>6</v>
      </c>
      <c r="D7" s="181"/>
      <c r="E7" s="181"/>
      <c r="F7" s="181"/>
      <c r="G7" s="181" t="s">
        <v>7</v>
      </c>
      <c r="H7" s="181" t="s">
        <v>8</v>
      </c>
      <c r="I7" s="181" t="s">
        <v>9</v>
      </c>
      <c r="J7" s="181"/>
      <c r="K7" s="182"/>
    </row>
    <row r="8" spans="2:11" ht="18.75" hidden="1">
      <c r="B8" s="180" t="s">
        <v>177</v>
      </c>
      <c r="C8" s="183">
        <v>48.28</v>
      </c>
      <c r="D8" s="183">
        <v>0</v>
      </c>
      <c r="E8" s="183"/>
      <c r="F8" s="184"/>
      <c r="G8" s="180"/>
      <c r="H8" s="183">
        <v>0</v>
      </c>
      <c r="I8" s="184">
        <v>48.28</v>
      </c>
      <c r="J8" s="180"/>
      <c r="K8" s="185"/>
    </row>
    <row r="9" spans="2:11" ht="18.75" hidden="1">
      <c r="B9" s="180" t="s">
        <v>11</v>
      </c>
      <c r="C9" s="183">
        <v>4790.06</v>
      </c>
      <c r="D9" s="183">
        <v>3707.55</v>
      </c>
      <c r="E9" s="183"/>
      <c r="F9" s="184">
        <v>2795.32</v>
      </c>
      <c r="G9" s="180"/>
      <c r="H9" s="183">
        <v>2795.32</v>
      </c>
      <c r="I9" s="184">
        <v>5702.29</v>
      </c>
      <c r="J9" s="180"/>
      <c r="K9" s="185"/>
    </row>
    <row r="10" spans="2:11" ht="18.75" hidden="1">
      <c r="B10" s="180" t="s">
        <v>12</v>
      </c>
      <c r="C10" s="180"/>
      <c r="D10" s="183">
        <f>SUM(D8:D9)</f>
        <v>3707.55</v>
      </c>
      <c r="E10" s="183"/>
      <c r="F10" s="180"/>
      <c r="G10" s="180"/>
      <c r="H10" s="183">
        <f>SUM(H8:H9)</f>
        <v>2795.32</v>
      </c>
      <c r="I10" s="180"/>
      <c r="J10" s="180"/>
      <c r="K10" s="185"/>
    </row>
    <row r="11" ht="18.75" hidden="1">
      <c r="B11" s="177" t="s">
        <v>296</v>
      </c>
    </row>
    <row r="12" ht="7.5" customHeight="1" hidden="1"/>
    <row r="13" ht="8.25" customHeight="1" hidden="1"/>
    <row r="14" spans="2:17" ht="18.75" hidden="1">
      <c r="B14" s="186" t="s">
        <v>252</v>
      </c>
      <c r="C14" s="511" t="s">
        <v>14</v>
      </c>
      <c r="D14" s="512"/>
      <c r="E14" s="455"/>
      <c r="F14" s="181"/>
      <c r="G14" s="181"/>
      <c r="H14" s="181"/>
      <c r="I14" s="181" t="s">
        <v>20</v>
      </c>
      <c r="J14" s="185"/>
      <c r="K14" s="185"/>
      <c r="L14" s="185"/>
      <c r="M14" s="185"/>
      <c r="N14" s="185"/>
      <c r="O14" s="185"/>
      <c r="P14" s="185"/>
      <c r="Q14" s="185"/>
    </row>
    <row r="15" spans="2:17" ht="14.25" customHeight="1" hidden="1">
      <c r="B15" s="187"/>
      <c r="C15" s="513"/>
      <c r="D15" s="514"/>
      <c r="E15" s="456"/>
      <c r="F15" s="181"/>
      <c r="G15" s="181"/>
      <c r="H15" s="181" t="s">
        <v>270</v>
      </c>
      <c r="I15" s="181"/>
      <c r="J15" s="185"/>
      <c r="K15" s="185"/>
      <c r="L15" s="185"/>
      <c r="M15" s="185"/>
      <c r="N15" s="185"/>
      <c r="O15" s="185"/>
      <c r="P15" s="185"/>
      <c r="Q15" s="185"/>
    </row>
    <row r="16" spans="2:17" ht="3.75" customHeight="1" hidden="1">
      <c r="B16" s="188"/>
      <c r="C16" s="180"/>
      <c r="D16" s="180"/>
      <c r="E16" s="180"/>
      <c r="F16" s="180"/>
      <c r="G16" s="180"/>
      <c r="H16" s="180"/>
      <c r="I16" s="180"/>
      <c r="J16" s="185"/>
      <c r="K16" s="185"/>
      <c r="L16" s="185"/>
      <c r="M16" s="185"/>
      <c r="N16" s="185"/>
      <c r="O16" s="185"/>
      <c r="P16" s="185"/>
      <c r="Q16" s="185"/>
    </row>
    <row r="17" spans="2:17" ht="13.5" customHeight="1" hidden="1">
      <c r="B17" s="180"/>
      <c r="C17" s="180"/>
      <c r="D17" s="180"/>
      <c r="E17" s="180"/>
      <c r="F17" s="180"/>
      <c r="G17" s="180"/>
      <c r="H17" s="180"/>
      <c r="I17" s="180"/>
      <c r="J17" s="185"/>
      <c r="K17" s="185"/>
      <c r="L17" s="185"/>
      <c r="M17" s="185"/>
      <c r="N17" s="185"/>
      <c r="O17" s="185"/>
      <c r="P17" s="185"/>
      <c r="Q17" s="185"/>
    </row>
    <row r="18" spans="2:17" ht="0.75" customHeight="1" hidden="1">
      <c r="B18" s="180"/>
      <c r="C18" s="180"/>
      <c r="D18" s="180"/>
      <c r="E18" s="180"/>
      <c r="F18" s="180"/>
      <c r="G18" s="180"/>
      <c r="H18" s="180"/>
      <c r="I18" s="180"/>
      <c r="J18" s="185"/>
      <c r="K18" s="185"/>
      <c r="L18" s="185"/>
      <c r="M18" s="185"/>
      <c r="N18" s="185"/>
      <c r="O18" s="185"/>
      <c r="P18" s="185"/>
      <c r="Q18" s="185"/>
    </row>
    <row r="19" spans="2:17" ht="14.25" customHeight="1" hidden="1" thickBot="1">
      <c r="B19" s="180"/>
      <c r="C19" s="180"/>
      <c r="D19" s="180"/>
      <c r="E19" s="180"/>
      <c r="F19" s="180"/>
      <c r="G19" s="180"/>
      <c r="H19" s="180"/>
      <c r="I19" s="180"/>
      <c r="J19" s="185"/>
      <c r="K19" s="185"/>
      <c r="L19" s="185"/>
      <c r="M19" s="185"/>
      <c r="N19" s="185"/>
      <c r="O19" s="185"/>
      <c r="P19" s="185"/>
      <c r="Q19" s="185"/>
    </row>
    <row r="20" spans="2:17" ht="0.75" customHeight="1" hidden="1">
      <c r="B20" s="180"/>
      <c r="C20" s="180"/>
      <c r="D20" s="180"/>
      <c r="E20" s="180"/>
      <c r="F20" s="180"/>
      <c r="G20" s="180"/>
      <c r="H20" s="180"/>
      <c r="I20" s="180"/>
      <c r="J20" s="185"/>
      <c r="K20" s="185"/>
      <c r="L20" s="185"/>
      <c r="M20" s="185"/>
      <c r="N20" s="185"/>
      <c r="O20" s="185"/>
      <c r="P20" s="185"/>
      <c r="Q20" s="185"/>
    </row>
    <row r="21" spans="2:17" ht="19.5" hidden="1" thickBot="1">
      <c r="B21" s="180"/>
      <c r="C21" s="180"/>
      <c r="D21" s="180"/>
      <c r="E21" s="180"/>
      <c r="F21" s="180"/>
      <c r="G21" s="189" t="s">
        <v>297</v>
      </c>
      <c r="H21" s="190" t="s">
        <v>262</v>
      </c>
      <c r="I21" s="180"/>
      <c r="J21" s="185"/>
      <c r="K21" s="185"/>
      <c r="L21" s="185"/>
      <c r="M21" s="185"/>
      <c r="N21" s="185"/>
      <c r="O21" s="185"/>
      <c r="P21" s="185"/>
      <c r="Q21" s="185"/>
    </row>
    <row r="22" spans="2:17" ht="18.75" hidden="1">
      <c r="B22" s="191" t="s">
        <v>215</v>
      </c>
      <c r="C22" s="191"/>
      <c r="D22" s="191"/>
      <c r="E22" s="191"/>
      <c r="F22" s="183"/>
      <c r="G22" s="180">
        <v>347.8</v>
      </c>
      <c r="H22" s="180">
        <v>7.55</v>
      </c>
      <c r="I22" s="184">
        <f>G22*H22</f>
        <v>2625.89</v>
      </c>
      <c r="J22" s="185"/>
      <c r="K22" s="185"/>
      <c r="L22" s="185"/>
      <c r="M22" s="185"/>
      <c r="N22" s="185"/>
      <c r="O22" s="185"/>
      <c r="P22" s="185"/>
      <c r="Q22" s="185"/>
    </row>
    <row r="23" spans="2:17" ht="18.75" hidden="1">
      <c r="B23" s="191" t="s">
        <v>216</v>
      </c>
      <c r="C23" s="191"/>
      <c r="D23" s="191"/>
      <c r="E23" s="191"/>
      <c r="F23" s="180"/>
      <c r="G23" s="180"/>
      <c r="H23" s="180"/>
      <c r="I23" s="180"/>
      <c r="J23" s="185"/>
      <c r="K23" s="185"/>
      <c r="L23" s="185"/>
      <c r="M23" s="185"/>
      <c r="N23" s="185"/>
      <c r="O23" s="185"/>
      <c r="P23" s="185"/>
      <c r="Q23" s="185"/>
    </row>
    <row r="24" spans="2:17" ht="2.25" customHeight="1" hidden="1">
      <c r="B24" s="191" t="s">
        <v>217</v>
      </c>
      <c r="C24" s="191" t="s">
        <v>218</v>
      </c>
      <c r="D24" s="191"/>
      <c r="E24" s="191"/>
      <c r="F24" s="180"/>
      <c r="G24" s="180"/>
      <c r="H24" s="180"/>
      <c r="I24" s="180"/>
      <c r="J24" s="185"/>
      <c r="K24" s="185"/>
      <c r="L24" s="185"/>
      <c r="M24" s="185"/>
      <c r="N24" s="185"/>
      <c r="O24" s="185"/>
      <c r="P24" s="185"/>
      <c r="Q24" s="185"/>
    </row>
    <row r="25" spans="2:17" ht="14.25" customHeight="1" hidden="1">
      <c r="B25" s="191" t="s">
        <v>219</v>
      </c>
      <c r="C25" s="191"/>
      <c r="D25" s="191"/>
      <c r="E25" s="191"/>
      <c r="F25" s="180"/>
      <c r="G25" s="180"/>
      <c r="H25" s="180"/>
      <c r="I25" s="180"/>
      <c r="J25" s="185"/>
      <c r="K25" s="185"/>
      <c r="L25" s="185"/>
      <c r="M25" s="185"/>
      <c r="N25" s="185"/>
      <c r="O25" s="185"/>
      <c r="P25" s="185"/>
      <c r="Q25" s="185"/>
    </row>
    <row r="26" spans="2:17" ht="18.75" hidden="1">
      <c r="B26" s="180"/>
      <c r="C26" s="180"/>
      <c r="D26" s="180"/>
      <c r="E26" s="180"/>
      <c r="F26" s="180"/>
      <c r="G26" s="180"/>
      <c r="H26" s="180"/>
      <c r="I26" s="180"/>
      <c r="J26" s="185"/>
      <c r="K26" s="185"/>
      <c r="L26" s="185"/>
      <c r="M26" s="185"/>
      <c r="N26" s="185"/>
      <c r="O26" s="185"/>
      <c r="P26" s="185"/>
      <c r="Q26" s="185"/>
    </row>
    <row r="27" spans="2:17" ht="0.75" customHeight="1" hidden="1">
      <c r="B27" s="180"/>
      <c r="C27" s="180"/>
      <c r="D27" s="180"/>
      <c r="E27" s="180"/>
      <c r="F27" s="180"/>
      <c r="G27" s="180"/>
      <c r="H27" s="180"/>
      <c r="I27" s="180"/>
      <c r="J27" s="185"/>
      <c r="K27" s="185"/>
      <c r="L27" s="185"/>
      <c r="M27" s="185"/>
      <c r="N27" s="185"/>
      <c r="O27" s="185"/>
      <c r="P27" s="185"/>
      <c r="Q27" s="185"/>
    </row>
    <row r="28" spans="2:17" ht="3.75" customHeight="1" hidden="1">
      <c r="B28" s="180"/>
      <c r="C28" s="180"/>
      <c r="D28" s="180"/>
      <c r="E28" s="180"/>
      <c r="F28" s="180"/>
      <c r="G28" s="180"/>
      <c r="H28" s="180"/>
      <c r="I28" s="180"/>
      <c r="J28" s="185"/>
      <c r="K28" s="185"/>
      <c r="L28" s="185"/>
      <c r="M28" s="185"/>
      <c r="N28" s="185"/>
      <c r="O28" s="185"/>
      <c r="P28" s="185"/>
      <c r="Q28" s="185"/>
    </row>
    <row r="29" spans="2:17" ht="18.75" hidden="1">
      <c r="B29" s="180"/>
      <c r="C29" s="180"/>
      <c r="D29" s="180"/>
      <c r="E29" s="180"/>
      <c r="F29" s="180"/>
      <c r="G29" s="180"/>
      <c r="H29" s="180"/>
      <c r="I29" s="180"/>
      <c r="J29" s="185"/>
      <c r="K29" s="185"/>
      <c r="L29" s="185"/>
      <c r="M29" s="185"/>
      <c r="N29" s="185"/>
      <c r="O29" s="185"/>
      <c r="P29" s="185"/>
      <c r="Q29" s="185"/>
    </row>
    <row r="30" spans="2:17" ht="0.75" customHeight="1" hidden="1">
      <c r="B30" s="180"/>
      <c r="C30" s="180"/>
      <c r="D30" s="180"/>
      <c r="E30" s="180"/>
      <c r="F30" s="180"/>
      <c r="G30" s="180"/>
      <c r="H30" s="180"/>
      <c r="I30" s="180"/>
      <c r="J30" s="185"/>
      <c r="K30" s="185"/>
      <c r="L30" s="185"/>
      <c r="M30" s="185"/>
      <c r="N30" s="185"/>
      <c r="O30" s="185"/>
      <c r="P30" s="185"/>
      <c r="Q30" s="185"/>
    </row>
    <row r="31" spans="2:17" ht="18.75" hidden="1">
      <c r="B31" s="180"/>
      <c r="C31" s="180"/>
      <c r="D31" s="180"/>
      <c r="E31" s="180"/>
      <c r="F31" s="180"/>
      <c r="G31" s="180"/>
      <c r="H31" s="180"/>
      <c r="I31" s="180"/>
      <c r="J31" s="185"/>
      <c r="K31" s="185"/>
      <c r="L31" s="185"/>
      <c r="M31" s="185"/>
      <c r="N31" s="185"/>
      <c r="O31" s="185"/>
      <c r="P31" s="185"/>
      <c r="Q31" s="185"/>
    </row>
    <row r="32" spans="2:17" ht="18.75" hidden="1">
      <c r="B32" s="180"/>
      <c r="C32" s="180"/>
      <c r="D32" s="180"/>
      <c r="E32" s="180"/>
      <c r="F32" s="180"/>
      <c r="G32" s="180"/>
      <c r="H32" s="180"/>
      <c r="I32" s="180"/>
      <c r="J32" s="185"/>
      <c r="K32" s="185"/>
      <c r="L32" s="185"/>
      <c r="M32" s="185"/>
      <c r="N32" s="185"/>
      <c r="O32" s="185"/>
      <c r="P32" s="185"/>
      <c r="Q32" s="185"/>
    </row>
    <row r="33" spans="1:28" s="146" customFormat="1" ht="18.75" hidden="1">
      <c r="A33" s="177"/>
      <c r="B33" s="180"/>
      <c r="C33" s="180"/>
      <c r="D33" s="180"/>
      <c r="E33" s="180"/>
      <c r="F33" s="180"/>
      <c r="G33" s="181"/>
      <c r="H33" s="181"/>
      <c r="I33" s="192"/>
      <c r="J33" s="185"/>
      <c r="K33" s="185"/>
      <c r="L33" s="185"/>
      <c r="M33" s="185"/>
      <c r="N33" s="185"/>
      <c r="O33" s="185"/>
      <c r="P33" s="185"/>
      <c r="Q33" s="185"/>
      <c r="R33" s="177"/>
      <c r="S33" s="177"/>
      <c r="T33" s="177"/>
      <c r="U33" s="177"/>
      <c r="V33" s="177"/>
      <c r="W33" s="178"/>
      <c r="X33" s="178"/>
      <c r="Y33" s="178"/>
      <c r="Z33" s="178"/>
      <c r="AA33" s="178"/>
      <c r="AB33" s="178"/>
    </row>
    <row r="34" spans="1:28" s="146" customFormat="1" ht="18.75" hidden="1">
      <c r="A34" s="177"/>
      <c r="B34" s="180"/>
      <c r="C34" s="180"/>
      <c r="D34" s="180"/>
      <c r="E34" s="180"/>
      <c r="F34" s="180"/>
      <c r="G34" s="180"/>
      <c r="H34" s="180" t="s">
        <v>27</v>
      </c>
      <c r="I34" s="193">
        <f>SUM(I17:I33)</f>
        <v>2625.89</v>
      </c>
      <c r="J34" s="185"/>
      <c r="K34" s="185"/>
      <c r="L34" s="185"/>
      <c r="M34" s="185"/>
      <c r="N34" s="185"/>
      <c r="O34" s="185"/>
      <c r="P34" s="185"/>
      <c r="Q34" s="185"/>
      <c r="R34" s="177"/>
      <c r="S34" s="177"/>
      <c r="T34" s="177"/>
      <c r="U34" s="177"/>
      <c r="V34" s="177"/>
      <c r="W34" s="178"/>
      <c r="X34" s="178"/>
      <c r="Y34" s="178"/>
      <c r="Z34" s="178"/>
      <c r="AA34" s="178"/>
      <c r="AB34" s="178"/>
    </row>
    <row r="35" spans="1:28" s="146" customFormat="1" ht="18.75">
      <c r="A35" s="515" t="s">
        <v>298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8"/>
      <c r="X35" s="178"/>
      <c r="Y35" s="178"/>
      <c r="Z35" s="178"/>
      <c r="AA35" s="178"/>
      <c r="AB35" s="178"/>
    </row>
    <row r="36" spans="1:28" s="146" customFormat="1" ht="18.75">
      <c r="A36" s="515"/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8"/>
      <c r="X36" s="178"/>
      <c r="Y36" s="178"/>
      <c r="Z36" s="178"/>
      <c r="AA36" s="178"/>
      <c r="AB36" s="178"/>
    </row>
    <row r="37" spans="1:28" s="146" customFormat="1" ht="18.75" hidden="1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8"/>
      <c r="X37" s="178"/>
      <c r="Y37" s="178"/>
      <c r="Z37" s="178"/>
      <c r="AA37" s="178"/>
      <c r="AB37" s="178"/>
    </row>
    <row r="38" spans="1:28" s="146" customFormat="1" ht="18.75" hidden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8"/>
      <c r="X38" s="178"/>
      <c r="Y38" s="178"/>
      <c r="Z38" s="178"/>
      <c r="AA38" s="178"/>
      <c r="AB38" s="178"/>
    </row>
    <row r="39" spans="1:28" s="146" customFormat="1" ht="18.75">
      <c r="A39" s="194"/>
      <c r="B39" s="195"/>
      <c r="C39" s="195"/>
      <c r="D39" s="195"/>
      <c r="E39" s="195"/>
      <c r="F39" s="195"/>
      <c r="G39" s="195"/>
      <c r="H39" s="194"/>
      <c r="I39" s="194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8"/>
      <c r="X39" s="178"/>
      <c r="Y39" s="178"/>
      <c r="Z39" s="178"/>
      <c r="AA39" s="178"/>
      <c r="AB39" s="178"/>
    </row>
    <row r="40" spans="1:28" s="146" customFormat="1" ht="18.75">
      <c r="A40" s="194"/>
      <c r="B40" s="194" t="s">
        <v>299</v>
      </c>
      <c r="C40" s="195"/>
      <c r="D40" s="195"/>
      <c r="E40" s="195"/>
      <c r="F40" s="195"/>
      <c r="G40" s="194"/>
      <c r="H40" s="195"/>
      <c r="I40" s="194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8"/>
      <c r="X40" s="178"/>
      <c r="Y40" s="178"/>
      <c r="Z40" s="178"/>
      <c r="AA40" s="178"/>
      <c r="AB40" s="178"/>
    </row>
    <row r="41" spans="1:28" s="146" customFormat="1" ht="18.75">
      <c r="A41" s="194"/>
      <c r="B41" s="195" t="s">
        <v>300</v>
      </c>
      <c r="C41" s="194" t="s">
        <v>301</v>
      </c>
      <c r="D41" s="194"/>
      <c r="E41" s="194"/>
      <c r="F41" s="195"/>
      <c r="G41" s="194"/>
      <c r="H41" s="195"/>
      <c r="I41" s="194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8"/>
      <c r="X41" s="178"/>
      <c r="Y41" s="178"/>
      <c r="Z41" s="178"/>
      <c r="AA41" s="178"/>
      <c r="AB41" s="178"/>
    </row>
    <row r="42" spans="1:28" s="146" customFormat="1" ht="18.75">
      <c r="A42" s="194"/>
      <c r="B42" s="195" t="s">
        <v>302</v>
      </c>
      <c r="C42" s="196">
        <v>1798.5</v>
      </c>
      <c r="D42" s="194" t="s">
        <v>303</v>
      </c>
      <c r="E42" s="194"/>
      <c r="F42" s="195"/>
      <c r="G42" s="194"/>
      <c r="H42" s="195"/>
      <c r="I42" s="194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8"/>
      <c r="X42" s="178"/>
      <c r="Y42" s="178"/>
      <c r="Z42" s="178"/>
      <c r="AA42" s="178"/>
      <c r="AB42" s="178"/>
    </row>
    <row r="43" spans="1:29" s="146" customFormat="1" ht="18" customHeight="1">
      <c r="A43" s="194"/>
      <c r="B43" s="195" t="s">
        <v>304</v>
      </c>
      <c r="C43" s="197" t="s">
        <v>305</v>
      </c>
      <c r="D43" s="194" t="s">
        <v>435</v>
      </c>
      <c r="E43" s="194"/>
      <c r="F43" s="194"/>
      <c r="G43" s="195"/>
      <c r="H43" s="195"/>
      <c r="I43" s="194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85"/>
      <c r="W43" s="239"/>
      <c r="X43" s="239"/>
      <c r="Y43" s="239"/>
      <c r="Z43" s="239"/>
      <c r="AA43" s="239"/>
      <c r="AB43" s="239"/>
      <c r="AC43" s="320"/>
    </row>
    <row r="44" spans="1:29" s="146" customFormat="1" ht="18" customHeight="1">
      <c r="A44" s="194"/>
      <c r="B44" s="195"/>
      <c r="C44" s="197"/>
      <c r="D44" s="194"/>
      <c r="E44" s="194"/>
      <c r="F44" s="194"/>
      <c r="G44" s="195"/>
      <c r="H44" s="195"/>
      <c r="I44" s="194"/>
      <c r="J44" s="177"/>
      <c r="K44" s="177"/>
      <c r="M44" s="177"/>
      <c r="N44" s="177"/>
      <c r="O44" s="177"/>
      <c r="P44" s="177"/>
      <c r="Q44" s="177"/>
      <c r="R44" s="177"/>
      <c r="S44" s="177"/>
      <c r="T44" s="177"/>
      <c r="U44" s="177"/>
      <c r="V44" s="185"/>
      <c r="W44" s="564"/>
      <c r="X44" s="564"/>
      <c r="Y44" s="564"/>
      <c r="Z44" s="564"/>
      <c r="AA44" s="564"/>
      <c r="AB44" s="239"/>
      <c r="AC44" s="320"/>
    </row>
    <row r="45" spans="1:29" s="146" customFormat="1" ht="60" customHeight="1">
      <c r="A45" s="194"/>
      <c r="B45" s="195"/>
      <c r="C45" s="197"/>
      <c r="D45" s="194"/>
      <c r="E45" s="194"/>
      <c r="F45" s="194"/>
      <c r="G45" s="198" t="s">
        <v>307</v>
      </c>
      <c r="H45" s="199" t="s">
        <v>1</v>
      </c>
      <c r="I45" s="199" t="s">
        <v>2</v>
      </c>
      <c r="J45" s="200" t="s">
        <v>308</v>
      </c>
      <c r="K45" s="458" t="s">
        <v>309</v>
      </c>
      <c r="M45" s="177"/>
      <c r="N45" s="177"/>
      <c r="O45" s="177"/>
      <c r="P45" s="177"/>
      <c r="Q45" s="177"/>
      <c r="R45" s="177"/>
      <c r="S45" s="177"/>
      <c r="T45" s="177"/>
      <c r="U45" s="177"/>
      <c r="V45" s="320"/>
      <c r="W45" s="321"/>
      <c r="X45" s="321"/>
      <c r="Y45" s="321"/>
      <c r="Z45" s="321"/>
      <c r="AA45" s="321"/>
      <c r="AB45" s="239"/>
      <c r="AC45" s="320"/>
    </row>
    <row r="46" spans="1:29" s="207" customFormat="1" ht="12.75" customHeight="1">
      <c r="A46" s="202"/>
      <c r="B46" s="203"/>
      <c r="C46" s="204"/>
      <c r="D46" s="202"/>
      <c r="E46" s="202"/>
      <c r="F46" s="202"/>
      <c r="G46" s="205" t="s">
        <v>51</v>
      </c>
      <c r="H46" s="205" t="s">
        <v>51</v>
      </c>
      <c r="I46" s="205" t="s">
        <v>51</v>
      </c>
      <c r="J46" s="205" t="s">
        <v>51</v>
      </c>
      <c r="K46" s="205" t="s">
        <v>51</v>
      </c>
      <c r="M46" s="206" t="s">
        <v>397</v>
      </c>
      <c r="N46" s="206" t="s">
        <v>398</v>
      </c>
      <c r="O46" s="280" t="s">
        <v>409</v>
      </c>
      <c r="P46" s="280" t="s">
        <v>311</v>
      </c>
      <c r="Q46" s="280" t="s">
        <v>410</v>
      </c>
      <c r="R46" s="280" t="s">
        <v>411</v>
      </c>
      <c r="S46" s="206"/>
      <c r="V46" s="322"/>
      <c r="W46" s="323"/>
      <c r="X46" s="323"/>
      <c r="Y46" s="323"/>
      <c r="Z46" s="323"/>
      <c r="AA46" s="323"/>
      <c r="AB46" s="324"/>
      <c r="AC46" s="282"/>
    </row>
    <row r="47" spans="1:29" s="146" customFormat="1" ht="33" customHeight="1">
      <c r="A47" s="194"/>
      <c r="B47" s="503" t="s">
        <v>314</v>
      </c>
      <c r="C47" s="503"/>
      <c r="D47" s="503"/>
      <c r="E47" s="503"/>
      <c r="F47" s="503"/>
      <c r="G47" s="210">
        <f>G49+G50</f>
        <v>16.1</v>
      </c>
      <c r="H47" s="211">
        <f>H49+H50</f>
        <v>28955.850000000002</v>
      </c>
      <c r="I47" s="211">
        <f>I49+I50</f>
        <v>27010.98</v>
      </c>
      <c r="J47" s="211">
        <f>J50+J49</f>
        <v>18448.335000000003</v>
      </c>
      <c r="K47" s="211">
        <f>I47-J47</f>
        <v>8562.644999999997</v>
      </c>
      <c r="M47" s="370">
        <v>74093.26</v>
      </c>
      <c r="N47" s="370">
        <v>76038.13</v>
      </c>
      <c r="O47" s="285">
        <v>27007.78</v>
      </c>
      <c r="P47" s="285">
        <v>3.2</v>
      </c>
      <c r="Q47" s="285">
        <v>0</v>
      </c>
      <c r="R47" s="285">
        <v>44.56</v>
      </c>
      <c r="S47" s="286"/>
      <c r="T47" s="177"/>
      <c r="U47" s="177"/>
      <c r="V47" s="322"/>
      <c r="W47" s="325"/>
      <c r="X47" s="325"/>
      <c r="Y47" s="325"/>
      <c r="Z47" s="323"/>
      <c r="AA47" s="326"/>
      <c r="AB47" s="239"/>
      <c r="AC47" s="320"/>
    </row>
    <row r="48" spans="1:29" s="146" customFormat="1" ht="18" customHeight="1">
      <c r="A48" s="194"/>
      <c r="B48" s="516" t="s">
        <v>315</v>
      </c>
      <c r="C48" s="486"/>
      <c r="D48" s="486"/>
      <c r="E48" s="486"/>
      <c r="F48" s="487"/>
      <c r="G48" s="213"/>
      <c r="H48" s="214"/>
      <c r="I48" s="214"/>
      <c r="J48" s="180"/>
      <c r="K48" s="180"/>
      <c r="L48" s="385">
        <f>K49+K50</f>
        <v>8562.644999999999</v>
      </c>
      <c r="M48" s="177"/>
      <c r="N48" s="177"/>
      <c r="O48" s="177"/>
      <c r="P48" s="177"/>
      <c r="Q48" s="177"/>
      <c r="R48" s="177"/>
      <c r="S48" s="177"/>
      <c r="T48" s="177"/>
      <c r="U48" s="177"/>
      <c r="V48" s="322"/>
      <c r="W48" s="325"/>
      <c r="X48" s="325"/>
      <c r="Y48" s="325"/>
      <c r="Z48" s="323"/>
      <c r="AA48" s="326"/>
      <c r="AB48" s="239"/>
      <c r="AC48" s="320"/>
    </row>
    <row r="49" spans="1:29" s="146" customFormat="1" ht="18" customHeight="1">
      <c r="A49" s="194"/>
      <c r="B49" s="501" t="s">
        <v>11</v>
      </c>
      <c r="C49" s="501"/>
      <c r="D49" s="501"/>
      <c r="E49" s="501"/>
      <c r="F49" s="501"/>
      <c r="G49" s="213">
        <f>G58</f>
        <v>10.030000000000001</v>
      </c>
      <c r="H49" s="214">
        <f>G49*C42</f>
        <v>18038.955</v>
      </c>
      <c r="I49" s="214">
        <f>H49</f>
        <v>18038.955</v>
      </c>
      <c r="J49" s="214">
        <f>H58</f>
        <v>18038.955</v>
      </c>
      <c r="K49" s="214">
        <f>I49-J49</f>
        <v>0</v>
      </c>
      <c r="M49" s="177"/>
      <c r="N49" s="177"/>
      <c r="O49" s="177"/>
      <c r="P49" s="177"/>
      <c r="Q49" s="177"/>
      <c r="R49" s="177"/>
      <c r="S49" s="177"/>
      <c r="T49" s="177"/>
      <c r="U49" s="177"/>
      <c r="V49" s="322"/>
      <c r="W49" s="327"/>
      <c r="X49" s="327"/>
      <c r="Y49" s="327"/>
      <c r="Z49" s="323"/>
      <c r="AA49" s="328"/>
      <c r="AB49" s="239"/>
      <c r="AC49" s="320"/>
    </row>
    <row r="50" spans="1:29" s="146" customFormat="1" ht="18" customHeight="1">
      <c r="A50" s="194"/>
      <c r="B50" s="501" t="s">
        <v>62</v>
      </c>
      <c r="C50" s="501"/>
      <c r="D50" s="501"/>
      <c r="E50" s="501"/>
      <c r="F50" s="501"/>
      <c r="G50" s="213">
        <v>6.07</v>
      </c>
      <c r="H50" s="214">
        <f>G50*C42</f>
        <v>10916.895</v>
      </c>
      <c r="I50" s="214">
        <f>O47+P47-I49</f>
        <v>8972.024999999998</v>
      </c>
      <c r="J50" s="214">
        <f>H64</f>
        <v>409.38</v>
      </c>
      <c r="K50" s="214">
        <f>I50-J50</f>
        <v>8562.644999999999</v>
      </c>
      <c r="M50" s="177"/>
      <c r="N50" s="177"/>
      <c r="O50" s="177"/>
      <c r="P50" s="177"/>
      <c r="Q50" s="177"/>
      <c r="R50" s="177"/>
      <c r="S50" s="177"/>
      <c r="T50" s="177"/>
      <c r="U50" s="177"/>
      <c r="V50" s="322"/>
      <c r="W50" s="325"/>
      <c r="X50" s="325"/>
      <c r="Y50" s="325"/>
      <c r="Z50" s="323"/>
      <c r="AA50" s="326"/>
      <c r="AB50" s="239"/>
      <c r="AC50" s="320"/>
    </row>
    <row r="51" spans="1:29" s="146" customFormat="1" ht="36.75" customHeight="1">
      <c r="A51" s="194"/>
      <c r="B51" s="279"/>
      <c r="C51" s="279"/>
      <c r="D51" s="279"/>
      <c r="E51" s="279"/>
      <c r="F51" s="278"/>
      <c r="G51" s="177"/>
      <c r="H51" s="177"/>
      <c r="I51" s="177"/>
      <c r="J51" s="177"/>
      <c r="K51" s="177"/>
      <c r="M51" s="177"/>
      <c r="N51" s="177"/>
      <c r="O51" s="177"/>
      <c r="P51" s="177"/>
      <c r="Q51" s="177"/>
      <c r="R51" s="177"/>
      <c r="S51" s="177"/>
      <c r="T51" s="177"/>
      <c r="U51" s="177"/>
      <c r="V51" s="322"/>
      <c r="W51" s="325"/>
      <c r="X51" s="325"/>
      <c r="Y51" s="325"/>
      <c r="Z51" s="323"/>
      <c r="AA51" s="326"/>
      <c r="AB51" s="239"/>
      <c r="AC51" s="320"/>
    </row>
    <row r="52" spans="1:29" s="146" customFormat="1" ht="18.75">
      <c r="A52" s="194"/>
      <c r="B52" s="177"/>
      <c r="C52" s="177"/>
      <c r="D52" s="177"/>
      <c r="E52" s="177"/>
      <c r="F52" s="177"/>
      <c r="G52" s="215" t="s">
        <v>345</v>
      </c>
      <c r="H52" s="215" t="s">
        <v>1</v>
      </c>
      <c r="I52" s="215" t="s">
        <v>2</v>
      </c>
      <c r="J52" s="215" t="s">
        <v>346</v>
      </c>
      <c r="K52" s="215" t="s">
        <v>391</v>
      </c>
      <c r="L52" s="216"/>
      <c r="M52" s="177"/>
      <c r="N52" s="177"/>
      <c r="O52" s="177"/>
      <c r="P52" s="177"/>
      <c r="Q52" s="177"/>
      <c r="R52" s="177"/>
      <c r="S52" s="177"/>
      <c r="T52" s="177"/>
      <c r="U52" s="177"/>
      <c r="V52" s="322"/>
      <c r="W52" s="325"/>
      <c r="X52" s="325"/>
      <c r="Y52" s="325"/>
      <c r="Z52" s="323"/>
      <c r="AA52" s="326"/>
      <c r="AB52" s="239"/>
      <c r="AC52" s="320"/>
    </row>
    <row r="53" spans="1:29" s="146" customFormat="1" ht="18" customHeight="1">
      <c r="A53" s="177"/>
      <c r="B53" s="503" t="s">
        <v>344</v>
      </c>
      <c r="C53" s="503"/>
      <c r="D53" s="503"/>
      <c r="E53" s="503"/>
      <c r="F53" s="517"/>
      <c r="G53" s="217">
        <f>'09 16 г'!J53</f>
        <v>4211.199999999995</v>
      </c>
      <c r="H53" s="217">
        <f>Q47</f>
        <v>0</v>
      </c>
      <c r="I53" s="217">
        <f>R47</f>
        <v>44.56</v>
      </c>
      <c r="J53" s="217">
        <f>G53+H53-I53</f>
        <v>4166.639999999995</v>
      </c>
      <c r="K53" s="217">
        <f>I53+D54</f>
        <v>44.56</v>
      </c>
      <c r="L53" s="177"/>
      <c r="M53" s="177"/>
      <c r="N53" s="185"/>
      <c r="O53" s="177"/>
      <c r="P53" s="177"/>
      <c r="Q53" s="177"/>
      <c r="R53" s="177"/>
      <c r="S53" s="177"/>
      <c r="T53" s="177"/>
      <c r="U53" s="177"/>
      <c r="V53" s="322"/>
      <c r="W53" s="325"/>
      <c r="X53" s="325"/>
      <c r="Y53" s="325"/>
      <c r="Z53" s="323"/>
      <c r="AA53" s="326"/>
      <c r="AB53" s="239"/>
      <c r="AC53" s="320"/>
    </row>
    <row r="54" spans="1:29" s="146" customFormat="1" ht="18" customHeight="1">
      <c r="A54" s="177"/>
      <c r="B54" s="566"/>
      <c r="C54" s="566"/>
      <c r="D54" s="231"/>
      <c r="E54" s="231"/>
      <c r="F54" s="194" t="s">
        <v>422</v>
      </c>
      <c r="G54" s="195"/>
      <c r="H54" s="195"/>
      <c r="I54" s="194"/>
      <c r="J54" s="177"/>
      <c r="K54" s="177"/>
      <c r="L54" s="177"/>
      <c r="M54" s="177"/>
      <c r="N54" s="281"/>
      <c r="O54" s="177"/>
      <c r="P54" s="177"/>
      <c r="Q54" s="177"/>
      <c r="R54" s="177"/>
      <c r="S54" s="177"/>
      <c r="T54" s="177"/>
      <c r="U54" s="177"/>
      <c r="V54" s="322"/>
      <c r="W54" s="325"/>
      <c r="X54" s="325"/>
      <c r="Y54" s="325"/>
      <c r="Z54" s="323"/>
      <c r="AA54" s="326"/>
      <c r="AB54" s="239"/>
      <c r="AC54" s="320"/>
    </row>
    <row r="55" spans="1:29" s="146" customFormat="1" ht="18.75">
      <c r="A55" s="194"/>
      <c r="B55" s="218"/>
      <c r="C55" s="219"/>
      <c r="D55" s="220"/>
      <c r="E55" s="220"/>
      <c r="F55" s="220"/>
      <c r="G55" s="217" t="s">
        <v>307</v>
      </c>
      <c r="H55" s="217" t="s">
        <v>317</v>
      </c>
      <c r="I55" s="194"/>
      <c r="J55" s="177"/>
      <c r="K55" s="177"/>
      <c r="L55" s="553" t="s">
        <v>321</v>
      </c>
      <c r="M55" s="553"/>
      <c r="N55" s="552" t="s">
        <v>338</v>
      </c>
      <c r="O55" s="406"/>
      <c r="P55" s="407"/>
      <c r="Q55" s="177"/>
      <c r="R55" s="177"/>
      <c r="S55" s="177"/>
      <c r="T55" s="177"/>
      <c r="U55" s="177"/>
      <c r="V55" s="322"/>
      <c r="W55" s="325"/>
      <c r="X55" s="325"/>
      <c r="Y55" s="325"/>
      <c r="Z55" s="323"/>
      <c r="AA55" s="326"/>
      <c r="AB55" s="239"/>
      <c r="AC55" s="320"/>
    </row>
    <row r="56" spans="1:29" s="207" customFormat="1" ht="11.25" customHeight="1">
      <c r="A56" s="221"/>
      <c r="B56" s="222"/>
      <c r="C56" s="223"/>
      <c r="D56" s="224"/>
      <c r="E56" s="224"/>
      <c r="F56" s="224"/>
      <c r="G56" s="205" t="s">
        <v>51</v>
      </c>
      <c r="H56" s="205" t="s">
        <v>51</v>
      </c>
      <c r="I56" s="202"/>
      <c r="L56" s="553"/>
      <c r="M56" s="553"/>
      <c r="N56" s="552"/>
      <c r="O56" s="408"/>
      <c r="P56" s="124"/>
      <c r="V56" s="322"/>
      <c r="W56" s="325"/>
      <c r="X56" s="325"/>
      <c r="Y56" s="325"/>
      <c r="Z56" s="323"/>
      <c r="AA56" s="326"/>
      <c r="AB56" s="324"/>
      <c r="AC56" s="282"/>
    </row>
    <row r="57" spans="1:29" s="146" customFormat="1" ht="33.75" customHeight="1">
      <c r="A57" s="225" t="s">
        <v>318</v>
      </c>
      <c r="B57" s="504" t="s">
        <v>342</v>
      </c>
      <c r="C57" s="505"/>
      <c r="D57" s="505"/>
      <c r="E57" s="505"/>
      <c r="F57" s="505"/>
      <c r="G57" s="180"/>
      <c r="H57" s="226">
        <f>H58+H64</f>
        <v>18448.335000000003</v>
      </c>
      <c r="I57" s="194"/>
      <c r="J57" s="177"/>
      <c r="K57" s="177"/>
      <c r="L57" s="409" t="s">
        <v>429</v>
      </c>
      <c r="M57" s="570" t="s">
        <v>430</v>
      </c>
      <c r="N57" s="571"/>
      <c r="O57" s="410" t="s">
        <v>431</v>
      </c>
      <c r="P57" s="411" t="s">
        <v>432</v>
      </c>
      <c r="Q57" s="177"/>
      <c r="R57" s="177"/>
      <c r="S57" s="177"/>
      <c r="T57" s="177"/>
      <c r="U57" s="177"/>
      <c r="V57" s="322"/>
      <c r="W57" s="325"/>
      <c r="X57" s="325"/>
      <c r="Y57" s="325"/>
      <c r="Z57" s="323"/>
      <c r="AA57" s="326"/>
      <c r="AB57" s="239"/>
      <c r="AC57" s="320"/>
    </row>
    <row r="58" spans="1:29" s="146" customFormat="1" ht="18.75">
      <c r="A58" s="227" t="s">
        <v>320</v>
      </c>
      <c r="B58" s="506" t="s">
        <v>321</v>
      </c>
      <c r="C58" s="507"/>
      <c r="D58" s="507"/>
      <c r="E58" s="507"/>
      <c r="F58" s="508"/>
      <c r="G58" s="230">
        <f>SUM(G59:G63)</f>
        <v>10.030000000000001</v>
      </c>
      <c r="H58" s="376">
        <f>SUM(H59:H63)</f>
        <v>18038.955</v>
      </c>
      <c r="I58" s="194"/>
      <c r="J58" s="177"/>
      <c r="K58" s="229"/>
      <c r="L58" s="412"/>
      <c r="M58" s="412"/>
      <c r="N58" s="412"/>
      <c r="O58" s="412"/>
      <c r="P58" s="412"/>
      <c r="Q58" s="177"/>
      <c r="R58" s="177"/>
      <c r="S58" s="177"/>
      <c r="T58" s="177"/>
      <c r="U58" s="177"/>
      <c r="V58" s="329"/>
      <c r="W58" s="330"/>
      <c r="X58" s="330"/>
      <c r="Y58" s="330"/>
      <c r="Z58" s="330"/>
      <c r="AA58" s="330"/>
      <c r="AB58" s="239"/>
      <c r="AC58" s="320"/>
    </row>
    <row r="59" spans="1:29" s="146" customFormat="1" ht="18.75">
      <c r="A59" s="457" t="s">
        <v>322</v>
      </c>
      <c r="B59" s="509" t="s">
        <v>323</v>
      </c>
      <c r="C59" s="507"/>
      <c r="D59" s="507"/>
      <c r="E59" s="507"/>
      <c r="F59" s="508"/>
      <c r="G59" s="230">
        <v>1.5600000000000005</v>
      </c>
      <c r="H59" s="459">
        <f>G59*C$42</f>
        <v>2805.6600000000008</v>
      </c>
      <c r="I59" s="194"/>
      <c r="J59" s="177"/>
      <c r="K59" s="229"/>
      <c r="L59" s="412"/>
      <c r="M59" s="412"/>
      <c r="N59" s="412"/>
      <c r="O59" s="412"/>
      <c r="P59" s="412"/>
      <c r="Q59" s="177"/>
      <c r="R59" s="177"/>
      <c r="S59" s="177"/>
      <c r="T59" s="177"/>
      <c r="U59" s="177"/>
      <c r="V59" s="185"/>
      <c r="W59" s="239"/>
      <c r="X59" s="239"/>
      <c r="Y59" s="239"/>
      <c r="Z59" s="239"/>
      <c r="AA59" s="239"/>
      <c r="AB59" s="239"/>
      <c r="AC59" s="320"/>
    </row>
    <row r="60" spans="1:29" s="146" customFormat="1" ht="34.5" customHeight="1">
      <c r="A60" s="457" t="s">
        <v>324</v>
      </c>
      <c r="B60" s="510" t="s">
        <v>325</v>
      </c>
      <c r="C60" s="499"/>
      <c r="D60" s="499"/>
      <c r="E60" s="499"/>
      <c r="F60" s="499"/>
      <c r="G60" s="458">
        <v>1.8400000000000005</v>
      </c>
      <c r="H60" s="459">
        <f>G60*C$42</f>
        <v>3309.240000000001</v>
      </c>
      <c r="I60" s="194"/>
      <c r="J60" s="177"/>
      <c r="K60" s="229"/>
      <c r="L60" s="412"/>
      <c r="M60" s="412"/>
      <c r="N60" s="412"/>
      <c r="O60" s="412"/>
      <c r="P60" s="412"/>
      <c r="Q60" s="177"/>
      <c r="R60" s="177"/>
      <c r="S60" s="177"/>
      <c r="T60" s="177"/>
      <c r="U60" s="177"/>
      <c r="V60" s="185"/>
      <c r="W60" s="239"/>
      <c r="X60" s="239"/>
      <c r="Y60" s="239"/>
      <c r="Z60" s="239"/>
      <c r="AA60" s="239"/>
      <c r="AB60" s="239"/>
      <c r="AC60" s="320"/>
    </row>
    <row r="61" spans="1:29" s="146" customFormat="1" ht="34.5" customHeight="1">
      <c r="A61" s="377" t="s">
        <v>326</v>
      </c>
      <c r="B61" s="567" t="s">
        <v>327</v>
      </c>
      <c r="C61" s="568"/>
      <c r="D61" s="568"/>
      <c r="E61" s="568"/>
      <c r="F61" s="569"/>
      <c r="G61" s="379">
        <v>1.33</v>
      </c>
      <c r="H61" s="378">
        <f>G61*C$42</f>
        <v>2392.005</v>
      </c>
      <c r="I61" s="194"/>
      <c r="J61" s="177"/>
      <c r="K61" s="177"/>
      <c r="L61" s="412"/>
      <c r="M61" s="412"/>
      <c r="N61" s="412"/>
      <c r="O61" s="412"/>
      <c r="P61" s="412"/>
      <c r="Q61" s="177"/>
      <c r="R61" s="177"/>
      <c r="S61" s="177"/>
      <c r="T61" s="177"/>
      <c r="U61" s="177"/>
      <c r="V61" s="185"/>
      <c r="W61" s="239"/>
      <c r="X61" s="239"/>
      <c r="Y61" s="239"/>
      <c r="Z61" s="239"/>
      <c r="AA61" s="239"/>
      <c r="AB61" s="239"/>
      <c r="AC61" s="320"/>
    </row>
    <row r="62" spans="1:28" s="146" customFormat="1" ht="34.5" customHeight="1">
      <c r="A62" s="377" t="s">
        <v>328</v>
      </c>
      <c r="B62" s="567" t="s">
        <v>329</v>
      </c>
      <c r="C62" s="568"/>
      <c r="D62" s="568"/>
      <c r="E62" s="568"/>
      <c r="F62" s="569"/>
      <c r="G62" s="379">
        <v>1.36</v>
      </c>
      <c r="H62" s="378">
        <f>G62*C$42</f>
        <v>2445.96</v>
      </c>
      <c r="I62" s="194"/>
      <c r="J62" s="177"/>
      <c r="K62" s="177"/>
      <c r="L62" s="412"/>
      <c r="M62" s="412"/>
      <c r="N62" s="412"/>
      <c r="O62" s="412"/>
      <c r="P62" s="412"/>
      <c r="Q62" s="177"/>
      <c r="R62" s="177"/>
      <c r="S62" s="177"/>
      <c r="T62" s="177"/>
      <c r="U62" s="177"/>
      <c r="V62" s="177"/>
      <c r="W62" s="197"/>
      <c r="X62" s="178"/>
      <c r="Y62" s="178"/>
      <c r="Z62" s="178"/>
      <c r="AA62" s="178"/>
      <c r="AB62" s="178"/>
    </row>
    <row r="63" spans="1:28" s="146" customFormat="1" ht="18.75">
      <c r="A63" s="457" t="s">
        <v>330</v>
      </c>
      <c r="B63" s="496" t="s">
        <v>420</v>
      </c>
      <c r="C63" s="496"/>
      <c r="D63" s="496"/>
      <c r="E63" s="496"/>
      <c r="F63" s="496"/>
      <c r="G63" s="217">
        <v>3.94</v>
      </c>
      <c r="H63" s="231">
        <f>G63*C$42</f>
        <v>7086.09</v>
      </c>
      <c r="I63" s="194"/>
      <c r="J63" s="177"/>
      <c r="K63" s="177"/>
      <c r="L63" s="412"/>
      <c r="M63" s="412"/>
      <c r="N63" s="412"/>
      <c r="O63" s="412"/>
      <c r="P63" s="412"/>
      <c r="Q63" s="177"/>
      <c r="R63" s="177"/>
      <c r="S63" s="177"/>
      <c r="T63" s="177"/>
      <c r="U63" s="177"/>
      <c r="V63" s="177"/>
      <c r="W63" s="178"/>
      <c r="X63" s="178"/>
      <c r="Y63" s="178"/>
      <c r="Z63" s="178"/>
      <c r="AA63" s="178"/>
      <c r="AB63" s="178"/>
    </row>
    <row r="64" spans="1:28" s="146" customFormat="1" ht="18.75">
      <c r="A64" s="226" t="s">
        <v>332</v>
      </c>
      <c r="B64" s="497" t="s">
        <v>333</v>
      </c>
      <c r="C64" s="480"/>
      <c r="D64" s="480"/>
      <c r="E64" s="480"/>
      <c r="F64" s="480"/>
      <c r="G64" s="226"/>
      <c r="H64" s="226">
        <f>SUM(H65:H71)</f>
        <v>409.38</v>
      </c>
      <c r="I64" s="194"/>
      <c r="J64" s="177"/>
      <c r="K64" s="177"/>
      <c r="L64" s="414" t="s">
        <v>433</v>
      </c>
      <c r="M64" s="406" t="s">
        <v>434</v>
      </c>
      <c r="N64" s="414"/>
      <c r="O64" s="414"/>
      <c r="P64" s="414"/>
      <c r="Q64" s="177"/>
      <c r="R64" s="177"/>
      <c r="S64" s="177"/>
      <c r="T64" s="177"/>
      <c r="U64" s="177"/>
      <c r="V64" s="177"/>
      <c r="W64" s="197"/>
      <c r="X64" s="178"/>
      <c r="Y64" s="178"/>
      <c r="Z64" s="178"/>
      <c r="AA64" s="178"/>
      <c r="AB64" s="178"/>
    </row>
    <row r="65" spans="1:28" s="146" customFormat="1" ht="18.75">
      <c r="A65" s="216"/>
      <c r="B65" s="498" t="s">
        <v>334</v>
      </c>
      <c r="C65" s="499"/>
      <c r="D65" s="499"/>
      <c r="E65" s="499"/>
      <c r="F65" s="499"/>
      <c r="G65" s="232"/>
      <c r="H65" s="232"/>
      <c r="I65" s="194"/>
      <c r="J65" s="177"/>
      <c r="K65" s="177"/>
      <c r="L65" s="414"/>
      <c r="M65" s="414"/>
      <c r="N65" s="414"/>
      <c r="O65" s="414"/>
      <c r="P65" s="414"/>
      <c r="Q65" s="177"/>
      <c r="R65" s="177"/>
      <c r="S65" s="177"/>
      <c r="T65" s="177"/>
      <c r="U65" s="177"/>
      <c r="V65" s="177"/>
      <c r="W65" s="178"/>
      <c r="X65" s="178"/>
      <c r="Y65" s="178"/>
      <c r="Z65" s="178"/>
      <c r="AA65" s="178"/>
      <c r="AB65" s="178"/>
    </row>
    <row r="66" spans="1:28" s="146" customFormat="1" ht="18.75">
      <c r="A66" s="216"/>
      <c r="B66" s="498" t="s">
        <v>350</v>
      </c>
      <c r="C66" s="499"/>
      <c r="D66" s="499"/>
      <c r="E66" s="499"/>
      <c r="F66" s="499"/>
      <c r="G66" s="231"/>
      <c r="H66" s="231"/>
      <c r="I66" s="194"/>
      <c r="J66" s="177"/>
      <c r="K66" s="177"/>
      <c r="L66" s="414"/>
      <c r="M66" s="414"/>
      <c r="N66" s="414"/>
      <c r="O66" s="414"/>
      <c r="P66" s="414"/>
      <c r="Q66" s="177"/>
      <c r="R66" s="177"/>
      <c r="S66" s="177"/>
      <c r="T66" s="177"/>
      <c r="U66" s="177"/>
      <c r="V66" s="177"/>
      <c r="W66" s="178"/>
      <c r="X66" s="178"/>
      <c r="Y66" s="178"/>
      <c r="Z66" s="178"/>
      <c r="AA66" s="178"/>
      <c r="AB66" s="178"/>
    </row>
    <row r="67" spans="1:28" s="146" customFormat="1" ht="18.75" customHeight="1">
      <c r="A67" s="216"/>
      <c r="B67" s="572" t="s">
        <v>448</v>
      </c>
      <c r="C67" s="489"/>
      <c r="D67" s="489"/>
      <c r="E67" s="489"/>
      <c r="F67" s="490"/>
      <c r="G67" s="231"/>
      <c r="H67" s="231">
        <v>409.38</v>
      </c>
      <c r="I67" s="194"/>
      <c r="J67" s="177"/>
      <c r="K67" s="177"/>
      <c r="L67" s="414"/>
      <c r="M67" s="414"/>
      <c r="N67" s="414"/>
      <c r="O67" s="414"/>
      <c r="P67" s="414"/>
      <c r="Q67" s="177"/>
      <c r="R67" s="177"/>
      <c r="S67" s="177"/>
      <c r="T67" s="177"/>
      <c r="U67" s="177"/>
      <c r="V67" s="177"/>
      <c r="W67" s="197"/>
      <c r="X67" s="178"/>
      <c r="Y67" s="178"/>
      <c r="Z67" s="178"/>
      <c r="AA67" s="178"/>
      <c r="AB67" s="178"/>
    </row>
    <row r="68" spans="1:28" s="146" customFormat="1" ht="18.75" customHeight="1">
      <c r="A68" s="216"/>
      <c r="B68" s="572"/>
      <c r="C68" s="489"/>
      <c r="D68" s="489"/>
      <c r="E68" s="489"/>
      <c r="F68" s="490"/>
      <c r="G68" s="231"/>
      <c r="H68" s="231"/>
      <c r="I68" s="194"/>
      <c r="J68" s="177"/>
      <c r="K68" s="177"/>
      <c r="L68" s="414"/>
      <c r="M68" s="414"/>
      <c r="N68" s="414"/>
      <c r="O68" s="414"/>
      <c r="P68" s="414"/>
      <c r="Q68" s="177"/>
      <c r="R68" s="177"/>
      <c r="S68" s="177"/>
      <c r="T68" s="177"/>
      <c r="U68" s="177"/>
      <c r="V68" s="177"/>
      <c r="W68" s="178"/>
      <c r="X68" s="178"/>
      <c r="Y68" s="178"/>
      <c r="Z68" s="178"/>
      <c r="AA68" s="178"/>
      <c r="AB68" s="178"/>
    </row>
    <row r="69" spans="1:28" s="146" customFormat="1" ht="18.75" customHeight="1">
      <c r="A69" s="216"/>
      <c r="B69" s="488"/>
      <c r="C69" s="489"/>
      <c r="D69" s="489"/>
      <c r="E69" s="489"/>
      <c r="F69" s="490"/>
      <c r="G69" s="231"/>
      <c r="H69" s="231"/>
      <c r="I69" s="194"/>
      <c r="J69" s="177"/>
      <c r="K69" s="177"/>
      <c r="L69" s="194"/>
      <c r="M69" s="194"/>
      <c r="N69" s="177"/>
      <c r="O69" s="177"/>
      <c r="P69" s="177"/>
      <c r="Q69" s="177"/>
      <c r="R69" s="177"/>
      <c r="S69" s="177"/>
      <c r="T69" s="177"/>
      <c r="U69" s="177"/>
      <c r="V69" s="177"/>
      <c r="W69" s="178"/>
      <c r="X69" s="178"/>
      <c r="Y69" s="178"/>
      <c r="Z69" s="178"/>
      <c r="AA69" s="178"/>
      <c r="AB69" s="178"/>
    </row>
    <row r="70" spans="1:28" s="146" customFormat="1" ht="18.75" customHeight="1" hidden="1">
      <c r="A70" s="216"/>
      <c r="B70" s="488" t="s">
        <v>336</v>
      </c>
      <c r="C70" s="489"/>
      <c r="D70" s="489"/>
      <c r="E70" s="489"/>
      <c r="F70" s="490"/>
      <c r="G70" s="231"/>
      <c r="H70" s="231"/>
      <c r="I70" s="194"/>
      <c r="J70" s="177"/>
      <c r="K70" s="177"/>
      <c r="L70" s="194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8"/>
      <c r="X70" s="178"/>
      <c r="Y70" s="178"/>
      <c r="Z70" s="178"/>
      <c r="AA70" s="178"/>
      <c r="AB70" s="178"/>
    </row>
    <row r="71" spans="1:28" s="146" customFormat="1" ht="18.75" customHeight="1" hidden="1">
      <c r="A71" s="216"/>
      <c r="B71" s="488" t="s">
        <v>336</v>
      </c>
      <c r="C71" s="489"/>
      <c r="D71" s="489"/>
      <c r="E71" s="489"/>
      <c r="F71" s="490"/>
      <c r="G71" s="231"/>
      <c r="H71" s="231"/>
      <c r="I71" s="194"/>
      <c r="J71" s="177"/>
      <c r="K71" s="177"/>
      <c r="L71" s="194"/>
      <c r="M71" s="194"/>
      <c r="N71" s="177"/>
      <c r="O71" s="194"/>
      <c r="P71" s="177"/>
      <c r="Q71" s="177"/>
      <c r="R71" s="177"/>
      <c r="S71" s="177"/>
      <c r="T71" s="177"/>
      <c r="U71" s="177"/>
      <c r="V71" s="177"/>
      <c r="W71" s="197"/>
      <c r="X71" s="178"/>
      <c r="Y71" s="178"/>
      <c r="Z71" s="178"/>
      <c r="AA71" s="178"/>
      <c r="AB71" s="178"/>
    </row>
    <row r="72" spans="1:28" s="146" customFormat="1" ht="18.75">
      <c r="A72" s="216"/>
      <c r="B72" s="233"/>
      <c r="C72" s="234"/>
      <c r="D72" s="234"/>
      <c r="E72" s="234"/>
      <c r="F72" s="234"/>
      <c r="G72" s="235"/>
      <c r="H72" s="194"/>
      <c r="I72" s="194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8"/>
      <c r="X72" s="178"/>
      <c r="Y72" s="178"/>
      <c r="Z72" s="178"/>
      <c r="AA72" s="178"/>
      <c r="AB72" s="178"/>
    </row>
    <row r="73" spans="1:28" s="146" customFormat="1" ht="18.75" customHeight="1">
      <c r="A73" s="216"/>
      <c r="B73" s="233"/>
      <c r="C73" s="234"/>
      <c r="D73" s="234"/>
      <c r="E73" s="234"/>
      <c r="F73" s="234"/>
      <c r="G73" s="491" t="s">
        <v>62</v>
      </c>
      <c r="H73" s="492"/>
      <c r="I73" s="493" t="s">
        <v>316</v>
      </c>
      <c r="J73" s="492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8"/>
      <c r="X73" s="178"/>
      <c r="Y73" s="178"/>
      <c r="Z73" s="178"/>
      <c r="AA73" s="178"/>
      <c r="AB73" s="178"/>
    </row>
    <row r="74" spans="1:28" s="207" customFormat="1" ht="12.75">
      <c r="A74" s="236"/>
      <c r="B74" s="237"/>
      <c r="C74" s="238"/>
      <c r="D74" s="238"/>
      <c r="E74" s="238"/>
      <c r="F74" s="238"/>
      <c r="G74" s="494" t="s">
        <v>51</v>
      </c>
      <c r="H74" s="495"/>
      <c r="I74" s="494" t="s">
        <v>51</v>
      </c>
      <c r="J74" s="495"/>
      <c r="W74" s="209"/>
      <c r="X74" s="209"/>
      <c r="Y74" s="209"/>
      <c r="Z74" s="209"/>
      <c r="AA74" s="209"/>
      <c r="AB74" s="209"/>
    </row>
    <row r="75" spans="1:28" s="185" customFormat="1" ht="18.75">
      <c r="A75" s="216"/>
      <c r="B75" s="479" t="s">
        <v>403</v>
      </c>
      <c r="C75" s="480"/>
      <c r="D75" s="480"/>
      <c r="E75" s="480"/>
      <c r="F75" s="481"/>
      <c r="G75" s="482">
        <f>'09 16 г'!G76:H76</f>
        <v>-9838.3150000001</v>
      </c>
      <c r="H75" s="483"/>
      <c r="I75" s="482">
        <f>'09 16 г'!I76:J76</f>
        <v>0</v>
      </c>
      <c r="J75" s="483"/>
      <c r="L75" s="239" t="s">
        <v>338</v>
      </c>
      <c r="M75" s="239" t="s">
        <v>339</v>
      </c>
      <c r="W75" s="239"/>
      <c r="X75" s="239"/>
      <c r="Y75" s="239"/>
      <c r="Z75" s="239"/>
      <c r="AA75" s="239"/>
      <c r="AB75" s="239"/>
    </row>
    <row r="76" spans="1:28" s="146" customFormat="1" ht="18.75">
      <c r="A76" s="195"/>
      <c r="B76" s="479" t="s">
        <v>404</v>
      </c>
      <c r="C76" s="480"/>
      <c r="D76" s="480"/>
      <c r="E76" s="480"/>
      <c r="F76" s="481"/>
      <c r="G76" s="482">
        <f>G75+K47+K53</f>
        <v>-1231.1100000001038</v>
      </c>
      <c r="H76" s="483"/>
      <c r="I76" s="484">
        <f>I75+I53-K53+D54</f>
        <v>0</v>
      </c>
      <c r="J76" s="483"/>
      <c r="K76" s="177"/>
      <c r="L76" s="197">
        <f>G76</f>
        <v>-1231.1100000001038</v>
      </c>
      <c r="M76" s="197">
        <f>I76</f>
        <v>0</v>
      </c>
      <c r="N76" s="177"/>
      <c r="O76" s="240"/>
      <c r="P76" s="241"/>
      <c r="Q76" s="177"/>
      <c r="R76" s="177"/>
      <c r="S76" s="177"/>
      <c r="T76" s="177"/>
      <c r="U76" s="177"/>
      <c r="V76" s="177"/>
      <c r="W76" s="178"/>
      <c r="X76" s="178"/>
      <c r="Y76" s="178"/>
      <c r="Z76" s="178"/>
      <c r="AA76" s="178"/>
      <c r="AB76" s="178"/>
    </row>
    <row r="77" spans="1:28" s="146" customFormat="1" ht="18.75">
      <c r="A77" s="194"/>
      <c r="B77" s="194"/>
      <c r="C77" s="194"/>
      <c r="D77" s="194"/>
      <c r="E77" s="194"/>
      <c r="F77" s="194"/>
      <c r="G77" s="242"/>
      <c r="H77" s="194"/>
      <c r="I77" s="194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8"/>
      <c r="X77" s="178"/>
      <c r="Y77" s="178"/>
      <c r="Z77" s="178"/>
      <c r="AA77" s="178"/>
      <c r="AB77" s="178"/>
    </row>
    <row r="78" spans="1:28" s="146" customFormat="1" ht="18.75">
      <c r="A78" s="194"/>
      <c r="B78" s="177"/>
      <c r="C78" s="177"/>
      <c r="D78" s="177"/>
      <c r="E78" s="177"/>
      <c r="F78" s="177"/>
      <c r="G78" s="243"/>
      <c r="H78" s="244"/>
      <c r="I78" s="194"/>
      <c r="J78" s="177"/>
      <c r="K78" s="177"/>
      <c r="L78" s="194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8"/>
      <c r="X78" s="178"/>
      <c r="Y78" s="178"/>
      <c r="Z78" s="178"/>
      <c r="AA78" s="178"/>
      <c r="AB78" s="178"/>
    </row>
    <row r="79" spans="1:28" s="146" customFormat="1" ht="18.75">
      <c r="A79" s="194"/>
      <c r="B79" s="177"/>
      <c r="C79" s="177"/>
      <c r="D79" s="177"/>
      <c r="E79" s="177"/>
      <c r="F79" s="177"/>
      <c r="G79" s="194"/>
      <c r="H79" s="194"/>
      <c r="I79" s="194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8"/>
      <c r="X79" s="178"/>
      <c r="Y79" s="178"/>
      <c r="Z79" s="178"/>
      <c r="AA79" s="178"/>
      <c r="AB79" s="178"/>
    </row>
    <row r="80" spans="1:28" s="146" customFormat="1" ht="18.75">
      <c r="A80" s="177"/>
      <c r="B80" s="238"/>
      <c r="C80" s="238"/>
      <c r="D80" s="238"/>
      <c r="E80" s="559" t="s">
        <v>399</v>
      </c>
      <c r="F80" s="560"/>
      <c r="G80" s="482" t="s">
        <v>400</v>
      </c>
      <c r="H80" s="483"/>
      <c r="I80" s="194"/>
      <c r="J80" s="177"/>
      <c r="K80" s="177"/>
      <c r="L80" s="177" t="s">
        <v>401</v>
      </c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8"/>
      <c r="X80" s="178"/>
      <c r="Y80" s="178"/>
      <c r="Z80" s="178"/>
      <c r="AA80" s="178"/>
      <c r="AB80" s="178"/>
    </row>
    <row r="81" spans="1:28" s="146" customFormat="1" ht="18.75">
      <c r="A81" s="194"/>
      <c r="B81" s="561" t="s">
        <v>424</v>
      </c>
      <c r="C81" s="562"/>
      <c r="D81" s="563"/>
      <c r="E81" s="482">
        <f>M47</f>
        <v>74093.26</v>
      </c>
      <c r="F81" s="483"/>
      <c r="G81" s="482">
        <f>N47</f>
        <v>76038.13</v>
      </c>
      <c r="H81" s="483"/>
      <c r="I81" s="194"/>
      <c r="J81" s="177"/>
      <c r="K81" s="177"/>
      <c r="L81" s="194">
        <f>E81-G81+H47-I47</f>
        <v>0</v>
      </c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8"/>
      <c r="X81" s="178"/>
      <c r="Y81" s="178"/>
      <c r="Z81" s="178"/>
      <c r="AA81" s="178"/>
      <c r="AB81" s="178"/>
    </row>
    <row r="82" spans="1:28" s="146" customFormat="1" ht="18.75">
      <c r="A82" s="194"/>
      <c r="B82" s="177"/>
      <c r="C82" s="177"/>
      <c r="D82" s="177"/>
      <c r="E82" s="177"/>
      <c r="F82" s="177"/>
      <c r="G82" s="177"/>
      <c r="H82" s="194"/>
      <c r="I82" s="194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8"/>
      <c r="X82" s="178"/>
      <c r="Y82" s="178"/>
      <c r="Z82" s="178"/>
      <c r="AA82" s="178"/>
      <c r="AB82" s="178"/>
    </row>
    <row r="83" spans="1:28" s="146" customFormat="1" ht="18.75">
      <c r="A83" s="194"/>
      <c r="B83" s="177"/>
      <c r="C83" s="177"/>
      <c r="D83" s="177"/>
      <c r="E83" s="177"/>
      <c r="F83" s="177"/>
      <c r="G83" s="177"/>
      <c r="H83" s="194"/>
      <c r="I83" s="194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8"/>
      <c r="X83" s="178"/>
      <c r="Y83" s="178"/>
      <c r="Z83" s="178"/>
      <c r="AA83" s="178"/>
      <c r="AB83" s="178"/>
    </row>
    <row r="84" spans="1:28" s="146" customFormat="1" ht="18.75">
      <c r="A84" s="194"/>
      <c r="B84" s="177"/>
      <c r="C84" s="177"/>
      <c r="D84" s="177"/>
      <c r="E84" s="177"/>
      <c r="F84" s="177"/>
      <c r="G84" s="177"/>
      <c r="H84" s="194"/>
      <c r="I84" s="194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8"/>
      <c r="X84" s="178"/>
      <c r="Y84" s="178"/>
      <c r="Z84" s="178"/>
      <c r="AA84" s="178"/>
      <c r="AB84" s="178"/>
    </row>
    <row r="85" spans="1:28" s="146" customFormat="1" ht="14.25" customHeight="1">
      <c r="A85" s="194"/>
      <c r="B85" s="177"/>
      <c r="C85" s="177"/>
      <c r="D85" s="177"/>
      <c r="E85" s="177"/>
      <c r="F85" s="177"/>
      <c r="G85" s="177"/>
      <c r="H85" s="194"/>
      <c r="I85" s="194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8"/>
      <c r="X85" s="178"/>
      <c r="Y85" s="178"/>
      <c r="Z85" s="178"/>
      <c r="AA85" s="178"/>
      <c r="AB85" s="178"/>
    </row>
    <row r="86" spans="1:28" s="146" customFormat="1" ht="18.75" hidden="1">
      <c r="A86" s="177"/>
      <c r="B86" s="177"/>
      <c r="C86" s="177"/>
      <c r="D86" s="177"/>
      <c r="E86" s="177"/>
      <c r="F86" s="177"/>
      <c r="G86" s="177"/>
      <c r="H86" s="194"/>
      <c r="I86" s="177"/>
      <c r="J86" s="177"/>
      <c r="K86" s="177"/>
      <c r="L86" s="177">
        <v>0</v>
      </c>
      <c r="M86" s="177"/>
      <c r="N86" s="177"/>
      <c r="O86" s="245" t="s">
        <v>280</v>
      </c>
      <c r="P86" s="246">
        <f>'[2]июнь2013г'!D92</f>
        <v>5934.36</v>
      </c>
      <c r="Q86" s="246">
        <f>'[2]июнь2013г'!E92</f>
        <v>2626.2</v>
      </c>
      <c r="R86" s="246">
        <f>'[2]июнь2013г'!F92</f>
        <v>2134.76</v>
      </c>
      <c r="S86" s="246">
        <f>'[2]июнь2013г'!G92</f>
        <v>6425.8</v>
      </c>
      <c r="T86" s="177"/>
      <c r="U86" s="177"/>
      <c r="V86" s="177"/>
      <c r="W86" s="178"/>
      <c r="X86" s="178"/>
      <c r="Y86" s="178"/>
      <c r="Z86" s="178"/>
      <c r="AA86" s="178"/>
      <c r="AB86" s="178"/>
    </row>
    <row r="87" spans="1:28" s="146" customFormat="1" ht="18.75" hidden="1">
      <c r="A87" s="177"/>
      <c r="B87" s="177"/>
      <c r="C87" s="216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246" t="s">
        <v>283</v>
      </c>
      <c r="P87" s="214">
        <f>S86</f>
        <v>6425.8</v>
      </c>
      <c r="Q87" s="180">
        <v>2626.2</v>
      </c>
      <c r="R87" s="180">
        <v>2377.48</v>
      </c>
      <c r="S87" s="214">
        <f>P87+Q87-R87+L86</f>
        <v>6674.52</v>
      </c>
      <c r="T87" s="177"/>
      <c r="U87" s="177"/>
      <c r="V87" s="177"/>
      <c r="W87" s="178"/>
      <c r="X87" s="178"/>
      <c r="Y87" s="178"/>
      <c r="Z87" s="178"/>
      <c r="AA87" s="178"/>
      <c r="AB87" s="178"/>
    </row>
    <row r="88" spans="1:28" s="146" customFormat="1" ht="18.75" hidden="1">
      <c r="A88" s="177"/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8"/>
      <c r="X88" s="178"/>
      <c r="Y88" s="178"/>
      <c r="Z88" s="178"/>
      <c r="AA88" s="178"/>
      <c r="AB88" s="178"/>
    </row>
    <row r="89" spans="1:28" s="146" customFormat="1" ht="18.75" hidden="1">
      <c r="A89" s="177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8"/>
      <c r="X89" s="178"/>
      <c r="Y89" s="178"/>
      <c r="Z89" s="178"/>
      <c r="AA89" s="178"/>
      <c r="AB89" s="178"/>
    </row>
    <row r="90" spans="1:28" s="146" customFormat="1" ht="18.75">
      <c r="A90" s="247" t="s">
        <v>419</v>
      </c>
      <c r="B90" s="177"/>
      <c r="C90" s="177"/>
      <c r="D90" s="177"/>
      <c r="E90" s="177"/>
      <c r="F90" s="177"/>
      <c r="G90" s="177"/>
      <c r="H90" s="292" t="s">
        <v>70</v>
      </c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8"/>
      <c r="X90" s="178"/>
      <c r="Y90" s="178"/>
      <c r="Z90" s="178"/>
      <c r="AA90" s="178"/>
      <c r="AB90" s="178"/>
    </row>
    <row r="91" spans="1:28" s="146" customFormat="1" ht="18.75">
      <c r="A91" s="247" t="s">
        <v>378</v>
      </c>
      <c r="B91" s="177"/>
      <c r="C91" s="177"/>
      <c r="D91" s="177"/>
      <c r="E91" s="177"/>
      <c r="F91" s="177"/>
      <c r="G91" s="177"/>
      <c r="H91" s="292" t="s">
        <v>71</v>
      </c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8"/>
      <c r="X91" s="178"/>
      <c r="Y91" s="178"/>
      <c r="Z91" s="178"/>
      <c r="AA91" s="178"/>
      <c r="AB91" s="178"/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42">
    <mergeCell ref="E80:F80"/>
    <mergeCell ref="G80:H80"/>
    <mergeCell ref="B81:D81"/>
    <mergeCell ref="E81:F81"/>
    <mergeCell ref="G81:H81"/>
    <mergeCell ref="B75:F75"/>
    <mergeCell ref="G75:H75"/>
    <mergeCell ref="I75:J75"/>
    <mergeCell ref="B76:F76"/>
    <mergeCell ref="G76:H76"/>
    <mergeCell ref="I76:J76"/>
    <mergeCell ref="B70:F70"/>
    <mergeCell ref="B71:F71"/>
    <mergeCell ref="G73:H73"/>
    <mergeCell ref="I73:J73"/>
    <mergeCell ref="G74:H74"/>
    <mergeCell ref="I74:J74"/>
    <mergeCell ref="B64:F64"/>
    <mergeCell ref="B65:F65"/>
    <mergeCell ref="B66:F66"/>
    <mergeCell ref="B67:F67"/>
    <mergeCell ref="B68:F68"/>
    <mergeCell ref="B69:F69"/>
    <mergeCell ref="B58:F58"/>
    <mergeCell ref="B59:F59"/>
    <mergeCell ref="B60:F60"/>
    <mergeCell ref="B61:F61"/>
    <mergeCell ref="B62:F62"/>
    <mergeCell ref="B63:F63"/>
    <mergeCell ref="B50:F50"/>
    <mergeCell ref="B53:F53"/>
    <mergeCell ref="B54:C54"/>
    <mergeCell ref="L55:M56"/>
    <mergeCell ref="N55:N56"/>
    <mergeCell ref="B57:F57"/>
    <mergeCell ref="M57:N57"/>
    <mergeCell ref="C14:D15"/>
    <mergeCell ref="A35:K36"/>
    <mergeCell ref="W44:AA44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C91"/>
  <sheetViews>
    <sheetView view="pageBreakPreview" zoomScale="80" zoomScaleSheetLayoutView="80" zoomScalePageLayoutView="0" workbookViewId="0" topLeftCell="B45">
      <selection activeCell="G53" sqref="G53"/>
    </sheetView>
  </sheetViews>
  <sheetFormatPr defaultColWidth="9.140625" defaultRowHeight="15" outlineLevelCol="1"/>
  <cols>
    <col min="1" max="1" width="9.8515625" style="177" bestFit="1" customWidth="1"/>
    <col min="2" max="2" width="12.140625" style="177" customWidth="1"/>
    <col min="3" max="3" width="10.7109375" style="177" customWidth="1"/>
    <col min="4" max="4" width="10.57421875" style="177" customWidth="1"/>
    <col min="5" max="5" width="10.28125" style="177" customWidth="1"/>
    <col min="6" max="6" width="11.421875" style="177" customWidth="1"/>
    <col min="7" max="7" width="12.140625" style="177" customWidth="1"/>
    <col min="8" max="8" width="13.140625" style="177" customWidth="1"/>
    <col min="9" max="9" width="13.421875" style="177" customWidth="1"/>
    <col min="10" max="10" width="12.7109375" style="177" customWidth="1"/>
    <col min="11" max="11" width="18.140625" style="177" customWidth="1"/>
    <col min="12" max="12" width="13.421875" style="177" hidden="1" customWidth="1" outlineLevel="1"/>
    <col min="13" max="13" width="12.7109375" style="177" hidden="1" customWidth="1" outlineLevel="1"/>
    <col min="14" max="14" width="13.28125" style="177" hidden="1" customWidth="1" outlineLevel="1"/>
    <col min="15" max="15" width="12.7109375" style="177" hidden="1" customWidth="1" outlineLevel="1"/>
    <col min="16" max="16" width="12.8515625" style="177" hidden="1" customWidth="1" outlineLevel="1"/>
    <col min="17" max="17" width="7.421875" style="177" hidden="1" customWidth="1" outlineLevel="1"/>
    <col min="18" max="20" width="9.140625" style="177" hidden="1" customWidth="1" outlineLevel="1"/>
    <col min="21" max="21" width="9.140625" style="177" customWidth="1" collapsed="1"/>
    <col min="22" max="22" width="6.7109375" style="177" bestFit="1" customWidth="1"/>
    <col min="23" max="23" width="12.7109375" style="178" bestFit="1" customWidth="1"/>
    <col min="24" max="27" width="13.00390625" style="178" bestFit="1" customWidth="1"/>
    <col min="28" max="28" width="9.140625" style="178" customWidth="1"/>
    <col min="29" max="41" width="9.140625" style="146" customWidth="1"/>
    <col min="42" max="16384" width="9.140625" style="177" customWidth="1"/>
  </cols>
  <sheetData>
    <row r="1" ht="12.75" customHeight="1" hidden="1"/>
    <row r="2" spans="2:8" ht="18.75" hidden="1">
      <c r="B2" s="179" t="s">
        <v>293</v>
      </c>
      <c r="C2" s="179"/>
      <c r="D2" s="179" t="s">
        <v>294</v>
      </c>
      <c r="E2" s="179"/>
      <c r="F2" s="179" t="s">
        <v>295</v>
      </c>
      <c r="G2" s="179"/>
      <c r="H2" s="179"/>
    </row>
    <row r="3" ht="18.75" hidden="1"/>
    <row r="4" ht="1.5" customHeight="1" hidden="1"/>
    <row r="5" ht="18.75" hidden="1"/>
    <row r="6" spans="2:11" ht="18.75" hidden="1">
      <c r="B6" s="180"/>
      <c r="C6" s="181" t="s">
        <v>0</v>
      </c>
      <c r="D6" s="181" t="s">
        <v>1</v>
      </c>
      <c r="E6" s="181"/>
      <c r="F6" s="181" t="s">
        <v>2</v>
      </c>
      <c r="G6" s="181" t="s">
        <v>3</v>
      </c>
      <c r="H6" s="181" t="s">
        <v>4</v>
      </c>
      <c r="I6" s="181" t="s">
        <v>5</v>
      </c>
      <c r="J6" s="181"/>
      <c r="K6" s="182"/>
    </row>
    <row r="7" spans="2:11" ht="18.75" hidden="1">
      <c r="B7" s="180"/>
      <c r="C7" s="181" t="s">
        <v>6</v>
      </c>
      <c r="D7" s="181"/>
      <c r="E7" s="181"/>
      <c r="F7" s="181"/>
      <c r="G7" s="181" t="s">
        <v>7</v>
      </c>
      <c r="H7" s="181" t="s">
        <v>8</v>
      </c>
      <c r="I7" s="181" t="s">
        <v>9</v>
      </c>
      <c r="J7" s="181"/>
      <c r="K7" s="182"/>
    </row>
    <row r="8" spans="2:11" ht="18.75" hidden="1">
      <c r="B8" s="180" t="s">
        <v>177</v>
      </c>
      <c r="C8" s="183">
        <v>48.28</v>
      </c>
      <c r="D8" s="183">
        <v>0</v>
      </c>
      <c r="E8" s="183"/>
      <c r="F8" s="184"/>
      <c r="G8" s="180"/>
      <c r="H8" s="183">
        <v>0</v>
      </c>
      <c r="I8" s="184">
        <v>48.28</v>
      </c>
      <c r="J8" s="180"/>
      <c r="K8" s="185"/>
    </row>
    <row r="9" spans="2:11" ht="18.75" hidden="1">
      <c r="B9" s="180" t="s">
        <v>11</v>
      </c>
      <c r="C9" s="183">
        <v>4790.06</v>
      </c>
      <c r="D9" s="183">
        <v>3707.55</v>
      </c>
      <c r="E9" s="183"/>
      <c r="F9" s="184">
        <v>2795.32</v>
      </c>
      <c r="G9" s="180"/>
      <c r="H9" s="183">
        <v>2795.32</v>
      </c>
      <c r="I9" s="184">
        <v>5702.29</v>
      </c>
      <c r="J9" s="180"/>
      <c r="K9" s="185"/>
    </row>
    <row r="10" spans="2:11" ht="18.75" hidden="1">
      <c r="B10" s="180" t="s">
        <v>12</v>
      </c>
      <c r="C10" s="180"/>
      <c r="D10" s="183">
        <f>SUM(D8:D9)</f>
        <v>3707.55</v>
      </c>
      <c r="E10" s="183"/>
      <c r="F10" s="180"/>
      <c r="G10" s="180"/>
      <c r="H10" s="183">
        <f>SUM(H8:H9)</f>
        <v>2795.32</v>
      </c>
      <c r="I10" s="180"/>
      <c r="J10" s="180"/>
      <c r="K10" s="185"/>
    </row>
    <row r="11" ht="18.75" hidden="1">
      <c r="B11" s="177" t="s">
        <v>296</v>
      </c>
    </row>
    <row r="12" ht="7.5" customHeight="1" hidden="1"/>
    <row r="13" ht="8.25" customHeight="1" hidden="1"/>
    <row r="14" spans="2:17" ht="18.75" hidden="1">
      <c r="B14" s="186" t="s">
        <v>252</v>
      </c>
      <c r="C14" s="511" t="s">
        <v>14</v>
      </c>
      <c r="D14" s="512"/>
      <c r="E14" s="463"/>
      <c r="F14" s="181"/>
      <c r="G14" s="181"/>
      <c r="H14" s="181"/>
      <c r="I14" s="181" t="s">
        <v>20</v>
      </c>
      <c r="J14" s="185"/>
      <c r="K14" s="185"/>
      <c r="L14" s="185"/>
      <c r="M14" s="185"/>
      <c r="N14" s="185"/>
      <c r="O14" s="185"/>
      <c r="P14" s="185"/>
      <c r="Q14" s="185"/>
    </row>
    <row r="15" spans="2:17" ht="14.25" customHeight="1" hidden="1">
      <c r="B15" s="187"/>
      <c r="C15" s="513"/>
      <c r="D15" s="514"/>
      <c r="E15" s="464"/>
      <c r="F15" s="181"/>
      <c r="G15" s="181"/>
      <c r="H15" s="181" t="s">
        <v>270</v>
      </c>
      <c r="I15" s="181"/>
      <c r="J15" s="185"/>
      <c r="K15" s="185"/>
      <c r="L15" s="185"/>
      <c r="M15" s="185"/>
      <c r="N15" s="185"/>
      <c r="O15" s="185"/>
      <c r="P15" s="185"/>
      <c r="Q15" s="185"/>
    </row>
    <row r="16" spans="2:17" ht="3.75" customHeight="1" hidden="1">
      <c r="B16" s="188"/>
      <c r="C16" s="180"/>
      <c r="D16" s="180"/>
      <c r="E16" s="180"/>
      <c r="F16" s="180"/>
      <c r="G16" s="180"/>
      <c r="H16" s="180"/>
      <c r="I16" s="180"/>
      <c r="J16" s="185"/>
      <c r="K16" s="185"/>
      <c r="L16" s="185"/>
      <c r="M16" s="185"/>
      <c r="N16" s="185"/>
      <c r="O16" s="185"/>
      <c r="P16" s="185"/>
      <c r="Q16" s="185"/>
    </row>
    <row r="17" spans="2:17" ht="13.5" customHeight="1" hidden="1">
      <c r="B17" s="180"/>
      <c r="C17" s="180"/>
      <c r="D17" s="180"/>
      <c r="E17" s="180"/>
      <c r="F17" s="180"/>
      <c r="G17" s="180"/>
      <c r="H17" s="180"/>
      <c r="I17" s="180"/>
      <c r="J17" s="185"/>
      <c r="K17" s="185"/>
      <c r="L17" s="185"/>
      <c r="M17" s="185"/>
      <c r="N17" s="185"/>
      <c r="O17" s="185"/>
      <c r="P17" s="185"/>
      <c r="Q17" s="185"/>
    </row>
    <row r="18" spans="2:17" ht="0.75" customHeight="1" hidden="1">
      <c r="B18" s="180"/>
      <c r="C18" s="180"/>
      <c r="D18" s="180"/>
      <c r="E18" s="180"/>
      <c r="F18" s="180"/>
      <c r="G18" s="180"/>
      <c r="H18" s="180"/>
      <c r="I18" s="180"/>
      <c r="J18" s="185"/>
      <c r="K18" s="185"/>
      <c r="L18" s="185"/>
      <c r="M18" s="185"/>
      <c r="N18" s="185"/>
      <c r="O18" s="185"/>
      <c r="P18" s="185"/>
      <c r="Q18" s="185"/>
    </row>
    <row r="19" spans="2:17" ht="14.25" customHeight="1" hidden="1" thickBot="1">
      <c r="B19" s="180"/>
      <c r="C19" s="180"/>
      <c r="D19" s="180"/>
      <c r="E19" s="180"/>
      <c r="F19" s="180"/>
      <c r="G19" s="180"/>
      <c r="H19" s="180"/>
      <c r="I19" s="180"/>
      <c r="J19" s="185"/>
      <c r="K19" s="185"/>
      <c r="L19" s="185"/>
      <c r="M19" s="185"/>
      <c r="N19" s="185"/>
      <c r="O19" s="185"/>
      <c r="P19" s="185"/>
      <c r="Q19" s="185"/>
    </row>
    <row r="20" spans="2:17" ht="0.75" customHeight="1" hidden="1">
      <c r="B20" s="180"/>
      <c r="C20" s="180"/>
      <c r="D20" s="180"/>
      <c r="E20" s="180"/>
      <c r="F20" s="180"/>
      <c r="G20" s="180"/>
      <c r="H20" s="180"/>
      <c r="I20" s="180"/>
      <c r="J20" s="185"/>
      <c r="K20" s="185"/>
      <c r="L20" s="185"/>
      <c r="M20" s="185"/>
      <c r="N20" s="185"/>
      <c r="O20" s="185"/>
      <c r="P20" s="185"/>
      <c r="Q20" s="185"/>
    </row>
    <row r="21" spans="2:17" ht="19.5" hidden="1" thickBot="1">
      <c r="B21" s="180"/>
      <c r="C21" s="180"/>
      <c r="D21" s="180"/>
      <c r="E21" s="180"/>
      <c r="F21" s="180"/>
      <c r="G21" s="189" t="s">
        <v>297</v>
      </c>
      <c r="H21" s="190" t="s">
        <v>262</v>
      </c>
      <c r="I21" s="180"/>
      <c r="J21" s="185"/>
      <c r="K21" s="185"/>
      <c r="L21" s="185"/>
      <c r="M21" s="185"/>
      <c r="N21" s="185"/>
      <c r="O21" s="185"/>
      <c r="P21" s="185"/>
      <c r="Q21" s="185"/>
    </row>
    <row r="22" spans="2:17" ht="18.75" hidden="1">
      <c r="B22" s="191" t="s">
        <v>215</v>
      </c>
      <c r="C22" s="191"/>
      <c r="D22" s="191"/>
      <c r="E22" s="191"/>
      <c r="F22" s="183"/>
      <c r="G22" s="180">
        <v>347.8</v>
      </c>
      <c r="H22" s="180">
        <v>7.55</v>
      </c>
      <c r="I22" s="184">
        <f>G22*H22</f>
        <v>2625.89</v>
      </c>
      <c r="J22" s="185"/>
      <c r="K22" s="185"/>
      <c r="L22" s="185"/>
      <c r="M22" s="185"/>
      <c r="N22" s="185"/>
      <c r="O22" s="185"/>
      <c r="P22" s="185"/>
      <c r="Q22" s="185"/>
    </row>
    <row r="23" spans="2:17" ht="18.75" hidden="1">
      <c r="B23" s="191" t="s">
        <v>216</v>
      </c>
      <c r="C23" s="191"/>
      <c r="D23" s="191"/>
      <c r="E23" s="191"/>
      <c r="F23" s="180"/>
      <c r="G23" s="180"/>
      <c r="H23" s="180"/>
      <c r="I23" s="180"/>
      <c r="J23" s="185"/>
      <c r="K23" s="185"/>
      <c r="L23" s="185"/>
      <c r="M23" s="185"/>
      <c r="N23" s="185"/>
      <c r="O23" s="185"/>
      <c r="P23" s="185"/>
      <c r="Q23" s="185"/>
    </row>
    <row r="24" spans="2:17" ht="2.25" customHeight="1" hidden="1">
      <c r="B24" s="191" t="s">
        <v>217</v>
      </c>
      <c r="C24" s="191" t="s">
        <v>218</v>
      </c>
      <c r="D24" s="191"/>
      <c r="E24" s="191"/>
      <c r="F24" s="180"/>
      <c r="G24" s="180"/>
      <c r="H24" s="180"/>
      <c r="I24" s="180"/>
      <c r="J24" s="185"/>
      <c r="K24" s="185"/>
      <c r="L24" s="185"/>
      <c r="M24" s="185"/>
      <c r="N24" s="185"/>
      <c r="O24" s="185"/>
      <c r="P24" s="185"/>
      <c r="Q24" s="185"/>
    </row>
    <row r="25" spans="2:17" ht="14.25" customHeight="1" hidden="1">
      <c r="B25" s="191" t="s">
        <v>219</v>
      </c>
      <c r="C25" s="191"/>
      <c r="D25" s="191"/>
      <c r="E25" s="191"/>
      <c r="F25" s="180"/>
      <c r="G25" s="180"/>
      <c r="H25" s="180"/>
      <c r="I25" s="180"/>
      <c r="J25" s="185"/>
      <c r="K25" s="185"/>
      <c r="L25" s="185"/>
      <c r="M25" s="185"/>
      <c r="N25" s="185"/>
      <c r="O25" s="185"/>
      <c r="P25" s="185"/>
      <c r="Q25" s="185"/>
    </row>
    <row r="26" spans="2:17" ht="18.75" hidden="1">
      <c r="B26" s="180"/>
      <c r="C26" s="180"/>
      <c r="D26" s="180"/>
      <c r="E26" s="180"/>
      <c r="F26" s="180"/>
      <c r="G26" s="180"/>
      <c r="H26" s="180"/>
      <c r="I26" s="180"/>
      <c r="J26" s="185"/>
      <c r="K26" s="185"/>
      <c r="L26" s="185"/>
      <c r="M26" s="185"/>
      <c r="N26" s="185"/>
      <c r="O26" s="185"/>
      <c r="P26" s="185"/>
      <c r="Q26" s="185"/>
    </row>
    <row r="27" spans="2:17" ht="0.75" customHeight="1" hidden="1">
      <c r="B27" s="180"/>
      <c r="C27" s="180"/>
      <c r="D27" s="180"/>
      <c r="E27" s="180"/>
      <c r="F27" s="180"/>
      <c r="G27" s="180"/>
      <c r="H27" s="180"/>
      <c r="I27" s="180"/>
      <c r="J27" s="185"/>
      <c r="K27" s="185"/>
      <c r="L27" s="185"/>
      <c r="M27" s="185"/>
      <c r="N27" s="185"/>
      <c r="O27" s="185"/>
      <c r="P27" s="185"/>
      <c r="Q27" s="185"/>
    </row>
    <row r="28" spans="2:17" ht="3.75" customHeight="1" hidden="1">
      <c r="B28" s="180"/>
      <c r="C28" s="180"/>
      <c r="D28" s="180"/>
      <c r="E28" s="180"/>
      <c r="F28" s="180"/>
      <c r="G28" s="180"/>
      <c r="H28" s="180"/>
      <c r="I28" s="180"/>
      <c r="J28" s="185"/>
      <c r="K28" s="185"/>
      <c r="L28" s="185"/>
      <c r="M28" s="185"/>
      <c r="N28" s="185"/>
      <c r="O28" s="185"/>
      <c r="P28" s="185"/>
      <c r="Q28" s="185"/>
    </row>
    <row r="29" spans="2:17" ht="18.75" hidden="1">
      <c r="B29" s="180"/>
      <c r="C29" s="180"/>
      <c r="D29" s="180"/>
      <c r="E29" s="180"/>
      <c r="F29" s="180"/>
      <c r="G29" s="180"/>
      <c r="H29" s="180"/>
      <c r="I29" s="180"/>
      <c r="J29" s="185"/>
      <c r="K29" s="185"/>
      <c r="L29" s="185"/>
      <c r="M29" s="185"/>
      <c r="N29" s="185"/>
      <c r="O29" s="185"/>
      <c r="P29" s="185"/>
      <c r="Q29" s="185"/>
    </row>
    <row r="30" spans="2:17" ht="0.75" customHeight="1" hidden="1">
      <c r="B30" s="180"/>
      <c r="C30" s="180"/>
      <c r="D30" s="180"/>
      <c r="E30" s="180"/>
      <c r="F30" s="180"/>
      <c r="G30" s="180"/>
      <c r="H30" s="180"/>
      <c r="I30" s="180"/>
      <c r="J30" s="185"/>
      <c r="K30" s="185"/>
      <c r="L30" s="185"/>
      <c r="M30" s="185"/>
      <c r="N30" s="185"/>
      <c r="O30" s="185"/>
      <c r="P30" s="185"/>
      <c r="Q30" s="185"/>
    </row>
    <row r="31" spans="2:17" ht="18.75" hidden="1">
      <c r="B31" s="180"/>
      <c r="C31" s="180"/>
      <c r="D31" s="180"/>
      <c r="E31" s="180"/>
      <c r="F31" s="180"/>
      <c r="G31" s="180"/>
      <c r="H31" s="180"/>
      <c r="I31" s="180"/>
      <c r="J31" s="185"/>
      <c r="K31" s="185"/>
      <c r="L31" s="185"/>
      <c r="M31" s="185"/>
      <c r="N31" s="185"/>
      <c r="O31" s="185"/>
      <c r="P31" s="185"/>
      <c r="Q31" s="185"/>
    </row>
    <row r="32" spans="2:17" ht="18.75" hidden="1">
      <c r="B32" s="180"/>
      <c r="C32" s="180"/>
      <c r="D32" s="180"/>
      <c r="E32" s="180"/>
      <c r="F32" s="180"/>
      <c r="G32" s="180"/>
      <c r="H32" s="180"/>
      <c r="I32" s="180"/>
      <c r="J32" s="185"/>
      <c r="K32" s="185"/>
      <c r="L32" s="185"/>
      <c r="M32" s="185"/>
      <c r="N32" s="185"/>
      <c r="O32" s="185"/>
      <c r="P32" s="185"/>
      <c r="Q32" s="185"/>
    </row>
    <row r="33" spans="1:28" s="146" customFormat="1" ht="18.75" hidden="1">
      <c r="A33" s="177"/>
      <c r="B33" s="180"/>
      <c r="C33" s="180"/>
      <c r="D33" s="180"/>
      <c r="E33" s="180"/>
      <c r="F33" s="180"/>
      <c r="G33" s="181"/>
      <c r="H33" s="181"/>
      <c r="I33" s="192"/>
      <c r="J33" s="185"/>
      <c r="K33" s="185"/>
      <c r="L33" s="185"/>
      <c r="M33" s="185"/>
      <c r="N33" s="185"/>
      <c r="O33" s="185"/>
      <c r="P33" s="185"/>
      <c r="Q33" s="185"/>
      <c r="R33" s="177"/>
      <c r="S33" s="177"/>
      <c r="T33" s="177"/>
      <c r="U33" s="177"/>
      <c r="V33" s="177"/>
      <c r="W33" s="178"/>
      <c r="X33" s="178"/>
      <c r="Y33" s="178"/>
      <c r="Z33" s="178"/>
      <c r="AA33" s="178"/>
      <c r="AB33" s="178"/>
    </row>
    <row r="34" spans="1:28" s="146" customFormat="1" ht="18.75" hidden="1">
      <c r="A34" s="177"/>
      <c r="B34" s="180"/>
      <c r="C34" s="180"/>
      <c r="D34" s="180"/>
      <c r="E34" s="180"/>
      <c r="F34" s="180"/>
      <c r="G34" s="180"/>
      <c r="H34" s="180" t="s">
        <v>27</v>
      </c>
      <c r="I34" s="193">
        <f>SUM(I17:I33)</f>
        <v>2625.89</v>
      </c>
      <c r="J34" s="185"/>
      <c r="K34" s="185"/>
      <c r="L34" s="185"/>
      <c r="M34" s="185"/>
      <c r="N34" s="185"/>
      <c r="O34" s="185"/>
      <c r="P34" s="185"/>
      <c r="Q34" s="185"/>
      <c r="R34" s="177"/>
      <c r="S34" s="177"/>
      <c r="T34" s="177"/>
      <c r="U34" s="177"/>
      <c r="V34" s="177"/>
      <c r="W34" s="178"/>
      <c r="X34" s="178"/>
      <c r="Y34" s="178"/>
      <c r="Z34" s="178"/>
      <c r="AA34" s="178"/>
      <c r="AB34" s="178"/>
    </row>
    <row r="35" spans="1:28" s="146" customFormat="1" ht="18.75">
      <c r="A35" s="515" t="s">
        <v>298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8"/>
      <c r="X35" s="178"/>
      <c r="Y35" s="178"/>
      <c r="Z35" s="178"/>
      <c r="AA35" s="178"/>
      <c r="AB35" s="178"/>
    </row>
    <row r="36" spans="1:28" s="146" customFormat="1" ht="18.75">
      <c r="A36" s="515"/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8"/>
      <c r="X36" s="178"/>
      <c r="Y36" s="178"/>
      <c r="Z36" s="178"/>
      <c r="AA36" s="178"/>
      <c r="AB36" s="178"/>
    </row>
    <row r="37" spans="1:28" s="146" customFormat="1" ht="18.75" hidden="1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8"/>
      <c r="X37" s="178"/>
      <c r="Y37" s="178"/>
      <c r="Z37" s="178"/>
      <c r="AA37" s="178"/>
      <c r="AB37" s="178"/>
    </row>
    <row r="38" spans="1:28" s="146" customFormat="1" ht="18.75" hidden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8"/>
      <c r="X38" s="178"/>
      <c r="Y38" s="178"/>
      <c r="Z38" s="178"/>
      <c r="AA38" s="178"/>
      <c r="AB38" s="178"/>
    </row>
    <row r="39" spans="1:28" s="146" customFormat="1" ht="18.75">
      <c r="A39" s="194"/>
      <c r="B39" s="195"/>
      <c r="C39" s="195"/>
      <c r="D39" s="195"/>
      <c r="E39" s="195"/>
      <c r="F39" s="195"/>
      <c r="G39" s="195"/>
      <c r="H39" s="194"/>
      <c r="I39" s="194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8"/>
      <c r="X39" s="178"/>
      <c r="Y39" s="178"/>
      <c r="Z39" s="178"/>
      <c r="AA39" s="178"/>
      <c r="AB39" s="178"/>
    </row>
    <row r="40" spans="1:28" s="146" customFormat="1" ht="18.75">
      <c r="A40" s="194"/>
      <c r="B40" s="194" t="s">
        <v>299</v>
      </c>
      <c r="C40" s="195"/>
      <c r="D40" s="195"/>
      <c r="E40" s="195"/>
      <c r="F40" s="195"/>
      <c r="G40" s="194"/>
      <c r="H40" s="195"/>
      <c r="I40" s="194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8"/>
      <c r="X40" s="178"/>
      <c r="Y40" s="178"/>
      <c r="Z40" s="178"/>
      <c r="AA40" s="178"/>
      <c r="AB40" s="178"/>
    </row>
    <row r="41" spans="1:28" s="146" customFormat="1" ht="18.75">
      <c r="A41" s="194"/>
      <c r="B41" s="195" t="s">
        <v>300</v>
      </c>
      <c r="C41" s="194" t="s">
        <v>301</v>
      </c>
      <c r="D41" s="194"/>
      <c r="E41" s="194"/>
      <c r="F41" s="195"/>
      <c r="G41" s="194"/>
      <c r="H41" s="195"/>
      <c r="I41" s="194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8"/>
      <c r="X41" s="178"/>
      <c r="Y41" s="178"/>
      <c r="Z41" s="178"/>
      <c r="AA41" s="178"/>
      <c r="AB41" s="178"/>
    </row>
    <row r="42" spans="1:28" s="146" customFormat="1" ht="18.75">
      <c r="A42" s="194"/>
      <c r="B42" s="195" t="s">
        <v>302</v>
      </c>
      <c r="C42" s="196">
        <v>1798.5</v>
      </c>
      <c r="D42" s="194" t="s">
        <v>303</v>
      </c>
      <c r="E42" s="194"/>
      <c r="F42" s="195"/>
      <c r="G42" s="194"/>
      <c r="H42" s="195"/>
      <c r="I42" s="194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8"/>
      <c r="X42" s="178"/>
      <c r="Y42" s="178"/>
      <c r="Z42" s="178"/>
      <c r="AA42" s="178"/>
      <c r="AB42" s="178"/>
    </row>
    <row r="43" spans="1:29" s="146" customFormat="1" ht="18" customHeight="1">
      <c r="A43" s="194"/>
      <c r="B43" s="195" t="s">
        <v>304</v>
      </c>
      <c r="C43" s="197" t="s">
        <v>341</v>
      </c>
      <c r="D43" s="194" t="s">
        <v>435</v>
      </c>
      <c r="E43" s="194"/>
      <c r="F43" s="194"/>
      <c r="G43" s="195"/>
      <c r="H43" s="195"/>
      <c r="I43" s="194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85"/>
      <c r="W43" s="239"/>
      <c r="X43" s="239"/>
      <c r="Y43" s="239"/>
      <c r="Z43" s="239"/>
      <c r="AA43" s="239"/>
      <c r="AB43" s="239"/>
      <c r="AC43" s="320"/>
    </row>
    <row r="44" spans="1:29" s="146" customFormat="1" ht="18" customHeight="1">
      <c r="A44" s="194"/>
      <c r="B44" s="195"/>
      <c r="C44" s="197"/>
      <c r="D44" s="194"/>
      <c r="E44" s="194"/>
      <c r="F44" s="194"/>
      <c r="G44" s="195"/>
      <c r="H44" s="195"/>
      <c r="I44" s="194"/>
      <c r="J44" s="177"/>
      <c r="K44" s="177"/>
      <c r="M44" s="177"/>
      <c r="N44" s="177"/>
      <c r="O44" s="177"/>
      <c r="P44" s="177"/>
      <c r="Q44" s="177"/>
      <c r="R44" s="177"/>
      <c r="S44" s="177"/>
      <c r="T44" s="177"/>
      <c r="U44" s="177"/>
      <c r="V44" s="185"/>
      <c r="W44" s="564"/>
      <c r="X44" s="564"/>
      <c r="Y44" s="564"/>
      <c r="Z44" s="564"/>
      <c r="AA44" s="564"/>
      <c r="AB44" s="239"/>
      <c r="AC44" s="320"/>
    </row>
    <row r="45" spans="1:29" s="146" customFormat="1" ht="60" customHeight="1">
      <c r="A45" s="194"/>
      <c r="B45" s="195"/>
      <c r="C45" s="197"/>
      <c r="D45" s="194"/>
      <c r="E45" s="194"/>
      <c r="F45" s="194"/>
      <c r="G45" s="198" t="s">
        <v>307</v>
      </c>
      <c r="H45" s="199" t="s">
        <v>1</v>
      </c>
      <c r="I45" s="199" t="s">
        <v>2</v>
      </c>
      <c r="J45" s="200" t="s">
        <v>308</v>
      </c>
      <c r="K45" s="460" t="s">
        <v>309</v>
      </c>
      <c r="M45" s="177"/>
      <c r="N45" s="177"/>
      <c r="O45" s="177"/>
      <c r="P45" s="177"/>
      <c r="Q45" s="177"/>
      <c r="R45" s="177"/>
      <c r="S45" s="177"/>
      <c r="T45" s="177"/>
      <c r="U45" s="177"/>
      <c r="V45" s="320"/>
      <c r="W45" s="321"/>
      <c r="X45" s="321"/>
      <c r="Y45" s="321"/>
      <c r="Z45" s="321"/>
      <c r="AA45" s="321"/>
      <c r="AB45" s="239"/>
      <c r="AC45" s="320"/>
    </row>
    <row r="46" spans="1:29" s="207" customFormat="1" ht="12.75" customHeight="1">
      <c r="A46" s="202"/>
      <c r="B46" s="203"/>
      <c r="C46" s="204"/>
      <c r="D46" s="202"/>
      <c r="E46" s="202"/>
      <c r="F46" s="202"/>
      <c r="G46" s="205" t="s">
        <v>51</v>
      </c>
      <c r="H46" s="205" t="s">
        <v>51</v>
      </c>
      <c r="I46" s="205" t="s">
        <v>51</v>
      </c>
      <c r="J46" s="205" t="s">
        <v>51</v>
      </c>
      <c r="K46" s="205" t="s">
        <v>51</v>
      </c>
      <c r="M46" s="206" t="s">
        <v>397</v>
      </c>
      <c r="N46" s="206" t="s">
        <v>398</v>
      </c>
      <c r="O46" s="280" t="s">
        <v>409</v>
      </c>
      <c r="P46" s="280" t="s">
        <v>311</v>
      </c>
      <c r="Q46" s="280" t="s">
        <v>410</v>
      </c>
      <c r="R46" s="280" t="s">
        <v>411</v>
      </c>
      <c r="S46" s="206"/>
      <c r="V46" s="322"/>
      <c r="W46" s="323"/>
      <c r="X46" s="323"/>
      <c r="Y46" s="323"/>
      <c r="Z46" s="323"/>
      <c r="AA46" s="323"/>
      <c r="AB46" s="324"/>
      <c r="AC46" s="282"/>
    </row>
    <row r="47" spans="1:29" s="146" customFormat="1" ht="33" customHeight="1">
      <c r="A47" s="194"/>
      <c r="B47" s="503" t="s">
        <v>314</v>
      </c>
      <c r="C47" s="503"/>
      <c r="D47" s="503"/>
      <c r="E47" s="503"/>
      <c r="F47" s="503"/>
      <c r="G47" s="210">
        <f>G49+G50</f>
        <v>16.1</v>
      </c>
      <c r="H47" s="211">
        <f>H49+H50</f>
        <v>28955.850000000002</v>
      </c>
      <c r="I47" s="211">
        <f>I49+I50</f>
        <v>29196.43</v>
      </c>
      <c r="J47" s="211">
        <f>J50+J49</f>
        <v>18038.955</v>
      </c>
      <c r="K47" s="211">
        <f>I47-J47</f>
        <v>11157.474999999999</v>
      </c>
      <c r="M47" s="370">
        <v>76038.13</v>
      </c>
      <c r="N47" s="370">
        <v>75797.55</v>
      </c>
      <c r="O47" s="285">
        <v>29138.36</v>
      </c>
      <c r="P47" s="285">
        <v>58.07</v>
      </c>
      <c r="Q47" s="285">
        <v>73.23</v>
      </c>
      <c r="R47" s="285">
        <v>0</v>
      </c>
      <c r="S47" s="286"/>
      <c r="T47" s="177"/>
      <c r="U47" s="177"/>
      <c r="V47" s="322"/>
      <c r="W47" s="325"/>
      <c r="X47" s="325"/>
      <c r="Y47" s="325"/>
      <c r="Z47" s="323"/>
      <c r="AA47" s="326"/>
      <c r="AB47" s="239"/>
      <c r="AC47" s="320"/>
    </row>
    <row r="48" spans="1:29" s="146" customFormat="1" ht="18" customHeight="1">
      <c r="A48" s="194"/>
      <c r="B48" s="516" t="s">
        <v>315</v>
      </c>
      <c r="C48" s="486"/>
      <c r="D48" s="486"/>
      <c r="E48" s="486"/>
      <c r="F48" s="487"/>
      <c r="G48" s="213"/>
      <c r="H48" s="214"/>
      <c r="I48" s="214"/>
      <c r="J48" s="180"/>
      <c r="K48" s="180"/>
      <c r="L48" s="385">
        <f>K49+K50</f>
        <v>11157.474999999999</v>
      </c>
      <c r="M48" s="177"/>
      <c r="N48" s="177"/>
      <c r="O48" s="177"/>
      <c r="P48" s="177"/>
      <c r="Q48" s="177"/>
      <c r="R48" s="177"/>
      <c r="S48" s="177"/>
      <c r="T48" s="177"/>
      <c r="U48" s="177"/>
      <c r="V48" s="322"/>
      <c r="W48" s="325"/>
      <c r="X48" s="325"/>
      <c r="Y48" s="325"/>
      <c r="Z48" s="323"/>
      <c r="AA48" s="326"/>
      <c r="AB48" s="239"/>
      <c r="AC48" s="320"/>
    </row>
    <row r="49" spans="1:29" s="146" customFormat="1" ht="18" customHeight="1">
      <c r="A49" s="194"/>
      <c r="B49" s="501" t="s">
        <v>11</v>
      </c>
      <c r="C49" s="501"/>
      <c r="D49" s="501"/>
      <c r="E49" s="501"/>
      <c r="F49" s="501"/>
      <c r="G49" s="213">
        <f>G58</f>
        <v>10.030000000000001</v>
      </c>
      <c r="H49" s="214">
        <f>G49*C42</f>
        <v>18038.955</v>
      </c>
      <c r="I49" s="214">
        <f>H49</f>
        <v>18038.955</v>
      </c>
      <c r="J49" s="214">
        <f>H58</f>
        <v>18038.955</v>
      </c>
      <c r="K49" s="214">
        <f>I49-J49</f>
        <v>0</v>
      </c>
      <c r="M49" s="177"/>
      <c r="N49" s="177"/>
      <c r="O49" s="177"/>
      <c r="P49" s="177"/>
      <c r="Q49" s="177"/>
      <c r="R49" s="177"/>
      <c r="S49" s="177"/>
      <c r="T49" s="177"/>
      <c r="U49" s="177"/>
      <c r="V49" s="322"/>
      <c r="W49" s="327"/>
      <c r="X49" s="327"/>
      <c r="Y49" s="327"/>
      <c r="Z49" s="323"/>
      <c r="AA49" s="328"/>
      <c r="AB49" s="239"/>
      <c r="AC49" s="320"/>
    </row>
    <row r="50" spans="1:29" s="146" customFormat="1" ht="18" customHeight="1">
      <c r="A50" s="194"/>
      <c r="B50" s="501" t="s">
        <v>62</v>
      </c>
      <c r="C50" s="501"/>
      <c r="D50" s="501"/>
      <c r="E50" s="501"/>
      <c r="F50" s="501"/>
      <c r="G50" s="213">
        <v>6.07</v>
      </c>
      <c r="H50" s="214">
        <f>G50*C42</f>
        <v>10916.895</v>
      </c>
      <c r="I50" s="214">
        <f>O47+P47-I49</f>
        <v>11157.474999999999</v>
      </c>
      <c r="J50" s="214">
        <f>H64</f>
        <v>0</v>
      </c>
      <c r="K50" s="214">
        <f>I50-J50</f>
        <v>11157.474999999999</v>
      </c>
      <c r="M50" s="177"/>
      <c r="N50" s="177"/>
      <c r="O50" s="177"/>
      <c r="P50" s="177"/>
      <c r="Q50" s="177"/>
      <c r="R50" s="177"/>
      <c r="S50" s="177"/>
      <c r="T50" s="177"/>
      <c r="U50" s="177"/>
      <c r="V50" s="322"/>
      <c r="W50" s="325"/>
      <c r="X50" s="325"/>
      <c r="Y50" s="325"/>
      <c r="Z50" s="323"/>
      <c r="AA50" s="326"/>
      <c r="AB50" s="239"/>
      <c r="AC50" s="320"/>
    </row>
    <row r="51" spans="1:29" s="146" customFormat="1" ht="36.75" customHeight="1">
      <c r="A51" s="194"/>
      <c r="B51" s="279"/>
      <c r="C51" s="279"/>
      <c r="D51" s="279"/>
      <c r="E51" s="279"/>
      <c r="F51" s="278"/>
      <c r="G51" s="177"/>
      <c r="H51" s="177"/>
      <c r="I51" s="177"/>
      <c r="J51" s="177"/>
      <c r="K51" s="177"/>
      <c r="M51" s="177"/>
      <c r="N51" s="177"/>
      <c r="O51" s="177"/>
      <c r="P51" s="177"/>
      <c r="Q51" s="177"/>
      <c r="R51" s="177"/>
      <c r="S51" s="177"/>
      <c r="T51" s="177"/>
      <c r="U51" s="177"/>
      <c r="V51" s="322"/>
      <c r="W51" s="325"/>
      <c r="X51" s="325"/>
      <c r="Y51" s="325"/>
      <c r="Z51" s="323"/>
      <c r="AA51" s="326"/>
      <c r="AB51" s="239"/>
      <c r="AC51" s="320"/>
    </row>
    <row r="52" spans="1:29" s="146" customFormat="1" ht="18.75">
      <c r="A52" s="194"/>
      <c r="B52" s="177"/>
      <c r="C52" s="177"/>
      <c r="D52" s="177"/>
      <c r="E52" s="177"/>
      <c r="F52" s="177"/>
      <c r="G52" s="215" t="s">
        <v>345</v>
      </c>
      <c r="H52" s="215" t="s">
        <v>1</v>
      </c>
      <c r="I52" s="215" t="s">
        <v>2</v>
      </c>
      <c r="J52" s="215" t="s">
        <v>346</v>
      </c>
      <c r="K52" s="215" t="s">
        <v>391</v>
      </c>
      <c r="L52" s="216"/>
      <c r="M52" s="177"/>
      <c r="N52" s="177"/>
      <c r="O52" s="177"/>
      <c r="P52" s="177"/>
      <c r="Q52" s="177"/>
      <c r="R52" s="177"/>
      <c r="S52" s="177"/>
      <c r="T52" s="177"/>
      <c r="U52" s="177"/>
      <c r="V52" s="322"/>
      <c r="W52" s="325"/>
      <c r="X52" s="325"/>
      <c r="Y52" s="325"/>
      <c r="Z52" s="323"/>
      <c r="AA52" s="326"/>
      <c r="AB52" s="239"/>
      <c r="AC52" s="320"/>
    </row>
    <row r="53" spans="1:29" s="146" customFormat="1" ht="18" customHeight="1">
      <c r="A53" s="177"/>
      <c r="B53" s="503" t="s">
        <v>344</v>
      </c>
      <c r="C53" s="503"/>
      <c r="D53" s="503"/>
      <c r="E53" s="503"/>
      <c r="F53" s="517"/>
      <c r="G53" s="217">
        <f>'10 16 г'!J53</f>
        <v>4166.639999999995</v>
      </c>
      <c r="H53" s="217">
        <f>Q47</f>
        <v>73.23</v>
      </c>
      <c r="I53" s="217">
        <f>R47</f>
        <v>0</v>
      </c>
      <c r="J53" s="217">
        <f>G53+H53-I53</f>
        <v>4239.869999999994</v>
      </c>
      <c r="K53" s="217">
        <f>I53+D54</f>
        <v>0</v>
      </c>
      <c r="L53" s="177"/>
      <c r="M53" s="177"/>
      <c r="N53" s="185"/>
      <c r="O53" s="177"/>
      <c r="P53" s="177"/>
      <c r="Q53" s="177"/>
      <c r="R53" s="177"/>
      <c r="S53" s="177"/>
      <c r="T53" s="177"/>
      <c r="U53" s="177"/>
      <c r="V53" s="322"/>
      <c r="W53" s="325"/>
      <c r="X53" s="325"/>
      <c r="Y53" s="325"/>
      <c r="Z53" s="323"/>
      <c r="AA53" s="326"/>
      <c r="AB53" s="239"/>
      <c r="AC53" s="320"/>
    </row>
    <row r="54" spans="1:29" s="146" customFormat="1" ht="18" customHeight="1">
      <c r="A54" s="177"/>
      <c r="B54" s="566"/>
      <c r="C54" s="566"/>
      <c r="D54" s="231"/>
      <c r="E54" s="231"/>
      <c r="F54" s="194" t="s">
        <v>422</v>
      </c>
      <c r="G54" s="195"/>
      <c r="H54" s="195"/>
      <c r="I54" s="194"/>
      <c r="J54" s="177"/>
      <c r="K54" s="177"/>
      <c r="L54" s="177"/>
      <c r="M54" s="177"/>
      <c r="N54" s="281"/>
      <c r="O54" s="177"/>
      <c r="P54" s="177"/>
      <c r="Q54" s="177"/>
      <c r="R54" s="177"/>
      <c r="S54" s="177"/>
      <c r="T54" s="177"/>
      <c r="U54" s="177"/>
      <c r="V54" s="322"/>
      <c r="W54" s="325"/>
      <c r="X54" s="325"/>
      <c r="Y54" s="325"/>
      <c r="Z54" s="323"/>
      <c r="AA54" s="326"/>
      <c r="AB54" s="239"/>
      <c r="AC54" s="320"/>
    </row>
    <row r="55" spans="1:29" s="146" customFormat="1" ht="18.75">
      <c r="A55" s="194"/>
      <c r="B55" s="218"/>
      <c r="C55" s="219"/>
      <c r="D55" s="220"/>
      <c r="E55" s="220"/>
      <c r="F55" s="220"/>
      <c r="G55" s="217" t="s">
        <v>307</v>
      </c>
      <c r="H55" s="217" t="s">
        <v>317</v>
      </c>
      <c r="I55" s="194"/>
      <c r="J55" s="177"/>
      <c r="K55" s="177"/>
      <c r="L55" s="553" t="s">
        <v>321</v>
      </c>
      <c r="M55" s="553"/>
      <c r="N55" s="552" t="s">
        <v>338</v>
      </c>
      <c r="O55" s="406"/>
      <c r="P55" s="407"/>
      <c r="Q55" s="177"/>
      <c r="R55" s="177"/>
      <c r="S55" s="177"/>
      <c r="T55" s="177"/>
      <c r="U55" s="177"/>
      <c r="V55" s="322"/>
      <c r="W55" s="325"/>
      <c r="X55" s="325"/>
      <c r="Y55" s="325"/>
      <c r="Z55" s="323"/>
      <c r="AA55" s="326"/>
      <c r="AB55" s="239"/>
      <c r="AC55" s="320"/>
    </row>
    <row r="56" spans="1:29" s="207" customFormat="1" ht="11.25" customHeight="1">
      <c r="A56" s="221"/>
      <c r="B56" s="222"/>
      <c r="C56" s="223"/>
      <c r="D56" s="224"/>
      <c r="E56" s="224"/>
      <c r="F56" s="224"/>
      <c r="G56" s="205" t="s">
        <v>51</v>
      </c>
      <c r="H56" s="205" t="s">
        <v>51</v>
      </c>
      <c r="I56" s="202"/>
      <c r="L56" s="553"/>
      <c r="M56" s="553"/>
      <c r="N56" s="552"/>
      <c r="O56" s="408"/>
      <c r="P56" s="124"/>
      <c r="V56" s="322"/>
      <c r="W56" s="325"/>
      <c r="X56" s="325"/>
      <c r="Y56" s="325"/>
      <c r="Z56" s="323"/>
      <c r="AA56" s="326"/>
      <c r="AB56" s="324"/>
      <c r="AC56" s="282"/>
    </row>
    <row r="57" spans="1:29" s="146" customFormat="1" ht="33.75" customHeight="1">
      <c r="A57" s="225" t="s">
        <v>318</v>
      </c>
      <c r="B57" s="504" t="s">
        <v>342</v>
      </c>
      <c r="C57" s="505"/>
      <c r="D57" s="505"/>
      <c r="E57" s="505"/>
      <c r="F57" s="505"/>
      <c r="G57" s="180"/>
      <c r="H57" s="226">
        <f>H58+H64</f>
        <v>18038.955</v>
      </c>
      <c r="I57" s="194"/>
      <c r="J57" s="177"/>
      <c r="K57" s="177"/>
      <c r="L57" s="409" t="s">
        <v>429</v>
      </c>
      <c r="M57" s="570" t="s">
        <v>430</v>
      </c>
      <c r="N57" s="571"/>
      <c r="O57" s="410" t="s">
        <v>431</v>
      </c>
      <c r="P57" s="411" t="s">
        <v>432</v>
      </c>
      <c r="Q57" s="177"/>
      <c r="R57" s="177"/>
      <c r="S57" s="177"/>
      <c r="T57" s="177"/>
      <c r="U57" s="177"/>
      <c r="V57" s="322"/>
      <c r="W57" s="325"/>
      <c r="X57" s="325"/>
      <c r="Y57" s="325"/>
      <c r="Z57" s="323"/>
      <c r="AA57" s="326"/>
      <c r="AB57" s="239"/>
      <c r="AC57" s="320"/>
    </row>
    <row r="58" spans="1:29" s="146" customFormat="1" ht="18.75">
      <c r="A58" s="227" t="s">
        <v>320</v>
      </c>
      <c r="B58" s="506" t="s">
        <v>321</v>
      </c>
      <c r="C58" s="507"/>
      <c r="D58" s="507"/>
      <c r="E58" s="507"/>
      <c r="F58" s="508"/>
      <c r="G58" s="230">
        <f>SUM(G59:G63)</f>
        <v>10.030000000000001</v>
      </c>
      <c r="H58" s="376">
        <f>SUM(H59:H63)</f>
        <v>18038.955</v>
      </c>
      <c r="I58" s="194"/>
      <c r="J58" s="177"/>
      <c r="K58" s="229"/>
      <c r="L58" s="412"/>
      <c r="M58" s="412"/>
      <c r="N58" s="412"/>
      <c r="O58" s="412"/>
      <c r="P58" s="412"/>
      <c r="Q58" s="177"/>
      <c r="R58" s="177"/>
      <c r="S58" s="177"/>
      <c r="T58" s="177"/>
      <c r="U58" s="177"/>
      <c r="V58" s="329"/>
      <c r="W58" s="330"/>
      <c r="X58" s="330"/>
      <c r="Y58" s="330"/>
      <c r="Z58" s="330"/>
      <c r="AA58" s="330"/>
      <c r="AB58" s="239"/>
      <c r="AC58" s="320"/>
    </row>
    <row r="59" spans="1:29" s="146" customFormat="1" ht="18.75">
      <c r="A59" s="462" t="s">
        <v>322</v>
      </c>
      <c r="B59" s="509" t="s">
        <v>323</v>
      </c>
      <c r="C59" s="507"/>
      <c r="D59" s="507"/>
      <c r="E59" s="507"/>
      <c r="F59" s="508"/>
      <c r="G59" s="230">
        <v>1.5600000000000005</v>
      </c>
      <c r="H59" s="461">
        <f>G59*C$42</f>
        <v>2805.6600000000008</v>
      </c>
      <c r="I59" s="194"/>
      <c r="J59" s="177"/>
      <c r="K59" s="229"/>
      <c r="L59" s="412"/>
      <c r="M59" s="412"/>
      <c r="N59" s="412"/>
      <c r="O59" s="412"/>
      <c r="P59" s="412"/>
      <c r="Q59" s="177"/>
      <c r="R59" s="177"/>
      <c r="S59" s="177"/>
      <c r="T59" s="177"/>
      <c r="U59" s="177"/>
      <c r="V59" s="185"/>
      <c r="W59" s="239"/>
      <c r="X59" s="239"/>
      <c r="Y59" s="239"/>
      <c r="Z59" s="239"/>
      <c r="AA59" s="239"/>
      <c r="AB59" s="239"/>
      <c r="AC59" s="320"/>
    </row>
    <row r="60" spans="1:29" s="146" customFormat="1" ht="34.5" customHeight="1">
      <c r="A60" s="462" t="s">
        <v>324</v>
      </c>
      <c r="B60" s="510" t="s">
        <v>325</v>
      </c>
      <c r="C60" s="499"/>
      <c r="D60" s="499"/>
      <c r="E60" s="499"/>
      <c r="F60" s="499"/>
      <c r="G60" s="460">
        <v>1.8400000000000005</v>
      </c>
      <c r="H60" s="461">
        <f>G60*C$42</f>
        <v>3309.240000000001</v>
      </c>
      <c r="I60" s="194"/>
      <c r="J60" s="177"/>
      <c r="K60" s="229"/>
      <c r="L60" s="412"/>
      <c r="M60" s="412"/>
      <c r="N60" s="412"/>
      <c r="O60" s="412"/>
      <c r="P60" s="412"/>
      <c r="Q60" s="177"/>
      <c r="R60" s="177"/>
      <c r="S60" s="177"/>
      <c r="T60" s="177"/>
      <c r="U60" s="177"/>
      <c r="V60" s="185"/>
      <c r="W60" s="239"/>
      <c r="X60" s="239"/>
      <c r="Y60" s="239"/>
      <c r="Z60" s="239"/>
      <c r="AA60" s="239"/>
      <c r="AB60" s="239"/>
      <c r="AC60" s="320"/>
    </row>
    <row r="61" spans="1:29" s="146" customFormat="1" ht="34.5" customHeight="1">
      <c r="A61" s="377" t="s">
        <v>326</v>
      </c>
      <c r="B61" s="567" t="s">
        <v>327</v>
      </c>
      <c r="C61" s="568"/>
      <c r="D61" s="568"/>
      <c r="E61" s="568"/>
      <c r="F61" s="569"/>
      <c r="G61" s="379">
        <v>1.33</v>
      </c>
      <c r="H61" s="378">
        <f>G61*C$42</f>
        <v>2392.005</v>
      </c>
      <c r="I61" s="194"/>
      <c r="J61" s="177"/>
      <c r="K61" s="177"/>
      <c r="L61" s="412"/>
      <c r="M61" s="412"/>
      <c r="N61" s="412"/>
      <c r="O61" s="412"/>
      <c r="P61" s="412"/>
      <c r="Q61" s="177"/>
      <c r="R61" s="177"/>
      <c r="S61" s="177"/>
      <c r="T61" s="177"/>
      <c r="U61" s="177"/>
      <c r="V61" s="185"/>
      <c r="W61" s="239"/>
      <c r="X61" s="239"/>
      <c r="Y61" s="239"/>
      <c r="Z61" s="239"/>
      <c r="AA61" s="239"/>
      <c r="AB61" s="239"/>
      <c r="AC61" s="320"/>
    </row>
    <row r="62" spans="1:28" s="146" customFormat="1" ht="34.5" customHeight="1">
      <c r="A62" s="377" t="s">
        <v>328</v>
      </c>
      <c r="B62" s="567" t="s">
        <v>329</v>
      </c>
      <c r="C62" s="568"/>
      <c r="D62" s="568"/>
      <c r="E62" s="568"/>
      <c r="F62" s="569"/>
      <c r="G62" s="379">
        <v>1.36</v>
      </c>
      <c r="H62" s="378">
        <f>G62*C$42</f>
        <v>2445.96</v>
      </c>
      <c r="I62" s="194"/>
      <c r="J62" s="177"/>
      <c r="K62" s="177"/>
      <c r="L62" s="412"/>
      <c r="M62" s="412"/>
      <c r="N62" s="412"/>
      <c r="O62" s="412"/>
      <c r="P62" s="412"/>
      <c r="Q62" s="177"/>
      <c r="R62" s="177"/>
      <c r="S62" s="177"/>
      <c r="T62" s="177"/>
      <c r="U62" s="177"/>
      <c r="V62" s="177"/>
      <c r="W62" s="197"/>
      <c r="X62" s="178"/>
      <c r="Y62" s="178"/>
      <c r="Z62" s="178"/>
      <c r="AA62" s="178"/>
      <c r="AB62" s="178"/>
    </row>
    <row r="63" spans="1:28" s="146" customFormat="1" ht="18.75">
      <c r="A63" s="462" t="s">
        <v>330</v>
      </c>
      <c r="B63" s="496" t="s">
        <v>420</v>
      </c>
      <c r="C63" s="496"/>
      <c r="D63" s="496"/>
      <c r="E63" s="496"/>
      <c r="F63" s="496"/>
      <c r="G63" s="217">
        <v>3.94</v>
      </c>
      <c r="H63" s="231">
        <f>G63*C$42</f>
        <v>7086.09</v>
      </c>
      <c r="I63" s="194"/>
      <c r="J63" s="177"/>
      <c r="K63" s="177"/>
      <c r="L63" s="412"/>
      <c r="M63" s="412"/>
      <c r="N63" s="412"/>
      <c r="O63" s="412"/>
      <c r="P63" s="412"/>
      <c r="Q63" s="177"/>
      <c r="R63" s="177"/>
      <c r="S63" s="177"/>
      <c r="T63" s="177"/>
      <c r="U63" s="177"/>
      <c r="V63" s="177"/>
      <c r="W63" s="178"/>
      <c r="X63" s="178"/>
      <c r="Y63" s="178"/>
      <c r="Z63" s="178"/>
      <c r="AA63" s="178"/>
      <c r="AB63" s="178"/>
    </row>
    <row r="64" spans="1:28" s="146" customFormat="1" ht="18.75">
      <c r="A64" s="226" t="s">
        <v>332</v>
      </c>
      <c r="B64" s="497" t="s">
        <v>333</v>
      </c>
      <c r="C64" s="480"/>
      <c r="D64" s="480"/>
      <c r="E64" s="480"/>
      <c r="F64" s="480"/>
      <c r="G64" s="226"/>
      <c r="H64" s="226">
        <f>SUM(H65:H71)</f>
        <v>0</v>
      </c>
      <c r="I64" s="194"/>
      <c r="J64" s="177"/>
      <c r="K64" s="177"/>
      <c r="L64" s="414" t="s">
        <v>433</v>
      </c>
      <c r="M64" s="406" t="s">
        <v>434</v>
      </c>
      <c r="N64" s="414"/>
      <c r="O64" s="414"/>
      <c r="P64" s="414"/>
      <c r="Q64" s="177"/>
      <c r="R64" s="177"/>
      <c r="S64" s="177"/>
      <c r="T64" s="177"/>
      <c r="U64" s="177"/>
      <c r="V64" s="177"/>
      <c r="W64" s="197"/>
      <c r="X64" s="178"/>
      <c r="Y64" s="178"/>
      <c r="Z64" s="178"/>
      <c r="AA64" s="178"/>
      <c r="AB64" s="178"/>
    </row>
    <row r="65" spans="1:28" s="146" customFormat="1" ht="18.75">
      <c r="A65" s="216"/>
      <c r="B65" s="498" t="s">
        <v>334</v>
      </c>
      <c r="C65" s="499"/>
      <c r="D65" s="499"/>
      <c r="E65" s="499"/>
      <c r="F65" s="499"/>
      <c r="G65" s="232"/>
      <c r="H65" s="232"/>
      <c r="I65" s="194"/>
      <c r="J65" s="177"/>
      <c r="K65" s="177"/>
      <c r="L65" s="414"/>
      <c r="M65" s="414"/>
      <c r="N65" s="414"/>
      <c r="O65" s="414"/>
      <c r="P65" s="414"/>
      <c r="Q65" s="177"/>
      <c r="R65" s="177"/>
      <c r="S65" s="177"/>
      <c r="T65" s="177"/>
      <c r="U65" s="177"/>
      <c r="V65" s="177"/>
      <c r="W65" s="178"/>
      <c r="X65" s="178"/>
      <c r="Y65" s="178"/>
      <c r="Z65" s="178"/>
      <c r="AA65" s="178"/>
      <c r="AB65" s="178"/>
    </row>
    <row r="66" spans="1:28" s="146" customFormat="1" ht="18.75">
      <c r="A66" s="216"/>
      <c r="B66" s="498" t="s">
        <v>350</v>
      </c>
      <c r="C66" s="499"/>
      <c r="D66" s="499"/>
      <c r="E66" s="499"/>
      <c r="F66" s="499"/>
      <c r="G66" s="231"/>
      <c r="H66" s="231"/>
      <c r="I66" s="194"/>
      <c r="J66" s="177"/>
      <c r="K66" s="177"/>
      <c r="L66" s="414"/>
      <c r="M66" s="414"/>
      <c r="N66" s="414"/>
      <c r="O66" s="414"/>
      <c r="P66" s="414"/>
      <c r="Q66" s="177"/>
      <c r="R66" s="177"/>
      <c r="S66" s="177"/>
      <c r="T66" s="177"/>
      <c r="U66" s="177"/>
      <c r="V66" s="177"/>
      <c r="W66" s="178"/>
      <c r="X66" s="178"/>
      <c r="Y66" s="178"/>
      <c r="Z66" s="178"/>
      <c r="AA66" s="178"/>
      <c r="AB66" s="178"/>
    </row>
    <row r="67" spans="1:28" s="146" customFormat="1" ht="18.75" customHeight="1">
      <c r="A67" s="216"/>
      <c r="B67" s="572"/>
      <c r="C67" s="489"/>
      <c r="D67" s="489"/>
      <c r="E67" s="489"/>
      <c r="F67" s="490"/>
      <c r="G67" s="231"/>
      <c r="H67" s="231"/>
      <c r="I67" s="194"/>
      <c r="J67" s="177"/>
      <c r="K67" s="177"/>
      <c r="L67" s="414"/>
      <c r="M67" s="414"/>
      <c r="N67" s="414"/>
      <c r="O67" s="414"/>
      <c r="P67" s="414"/>
      <c r="Q67" s="177"/>
      <c r="R67" s="177"/>
      <c r="S67" s="177"/>
      <c r="T67" s="177"/>
      <c r="U67" s="177"/>
      <c r="V67" s="177"/>
      <c r="W67" s="197"/>
      <c r="X67" s="178"/>
      <c r="Y67" s="178"/>
      <c r="Z67" s="178"/>
      <c r="AA67" s="178"/>
      <c r="AB67" s="178"/>
    </row>
    <row r="68" spans="1:28" s="146" customFormat="1" ht="18.75" customHeight="1">
      <c r="A68" s="216"/>
      <c r="B68" s="572"/>
      <c r="C68" s="489"/>
      <c r="D68" s="489"/>
      <c r="E68" s="489"/>
      <c r="F68" s="490"/>
      <c r="G68" s="231"/>
      <c r="H68" s="231"/>
      <c r="I68" s="194"/>
      <c r="J68" s="177"/>
      <c r="K68" s="177"/>
      <c r="L68" s="414"/>
      <c r="M68" s="414"/>
      <c r="N68" s="414"/>
      <c r="O68" s="414"/>
      <c r="P68" s="414"/>
      <c r="Q68" s="177"/>
      <c r="R68" s="177"/>
      <c r="S68" s="177"/>
      <c r="T68" s="177"/>
      <c r="U68" s="177"/>
      <c r="V68" s="177"/>
      <c r="W68" s="178"/>
      <c r="X68" s="178"/>
      <c r="Y68" s="178"/>
      <c r="Z68" s="178"/>
      <c r="AA68" s="178"/>
      <c r="AB68" s="178"/>
    </row>
    <row r="69" spans="1:28" s="146" customFormat="1" ht="18.75" customHeight="1">
      <c r="A69" s="216"/>
      <c r="B69" s="488"/>
      <c r="C69" s="489"/>
      <c r="D69" s="489"/>
      <c r="E69" s="489"/>
      <c r="F69" s="490"/>
      <c r="G69" s="231"/>
      <c r="H69" s="231"/>
      <c r="I69" s="194"/>
      <c r="J69" s="177"/>
      <c r="K69" s="177"/>
      <c r="L69" s="194"/>
      <c r="M69" s="194"/>
      <c r="N69" s="177"/>
      <c r="O69" s="177"/>
      <c r="P69" s="177"/>
      <c r="Q69" s="177"/>
      <c r="R69" s="177"/>
      <c r="S69" s="177"/>
      <c r="T69" s="177"/>
      <c r="U69" s="177"/>
      <c r="V69" s="177"/>
      <c r="W69" s="178"/>
      <c r="X69" s="178"/>
      <c r="Y69" s="178"/>
      <c r="Z69" s="178"/>
      <c r="AA69" s="178"/>
      <c r="AB69" s="178"/>
    </row>
    <row r="70" spans="1:28" s="146" customFormat="1" ht="18.75" customHeight="1" hidden="1">
      <c r="A70" s="216"/>
      <c r="B70" s="488" t="s">
        <v>336</v>
      </c>
      <c r="C70" s="489"/>
      <c r="D70" s="489"/>
      <c r="E70" s="489"/>
      <c r="F70" s="490"/>
      <c r="G70" s="231"/>
      <c r="H70" s="231"/>
      <c r="I70" s="194"/>
      <c r="J70" s="177"/>
      <c r="K70" s="177"/>
      <c r="L70" s="194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8"/>
      <c r="X70" s="178"/>
      <c r="Y70" s="178"/>
      <c r="Z70" s="178"/>
      <c r="AA70" s="178"/>
      <c r="AB70" s="178"/>
    </row>
    <row r="71" spans="1:28" s="146" customFormat="1" ht="18.75" customHeight="1" hidden="1">
      <c r="A71" s="216"/>
      <c r="B71" s="488" t="s">
        <v>336</v>
      </c>
      <c r="C71" s="489"/>
      <c r="D71" s="489"/>
      <c r="E71" s="489"/>
      <c r="F71" s="490"/>
      <c r="G71" s="231"/>
      <c r="H71" s="231"/>
      <c r="I71" s="194"/>
      <c r="J71" s="177"/>
      <c r="K71" s="177"/>
      <c r="L71" s="194"/>
      <c r="M71" s="194"/>
      <c r="N71" s="177"/>
      <c r="O71" s="194"/>
      <c r="P71" s="177"/>
      <c r="Q71" s="177"/>
      <c r="R71" s="177"/>
      <c r="S71" s="177"/>
      <c r="T71" s="177"/>
      <c r="U71" s="177"/>
      <c r="V71" s="177"/>
      <c r="W71" s="197"/>
      <c r="X71" s="178"/>
      <c r="Y71" s="178"/>
      <c r="Z71" s="178"/>
      <c r="AA71" s="178"/>
      <c r="AB71" s="178"/>
    </row>
    <row r="72" spans="1:28" s="146" customFormat="1" ht="18.75">
      <c r="A72" s="216"/>
      <c r="B72" s="233"/>
      <c r="C72" s="234"/>
      <c r="D72" s="234"/>
      <c r="E72" s="234"/>
      <c r="F72" s="234"/>
      <c r="G72" s="235"/>
      <c r="H72" s="194"/>
      <c r="I72" s="194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8"/>
      <c r="X72" s="178"/>
      <c r="Y72" s="178"/>
      <c r="Z72" s="178"/>
      <c r="AA72" s="178"/>
      <c r="AB72" s="178"/>
    </row>
    <row r="73" spans="1:28" s="146" customFormat="1" ht="18.75" customHeight="1">
      <c r="A73" s="216"/>
      <c r="B73" s="233"/>
      <c r="C73" s="234"/>
      <c r="D73" s="234"/>
      <c r="E73" s="234"/>
      <c r="F73" s="234"/>
      <c r="G73" s="491" t="s">
        <v>62</v>
      </c>
      <c r="H73" s="492"/>
      <c r="I73" s="493" t="s">
        <v>316</v>
      </c>
      <c r="J73" s="492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8"/>
      <c r="X73" s="178"/>
      <c r="Y73" s="178"/>
      <c r="Z73" s="178"/>
      <c r="AA73" s="178"/>
      <c r="AB73" s="178"/>
    </row>
    <row r="74" spans="1:28" s="207" customFormat="1" ht="12.75">
      <c r="A74" s="236"/>
      <c r="B74" s="237"/>
      <c r="C74" s="238"/>
      <c r="D74" s="238"/>
      <c r="E74" s="238"/>
      <c r="F74" s="238"/>
      <c r="G74" s="494" t="s">
        <v>51</v>
      </c>
      <c r="H74" s="495"/>
      <c r="I74" s="494" t="s">
        <v>51</v>
      </c>
      <c r="J74" s="495"/>
      <c r="W74" s="209"/>
      <c r="X74" s="209"/>
      <c r="Y74" s="209"/>
      <c r="Z74" s="209"/>
      <c r="AA74" s="209"/>
      <c r="AB74" s="209"/>
    </row>
    <row r="75" spans="1:28" s="185" customFormat="1" ht="18.75">
      <c r="A75" s="216"/>
      <c r="B75" s="479" t="s">
        <v>403</v>
      </c>
      <c r="C75" s="480"/>
      <c r="D75" s="480"/>
      <c r="E75" s="480"/>
      <c r="F75" s="481"/>
      <c r="G75" s="482">
        <f>'10 16 г'!G76:H76</f>
        <v>-1231.1100000001038</v>
      </c>
      <c r="H75" s="483"/>
      <c r="I75" s="482">
        <f>'10 16 г'!I76:J76</f>
        <v>0</v>
      </c>
      <c r="J75" s="483"/>
      <c r="L75" s="239" t="s">
        <v>338</v>
      </c>
      <c r="M75" s="239" t="s">
        <v>339</v>
      </c>
      <c r="W75" s="239"/>
      <c r="X75" s="239"/>
      <c r="Y75" s="239"/>
      <c r="Z75" s="239"/>
      <c r="AA75" s="239"/>
      <c r="AB75" s="239"/>
    </row>
    <row r="76" spans="1:28" s="146" customFormat="1" ht="18.75">
      <c r="A76" s="195"/>
      <c r="B76" s="479" t="s">
        <v>404</v>
      </c>
      <c r="C76" s="480"/>
      <c r="D76" s="480"/>
      <c r="E76" s="480"/>
      <c r="F76" s="481"/>
      <c r="G76" s="482">
        <f>G75+K47+K53</f>
        <v>9926.364999999894</v>
      </c>
      <c r="H76" s="483"/>
      <c r="I76" s="484">
        <f>I75+I53-K53+D54</f>
        <v>0</v>
      </c>
      <c r="J76" s="483"/>
      <c r="K76" s="177"/>
      <c r="L76" s="197">
        <f>G76</f>
        <v>9926.364999999894</v>
      </c>
      <c r="M76" s="197">
        <f>I76</f>
        <v>0</v>
      </c>
      <c r="N76" s="177"/>
      <c r="O76" s="240"/>
      <c r="P76" s="241"/>
      <c r="Q76" s="177"/>
      <c r="R76" s="177"/>
      <c r="S76" s="177"/>
      <c r="T76" s="177"/>
      <c r="U76" s="177"/>
      <c r="V76" s="177"/>
      <c r="W76" s="178"/>
      <c r="X76" s="178"/>
      <c r="Y76" s="178"/>
      <c r="Z76" s="178"/>
      <c r="AA76" s="178"/>
      <c r="AB76" s="178"/>
    </row>
    <row r="77" spans="1:28" s="146" customFormat="1" ht="18.75">
      <c r="A77" s="194"/>
      <c r="B77" s="194"/>
      <c r="C77" s="194"/>
      <c r="D77" s="194"/>
      <c r="E77" s="194"/>
      <c r="F77" s="194"/>
      <c r="G77" s="242"/>
      <c r="H77" s="194"/>
      <c r="I77" s="194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8"/>
      <c r="X77" s="178"/>
      <c r="Y77" s="178"/>
      <c r="Z77" s="178"/>
      <c r="AA77" s="178"/>
      <c r="AB77" s="178"/>
    </row>
    <row r="78" spans="1:28" s="146" customFormat="1" ht="18.75">
      <c r="A78" s="194"/>
      <c r="B78" s="177"/>
      <c r="C78" s="177"/>
      <c r="D78" s="177"/>
      <c r="E78" s="177"/>
      <c r="F78" s="177"/>
      <c r="G78" s="243"/>
      <c r="H78" s="244"/>
      <c r="I78" s="194"/>
      <c r="J78" s="177"/>
      <c r="K78" s="177"/>
      <c r="L78" s="194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8"/>
      <c r="X78" s="178"/>
      <c r="Y78" s="178"/>
      <c r="Z78" s="178"/>
      <c r="AA78" s="178"/>
      <c r="AB78" s="178"/>
    </row>
    <row r="79" spans="1:28" s="146" customFormat="1" ht="18.75">
      <c r="A79" s="194"/>
      <c r="B79" s="177"/>
      <c r="C79" s="177"/>
      <c r="D79" s="177"/>
      <c r="E79" s="177"/>
      <c r="F79" s="177"/>
      <c r="G79" s="194"/>
      <c r="H79" s="194"/>
      <c r="I79" s="194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8"/>
      <c r="X79" s="178"/>
      <c r="Y79" s="178"/>
      <c r="Z79" s="178"/>
      <c r="AA79" s="178"/>
      <c r="AB79" s="178"/>
    </row>
    <row r="80" spans="1:28" s="146" customFormat="1" ht="18.75">
      <c r="A80" s="177"/>
      <c r="B80" s="238"/>
      <c r="C80" s="238"/>
      <c r="D80" s="238"/>
      <c r="E80" s="559" t="s">
        <v>399</v>
      </c>
      <c r="F80" s="560"/>
      <c r="G80" s="482" t="s">
        <v>400</v>
      </c>
      <c r="H80" s="483"/>
      <c r="I80" s="194"/>
      <c r="J80" s="177"/>
      <c r="K80" s="177"/>
      <c r="L80" s="177" t="s">
        <v>401</v>
      </c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8"/>
      <c r="X80" s="178"/>
      <c r="Y80" s="178"/>
      <c r="Z80" s="178"/>
      <c r="AA80" s="178"/>
      <c r="AB80" s="178"/>
    </row>
    <row r="81" spans="1:28" s="146" customFormat="1" ht="18.75">
      <c r="A81" s="194"/>
      <c r="B81" s="561" t="s">
        <v>424</v>
      </c>
      <c r="C81" s="562"/>
      <c r="D81" s="563"/>
      <c r="E81" s="482">
        <f>M47</f>
        <v>76038.13</v>
      </c>
      <c r="F81" s="483"/>
      <c r="G81" s="482">
        <f>N47</f>
        <v>75797.55</v>
      </c>
      <c r="H81" s="483"/>
      <c r="I81" s="194"/>
      <c r="J81" s="177"/>
      <c r="K81" s="177"/>
      <c r="L81" s="194">
        <f>E81-G81+H47-I47</f>
        <v>0</v>
      </c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8"/>
      <c r="X81" s="178"/>
      <c r="Y81" s="178"/>
      <c r="Z81" s="178"/>
      <c r="AA81" s="178"/>
      <c r="AB81" s="178"/>
    </row>
    <row r="82" spans="1:28" s="146" customFormat="1" ht="18.75">
      <c r="A82" s="194"/>
      <c r="B82" s="177"/>
      <c r="C82" s="177"/>
      <c r="D82" s="177"/>
      <c r="E82" s="177"/>
      <c r="F82" s="177"/>
      <c r="G82" s="177"/>
      <c r="H82" s="194"/>
      <c r="I82" s="194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8"/>
      <c r="X82" s="178"/>
      <c r="Y82" s="178"/>
      <c r="Z82" s="178"/>
      <c r="AA82" s="178"/>
      <c r="AB82" s="178"/>
    </row>
    <row r="83" spans="1:28" s="146" customFormat="1" ht="18.75">
      <c r="A83" s="194"/>
      <c r="B83" s="177"/>
      <c r="C83" s="177"/>
      <c r="D83" s="177"/>
      <c r="E83" s="177"/>
      <c r="F83" s="177"/>
      <c r="G83" s="177"/>
      <c r="H83" s="194"/>
      <c r="I83" s="194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8"/>
      <c r="X83" s="178"/>
      <c r="Y83" s="178"/>
      <c r="Z83" s="178"/>
      <c r="AA83" s="178"/>
      <c r="AB83" s="178"/>
    </row>
    <row r="84" spans="1:28" s="146" customFormat="1" ht="18.75">
      <c r="A84" s="194"/>
      <c r="B84" s="177"/>
      <c r="C84" s="177"/>
      <c r="D84" s="177"/>
      <c r="E84" s="177"/>
      <c r="F84" s="177"/>
      <c r="G84" s="177"/>
      <c r="H84" s="194"/>
      <c r="I84" s="194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8"/>
      <c r="X84" s="178"/>
      <c r="Y84" s="178"/>
      <c r="Z84" s="178"/>
      <c r="AA84" s="178"/>
      <c r="AB84" s="178"/>
    </row>
    <row r="85" spans="1:28" s="146" customFormat="1" ht="14.25" customHeight="1">
      <c r="A85" s="194"/>
      <c r="B85" s="177"/>
      <c r="C85" s="177"/>
      <c r="D85" s="177"/>
      <c r="E85" s="177"/>
      <c r="F85" s="177"/>
      <c r="G85" s="177"/>
      <c r="H85" s="194"/>
      <c r="I85" s="194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8"/>
      <c r="X85" s="178"/>
      <c r="Y85" s="178"/>
      <c r="Z85" s="178"/>
      <c r="AA85" s="178"/>
      <c r="AB85" s="178"/>
    </row>
    <row r="86" spans="1:28" s="146" customFormat="1" ht="18.75" hidden="1">
      <c r="A86" s="177"/>
      <c r="B86" s="177"/>
      <c r="C86" s="177"/>
      <c r="D86" s="177"/>
      <c r="E86" s="177"/>
      <c r="F86" s="177"/>
      <c r="G86" s="177"/>
      <c r="H86" s="194"/>
      <c r="I86" s="177"/>
      <c r="J86" s="177"/>
      <c r="K86" s="177"/>
      <c r="L86" s="177">
        <v>0</v>
      </c>
      <c r="M86" s="177"/>
      <c r="N86" s="177"/>
      <c r="O86" s="245" t="s">
        <v>280</v>
      </c>
      <c r="P86" s="246">
        <f>'[2]июнь2013г'!D92</f>
        <v>5934.36</v>
      </c>
      <c r="Q86" s="246">
        <f>'[2]июнь2013г'!E92</f>
        <v>2626.2</v>
      </c>
      <c r="R86" s="246">
        <f>'[2]июнь2013г'!F92</f>
        <v>2134.76</v>
      </c>
      <c r="S86" s="246">
        <f>'[2]июнь2013г'!G92</f>
        <v>6425.8</v>
      </c>
      <c r="T86" s="177"/>
      <c r="U86" s="177"/>
      <c r="V86" s="177"/>
      <c r="W86" s="178"/>
      <c r="X86" s="178"/>
      <c r="Y86" s="178"/>
      <c r="Z86" s="178"/>
      <c r="AA86" s="178"/>
      <c r="AB86" s="178"/>
    </row>
    <row r="87" spans="1:28" s="146" customFormat="1" ht="18.75" hidden="1">
      <c r="A87" s="177"/>
      <c r="B87" s="177"/>
      <c r="C87" s="216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246" t="s">
        <v>283</v>
      </c>
      <c r="P87" s="214">
        <f>S86</f>
        <v>6425.8</v>
      </c>
      <c r="Q87" s="180">
        <v>2626.2</v>
      </c>
      <c r="R87" s="180">
        <v>2377.48</v>
      </c>
      <c r="S87" s="214">
        <f>P87+Q87-R87+L86</f>
        <v>6674.52</v>
      </c>
      <c r="T87" s="177"/>
      <c r="U87" s="177"/>
      <c r="V87" s="177"/>
      <c r="W87" s="178"/>
      <c r="X87" s="178"/>
      <c r="Y87" s="178"/>
      <c r="Z87" s="178"/>
      <c r="AA87" s="178"/>
      <c r="AB87" s="178"/>
    </row>
    <row r="88" spans="1:28" s="146" customFormat="1" ht="18.75" hidden="1">
      <c r="A88" s="177"/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8"/>
      <c r="X88" s="178"/>
      <c r="Y88" s="178"/>
      <c r="Z88" s="178"/>
      <c r="AA88" s="178"/>
      <c r="AB88" s="178"/>
    </row>
    <row r="89" spans="1:28" s="146" customFormat="1" ht="18.75" hidden="1">
      <c r="A89" s="177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8"/>
      <c r="X89" s="178"/>
      <c r="Y89" s="178"/>
      <c r="Z89" s="178"/>
      <c r="AA89" s="178"/>
      <c r="AB89" s="178"/>
    </row>
    <row r="90" spans="1:28" s="146" customFormat="1" ht="18.75">
      <c r="A90" s="247" t="s">
        <v>419</v>
      </c>
      <c r="B90" s="177"/>
      <c r="C90" s="177"/>
      <c r="D90" s="177"/>
      <c r="E90" s="177"/>
      <c r="F90" s="177"/>
      <c r="G90" s="177"/>
      <c r="H90" s="292" t="s">
        <v>70</v>
      </c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8"/>
      <c r="X90" s="178"/>
      <c r="Y90" s="178"/>
      <c r="Z90" s="178"/>
      <c r="AA90" s="178"/>
      <c r="AB90" s="178"/>
    </row>
    <row r="91" spans="1:28" s="146" customFormat="1" ht="18.75">
      <c r="A91" s="247" t="s">
        <v>378</v>
      </c>
      <c r="B91" s="177"/>
      <c r="C91" s="177"/>
      <c r="D91" s="177"/>
      <c r="E91" s="177"/>
      <c r="F91" s="177"/>
      <c r="G91" s="177"/>
      <c r="H91" s="292" t="s">
        <v>71</v>
      </c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8"/>
      <c r="X91" s="178"/>
      <c r="Y91" s="178"/>
      <c r="Z91" s="178"/>
      <c r="AA91" s="178"/>
      <c r="AB91" s="178"/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42">
    <mergeCell ref="C14:D15"/>
    <mergeCell ref="A35:K36"/>
    <mergeCell ref="W44:AA44"/>
    <mergeCell ref="B47:F47"/>
    <mergeCell ref="B48:F48"/>
    <mergeCell ref="B49:F49"/>
    <mergeCell ref="B50:F50"/>
    <mergeCell ref="B53:F53"/>
    <mergeCell ref="B54:C54"/>
    <mergeCell ref="L55:M56"/>
    <mergeCell ref="N55:N56"/>
    <mergeCell ref="B57:F57"/>
    <mergeCell ref="M57:N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I75:J75"/>
    <mergeCell ref="B76:F76"/>
    <mergeCell ref="G76:H76"/>
    <mergeCell ref="I76:J76"/>
    <mergeCell ref="B70:F70"/>
    <mergeCell ref="B71:F71"/>
    <mergeCell ref="G73:H73"/>
    <mergeCell ref="I73:J73"/>
    <mergeCell ref="G74:H74"/>
    <mergeCell ref="I74:J74"/>
    <mergeCell ref="E80:F80"/>
    <mergeCell ref="G80:H80"/>
    <mergeCell ref="B81:D81"/>
    <mergeCell ref="E81:F81"/>
    <mergeCell ref="G81:H81"/>
    <mergeCell ref="B75:F75"/>
    <mergeCell ref="G75:H75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C91"/>
  <sheetViews>
    <sheetView view="pageBreakPreview" zoomScale="80" zoomScaleSheetLayoutView="80" zoomScalePageLayoutView="0" workbookViewId="0" topLeftCell="B39">
      <selection activeCell="I75" sqref="I75:J75"/>
    </sheetView>
  </sheetViews>
  <sheetFormatPr defaultColWidth="9.140625" defaultRowHeight="15" outlineLevelCol="1"/>
  <cols>
    <col min="1" max="1" width="9.8515625" style="177" bestFit="1" customWidth="1"/>
    <col min="2" max="2" width="12.140625" style="177" customWidth="1"/>
    <col min="3" max="3" width="10.7109375" style="177" customWidth="1"/>
    <col min="4" max="4" width="10.57421875" style="177" customWidth="1"/>
    <col min="5" max="5" width="10.28125" style="177" customWidth="1"/>
    <col min="6" max="6" width="11.421875" style="177" customWidth="1"/>
    <col min="7" max="7" width="12.140625" style="177" customWidth="1"/>
    <col min="8" max="8" width="13.140625" style="177" customWidth="1"/>
    <col min="9" max="9" width="13.421875" style="177" customWidth="1"/>
    <col min="10" max="10" width="12.7109375" style="177" customWidth="1"/>
    <col min="11" max="11" width="18.140625" style="177" customWidth="1"/>
    <col min="12" max="12" width="13.421875" style="177" hidden="1" customWidth="1" outlineLevel="1"/>
    <col min="13" max="13" width="12.7109375" style="177" hidden="1" customWidth="1" outlineLevel="1"/>
    <col min="14" max="14" width="13.28125" style="177" hidden="1" customWidth="1" outlineLevel="1"/>
    <col min="15" max="15" width="12.7109375" style="177" hidden="1" customWidth="1" outlineLevel="1"/>
    <col min="16" max="16" width="12.8515625" style="177" hidden="1" customWidth="1" outlineLevel="1"/>
    <col min="17" max="17" width="7.421875" style="177" hidden="1" customWidth="1" outlineLevel="1"/>
    <col min="18" max="20" width="9.140625" style="177" hidden="1" customWidth="1" outlineLevel="1"/>
    <col min="21" max="21" width="9.140625" style="177" customWidth="1" collapsed="1"/>
    <col min="22" max="22" width="6.7109375" style="177" bestFit="1" customWidth="1"/>
    <col min="23" max="23" width="12.7109375" style="178" bestFit="1" customWidth="1"/>
    <col min="24" max="27" width="13.00390625" style="178" bestFit="1" customWidth="1"/>
    <col min="28" max="28" width="9.140625" style="178" customWidth="1"/>
    <col min="29" max="41" width="9.140625" style="146" customWidth="1"/>
    <col min="42" max="16384" width="9.140625" style="177" customWidth="1"/>
  </cols>
  <sheetData>
    <row r="1" ht="12.75" customHeight="1" hidden="1"/>
    <row r="2" spans="2:8" ht="18.75" hidden="1">
      <c r="B2" s="179" t="s">
        <v>293</v>
      </c>
      <c r="C2" s="179"/>
      <c r="D2" s="179" t="s">
        <v>294</v>
      </c>
      <c r="E2" s="179"/>
      <c r="F2" s="179" t="s">
        <v>295</v>
      </c>
      <c r="G2" s="179"/>
      <c r="H2" s="179"/>
    </row>
    <row r="3" ht="18.75" hidden="1"/>
    <row r="4" ht="1.5" customHeight="1" hidden="1"/>
    <row r="5" ht="18.75" hidden="1"/>
    <row r="6" spans="2:11" ht="18.75" hidden="1">
      <c r="B6" s="180"/>
      <c r="C6" s="181" t="s">
        <v>0</v>
      </c>
      <c r="D6" s="181" t="s">
        <v>1</v>
      </c>
      <c r="E6" s="181"/>
      <c r="F6" s="181" t="s">
        <v>2</v>
      </c>
      <c r="G6" s="181" t="s">
        <v>3</v>
      </c>
      <c r="H6" s="181" t="s">
        <v>4</v>
      </c>
      <c r="I6" s="181" t="s">
        <v>5</v>
      </c>
      <c r="J6" s="181"/>
      <c r="K6" s="182"/>
    </row>
    <row r="7" spans="2:11" ht="18.75" hidden="1">
      <c r="B7" s="180"/>
      <c r="C7" s="181" t="s">
        <v>6</v>
      </c>
      <c r="D7" s="181"/>
      <c r="E7" s="181"/>
      <c r="F7" s="181"/>
      <c r="G7" s="181" t="s">
        <v>7</v>
      </c>
      <c r="H7" s="181" t="s">
        <v>8</v>
      </c>
      <c r="I7" s="181" t="s">
        <v>9</v>
      </c>
      <c r="J7" s="181"/>
      <c r="K7" s="182"/>
    </row>
    <row r="8" spans="2:11" ht="18.75" hidden="1">
      <c r="B8" s="180" t="s">
        <v>177</v>
      </c>
      <c r="C8" s="183">
        <v>48.28</v>
      </c>
      <c r="D8" s="183">
        <v>0</v>
      </c>
      <c r="E8" s="183"/>
      <c r="F8" s="184"/>
      <c r="G8" s="180"/>
      <c r="H8" s="183">
        <v>0</v>
      </c>
      <c r="I8" s="184">
        <v>48.28</v>
      </c>
      <c r="J8" s="180"/>
      <c r="K8" s="185"/>
    </row>
    <row r="9" spans="2:11" ht="18.75" hidden="1">
      <c r="B9" s="180" t="s">
        <v>11</v>
      </c>
      <c r="C9" s="183">
        <v>4790.06</v>
      </c>
      <c r="D9" s="183">
        <v>3707.55</v>
      </c>
      <c r="E9" s="183"/>
      <c r="F9" s="184">
        <v>2795.32</v>
      </c>
      <c r="G9" s="180"/>
      <c r="H9" s="183">
        <v>2795.32</v>
      </c>
      <c r="I9" s="184">
        <v>5702.29</v>
      </c>
      <c r="J9" s="180"/>
      <c r="K9" s="185"/>
    </row>
    <row r="10" spans="2:11" ht="18.75" hidden="1">
      <c r="B10" s="180" t="s">
        <v>12</v>
      </c>
      <c r="C10" s="180"/>
      <c r="D10" s="183">
        <f>SUM(D8:D9)</f>
        <v>3707.55</v>
      </c>
      <c r="E10" s="183"/>
      <c r="F10" s="180"/>
      <c r="G10" s="180"/>
      <c r="H10" s="183">
        <f>SUM(H8:H9)</f>
        <v>2795.32</v>
      </c>
      <c r="I10" s="180"/>
      <c r="J10" s="180"/>
      <c r="K10" s="185"/>
    </row>
    <row r="11" ht="18.75" hidden="1">
      <c r="B11" s="177" t="s">
        <v>296</v>
      </c>
    </row>
    <row r="12" ht="7.5" customHeight="1" hidden="1"/>
    <row r="13" ht="8.25" customHeight="1" hidden="1"/>
    <row r="14" spans="2:17" ht="18.75" hidden="1">
      <c r="B14" s="186" t="s">
        <v>252</v>
      </c>
      <c r="C14" s="511" t="s">
        <v>14</v>
      </c>
      <c r="D14" s="512"/>
      <c r="E14" s="465"/>
      <c r="F14" s="181"/>
      <c r="G14" s="181"/>
      <c r="H14" s="181"/>
      <c r="I14" s="181" t="s">
        <v>20</v>
      </c>
      <c r="J14" s="185"/>
      <c r="K14" s="185"/>
      <c r="L14" s="185"/>
      <c r="M14" s="185"/>
      <c r="N14" s="185"/>
      <c r="O14" s="185"/>
      <c r="P14" s="185"/>
      <c r="Q14" s="185"/>
    </row>
    <row r="15" spans="2:17" ht="14.25" customHeight="1" hidden="1">
      <c r="B15" s="187"/>
      <c r="C15" s="513"/>
      <c r="D15" s="514"/>
      <c r="E15" s="466"/>
      <c r="F15" s="181"/>
      <c r="G15" s="181"/>
      <c r="H15" s="181" t="s">
        <v>270</v>
      </c>
      <c r="I15" s="181"/>
      <c r="J15" s="185"/>
      <c r="K15" s="185"/>
      <c r="L15" s="185"/>
      <c r="M15" s="185"/>
      <c r="N15" s="185"/>
      <c r="O15" s="185"/>
      <c r="P15" s="185"/>
      <c r="Q15" s="185"/>
    </row>
    <row r="16" spans="2:17" ht="3.75" customHeight="1" hidden="1">
      <c r="B16" s="188"/>
      <c r="C16" s="180"/>
      <c r="D16" s="180"/>
      <c r="E16" s="180"/>
      <c r="F16" s="180"/>
      <c r="G16" s="180"/>
      <c r="H16" s="180"/>
      <c r="I16" s="180"/>
      <c r="J16" s="185"/>
      <c r="K16" s="185"/>
      <c r="L16" s="185"/>
      <c r="M16" s="185"/>
      <c r="N16" s="185"/>
      <c r="O16" s="185"/>
      <c r="P16" s="185"/>
      <c r="Q16" s="185"/>
    </row>
    <row r="17" spans="2:17" ht="13.5" customHeight="1" hidden="1">
      <c r="B17" s="180"/>
      <c r="C17" s="180"/>
      <c r="D17" s="180"/>
      <c r="E17" s="180"/>
      <c r="F17" s="180"/>
      <c r="G17" s="180"/>
      <c r="H17" s="180"/>
      <c r="I17" s="180"/>
      <c r="J17" s="185"/>
      <c r="K17" s="185"/>
      <c r="L17" s="185"/>
      <c r="M17" s="185"/>
      <c r="N17" s="185"/>
      <c r="O17" s="185"/>
      <c r="P17" s="185"/>
      <c r="Q17" s="185"/>
    </row>
    <row r="18" spans="2:17" ht="0.75" customHeight="1" hidden="1">
      <c r="B18" s="180"/>
      <c r="C18" s="180"/>
      <c r="D18" s="180"/>
      <c r="E18" s="180"/>
      <c r="F18" s="180"/>
      <c r="G18" s="180"/>
      <c r="H18" s="180"/>
      <c r="I18" s="180"/>
      <c r="J18" s="185"/>
      <c r="K18" s="185"/>
      <c r="L18" s="185"/>
      <c r="M18" s="185"/>
      <c r="N18" s="185"/>
      <c r="O18" s="185"/>
      <c r="P18" s="185"/>
      <c r="Q18" s="185"/>
    </row>
    <row r="19" spans="2:17" ht="14.25" customHeight="1" hidden="1" thickBot="1">
      <c r="B19" s="180"/>
      <c r="C19" s="180"/>
      <c r="D19" s="180"/>
      <c r="E19" s="180"/>
      <c r="F19" s="180"/>
      <c r="G19" s="180"/>
      <c r="H19" s="180"/>
      <c r="I19" s="180"/>
      <c r="J19" s="185"/>
      <c r="K19" s="185"/>
      <c r="L19" s="185"/>
      <c r="M19" s="185"/>
      <c r="N19" s="185"/>
      <c r="O19" s="185"/>
      <c r="P19" s="185"/>
      <c r="Q19" s="185"/>
    </row>
    <row r="20" spans="2:17" ht="0.75" customHeight="1" hidden="1">
      <c r="B20" s="180"/>
      <c r="C20" s="180"/>
      <c r="D20" s="180"/>
      <c r="E20" s="180"/>
      <c r="F20" s="180"/>
      <c r="G20" s="180"/>
      <c r="H20" s="180"/>
      <c r="I20" s="180"/>
      <c r="J20" s="185"/>
      <c r="K20" s="185"/>
      <c r="L20" s="185"/>
      <c r="M20" s="185"/>
      <c r="N20" s="185"/>
      <c r="O20" s="185"/>
      <c r="P20" s="185"/>
      <c r="Q20" s="185"/>
    </row>
    <row r="21" spans="2:17" ht="19.5" hidden="1" thickBot="1">
      <c r="B21" s="180"/>
      <c r="C21" s="180"/>
      <c r="D21" s="180"/>
      <c r="E21" s="180"/>
      <c r="F21" s="180"/>
      <c r="G21" s="189" t="s">
        <v>297</v>
      </c>
      <c r="H21" s="190" t="s">
        <v>262</v>
      </c>
      <c r="I21" s="180"/>
      <c r="J21" s="185"/>
      <c r="K21" s="185"/>
      <c r="L21" s="185"/>
      <c r="M21" s="185"/>
      <c r="N21" s="185"/>
      <c r="O21" s="185"/>
      <c r="P21" s="185"/>
      <c r="Q21" s="185"/>
    </row>
    <row r="22" spans="2:17" ht="18.75" hidden="1">
      <c r="B22" s="191" t="s">
        <v>215</v>
      </c>
      <c r="C22" s="191"/>
      <c r="D22" s="191"/>
      <c r="E22" s="191"/>
      <c r="F22" s="183"/>
      <c r="G22" s="180">
        <v>347.8</v>
      </c>
      <c r="H22" s="180">
        <v>7.55</v>
      </c>
      <c r="I22" s="184">
        <f>G22*H22</f>
        <v>2625.89</v>
      </c>
      <c r="J22" s="185"/>
      <c r="K22" s="185"/>
      <c r="L22" s="185"/>
      <c r="M22" s="185"/>
      <c r="N22" s="185"/>
      <c r="O22" s="185"/>
      <c r="P22" s="185"/>
      <c r="Q22" s="185"/>
    </row>
    <row r="23" spans="2:17" ht="18.75" hidden="1">
      <c r="B23" s="191" t="s">
        <v>216</v>
      </c>
      <c r="C23" s="191"/>
      <c r="D23" s="191"/>
      <c r="E23" s="191"/>
      <c r="F23" s="180"/>
      <c r="G23" s="180"/>
      <c r="H23" s="180"/>
      <c r="I23" s="180"/>
      <c r="J23" s="185"/>
      <c r="K23" s="185"/>
      <c r="L23" s="185"/>
      <c r="M23" s="185"/>
      <c r="N23" s="185"/>
      <c r="O23" s="185"/>
      <c r="P23" s="185"/>
      <c r="Q23" s="185"/>
    </row>
    <row r="24" spans="2:17" ht="2.25" customHeight="1" hidden="1">
      <c r="B24" s="191" t="s">
        <v>217</v>
      </c>
      <c r="C24" s="191" t="s">
        <v>218</v>
      </c>
      <c r="D24" s="191"/>
      <c r="E24" s="191"/>
      <c r="F24" s="180"/>
      <c r="G24" s="180"/>
      <c r="H24" s="180"/>
      <c r="I24" s="180"/>
      <c r="J24" s="185"/>
      <c r="K24" s="185"/>
      <c r="L24" s="185"/>
      <c r="M24" s="185"/>
      <c r="N24" s="185"/>
      <c r="O24" s="185"/>
      <c r="P24" s="185"/>
      <c r="Q24" s="185"/>
    </row>
    <row r="25" spans="2:17" ht="14.25" customHeight="1" hidden="1">
      <c r="B25" s="191" t="s">
        <v>219</v>
      </c>
      <c r="C25" s="191"/>
      <c r="D25" s="191"/>
      <c r="E25" s="191"/>
      <c r="F25" s="180"/>
      <c r="G25" s="180"/>
      <c r="H25" s="180"/>
      <c r="I25" s="180"/>
      <c r="J25" s="185"/>
      <c r="K25" s="185"/>
      <c r="L25" s="185"/>
      <c r="M25" s="185"/>
      <c r="N25" s="185"/>
      <c r="O25" s="185"/>
      <c r="P25" s="185"/>
      <c r="Q25" s="185"/>
    </row>
    <row r="26" spans="2:17" ht="18.75" hidden="1">
      <c r="B26" s="180"/>
      <c r="C26" s="180"/>
      <c r="D26" s="180"/>
      <c r="E26" s="180"/>
      <c r="F26" s="180"/>
      <c r="G26" s="180"/>
      <c r="H26" s="180"/>
      <c r="I26" s="180"/>
      <c r="J26" s="185"/>
      <c r="K26" s="185"/>
      <c r="L26" s="185"/>
      <c r="M26" s="185"/>
      <c r="N26" s="185"/>
      <c r="O26" s="185"/>
      <c r="P26" s="185"/>
      <c r="Q26" s="185"/>
    </row>
    <row r="27" spans="2:17" ht="0.75" customHeight="1" hidden="1">
      <c r="B27" s="180"/>
      <c r="C27" s="180"/>
      <c r="D27" s="180"/>
      <c r="E27" s="180"/>
      <c r="F27" s="180"/>
      <c r="G27" s="180"/>
      <c r="H27" s="180"/>
      <c r="I27" s="180"/>
      <c r="J27" s="185"/>
      <c r="K27" s="185"/>
      <c r="L27" s="185"/>
      <c r="M27" s="185"/>
      <c r="N27" s="185"/>
      <c r="O27" s="185"/>
      <c r="P27" s="185"/>
      <c r="Q27" s="185"/>
    </row>
    <row r="28" spans="2:17" ht="3.75" customHeight="1" hidden="1">
      <c r="B28" s="180"/>
      <c r="C28" s="180"/>
      <c r="D28" s="180"/>
      <c r="E28" s="180"/>
      <c r="F28" s="180"/>
      <c r="G28" s="180"/>
      <c r="H28" s="180"/>
      <c r="I28" s="180"/>
      <c r="J28" s="185"/>
      <c r="K28" s="185"/>
      <c r="L28" s="185"/>
      <c r="M28" s="185"/>
      <c r="N28" s="185"/>
      <c r="O28" s="185"/>
      <c r="P28" s="185"/>
      <c r="Q28" s="185"/>
    </row>
    <row r="29" spans="2:17" ht="18.75" hidden="1">
      <c r="B29" s="180"/>
      <c r="C29" s="180"/>
      <c r="D29" s="180"/>
      <c r="E29" s="180"/>
      <c r="F29" s="180"/>
      <c r="G29" s="180"/>
      <c r="H29" s="180"/>
      <c r="I29" s="180"/>
      <c r="J29" s="185"/>
      <c r="K29" s="185"/>
      <c r="L29" s="185"/>
      <c r="M29" s="185"/>
      <c r="N29" s="185"/>
      <c r="O29" s="185"/>
      <c r="P29" s="185"/>
      <c r="Q29" s="185"/>
    </row>
    <row r="30" spans="2:17" ht="0.75" customHeight="1" hidden="1">
      <c r="B30" s="180"/>
      <c r="C30" s="180"/>
      <c r="D30" s="180"/>
      <c r="E30" s="180"/>
      <c r="F30" s="180"/>
      <c r="G30" s="180"/>
      <c r="H30" s="180"/>
      <c r="I30" s="180"/>
      <c r="J30" s="185"/>
      <c r="K30" s="185"/>
      <c r="L30" s="185"/>
      <c r="M30" s="185"/>
      <c r="N30" s="185"/>
      <c r="O30" s="185"/>
      <c r="P30" s="185"/>
      <c r="Q30" s="185"/>
    </row>
    <row r="31" spans="2:17" ht="18.75" hidden="1">
      <c r="B31" s="180"/>
      <c r="C31" s="180"/>
      <c r="D31" s="180"/>
      <c r="E31" s="180"/>
      <c r="F31" s="180"/>
      <c r="G31" s="180"/>
      <c r="H31" s="180"/>
      <c r="I31" s="180"/>
      <c r="J31" s="185"/>
      <c r="K31" s="185"/>
      <c r="L31" s="185"/>
      <c r="M31" s="185"/>
      <c r="N31" s="185"/>
      <c r="O31" s="185"/>
      <c r="P31" s="185"/>
      <c r="Q31" s="185"/>
    </row>
    <row r="32" spans="2:17" ht="18.75" hidden="1">
      <c r="B32" s="180"/>
      <c r="C32" s="180"/>
      <c r="D32" s="180"/>
      <c r="E32" s="180"/>
      <c r="F32" s="180"/>
      <c r="G32" s="180"/>
      <c r="H32" s="180"/>
      <c r="I32" s="180"/>
      <c r="J32" s="185"/>
      <c r="K32" s="185"/>
      <c r="L32" s="185"/>
      <c r="M32" s="185"/>
      <c r="N32" s="185"/>
      <c r="O32" s="185"/>
      <c r="P32" s="185"/>
      <c r="Q32" s="185"/>
    </row>
    <row r="33" spans="1:28" s="146" customFormat="1" ht="18.75" hidden="1">
      <c r="A33" s="177"/>
      <c r="B33" s="180"/>
      <c r="C33" s="180"/>
      <c r="D33" s="180"/>
      <c r="E33" s="180"/>
      <c r="F33" s="180"/>
      <c r="G33" s="181"/>
      <c r="H33" s="181"/>
      <c r="I33" s="192"/>
      <c r="J33" s="185"/>
      <c r="K33" s="185"/>
      <c r="L33" s="185"/>
      <c r="M33" s="185"/>
      <c r="N33" s="185"/>
      <c r="O33" s="185"/>
      <c r="P33" s="185"/>
      <c r="Q33" s="185"/>
      <c r="R33" s="177"/>
      <c r="S33" s="177"/>
      <c r="T33" s="177"/>
      <c r="U33" s="177"/>
      <c r="V33" s="177"/>
      <c r="W33" s="178"/>
      <c r="X33" s="178"/>
      <c r="Y33" s="178"/>
      <c r="Z33" s="178"/>
      <c r="AA33" s="178"/>
      <c r="AB33" s="178"/>
    </row>
    <row r="34" spans="1:28" s="146" customFormat="1" ht="18.75" hidden="1">
      <c r="A34" s="177"/>
      <c r="B34" s="180"/>
      <c r="C34" s="180"/>
      <c r="D34" s="180"/>
      <c r="E34" s="180"/>
      <c r="F34" s="180"/>
      <c r="G34" s="180"/>
      <c r="H34" s="180" t="s">
        <v>27</v>
      </c>
      <c r="I34" s="193">
        <f>SUM(I17:I33)</f>
        <v>2625.89</v>
      </c>
      <c r="J34" s="185"/>
      <c r="K34" s="185"/>
      <c r="L34" s="185"/>
      <c r="M34" s="185"/>
      <c r="N34" s="185"/>
      <c r="O34" s="185"/>
      <c r="P34" s="185"/>
      <c r="Q34" s="185"/>
      <c r="R34" s="177"/>
      <c r="S34" s="177"/>
      <c r="T34" s="177"/>
      <c r="U34" s="177"/>
      <c r="V34" s="177"/>
      <c r="W34" s="178"/>
      <c r="X34" s="178"/>
      <c r="Y34" s="178"/>
      <c r="Z34" s="178"/>
      <c r="AA34" s="178"/>
      <c r="AB34" s="178"/>
    </row>
    <row r="35" spans="1:28" s="146" customFormat="1" ht="18.75">
      <c r="A35" s="515" t="s">
        <v>298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8"/>
      <c r="X35" s="178"/>
      <c r="Y35" s="178"/>
      <c r="Z35" s="178"/>
      <c r="AA35" s="178"/>
      <c r="AB35" s="178"/>
    </row>
    <row r="36" spans="1:28" s="146" customFormat="1" ht="18.75">
      <c r="A36" s="515"/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8"/>
      <c r="X36" s="178"/>
      <c r="Y36" s="178"/>
      <c r="Z36" s="178"/>
      <c r="AA36" s="178"/>
      <c r="AB36" s="178"/>
    </row>
    <row r="37" spans="1:28" s="146" customFormat="1" ht="18.75" hidden="1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8"/>
      <c r="X37" s="178"/>
      <c r="Y37" s="178"/>
      <c r="Z37" s="178"/>
      <c r="AA37" s="178"/>
      <c r="AB37" s="178"/>
    </row>
    <row r="38" spans="1:28" s="146" customFormat="1" ht="18.75" hidden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8"/>
      <c r="X38" s="178"/>
      <c r="Y38" s="178"/>
      <c r="Z38" s="178"/>
      <c r="AA38" s="178"/>
      <c r="AB38" s="178"/>
    </row>
    <row r="39" spans="1:28" s="146" customFormat="1" ht="18.75">
      <c r="A39" s="194"/>
      <c r="B39" s="195"/>
      <c r="C39" s="195"/>
      <c r="D39" s="195"/>
      <c r="E39" s="195"/>
      <c r="F39" s="195"/>
      <c r="G39" s="195"/>
      <c r="H39" s="194"/>
      <c r="I39" s="194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8"/>
      <c r="X39" s="178"/>
      <c r="Y39" s="178"/>
      <c r="Z39" s="178"/>
      <c r="AA39" s="178"/>
      <c r="AB39" s="178"/>
    </row>
    <row r="40" spans="1:28" s="146" customFormat="1" ht="18.75">
      <c r="A40" s="194"/>
      <c r="B40" s="194" t="s">
        <v>299</v>
      </c>
      <c r="C40" s="195"/>
      <c r="D40" s="195"/>
      <c r="E40" s="195"/>
      <c r="F40" s="195"/>
      <c r="G40" s="194"/>
      <c r="H40" s="195"/>
      <c r="I40" s="194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8"/>
      <c r="X40" s="178"/>
      <c r="Y40" s="178"/>
      <c r="Z40" s="178"/>
      <c r="AA40" s="178"/>
      <c r="AB40" s="178"/>
    </row>
    <row r="41" spans="1:28" s="146" customFormat="1" ht="18.75">
      <c r="A41" s="194"/>
      <c r="B41" s="195" t="s">
        <v>300</v>
      </c>
      <c r="C41" s="194" t="s">
        <v>301</v>
      </c>
      <c r="D41" s="194"/>
      <c r="E41" s="194"/>
      <c r="F41" s="195"/>
      <c r="G41" s="194"/>
      <c r="H41" s="195"/>
      <c r="I41" s="194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8"/>
      <c r="X41" s="178"/>
      <c r="Y41" s="178"/>
      <c r="Z41" s="178"/>
      <c r="AA41" s="178"/>
      <c r="AB41" s="178"/>
    </row>
    <row r="42" spans="1:28" s="146" customFormat="1" ht="18.75">
      <c r="A42" s="194"/>
      <c r="B42" s="195" t="s">
        <v>302</v>
      </c>
      <c r="C42" s="196">
        <v>1798.5</v>
      </c>
      <c r="D42" s="194" t="s">
        <v>303</v>
      </c>
      <c r="E42" s="194"/>
      <c r="F42" s="195"/>
      <c r="G42" s="194"/>
      <c r="H42" s="195"/>
      <c r="I42" s="194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8"/>
      <c r="X42" s="178"/>
      <c r="Y42" s="178"/>
      <c r="Z42" s="178"/>
      <c r="AA42" s="178"/>
      <c r="AB42" s="178"/>
    </row>
    <row r="43" spans="1:29" s="146" customFormat="1" ht="18" customHeight="1">
      <c r="A43" s="194"/>
      <c r="B43" s="195" t="s">
        <v>304</v>
      </c>
      <c r="C43" s="197" t="s">
        <v>348</v>
      </c>
      <c r="D43" s="194" t="s">
        <v>435</v>
      </c>
      <c r="E43" s="194"/>
      <c r="F43" s="194"/>
      <c r="G43" s="195"/>
      <c r="H43" s="195"/>
      <c r="I43" s="194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85"/>
      <c r="W43" s="239"/>
      <c r="X43" s="239"/>
      <c r="Y43" s="239"/>
      <c r="Z43" s="239"/>
      <c r="AA43" s="239"/>
      <c r="AB43" s="239"/>
      <c r="AC43" s="320"/>
    </row>
    <row r="44" spans="1:29" s="146" customFormat="1" ht="18" customHeight="1">
      <c r="A44" s="194"/>
      <c r="B44" s="195"/>
      <c r="C44" s="197"/>
      <c r="D44" s="194"/>
      <c r="E44" s="194"/>
      <c r="F44" s="194"/>
      <c r="G44" s="195"/>
      <c r="H44" s="195"/>
      <c r="I44" s="194"/>
      <c r="J44" s="177"/>
      <c r="K44" s="177"/>
      <c r="M44" s="177"/>
      <c r="N44" s="177"/>
      <c r="O44" s="177"/>
      <c r="P44" s="177"/>
      <c r="Q44" s="177"/>
      <c r="R44" s="177"/>
      <c r="S44" s="177"/>
      <c r="T44" s="177"/>
      <c r="U44" s="177"/>
      <c r="V44" s="185"/>
      <c r="W44" s="564"/>
      <c r="X44" s="564"/>
      <c r="Y44" s="564"/>
      <c r="Z44" s="564"/>
      <c r="AA44" s="564"/>
      <c r="AB44" s="239"/>
      <c r="AC44" s="320"/>
    </row>
    <row r="45" spans="1:29" s="146" customFormat="1" ht="60" customHeight="1">
      <c r="A45" s="194"/>
      <c r="B45" s="195"/>
      <c r="C45" s="197"/>
      <c r="D45" s="194"/>
      <c r="E45" s="194"/>
      <c r="F45" s="194"/>
      <c r="G45" s="198" t="s">
        <v>307</v>
      </c>
      <c r="H45" s="199" t="s">
        <v>1</v>
      </c>
      <c r="I45" s="199" t="s">
        <v>2</v>
      </c>
      <c r="J45" s="200" t="s">
        <v>308</v>
      </c>
      <c r="K45" s="468" t="s">
        <v>309</v>
      </c>
      <c r="M45" s="177"/>
      <c r="N45" s="177"/>
      <c r="O45" s="177"/>
      <c r="P45" s="177"/>
      <c r="Q45" s="177"/>
      <c r="R45" s="177"/>
      <c r="S45" s="177"/>
      <c r="T45" s="177"/>
      <c r="U45" s="177"/>
      <c r="V45" s="320"/>
      <c r="W45" s="321"/>
      <c r="X45" s="321"/>
      <c r="Y45" s="321"/>
      <c r="Z45" s="321"/>
      <c r="AA45" s="321"/>
      <c r="AB45" s="239"/>
      <c r="AC45" s="320"/>
    </row>
    <row r="46" spans="1:29" s="207" customFormat="1" ht="12.75" customHeight="1">
      <c r="A46" s="202"/>
      <c r="B46" s="203"/>
      <c r="C46" s="204"/>
      <c r="D46" s="202"/>
      <c r="E46" s="202"/>
      <c r="F46" s="202"/>
      <c r="G46" s="205" t="s">
        <v>51</v>
      </c>
      <c r="H46" s="205" t="s">
        <v>51</v>
      </c>
      <c r="I46" s="205" t="s">
        <v>51</v>
      </c>
      <c r="J46" s="205" t="s">
        <v>51</v>
      </c>
      <c r="K46" s="205" t="s">
        <v>51</v>
      </c>
      <c r="M46" s="206" t="s">
        <v>397</v>
      </c>
      <c r="N46" s="206" t="s">
        <v>398</v>
      </c>
      <c r="O46" s="280" t="s">
        <v>409</v>
      </c>
      <c r="P46" s="280" t="s">
        <v>311</v>
      </c>
      <c r="Q46" s="280" t="s">
        <v>410</v>
      </c>
      <c r="R46" s="280" t="s">
        <v>411</v>
      </c>
      <c r="S46" s="206"/>
      <c r="V46" s="322"/>
      <c r="W46" s="323"/>
      <c r="X46" s="323"/>
      <c r="Y46" s="323"/>
      <c r="Z46" s="323"/>
      <c r="AA46" s="323"/>
      <c r="AB46" s="324"/>
      <c r="AC46" s="282"/>
    </row>
    <row r="47" spans="1:29" s="146" customFormat="1" ht="33" customHeight="1">
      <c r="A47" s="194"/>
      <c r="B47" s="503" t="s">
        <v>314</v>
      </c>
      <c r="C47" s="503"/>
      <c r="D47" s="503"/>
      <c r="E47" s="503"/>
      <c r="F47" s="503"/>
      <c r="G47" s="210">
        <f>G49+G50</f>
        <v>16.1</v>
      </c>
      <c r="H47" s="211">
        <f>H49+H50</f>
        <v>28955.850000000002</v>
      </c>
      <c r="I47" s="211">
        <f>I49+I50</f>
        <v>32669.160000000003</v>
      </c>
      <c r="J47" s="211">
        <f>J50+J49</f>
        <v>18395.455</v>
      </c>
      <c r="K47" s="211">
        <f>I47-J47</f>
        <v>14273.705000000002</v>
      </c>
      <c r="M47" s="370">
        <v>75797.55</v>
      </c>
      <c r="N47" s="370">
        <v>72084.23999999999</v>
      </c>
      <c r="O47" s="285">
        <v>32660.200000000004</v>
      </c>
      <c r="P47" s="285">
        <v>8.96</v>
      </c>
      <c r="Q47" s="285">
        <v>73.23</v>
      </c>
      <c r="R47" s="285">
        <v>0</v>
      </c>
      <c r="S47" s="286"/>
      <c r="T47" s="177"/>
      <c r="U47" s="177"/>
      <c r="V47" s="322"/>
      <c r="W47" s="325"/>
      <c r="X47" s="325"/>
      <c r="Y47" s="325"/>
      <c r="Z47" s="323"/>
      <c r="AA47" s="326"/>
      <c r="AB47" s="239"/>
      <c r="AC47" s="320"/>
    </row>
    <row r="48" spans="1:29" s="146" customFormat="1" ht="18" customHeight="1">
      <c r="A48" s="194"/>
      <c r="B48" s="516" t="s">
        <v>315</v>
      </c>
      <c r="C48" s="486"/>
      <c r="D48" s="486"/>
      <c r="E48" s="486"/>
      <c r="F48" s="487"/>
      <c r="G48" s="213"/>
      <c r="H48" s="214"/>
      <c r="I48" s="214"/>
      <c r="J48" s="180"/>
      <c r="K48" s="180"/>
      <c r="L48" s="385">
        <f>K49+K50</f>
        <v>14273.705000000002</v>
      </c>
      <c r="M48" s="177"/>
      <c r="N48" s="177"/>
      <c r="O48" s="177"/>
      <c r="P48" s="177"/>
      <c r="Q48" s="177"/>
      <c r="R48" s="177"/>
      <c r="S48" s="177"/>
      <c r="T48" s="177"/>
      <c r="U48" s="177"/>
      <c r="V48" s="322"/>
      <c r="W48" s="325"/>
      <c r="X48" s="325"/>
      <c r="Y48" s="325"/>
      <c r="Z48" s="323"/>
      <c r="AA48" s="326"/>
      <c r="AB48" s="239"/>
      <c r="AC48" s="320"/>
    </row>
    <row r="49" spans="1:29" s="146" customFormat="1" ht="18" customHeight="1">
      <c r="A49" s="194"/>
      <c r="B49" s="501" t="s">
        <v>11</v>
      </c>
      <c r="C49" s="501"/>
      <c r="D49" s="501"/>
      <c r="E49" s="501"/>
      <c r="F49" s="501"/>
      <c r="G49" s="213">
        <f>G58</f>
        <v>10.030000000000001</v>
      </c>
      <c r="H49" s="214">
        <f>G49*C42</f>
        <v>18038.955</v>
      </c>
      <c r="I49" s="214">
        <f>H49</f>
        <v>18038.955</v>
      </c>
      <c r="J49" s="214">
        <f>H58</f>
        <v>18038.955</v>
      </c>
      <c r="K49" s="214">
        <f>I49-J49</f>
        <v>0</v>
      </c>
      <c r="M49" s="177"/>
      <c r="N49" s="177"/>
      <c r="O49" s="177"/>
      <c r="P49" s="177"/>
      <c r="Q49" s="177"/>
      <c r="R49" s="177"/>
      <c r="S49" s="177"/>
      <c r="T49" s="177"/>
      <c r="U49" s="177"/>
      <c r="V49" s="322"/>
      <c r="W49" s="327"/>
      <c r="X49" s="327"/>
      <c r="Y49" s="327"/>
      <c r="Z49" s="323"/>
      <c r="AA49" s="328"/>
      <c r="AB49" s="239"/>
      <c r="AC49" s="320"/>
    </row>
    <row r="50" spans="1:29" s="146" customFormat="1" ht="18" customHeight="1">
      <c r="A50" s="194"/>
      <c r="B50" s="501" t="s">
        <v>62</v>
      </c>
      <c r="C50" s="501"/>
      <c r="D50" s="501"/>
      <c r="E50" s="501"/>
      <c r="F50" s="501"/>
      <c r="G50" s="213">
        <v>6.07</v>
      </c>
      <c r="H50" s="214">
        <f>G50*C42</f>
        <v>10916.895</v>
      </c>
      <c r="I50" s="214">
        <f>O47+P47-I49</f>
        <v>14630.205000000002</v>
      </c>
      <c r="J50" s="214">
        <f>H64</f>
        <v>356.5</v>
      </c>
      <c r="K50" s="214">
        <f>I50-J50</f>
        <v>14273.705000000002</v>
      </c>
      <c r="M50" s="177"/>
      <c r="N50" s="177"/>
      <c r="O50" s="177"/>
      <c r="P50" s="177"/>
      <c r="Q50" s="177"/>
      <c r="R50" s="177"/>
      <c r="S50" s="177"/>
      <c r="T50" s="177"/>
      <c r="U50" s="177"/>
      <c r="V50" s="322"/>
      <c r="W50" s="325"/>
      <c r="X50" s="325"/>
      <c r="Y50" s="325"/>
      <c r="Z50" s="323"/>
      <c r="AA50" s="326"/>
      <c r="AB50" s="239"/>
      <c r="AC50" s="320"/>
    </row>
    <row r="51" spans="1:29" s="146" customFormat="1" ht="36.75" customHeight="1">
      <c r="A51" s="194"/>
      <c r="B51" s="279"/>
      <c r="C51" s="279"/>
      <c r="D51" s="279"/>
      <c r="E51" s="279"/>
      <c r="F51" s="278"/>
      <c r="G51" s="177"/>
      <c r="H51" s="177"/>
      <c r="I51" s="177"/>
      <c r="J51" s="177"/>
      <c r="K51" s="177"/>
      <c r="M51" s="177"/>
      <c r="N51" s="177"/>
      <c r="O51" s="177"/>
      <c r="P51" s="177"/>
      <c r="Q51" s="177"/>
      <c r="R51" s="177"/>
      <c r="S51" s="177"/>
      <c r="T51" s="177"/>
      <c r="U51" s="177"/>
      <c r="V51" s="322"/>
      <c r="W51" s="325"/>
      <c r="X51" s="325"/>
      <c r="Y51" s="325"/>
      <c r="Z51" s="323"/>
      <c r="AA51" s="326"/>
      <c r="AB51" s="239"/>
      <c r="AC51" s="320"/>
    </row>
    <row r="52" spans="1:29" s="146" customFormat="1" ht="18.75">
      <c r="A52" s="194"/>
      <c r="B52" s="177"/>
      <c r="C52" s="177"/>
      <c r="D52" s="177"/>
      <c r="E52" s="177"/>
      <c r="F52" s="177"/>
      <c r="G52" s="215" t="s">
        <v>345</v>
      </c>
      <c r="H52" s="215" t="s">
        <v>1</v>
      </c>
      <c r="I52" s="215" t="s">
        <v>2</v>
      </c>
      <c r="J52" s="215" t="s">
        <v>346</v>
      </c>
      <c r="K52" s="215" t="s">
        <v>391</v>
      </c>
      <c r="L52" s="216"/>
      <c r="M52" s="177"/>
      <c r="N52" s="177"/>
      <c r="O52" s="177"/>
      <c r="P52" s="177"/>
      <c r="Q52" s="177"/>
      <c r="R52" s="177"/>
      <c r="S52" s="177"/>
      <c r="T52" s="177"/>
      <c r="U52" s="177"/>
      <c r="V52" s="322"/>
      <c r="W52" s="325"/>
      <c r="X52" s="325"/>
      <c r="Y52" s="325"/>
      <c r="Z52" s="323"/>
      <c r="AA52" s="326"/>
      <c r="AB52" s="239"/>
      <c r="AC52" s="320"/>
    </row>
    <row r="53" spans="1:29" s="146" customFormat="1" ht="18" customHeight="1">
      <c r="A53" s="177"/>
      <c r="B53" s="503" t="s">
        <v>344</v>
      </c>
      <c r="C53" s="503"/>
      <c r="D53" s="503"/>
      <c r="E53" s="503"/>
      <c r="F53" s="517"/>
      <c r="G53" s="217">
        <f>'11 16 г'!J53</f>
        <v>4239.869999999994</v>
      </c>
      <c r="H53" s="217">
        <f>Q47</f>
        <v>73.23</v>
      </c>
      <c r="I53" s="217">
        <f>R47</f>
        <v>0</v>
      </c>
      <c r="J53" s="217">
        <f>G53+H53-I53</f>
        <v>4313.099999999994</v>
      </c>
      <c r="K53" s="217">
        <f>I53+D54</f>
        <v>0</v>
      </c>
      <c r="L53" s="177"/>
      <c r="M53" s="177"/>
      <c r="N53" s="185"/>
      <c r="O53" s="177"/>
      <c r="P53" s="177"/>
      <c r="Q53" s="177"/>
      <c r="R53" s="177"/>
      <c r="S53" s="177"/>
      <c r="T53" s="177"/>
      <c r="U53" s="177"/>
      <c r="V53" s="322"/>
      <c r="W53" s="325"/>
      <c r="X53" s="325"/>
      <c r="Y53" s="325"/>
      <c r="Z53" s="323"/>
      <c r="AA53" s="326"/>
      <c r="AB53" s="239"/>
      <c r="AC53" s="320"/>
    </row>
    <row r="54" spans="1:29" s="146" customFormat="1" ht="18" customHeight="1">
      <c r="A54" s="177"/>
      <c r="B54" s="566"/>
      <c r="C54" s="566"/>
      <c r="D54" s="231"/>
      <c r="E54" s="231"/>
      <c r="F54" s="194" t="s">
        <v>422</v>
      </c>
      <c r="G54" s="195"/>
      <c r="H54" s="195"/>
      <c r="I54" s="194"/>
      <c r="J54" s="177"/>
      <c r="K54" s="177"/>
      <c r="L54" s="177"/>
      <c r="M54" s="177"/>
      <c r="N54" s="281"/>
      <c r="O54" s="177"/>
      <c r="P54" s="177"/>
      <c r="Q54" s="177"/>
      <c r="R54" s="177"/>
      <c r="S54" s="177"/>
      <c r="T54" s="177"/>
      <c r="U54" s="177"/>
      <c r="V54" s="322"/>
      <c r="W54" s="325"/>
      <c r="X54" s="325"/>
      <c r="Y54" s="325"/>
      <c r="Z54" s="323"/>
      <c r="AA54" s="326"/>
      <c r="AB54" s="239"/>
      <c r="AC54" s="320"/>
    </row>
    <row r="55" spans="1:29" s="146" customFormat="1" ht="18.75">
      <c r="A55" s="194"/>
      <c r="B55" s="218"/>
      <c r="C55" s="219"/>
      <c r="D55" s="220"/>
      <c r="E55" s="220"/>
      <c r="F55" s="220"/>
      <c r="G55" s="217" t="s">
        <v>307</v>
      </c>
      <c r="H55" s="217" t="s">
        <v>317</v>
      </c>
      <c r="I55" s="194"/>
      <c r="J55" s="177"/>
      <c r="K55" s="177"/>
      <c r="L55" s="553" t="s">
        <v>321</v>
      </c>
      <c r="M55" s="553"/>
      <c r="N55" s="552" t="s">
        <v>338</v>
      </c>
      <c r="O55" s="406"/>
      <c r="P55" s="407"/>
      <c r="Q55" s="177"/>
      <c r="R55" s="177"/>
      <c r="S55" s="177"/>
      <c r="T55" s="177"/>
      <c r="U55" s="177"/>
      <c r="V55" s="322"/>
      <c r="W55" s="325"/>
      <c r="X55" s="325"/>
      <c r="Y55" s="325"/>
      <c r="Z55" s="323"/>
      <c r="AA55" s="326"/>
      <c r="AB55" s="239"/>
      <c r="AC55" s="320"/>
    </row>
    <row r="56" spans="1:29" s="207" customFormat="1" ht="11.25" customHeight="1">
      <c r="A56" s="221"/>
      <c r="B56" s="222"/>
      <c r="C56" s="223"/>
      <c r="D56" s="224"/>
      <c r="E56" s="224"/>
      <c r="F56" s="224"/>
      <c r="G56" s="205" t="s">
        <v>51</v>
      </c>
      <c r="H56" s="205" t="s">
        <v>51</v>
      </c>
      <c r="I56" s="202"/>
      <c r="L56" s="553"/>
      <c r="M56" s="553"/>
      <c r="N56" s="552"/>
      <c r="O56" s="408"/>
      <c r="P56" s="124"/>
      <c r="V56" s="322"/>
      <c r="W56" s="325"/>
      <c r="X56" s="325"/>
      <c r="Y56" s="325"/>
      <c r="Z56" s="323"/>
      <c r="AA56" s="326"/>
      <c r="AB56" s="324"/>
      <c r="AC56" s="282"/>
    </row>
    <row r="57" spans="1:29" s="146" customFormat="1" ht="33.75" customHeight="1">
      <c r="A57" s="225" t="s">
        <v>318</v>
      </c>
      <c r="B57" s="504" t="s">
        <v>342</v>
      </c>
      <c r="C57" s="505"/>
      <c r="D57" s="505"/>
      <c r="E57" s="505"/>
      <c r="F57" s="505"/>
      <c r="G57" s="180"/>
      <c r="H57" s="226">
        <f>H58+H64</f>
        <v>18395.455</v>
      </c>
      <c r="I57" s="194"/>
      <c r="J57" s="177"/>
      <c r="K57" s="177"/>
      <c r="L57" s="409" t="s">
        <v>429</v>
      </c>
      <c r="M57" s="570" t="s">
        <v>430</v>
      </c>
      <c r="N57" s="571"/>
      <c r="O57" s="410" t="s">
        <v>431</v>
      </c>
      <c r="P57" s="411" t="s">
        <v>432</v>
      </c>
      <c r="Q57" s="177"/>
      <c r="R57" s="177"/>
      <c r="S57" s="177"/>
      <c r="T57" s="177"/>
      <c r="U57" s="177"/>
      <c r="V57" s="322"/>
      <c r="W57" s="325"/>
      <c r="X57" s="325"/>
      <c r="Y57" s="325"/>
      <c r="Z57" s="323"/>
      <c r="AA57" s="326"/>
      <c r="AB57" s="239"/>
      <c r="AC57" s="320"/>
    </row>
    <row r="58" spans="1:29" s="146" customFormat="1" ht="18.75">
      <c r="A58" s="227" t="s">
        <v>320</v>
      </c>
      <c r="B58" s="506" t="s">
        <v>321</v>
      </c>
      <c r="C58" s="507"/>
      <c r="D58" s="507"/>
      <c r="E58" s="507"/>
      <c r="F58" s="508"/>
      <c r="G58" s="230">
        <f>SUM(G59:G63)</f>
        <v>10.030000000000001</v>
      </c>
      <c r="H58" s="376">
        <f>SUM(H59:H63)</f>
        <v>18038.955</v>
      </c>
      <c r="I58" s="194"/>
      <c r="J58" s="177"/>
      <c r="K58" s="229"/>
      <c r="L58" s="412"/>
      <c r="M58" s="412"/>
      <c r="N58" s="412"/>
      <c r="O58" s="412"/>
      <c r="P58" s="412"/>
      <c r="Q58" s="177"/>
      <c r="R58" s="177"/>
      <c r="S58" s="177"/>
      <c r="T58" s="177"/>
      <c r="U58" s="177"/>
      <c r="V58" s="329"/>
      <c r="W58" s="330"/>
      <c r="X58" s="330"/>
      <c r="Y58" s="330"/>
      <c r="Z58" s="330"/>
      <c r="AA58" s="330"/>
      <c r="AB58" s="239"/>
      <c r="AC58" s="320"/>
    </row>
    <row r="59" spans="1:29" s="146" customFormat="1" ht="18.75">
      <c r="A59" s="467" t="s">
        <v>322</v>
      </c>
      <c r="B59" s="509" t="s">
        <v>323</v>
      </c>
      <c r="C59" s="507"/>
      <c r="D59" s="507"/>
      <c r="E59" s="507"/>
      <c r="F59" s="508"/>
      <c r="G59" s="230">
        <v>1.5600000000000005</v>
      </c>
      <c r="H59" s="469">
        <f>G59*C$42</f>
        <v>2805.6600000000008</v>
      </c>
      <c r="I59" s="194"/>
      <c r="J59" s="177"/>
      <c r="K59" s="229"/>
      <c r="L59" s="412"/>
      <c r="M59" s="412"/>
      <c r="N59" s="412"/>
      <c r="O59" s="412"/>
      <c r="P59" s="412"/>
      <c r="Q59" s="177"/>
      <c r="R59" s="177"/>
      <c r="S59" s="177"/>
      <c r="T59" s="177"/>
      <c r="U59" s="177"/>
      <c r="V59" s="185"/>
      <c r="W59" s="239"/>
      <c r="X59" s="239"/>
      <c r="Y59" s="239"/>
      <c r="Z59" s="239"/>
      <c r="AA59" s="239"/>
      <c r="AB59" s="239"/>
      <c r="AC59" s="320"/>
    </row>
    <row r="60" spans="1:29" s="146" customFormat="1" ht="34.5" customHeight="1">
      <c r="A60" s="467" t="s">
        <v>324</v>
      </c>
      <c r="B60" s="510" t="s">
        <v>325</v>
      </c>
      <c r="C60" s="499"/>
      <c r="D60" s="499"/>
      <c r="E60" s="499"/>
      <c r="F60" s="499"/>
      <c r="G60" s="468">
        <v>1.8400000000000005</v>
      </c>
      <c r="H60" s="469">
        <f>G60*C$42</f>
        <v>3309.240000000001</v>
      </c>
      <c r="I60" s="194"/>
      <c r="J60" s="177"/>
      <c r="K60" s="229"/>
      <c r="L60" s="412"/>
      <c r="M60" s="412"/>
      <c r="N60" s="412"/>
      <c r="O60" s="412"/>
      <c r="P60" s="412"/>
      <c r="Q60" s="177"/>
      <c r="R60" s="177"/>
      <c r="S60" s="177"/>
      <c r="T60" s="177"/>
      <c r="U60" s="177"/>
      <c r="V60" s="185"/>
      <c r="W60" s="239"/>
      <c r="X60" s="239"/>
      <c r="Y60" s="239"/>
      <c r="Z60" s="239"/>
      <c r="AA60" s="239"/>
      <c r="AB60" s="239"/>
      <c r="AC60" s="320"/>
    </row>
    <row r="61" spans="1:29" s="146" customFormat="1" ht="34.5" customHeight="1">
      <c r="A61" s="377" t="s">
        <v>326</v>
      </c>
      <c r="B61" s="567" t="s">
        <v>327</v>
      </c>
      <c r="C61" s="568"/>
      <c r="D61" s="568"/>
      <c r="E61" s="568"/>
      <c r="F61" s="569"/>
      <c r="G61" s="379">
        <v>1.33</v>
      </c>
      <c r="H61" s="378">
        <f>G61*C$42</f>
        <v>2392.005</v>
      </c>
      <c r="I61" s="194"/>
      <c r="J61" s="177"/>
      <c r="K61" s="177"/>
      <c r="L61" s="412"/>
      <c r="M61" s="412"/>
      <c r="N61" s="412"/>
      <c r="O61" s="412"/>
      <c r="P61" s="412"/>
      <c r="Q61" s="177"/>
      <c r="R61" s="177"/>
      <c r="S61" s="177"/>
      <c r="T61" s="177"/>
      <c r="U61" s="177"/>
      <c r="V61" s="185"/>
      <c r="W61" s="239"/>
      <c r="X61" s="239"/>
      <c r="Y61" s="239"/>
      <c r="Z61" s="239"/>
      <c r="AA61" s="239"/>
      <c r="AB61" s="239"/>
      <c r="AC61" s="320"/>
    </row>
    <row r="62" spans="1:28" s="146" customFormat="1" ht="34.5" customHeight="1">
      <c r="A62" s="377" t="s">
        <v>328</v>
      </c>
      <c r="B62" s="567" t="s">
        <v>329</v>
      </c>
      <c r="C62" s="568"/>
      <c r="D62" s="568"/>
      <c r="E62" s="568"/>
      <c r="F62" s="569"/>
      <c r="G62" s="379">
        <v>1.36</v>
      </c>
      <c r="H62" s="378">
        <f>G62*C$42</f>
        <v>2445.96</v>
      </c>
      <c r="I62" s="194"/>
      <c r="J62" s="177"/>
      <c r="K62" s="177"/>
      <c r="L62" s="412"/>
      <c r="M62" s="412"/>
      <c r="N62" s="412"/>
      <c r="O62" s="412"/>
      <c r="P62" s="412"/>
      <c r="Q62" s="177"/>
      <c r="R62" s="177"/>
      <c r="S62" s="177"/>
      <c r="T62" s="177"/>
      <c r="U62" s="177"/>
      <c r="V62" s="177"/>
      <c r="W62" s="197"/>
      <c r="X62" s="178"/>
      <c r="Y62" s="178"/>
      <c r="Z62" s="178"/>
      <c r="AA62" s="178"/>
      <c r="AB62" s="178"/>
    </row>
    <row r="63" spans="1:28" s="146" customFormat="1" ht="18.75">
      <c r="A63" s="467" t="s">
        <v>330</v>
      </c>
      <c r="B63" s="496" t="s">
        <v>420</v>
      </c>
      <c r="C63" s="496"/>
      <c r="D63" s="496"/>
      <c r="E63" s="496"/>
      <c r="F63" s="496"/>
      <c r="G63" s="217">
        <v>3.94</v>
      </c>
      <c r="H63" s="231">
        <f>G63*C$42</f>
        <v>7086.09</v>
      </c>
      <c r="I63" s="194"/>
      <c r="J63" s="177"/>
      <c r="K63" s="177"/>
      <c r="L63" s="412"/>
      <c r="M63" s="412"/>
      <c r="N63" s="412"/>
      <c r="O63" s="412"/>
      <c r="P63" s="412"/>
      <c r="Q63" s="177"/>
      <c r="R63" s="177"/>
      <c r="S63" s="177"/>
      <c r="T63" s="177"/>
      <c r="U63" s="177"/>
      <c r="V63" s="177"/>
      <c r="W63" s="178"/>
      <c r="X63" s="178"/>
      <c r="Y63" s="178"/>
      <c r="Z63" s="178"/>
      <c r="AA63" s="178"/>
      <c r="AB63" s="178"/>
    </row>
    <row r="64" spans="1:28" s="146" customFormat="1" ht="18.75">
      <c r="A64" s="226" t="s">
        <v>332</v>
      </c>
      <c r="B64" s="497" t="s">
        <v>333</v>
      </c>
      <c r="C64" s="480"/>
      <c r="D64" s="480"/>
      <c r="E64" s="480"/>
      <c r="F64" s="480"/>
      <c r="G64" s="226"/>
      <c r="H64" s="226">
        <f>SUM(H65:H71)</f>
        <v>356.5</v>
      </c>
      <c r="I64" s="194"/>
      <c r="J64" s="177"/>
      <c r="K64" s="177"/>
      <c r="L64" s="414" t="s">
        <v>433</v>
      </c>
      <c r="M64" s="406" t="s">
        <v>434</v>
      </c>
      <c r="N64" s="414"/>
      <c r="O64" s="414"/>
      <c r="P64" s="414"/>
      <c r="Q64" s="177"/>
      <c r="R64" s="177"/>
      <c r="S64" s="177"/>
      <c r="T64" s="177"/>
      <c r="U64" s="177"/>
      <c r="V64" s="177"/>
      <c r="W64" s="197"/>
      <c r="X64" s="178"/>
      <c r="Y64" s="178"/>
      <c r="Z64" s="178"/>
      <c r="AA64" s="178"/>
      <c r="AB64" s="178"/>
    </row>
    <row r="65" spans="1:28" s="146" customFormat="1" ht="18.75">
      <c r="A65" s="216"/>
      <c r="B65" s="498" t="s">
        <v>334</v>
      </c>
      <c r="C65" s="499"/>
      <c r="D65" s="499"/>
      <c r="E65" s="499"/>
      <c r="F65" s="499"/>
      <c r="G65" s="232"/>
      <c r="H65" s="232"/>
      <c r="I65" s="194"/>
      <c r="J65" s="177"/>
      <c r="K65" s="177"/>
      <c r="L65" s="414"/>
      <c r="M65" s="414"/>
      <c r="N65" s="414"/>
      <c r="O65" s="414"/>
      <c r="P65" s="414"/>
      <c r="Q65" s="177"/>
      <c r="R65" s="177"/>
      <c r="S65" s="177"/>
      <c r="T65" s="177"/>
      <c r="U65" s="177"/>
      <c r="V65" s="177"/>
      <c r="W65" s="178"/>
      <c r="X65" s="178"/>
      <c r="Y65" s="178"/>
      <c r="Z65" s="178"/>
      <c r="AA65" s="178"/>
      <c r="AB65" s="178"/>
    </row>
    <row r="66" spans="1:28" s="146" customFormat="1" ht="18.75">
      <c r="A66" s="216"/>
      <c r="B66" s="498" t="s">
        <v>350</v>
      </c>
      <c r="C66" s="499"/>
      <c r="D66" s="499"/>
      <c r="E66" s="499"/>
      <c r="F66" s="499"/>
      <c r="G66" s="231"/>
      <c r="H66" s="231"/>
      <c r="I66" s="194"/>
      <c r="J66" s="177"/>
      <c r="K66" s="177"/>
      <c r="L66" s="414"/>
      <c r="M66" s="414"/>
      <c r="N66" s="414"/>
      <c r="O66" s="414"/>
      <c r="P66" s="414"/>
      <c r="Q66" s="177"/>
      <c r="R66" s="177"/>
      <c r="S66" s="177"/>
      <c r="T66" s="177"/>
      <c r="U66" s="177"/>
      <c r="V66" s="177"/>
      <c r="W66" s="178"/>
      <c r="X66" s="178"/>
      <c r="Y66" s="178"/>
      <c r="Z66" s="178"/>
      <c r="AA66" s="178"/>
      <c r="AB66" s="178"/>
    </row>
    <row r="67" spans="1:28" s="146" customFormat="1" ht="18.75" customHeight="1">
      <c r="A67" s="216"/>
      <c r="B67" s="572" t="s">
        <v>449</v>
      </c>
      <c r="C67" s="489"/>
      <c r="D67" s="489"/>
      <c r="E67" s="489"/>
      <c r="F67" s="490"/>
      <c r="G67" s="231"/>
      <c r="H67" s="231">
        <v>128.8</v>
      </c>
      <c r="I67" s="194"/>
      <c r="J67" s="177"/>
      <c r="K67" s="177"/>
      <c r="L67" s="414"/>
      <c r="M67" s="414"/>
      <c r="N67" s="414"/>
      <c r="O67" s="414"/>
      <c r="P67" s="414"/>
      <c r="Q67" s="177"/>
      <c r="R67" s="177"/>
      <c r="S67" s="177"/>
      <c r="T67" s="177"/>
      <c r="U67" s="177"/>
      <c r="V67" s="177"/>
      <c r="W67" s="197"/>
      <c r="X67" s="178"/>
      <c r="Y67" s="178"/>
      <c r="Z67" s="178"/>
      <c r="AA67" s="178"/>
      <c r="AB67" s="178"/>
    </row>
    <row r="68" spans="1:28" s="146" customFormat="1" ht="18.75" customHeight="1">
      <c r="A68" s="216"/>
      <c r="B68" s="572" t="s">
        <v>450</v>
      </c>
      <c r="C68" s="489"/>
      <c r="D68" s="489"/>
      <c r="E68" s="489"/>
      <c r="F68" s="490"/>
      <c r="G68" s="231"/>
      <c r="H68" s="231">
        <v>227.7</v>
      </c>
      <c r="I68" s="194"/>
      <c r="J68" s="177"/>
      <c r="K68" s="177"/>
      <c r="L68" s="414"/>
      <c r="M68" s="414"/>
      <c r="N68" s="414"/>
      <c r="O68" s="414"/>
      <c r="P68" s="414"/>
      <c r="Q68" s="177"/>
      <c r="R68" s="177"/>
      <c r="S68" s="177"/>
      <c r="T68" s="177"/>
      <c r="U68" s="177"/>
      <c r="V68" s="177"/>
      <c r="W68" s="178"/>
      <c r="X68" s="178"/>
      <c r="Y68" s="178"/>
      <c r="Z68" s="178"/>
      <c r="AA68" s="178"/>
      <c r="AB68" s="178"/>
    </row>
    <row r="69" spans="1:28" s="146" customFormat="1" ht="18.75" customHeight="1">
      <c r="A69" s="216"/>
      <c r="B69" s="488"/>
      <c r="C69" s="489"/>
      <c r="D69" s="489"/>
      <c r="E69" s="489"/>
      <c r="F69" s="490"/>
      <c r="G69" s="231"/>
      <c r="H69" s="231"/>
      <c r="I69" s="194"/>
      <c r="J69" s="177"/>
      <c r="K69" s="177"/>
      <c r="L69" s="194"/>
      <c r="M69" s="194"/>
      <c r="N69" s="177"/>
      <c r="O69" s="177"/>
      <c r="P69" s="177"/>
      <c r="Q69" s="177"/>
      <c r="R69" s="177"/>
      <c r="S69" s="177"/>
      <c r="T69" s="177"/>
      <c r="U69" s="177"/>
      <c r="V69" s="177"/>
      <c r="W69" s="178"/>
      <c r="X69" s="178"/>
      <c r="Y69" s="178"/>
      <c r="Z69" s="178"/>
      <c r="AA69" s="178"/>
      <c r="AB69" s="178"/>
    </row>
    <row r="70" spans="1:28" s="146" customFormat="1" ht="18.75" customHeight="1" hidden="1">
      <c r="A70" s="216"/>
      <c r="B70" s="488" t="s">
        <v>336</v>
      </c>
      <c r="C70" s="489"/>
      <c r="D70" s="489"/>
      <c r="E70" s="489"/>
      <c r="F70" s="490"/>
      <c r="G70" s="231"/>
      <c r="H70" s="231"/>
      <c r="I70" s="194"/>
      <c r="J70" s="177"/>
      <c r="K70" s="177"/>
      <c r="L70" s="194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8"/>
      <c r="X70" s="178"/>
      <c r="Y70" s="178"/>
      <c r="Z70" s="178"/>
      <c r="AA70" s="178"/>
      <c r="AB70" s="178"/>
    </row>
    <row r="71" spans="1:28" s="146" customFormat="1" ht="18.75" customHeight="1" hidden="1">
      <c r="A71" s="216"/>
      <c r="B71" s="488" t="s">
        <v>336</v>
      </c>
      <c r="C71" s="489"/>
      <c r="D71" s="489"/>
      <c r="E71" s="489"/>
      <c r="F71" s="490"/>
      <c r="G71" s="231"/>
      <c r="H71" s="231"/>
      <c r="I71" s="194"/>
      <c r="J71" s="177"/>
      <c r="K71" s="177"/>
      <c r="L71" s="194"/>
      <c r="M71" s="194"/>
      <c r="N71" s="177"/>
      <c r="O71" s="194"/>
      <c r="P71" s="177"/>
      <c r="Q71" s="177"/>
      <c r="R71" s="177"/>
      <c r="S71" s="177"/>
      <c r="T71" s="177"/>
      <c r="U71" s="177"/>
      <c r="V71" s="177"/>
      <c r="W71" s="197"/>
      <c r="X71" s="178"/>
      <c r="Y71" s="178"/>
      <c r="Z71" s="178"/>
      <c r="AA71" s="178"/>
      <c r="AB71" s="178"/>
    </row>
    <row r="72" spans="1:28" s="146" customFormat="1" ht="18.75">
      <c r="A72" s="216"/>
      <c r="B72" s="233"/>
      <c r="C72" s="234"/>
      <c r="D72" s="234"/>
      <c r="E72" s="234"/>
      <c r="F72" s="234"/>
      <c r="G72" s="235"/>
      <c r="H72" s="194"/>
      <c r="I72" s="194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8"/>
      <c r="X72" s="178"/>
      <c r="Y72" s="178"/>
      <c r="Z72" s="178"/>
      <c r="AA72" s="178"/>
      <c r="AB72" s="178"/>
    </row>
    <row r="73" spans="1:28" s="146" customFormat="1" ht="18.75" customHeight="1">
      <c r="A73" s="216"/>
      <c r="B73" s="233"/>
      <c r="C73" s="234"/>
      <c r="D73" s="234"/>
      <c r="E73" s="234"/>
      <c r="F73" s="234"/>
      <c r="G73" s="491" t="s">
        <v>62</v>
      </c>
      <c r="H73" s="492"/>
      <c r="I73" s="493" t="s">
        <v>316</v>
      </c>
      <c r="J73" s="492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8"/>
      <c r="X73" s="178"/>
      <c r="Y73" s="178"/>
      <c r="Z73" s="178"/>
      <c r="AA73" s="178"/>
      <c r="AB73" s="178"/>
    </row>
    <row r="74" spans="1:28" s="207" customFormat="1" ht="12.75">
      <c r="A74" s="236"/>
      <c r="B74" s="237"/>
      <c r="C74" s="238"/>
      <c r="D74" s="238"/>
      <c r="E74" s="238"/>
      <c r="F74" s="238"/>
      <c r="G74" s="494" t="s">
        <v>51</v>
      </c>
      <c r="H74" s="495"/>
      <c r="I74" s="494" t="s">
        <v>51</v>
      </c>
      <c r="J74" s="495"/>
      <c r="W74" s="209"/>
      <c r="X74" s="209"/>
      <c r="Y74" s="209"/>
      <c r="Z74" s="209"/>
      <c r="AA74" s="209"/>
      <c r="AB74" s="209"/>
    </row>
    <row r="75" spans="1:28" s="185" customFormat="1" ht="18.75">
      <c r="A75" s="216"/>
      <c r="B75" s="479" t="s">
        <v>403</v>
      </c>
      <c r="C75" s="480"/>
      <c r="D75" s="480"/>
      <c r="E75" s="480"/>
      <c r="F75" s="481"/>
      <c r="G75" s="482">
        <f>'11 16 г'!G76:H76</f>
        <v>9926.364999999894</v>
      </c>
      <c r="H75" s="483"/>
      <c r="I75" s="482">
        <f>'11 16 г'!I76:J76</f>
        <v>0</v>
      </c>
      <c r="J75" s="483"/>
      <c r="L75" s="239" t="s">
        <v>338</v>
      </c>
      <c r="M75" s="239" t="s">
        <v>339</v>
      </c>
      <c r="W75" s="239"/>
      <c r="X75" s="239"/>
      <c r="Y75" s="239"/>
      <c r="Z75" s="239"/>
      <c r="AA75" s="239"/>
      <c r="AB75" s="239"/>
    </row>
    <row r="76" spans="1:28" s="146" customFormat="1" ht="18.75">
      <c r="A76" s="195"/>
      <c r="B76" s="479" t="s">
        <v>404</v>
      </c>
      <c r="C76" s="480"/>
      <c r="D76" s="480"/>
      <c r="E76" s="480"/>
      <c r="F76" s="481"/>
      <c r="G76" s="482">
        <f>G75+K47+K53</f>
        <v>24200.069999999898</v>
      </c>
      <c r="H76" s="483"/>
      <c r="I76" s="484">
        <f>I75+I53-K53+D54</f>
        <v>0</v>
      </c>
      <c r="J76" s="483"/>
      <c r="K76" s="177"/>
      <c r="L76" s="197">
        <f>G76</f>
        <v>24200.069999999898</v>
      </c>
      <c r="M76" s="197">
        <f>I76</f>
        <v>0</v>
      </c>
      <c r="N76" s="177"/>
      <c r="O76" s="240"/>
      <c r="P76" s="241"/>
      <c r="Q76" s="177"/>
      <c r="R76" s="177"/>
      <c r="S76" s="177"/>
      <c r="T76" s="177"/>
      <c r="U76" s="177"/>
      <c r="V76" s="177"/>
      <c r="W76" s="178"/>
      <c r="X76" s="178"/>
      <c r="Y76" s="178"/>
      <c r="Z76" s="178"/>
      <c r="AA76" s="178"/>
      <c r="AB76" s="178"/>
    </row>
    <row r="77" spans="1:28" s="146" customFormat="1" ht="18.75">
      <c r="A77" s="194"/>
      <c r="B77" s="194"/>
      <c r="C77" s="194"/>
      <c r="D77" s="194"/>
      <c r="E77" s="194"/>
      <c r="F77" s="194"/>
      <c r="G77" s="242"/>
      <c r="H77" s="194"/>
      <c r="I77" s="194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8"/>
      <c r="X77" s="178"/>
      <c r="Y77" s="178"/>
      <c r="Z77" s="178"/>
      <c r="AA77" s="178"/>
      <c r="AB77" s="178"/>
    </row>
    <row r="78" spans="1:28" s="146" customFormat="1" ht="18.75">
      <c r="A78" s="194"/>
      <c r="B78" s="177"/>
      <c r="C78" s="177"/>
      <c r="D78" s="177"/>
      <c r="E78" s="177"/>
      <c r="F78" s="177"/>
      <c r="G78" s="243"/>
      <c r="H78" s="244"/>
      <c r="I78" s="194"/>
      <c r="J78" s="177"/>
      <c r="K78" s="177"/>
      <c r="L78" s="194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8"/>
      <c r="X78" s="178"/>
      <c r="Y78" s="178"/>
      <c r="Z78" s="178"/>
      <c r="AA78" s="178"/>
      <c r="AB78" s="178"/>
    </row>
    <row r="79" spans="1:28" s="146" customFormat="1" ht="18.75">
      <c r="A79" s="194"/>
      <c r="B79" s="177"/>
      <c r="C79" s="177"/>
      <c r="D79" s="177"/>
      <c r="E79" s="177"/>
      <c r="F79" s="177"/>
      <c r="G79" s="194"/>
      <c r="H79" s="194"/>
      <c r="I79" s="194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8"/>
      <c r="X79" s="178"/>
      <c r="Y79" s="178"/>
      <c r="Z79" s="178"/>
      <c r="AA79" s="178"/>
      <c r="AB79" s="178"/>
    </row>
    <row r="80" spans="1:28" s="146" customFormat="1" ht="18.75">
      <c r="A80" s="177"/>
      <c r="B80" s="238"/>
      <c r="C80" s="238"/>
      <c r="D80" s="238"/>
      <c r="E80" s="559" t="s">
        <v>399</v>
      </c>
      <c r="F80" s="560"/>
      <c r="G80" s="482" t="s">
        <v>400</v>
      </c>
      <c r="H80" s="483"/>
      <c r="I80" s="194"/>
      <c r="J80" s="177"/>
      <c r="K80" s="177"/>
      <c r="L80" s="177" t="s">
        <v>401</v>
      </c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8"/>
      <c r="X80" s="178"/>
      <c r="Y80" s="178"/>
      <c r="Z80" s="178"/>
      <c r="AA80" s="178"/>
      <c r="AB80" s="178"/>
    </row>
    <row r="81" spans="1:28" s="146" customFormat="1" ht="18.75">
      <c r="A81" s="194"/>
      <c r="B81" s="561" t="s">
        <v>424</v>
      </c>
      <c r="C81" s="562"/>
      <c r="D81" s="563"/>
      <c r="E81" s="482">
        <f>M47</f>
        <v>75797.55</v>
      </c>
      <c r="F81" s="483"/>
      <c r="G81" s="482">
        <f>N47</f>
        <v>72084.23999999999</v>
      </c>
      <c r="H81" s="483"/>
      <c r="I81" s="194"/>
      <c r="J81" s="177"/>
      <c r="K81" s="177"/>
      <c r="L81" s="194">
        <f>E81-G81+H47-I47</f>
        <v>0</v>
      </c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8"/>
      <c r="X81" s="178"/>
      <c r="Y81" s="178"/>
      <c r="Z81" s="178"/>
      <c r="AA81" s="178"/>
      <c r="AB81" s="178"/>
    </row>
    <row r="82" spans="1:28" s="146" customFormat="1" ht="18.75">
      <c r="A82" s="194"/>
      <c r="B82" s="177"/>
      <c r="C82" s="177"/>
      <c r="D82" s="177"/>
      <c r="E82" s="177"/>
      <c r="F82" s="177"/>
      <c r="G82" s="177"/>
      <c r="H82" s="194"/>
      <c r="I82" s="194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8"/>
      <c r="X82" s="178"/>
      <c r="Y82" s="178"/>
      <c r="Z82" s="178"/>
      <c r="AA82" s="178"/>
      <c r="AB82" s="178"/>
    </row>
    <row r="83" spans="1:28" s="146" customFormat="1" ht="18.75">
      <c r="A83" s="194"/>
      <c r="B83" s="177"/>
      <c r="C83" s="177"/>
      <c r="D83" s="177"/>
      <c r="E83" s="177"/>
      <c r="F83" s="177"/>
      <c r="G83" s="177"/>
      <c r="H83" s="194"/>
      <c r="I83" s="194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8"/>
      <c r="X83" s="178"/>
      <c r="Y83" s="178"/>
      <c r="Z83" s="178"/>
      <c r="AA83" s="178"/>
      <c r="AB83" s="178"/>
    </row>
    <row r="84" spans="1:28" s="146" customFormat="1" ht="18.75">
      <c r="A84" s="194"/>
      <c r="B84" s="177"/>
      <c r="C84" s="177"/>
      <c r="D84" s="177"/>
      <c r="E84" s="177"/>
      <c r="F84" s="177"/>
      <c r="G84" s="177"/>
      <c r="H84" s="194"/>
      <c r="I84" s="194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8"/>
      <c r="X84" s="178"/>
      <c r="Y84" s="178"/>
      <c r="Z84" s="178"/>
      <c r="AA84" s="178"/>
      <c r="AB84" s="178"/>
    </row>
    <row r="85" spans="1:28" s="146" customFormat="1" ht="14.25" customHeight="1">
      <c r="A85" s="194"/>
      <c r="B85" s="177"/>
      <c r="C85" s="177"/>
      <c r="D85" s="177"/>
      <c r="E85" s="177"/>
      <c r="F85" s="177"/>
      <c r="G85" s="177"/>
      <c r="H85" s="194"/>
      <c r="I85" s="194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8"/>
      <c r="X85" s="178"/>
      <c r="Y85" s="178"/>
      <c r="Z85" s="178"/>
      <c r="AA85" s="178"/>
      <c r="AB85" s="178"/>
    </row>
    <row r="86" spans="1:28" s="146" customFormat="1" ht="18.75" hidden="1">
      <c r="A86" s="177"/>
      <c r="B86" s="177"/>
      <c r="C86" s="177"/>
      <c r="D86" s="177"/>
      <c r="E86" s="177"/>
      <c r="F86" s="177"/>
      <c r="G86" s="177"/>
      <c r="H86" s="194"/>
      <c r="I86" s="177"/>
      <c r="J86" s="177"/>
      <c r="K86" s="177"/>
      <c r="L86" s="177">
        <v>0</v>
      </c>
      <c r="M86" s="177"/>
      <c r="N86" s="177"/>
      <c r="O86" s="245" t="s">
        <v>280</v>
      </c>
      <c r="P86" s="246">
        <f>'[2]июнь2013г'!D92</f>
        <v>5934.36</v>
      </c>
      <c r="Q86" s="246">
        <f>'[2]июнь2013г'!E92</f>
        <v>2626.2</v>
      </c>
      <c r="R86" s="246">
        <f>'[2]июнь2013г'!F92</f>
        <v>2134.76</v>
      </c>
      <c r="S86" s="246">
        <f>'[2]июнь2013г'!G92</f>
        <v>6425.8</v>
      </c>
      <c r="T86" s="177"/>
      <c r="U86" s="177"/>
      <c r="V86" s="177"/>
      <c r="W86" s="178"/>
      <c r="X86" s="178"/>
      <c r="Y86" s="178"/>
      <c r="Z86" s="178"/>
      <c r="AA86" s="178"/>
      <c r="AB86" s="178"/>
    </row>
    <row r="87" spans="1:28" s="146" customFormat="1" ht="18.75" hidden="1">
      <c r="A87" s="177"/>
      <c r="B87" s="177"/>
      <c r="C87" s="216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246" t="s">
        <v>283</v>
      </c>
      <c r="P87" s="214">
        <f>S86</f>
        <v>6425.8</v>
      </c>
      <c r="Q87" s="180">
        <v>2626.2</v>
      </c>
      <c r="R87" s="180">
        <v>2377.48</v>
      </c>
      <c r="S87" s="214">
        <f>P87+Q87-R87+L86</f>
        <v>6674.52</v>
      </c>
      <c r="T87" s="177"/>
      <c r="U87" s="177"/>
      <c r="V87" s="177"/>
      <c r="W87" s="178"/>
      <c r="X87" s="178"/>
      <c r="Y87" s="178"/>
      <c r="Z87" s="178"/>
      <c r="AA87" s="178"/>
      <c r="AB87" s="178"/>
    </row>
    <row r="88" spans="1:28" s="146" customFormat="1" ht="18.75" hidden="1">
      <c r="A88" s="177"/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8"/>
      <c r="X88" s="178"/>
      <c r="Y88" s="178"/>
      <c r="Z88" s="178"/>
      <c r="AA88" s="178"/>
      <c r="AB88" s="178"/>
    </row>
    <row r="89" spans="1:28" s="146" customFormat="1" ht="18.75" hidden="1">
      <c r="A89" s="177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8"/>
      <c r="X89" s="178"/>
      <c r="Y89" s="178"/>
      <c r="Z89" s="178"/>
      <c r="AA89" s="178"/>
      <c r="AB89" s="178"/>
    </row>
    <row r="90" spans="1:28" s="146" customFormat="1" ht="18.75">
      <c r="A90" s="247" t="s">
        <v>419</v>
      </c>
      <c r="B90" s="177"/>
      <c r="C90" s="177"/>
      <c r="D90" s="177"/>
      <c r="E90" s="177"/>
      <c r="F90" s="177"/>
      <c r="G90" s="177"/>
      <c r="H90" s="292" t="s">
        <v>70</v>
      </c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8"/>
      <c r="X90" s="178"/>
      <c r="Y90" s="178"/>
      <c r="Z90" s="178"/>
      <c r="AA90" s="178"/>
      <c r="AB90" s="178"/>
    </row>
    <row r="91" spans="1:28" s="146" customFormat="1" ht="18.75">
      <c r="A91" s="247" t="s">
        <v>378</v>
      </c>
      <c r="B91" s="177"/>
      <c r="C91" s="177"/>
      <c r="D91" s="177"/>
      <c r="E91" s="177"/>
      <c r="F91" s="177"/>
      <c r="G91" s="177"/>
      <c r="H91" s="292" t="s">
        <v>71</v>
      </c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8"/>
      <c r="X91" s="178"/>
      <c r="Y91" s="178"/>
      <c r="Z91" s="178"/>
      <c r="AA91" s="178"/>
      <c r="AB91" s="178"/>
    </row>
  </sheetData>
  <sheetProtection formatCells="0" formatColumns="0" formatRows="0" insertColumns="0" insertRows="0" insertHyperlinks="0" deleteColumns="0" deleteRows="0" sort="0" autoFilter="0" pivotTables="0"/>
  <mergeCells count="42">
    <mergeCell ref="E80:F80"/>
    <mergeCell ref="G80:H80"/>
    <mergeCell ref="B81:D81"/>
    <mergeCell ref="E81:F81"/>
    <mergeCell ref="G81:H81"/>
    <mergeCell ref="B75:F75"/>
    <mergeCell ref="G75:H75"/>
    <mergeCell ref="I75:J75"/>
    <mergeCell ref="B76:F76"/>
    <mergeCell ref="G76:H76"/>
    <mergeCell ref="I76:J76"/>
    <mergeCell ref="B70:F70"/>
    <mergeCell ref="B71:F71"/>
    <mergeCell ref="G73:H73"/>
    <mergeCell ref="I73:J73"/>
    <mergeCell ref="G74:H74"/>
    <mergeCell ref="I74:J74"/>
    <mergeCell ref="B64:F64"/>
    <mergeCell ref="B65:F65"/>
    <mergeCell ref="B66:F66"/>
    <mergeCell ref="B67:F67"/>
    <mergeCell ref="B68:F68"/>
    <mergeCell ref="B69:F69"/>
    <mergeCell ref="B58:F58"/>
    <mergeCell ref="B59:F59"/>
    <mergeCell ref="B60:F60"/>
    <mergeCell ref="B61:F61"/>
    <mergeCell ref="B62:F62"/>
    <mergeCell ref="B63:F63"/>
    <mergeCell ref="B50:F50"/>
    <mergeCell ref="B53:F53"/>
    <mergeCell ref="B54:C54"/>
    <mergeCell ref="L55:M56"/>
    <mergeCell ref="N55:N56"/>
    <mergeCell ref="B57:F57"/>
    <mergeCell ref="M57:N57"/>
    <mergeCell ref="C14:D15"/>
    <mergeCell ref="A35:K36"/>
    <mergeCell ref="W44:AA44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C92"/>
  <sheetViews>
    <sheetView tabSelected="1" view="pageBreakPreview" zoomScale="80" zoomScaleSheetLayoutView="80" zoomScalePageLayoutView="0" workbookViewId="0" topLeftCell="B42">
      <selection activeCell="K52" sqref="K52"/>
    </sheetView>
  </sheetViews>
  <sheetFormatPr defaultColWidth="9.140625" defaultRowHeight="15" outlineLevelCol="1"/>
  <cols>
    <col min="1" max="1" width="9.8515625" style="177" bestFit="1" customWidth="1"/>
    <col min="2" max="2" width="12.140625" style="177" customWidth="1"/>
    <col min="3" max="3" width="10.7109375" style="177" customWidth="1"/>
    <col min="4" max="4" width="10.57421875" style="177" customWidth="1"/>
    <col min="5" max="5" width="10.28125" style="177" customWidth="1"/>
    <col min="6" max="6" width="11.421875" style="177" customWidth="1"/>
    <col min="7" max="7" width="12.140625" style="177" customWidth="1"/>
    <col min="8" max="8" width="13.140625" style="177" customWidth="1"/>
    <col min="9" max="9" width="13.421875" style="177" customWidth="1"/>
    <col min="10" max="10" width="12.7109375" style="177" customWidth="1"/>
    <col min="11" max="11" width="18.140625" style="177" customWidth="1"/>
    <col min="12" max="12" width="13.421875" style="177" hidden="1" customWidth="1" outlineLevel="1"/>
    <col min="13" max="13" width="12.7109375" style="177" hidden="1" customWidth="1" outlineLevel="1"/>
    <col min="14" max="14" width="13.28125" style="177" hidden="1" customWidth="1" outlineLevel="1"/>
    <col min="15" max="15" width="12.7109375" style="177" hidden="1" customWidth="1" outlineLevel="1"/>
    <col min="16" max="16" width="12.8515625" style="177" hidden="1" customWidth="1" outlineLevel="1"/>
    <col min="17" max="17" width="7.421875" style="177" hidden="1" customWidth="1" outlineLevel="1"/>
    <col min="18" max="20" width="9.140625" style="177" hidden="1" customWidth="1" outlineLevel="1"/>
    <col min="21" max="21" width="9.140625" style="177" customWidth="1" collapsed="1"/>
    <col min="22" max="22" width="6.7109375" style="177" bestFit="1" customWidth="1"/>
    <col min="23" max="23" width="12.7109375" style="178" bestFit="1" customWidth="1"/>
    <col min="24" max="27" width="13.00390625" style="178" bestFit="1" customWidth="1"/>
    <col min="28" max="28" width="9.140625" style="178" customWidth="1"/>
    <col min="29" max="41" width="9.140625" style="146" customWidth="1"/>
    <col min="42" max="16384" width="9.140625" style="177" customWidth="1"/>
  </cols>
  <sheetData>
    <row r="1" ht="12.75" customHeight="1" hidden="1"/>
    <row r="2" spans="2:8" ht="18.75" hidden="1">
      <c r="B2" s="179" t="s">
        <v>293</v>
      </c>
      <c r="C2" s="179"/>
      <c r="D2" s="179" t="s">
        <v>294</v>
      </c>
      <c r="E2" s="179"/>
      <c r="F2" s="179" t="s">
        <v>295</v>
      </c>
      <c r="G2" s="179"/>
      <c r="H2" s="179"/>
    </row>
    <row r="3" ht="18.75" hidden="1"/>
    <row r="4" ht="1.5" customHeight="1" hidden="1"/>
    <row r="5" ht="18.75" hidden="1"/>
    <row r="6" spans="2:11" ht="18.75" hidden="1">
      <c r="B6" s="180"/>
      <c r="C6" s="181" t="s">
        <v>0</v>
      </c>
      <c r="D6" s="181" t="s">
        <v>1</v>
      </c>
      <c r="E6" s="181"/>
      <c r="F6" s="181" t="s">
        <v>2</v>
      </c>
      <c r="G6" s="181" t="s">
        <v>3</v>
      </c>
      <c r="H6" s="181" t="s">
        <v>4</v>
      </c>
      <c r="I6" s="181" t="s">
        <v>5</v>
      </c>
      <c r="J6" s="181"/>
      <c r="K6" s="182"/>
    </row>
    <row r="7" spans="2:11" ht="18.75" hidden="1">
      <c r="B7" s="180"/>
      <c r="C7" s="181" t="s">
        <v>6</v>
      </c>
      <c r="D7" s="181"/>
      <c r="E7" s="181"/>
      <c r="F7" s="181"/>
      <c r="G7" s="181" t="s">
        <v>7</v>
      </c>
      <c r="H7" s="181" t="s">
        <v>8</v>
      </c>
      <c r="I7" s="181" t="s">
        <v>9</v>
      </c>
      <c r="J7" s="181"/>
      <c r="K7" s="182"/>
    </row>
    <row r="8" spans="2:11" ht="18.75" hidden="1">
      <c r="B8" s="180" t="s">
        <v>177</v>
      </c>
      <c r="C8" s="183">
        <v>48.28</v>
      </c>
      <c r="D8" s="183">
        <v>0</v>
      </c>
      <c r="E8" s="183"/>
      <c r="F8" s="184"/>
      <c r="G8" s="180"/>
      <c r="H8" s="183">
        <v>0</v>
      </c>
      <c r="I8" s="184">
        <v>48.28</v>
      </c>
      <c r="J8" s="180"/>
      <c r="K8" s="185"/>
    </row>
    <row r="9" spans="2:11" ht="18.75" hidden="1">
      <c r="B9" s="180" t="s">
        <v>11</v>
      </c>
      <c r="C9" s="183">
        <v>4790.06</v>
      </c>
      <c r="D9" s="183">
        <v>3707.55</v>
      </c>
      <c r="E9" s="183"/>
      <c r="F9" s="184">
        <v>2795.32</v>
      </c>
      <c r="G9" s="180"/>
      <c r="H9" s="183">
        <v>2795.32</v>
      </c>
      <c r="I9" s="184">
        <v>5702.29</v>
      </c>
      <c r="J9" s="180"/>
      <c r="K9" s="185"/>
    </row>
    <row r="10" spans="2:11" ht="18.75" hidden="1">
      <c r="B10" s="180" t="s">
        <v>12</v>
      </c>
      <c r="C10" s="180"/>
      <c r="D10" s="183">
        <f>SUM(D8:D9)</f>
        <v>3707.55</v>
      </c>
      <c r="E10" s="183"/>
      <c r="F10" s="180"/>
      <c r="G10" s="180"/>
      <c r="H10" s="183">
        <f>SUM(H8:H9)</f>
        <v>2795.32</v>
      </c>
      <c r="I10" s="180"/>
      <c r="J10" s="180"/>
      <c r="K10" s="185"/>
    </row>
    <row r="11" ht="18.75" hidden="1">
      <c r="B11" s="177" t="s">
        <v>296</v>
      </c>
    </row>
    <row r="12" ht="7.5" customHeight="1" hidden="1"/>
    <row r="13" ht="8.25" customHeight="1" hidden="1"/>
    <row r="14" spans="2:17" ht="18.75" hidden="1">
      <c r="B14" s="186" t="s">
        <v>252</v>
      </c>
      <c r="C14" s="511" t="s">
        <v>14</v>
      </c>
      <c r="D14" s="512"/>
      <c r="E14" s="473"/>
      <c r="F14" s="181"/>
      <c r="G14" s="181"/>
      <c r="H14" s="181"/>
      <c r="I14" s="181" t="s">
        <v>20</v>
      </c>
      <c r="J14" s="185"/>
      <c r="K14" s="185"/>
      <c r="L14" s="185"/>
      <c r="M14" s="185"/>
      <c r="N14" s="185"/>
      <c r="O14" s="185"/>
      <c r="P14" s="185"/>
      <c r="Q14" s="185"/>
    </row>
    <row r="15" spans="2:17" ht="14.25" customHeight="1" hidden="1">
      <c r="B15" s="187"/>
      <c r="C15" s="513"/>
      <c r="D15" s="514"/>
      <c r="E15" s="474"/>
      <c r="F15" s="181"/>
      <c r="G15" s="181"/>
      <c r="H15" s="181" t="s">
        <v>270</v>
      </c>
      <c r="I15" s="181"/>
      <c r="J15" s="185"/>
      <c r="K15" s="185"/>
      <c r="L15" s="185"/>
      <c r="M15" s="185"/>
      <c r="N15" s="185"/>
      <c r="O15" s="185"/>
      <c r="P15" s="185"/>
      <c r="Q15" s="185"/>
    </row>
    <row r="16" spans="2:17" ht="3.75" customHeight="1" hidden="1">
      <c r="B16" s="188"/>
      <c r="C16" s="180"/>
      <c r="D16" s="180"/>
      <c r="E16" s="180"/>
      <c r="F16" s="180"/>
      <c r="G16" s="180"/>
      <c r="H16" s="180"/>
      <c r="I16" s="180"/>
      <c r="J16" s="185"/>
      <c r="K16" s="185"/>
      <c r="L16" s="185"/>
      <c r="M16" s="185"/>
      <c r="N16" s="185"/>
      <c r="O16" s="185"/>
      <c r="P16" s="185"/>
      <c r="Q16" s="185"/>
    </row>
    <row r="17" spans="2:17" ht="13.5" customHeight="1" hidden="1">
      <c r="B17" s="180"/>
      <c r="C17" s="180"/>
      <c r="D17" s="180"/>
      <c r="E17" s="180"/>
      <c r="F17" s="180"/>
      <c r="G17" s="180"/>
      <c r="H17" s="180"/>
      <c r="I17" s="180"/>
      <c r="J17" s="185"/>
      <c r="K17" s="185"/>
      <c r="L17" s="185"/>
      <c r="M17" s="185"/>
      <c r="N17" s="185"/>
      <c r="O17" s="185"/>
      <c r="P17" s="185"/>
      <c r="Q17" s="185"/>
    </row>
    <row r="18" spans="2:17" ht="0.75" customHeight="1" hidden="1">
      <c r="B18" s="180"/>
      <c r="C18" s="180"/>
      <c r="D18" s="180"/>
      <c r="E18" s="180"/>
      <c r="F18" s="180"/>
      <c r="G18" s="180"/>
      <c r="H18" s="180"/>
      <c r="I18" s="180"/>
      <c r="J18" s="185"/>
      <c r="K18" s="185"/>
      <c r="L18" s="185"/>
      <c r="M18" s="185"/>
      <c r="N18" s="185"/>
      <c r="O18" s="185"/>
      <c r="P18" s="185"/>
      <c r="Q18" s="185"/>
    </row>
    <row r="19" spans="2:17" ht="14.25" customHeight="1" hidden="1" thickBot="1">
      <c r="B19" s="180"/>
      <c r="C19" s="180"/>
      <c r="D19" s="180"/>
      <c r="E19" s="180"/>
      <c r="F19" s="180"/>
      <c r="G19" s="180"/>
      <c r="H19" s="180"/>
      <c r="I19" s="180"/>
      <c r="J19" s="185"/>
      <c r="K19" s="185"/>
      <c r="L19" s="185"/>
      <c r="M19" s="185"/>
      <c r="N19" s="185"/>
      <c r="O19" s="185"/>
      <c r="P19" s="185"/>
      <c r="Q19" s="185"/>
    </row>
    <row r="20" spans="2:17" ht="0.75" customHeight="1" hidden="1">
      <c r="B20" s="180"/>
      <c r="C20" s="180"/>
      <c r="D20" s="180"/>
      <c r="E20" s="180"/>
      <c r="F20" s="180"/>
      <c r="G20" s="180"/>
      <c r="H20" s="180"/>
      <c r="I20" s="180"/>
      <c r="J20" s="185"/>
      <c r="K20" s="185"/>
      <c r="L20" s="185"/>
      <c r="M20" s="185"/>
      <c r="N20" s="185"/>
      <c r="O20" s="185"/>
      <c r="P20" s="185"/>
      <c r="Q20" s="185"/>
    </row>
    <row r="21" spans="2:17" ht="19.5" hidden="1" thickBot="1">
      <c r="B21" s="180"/>
      <c r="C21" s="180"/>
      <c r="D21" s="180"/>
      <c r="E21" s="180"/>
      <c r="F21" s="180"/>
      <c r="G21" s="189" t="s">
        <v>297</v>
      </c>
      <c r="H21" s="190" t="s">
        <v>262</v>
      </c>
      <c r="I21" s="180"/>
      <c r="J21" s="185"/>
      <c r="K21" s="185"/>
      <c r="L21" s="185"/>
      <c r="M21" s="185"/>
      <c r="N21" s="185"/>
      <c r="O21" s="185"/>
      <c r="P21" s="185"/>
      <c r="Q21" s="185"/>
    </row>
    <row r="22" spans="2:17" ht="18.75" hidden="1">
      <c r="B22" s="191" t="s">
        <v>215</v>
      </c>
      <c r="C22" s="191"/>
      <c r="D22" s="191"/>
      <c r="E22" s="191"/>
      <c r="F22" s="183"/>
      <c r="G22" s="180">
        <v>347.8</v>
      </c>
      <c r="H22" s="180">
        <v>7.55</v>
      </c>
      <c r="I22" s="184">
        <f>G22*H22</f>
        <v>2625.89</v>
      </c>
      <c r="J22" s="185"/>
      <c r="K22" s="185"/>
      <c r="L22" s="185"/>
      <c r="M22" s="185"/>
      <c r="N22" s="185"/>
      <c r="O22" s="185"/>
      <c r="P22" s="185"/>
      <c r="Q22" s="185"/>
    </row>
    <row r="23" spans="2:17" ht="18.75" hidden="1">
      <c r="B23" s="191" t="s">
        <v>216</v>
      </c>
      <c r="C23" s="191"/>
      <c r="D23" s="191"/>
      <c r="E23" s="191"/>
      <c r="F23" s="180"/>
      <c r="G23" s="180"/>
      <c r="H23" s="180"/>
      <c r="I23" s="180"/>
      <c r="J23" s="185"/>
      <c r="K23" s="185"/>
      <c r="L23" s="185"/>
      <c r="M23" s="185"/>
      <c r="N23" s="185"/>
      <c r="O23" s="185"/>
      <c r="P23" s="185"/>
      <c r="Q23" s="185"/>
    </row>
    <row r="24" spans="2:17" ht="2.25" customHeight="1" hidden="1">
      <c r="B24" s="191" t="s">
        <v>217</v>
      </c>
      <c r="C24" s="191" t="s">
        <v>218</v>
      </c>
      <c r="D24" s="191"/>
      <c r="E24" s="191"/>
      <c r="F24" s="180"/>
      <c r="G24" s="180"/>
      <c r="H24" s="180"/>
      <c r="I24" s="180"/>
      <c r="J24" s="185"/>
      <c r="K24" s="185"/>
      <c r="L24" s="185"/>
      <c r="M24" s="185"/>
      <c r="N24" s="185"/>
      <c r="O24" s="185"/>
      <c r="P24" s="185"/>
      <c r="Q24" s="185"/>
    </row>
    <row r="25" spans="2:17" ht="14.25" customHeight="1" hidden="1">
      <c r="B25" s="191" t="s">
        <v>219</v>
      </c>
      <c r="C25" s="191"/>
      <c r="D25" s="191"/>
      <c r="E25" s="191"/>
      <c r="F25" s="180"/>
      <c r="G25" s="180"/>
      <c r="H25" s="180"/>
      <c r="I25" s="180"/>
      <c r="J25" s="185"/>
      <c r="K25" s="185"/>
      <c r="L25" s="185"/>
      <c r="M25" s="185"/>
      <c r="N25" s="185"/>
      <c r="O25" s="185"/>
      <c r="P25" s="185"/>
      <c r="Q25" s="185"/>
    </row>
    <row r="26" spans="2:17" ht="18.75" hidden="1">
      <c r="B26" s="180"/>
      <c r="C26" s="180"/>
      <c r="D26" s="180"/>
      <c r="E26" s="180"/>
      <c r="F26" s="180"/>
      <c r="G26" s="180"/>
      <c r="H26" s="180"/>
      <c r="I26" s="180"/>
      <c r="J26" s="185"/>
      <c r="K26" s="185"/>
      <c r="L26" s="185"/>
      <c r="M26" s="185"/>
      <c r="N26" s="185"/>
      <c r="O26" s="185"/>
      <c r="P26" s="185"/>
      <c r="Q26" s="185"/>
    </row>
    <row r="27" spans="2:17" ht="0.75" customHeight="1" hidden="1">
      <c r="B27" s="180"/>
      <c r="C27" s="180"/>
      <c r="D27" s="180"/>
      <c r="E27" s="180"/>
      <c r="F27" s="180"/>
      <c r="G27" s="180"/>
      <c r="H27" s="180"/>
      <c r="I27" s="180"/>
      <c r="J27" s="185"/>
      <c r="K27" s="185"/>
      <c r="L27" s="185"/>
      <c r="M27" s="185"/>
      <c r="N27" s="185"/>
      <c r="O27" s="185"/>
      <c r="P27" s="185"/>
      <c r="Q27" s="185"/>
    </row>
    <row r="28" spans="2:17" ht="3.75" customHeight="1" hidden="1">
      <c r="B28" s="180"/>
      <c r="C28" s="180"/>
      <c r="D28" s="180"/>
      <c r="E28" s="180"/>
      <c r="F28" s="180"/>
      <c r="G28" s="180"/>
      <c r="H28" s="180"/>
      <c r="I28" s="180"/>
      <c r="J28" s="185"/>
      <c r="K28" s="185"/>
      <c r="L28" s="185"/>
      <c r="M28" s="185"/>
      <c r="N28" s="185"/>
      <c r="O28" s="185"/>
      <c r="P28" s="185"/>
      <c r="Q28" s="185"/>
    </row>
    <row r="29" spans="2:17" ht="18.75" hidden="1">
      <c r="B29" s="180"/>
      <c r="C29" s="180"/>
      <c r="D29" s="180"/>
      <c r="E29" s="180"/>
      <c r="F29" s="180"/>
      <c r="G29" s="180"/>
      <c r="H29" s="180"/>
      <c r="I29" s="180"/>
      <c r="J29" s="185"/>
      <c r="K29" s="185"/>
      <c r="L29" s="185"/>
      <c r="M29" s="185"/>
      <c r="N29" s="185"/>
      <c r="O29" s="185"/>
      <c r="P29" s="185"/>
      <c r="Q29" s="185"/>
    </row>
    <row r="30" spans="2:17" ht="0.75" customHeight="1" hidden="1">
      <c r="B30" s="180"/>
      <c r="C30" s="180"/>
      <c r="D30" s="180"/>
      <c r="E30" s="180"/>
      <c r="F30" s="180"/>
      <c r="G30" s="180"/>
      <c r="H30" s="180"/>
      <c r="I30" s="180"/>
      <c r="J30" s="185"/>
      <c r="K30" s="185"/>
      <c r="L30" s="185"/>
      <c r="M30" s="185"/>
      <c r="N30" s="185"/>
      <c r="O30" s="185"/>
      <c r="P30" s="185"/>
      <c r="Q30" s="185"/>
    </row>
    <row r="31" spans="2:17" ht="18.75" hidden="1">
      <c r="B31" s="180"/>
      <c r="C31" s="180"/>
      <c r="D31" s="180"/>
      <c r="E31" s="180"/>
      <c r="F31" s="180"/>
      <c r="G31" s="180"/>
      <c r="H31" s="180"/>
      <c r="I31" s="180"/>
      <c r="J31" s="185"/>
      <c r="K31" s="185"/>
      <c r="L31" s="185"/>
      <c r="M31" s="185"/>
      <c r="N31" s="185"/>
      <c r="O31" s="185"/>
      <c r="P31" s="185"/>
      <c r="Q31" s="185"/>
    </row>
    <row r="32" spans="2:17" ht="18.75" hidden="1">
      <c r="B32" s="180"/>
      <c r="C32" s="180"/>
      <c r="D32" s="180"/>
      <c r="E32" s="180"/>
      <c r="F32" s="180"/>
      <c r="G32" s="180"/>
      <c r="H32" s="180"/>
      <c r="I32" s="180"/>
      <c r="J32" s="185"/>
      <c r="K32" s="185"/>
      <c r="L32" s="185"/>
      <c r="M32" s="185"/>
      <c r="N32" s="185"/>
      <c r="O32" s="185"/>
      <c r="P32" s="185"/>
      <c r="Q32" s="185"/>
    </row>
    <row r="33" spans="1:28" s="146" customFormat="1" ht="18.75" hidden="1">
      <c r="A33" s="177"/>
      <c r="B33" s="180"/>
      <c r="C33" s="180"/>
      <c r="D33" s="180"/>
      <c r="E33" s="180"/>
      <c r="F33" s="180"/>
      <c r="G33" s="181"/>
      <c r="H33" s="181"/>
      <c r="I33" s="192"/>
      <c r="J33" s="185"/>
      <c r="K33" s="185"/>
      <c r="L33" s="185"/>
      <c r="M33" s="185"/>
      <c r="N33" s="185"/>
      <c r="O33" s="185"/>
      <c r="P33" s="185"/>
      <c r="Q33" s="185"/>
      <c r="R33" s="177"/>
      <c r="S33" s="177"/>
      <c r="T33" s="177"/>
      <c r="U33" s="177"/>
      <c r="V33" s="177"/>
      <c r="W33" s="178"/>
      <c r="X33" s="178"/>
      <c r="Y33" s="178"/>
      <c r="Z33" s="178"/>
      <c r="AA33" s="178"/>
      <c r="AB33" s="178"/>
    </row>
    <row r="34" spans="1:28" s="146" customFormat="1" ht="18.75" hidden="1">
      <c r="A34" s="177"/>
      <c r="B34" s="180"/>
      <c r="C34" s="180"/>
      <c r="D34" s="180"/>
      <c r="E34" s="180"/>
      <c r="F34" s="180"/>
      <c r="G34" s="180"/>
      <c r="H34" s="180" t="s">
        <v>27</v>
      </c>
      <c r="I34" s="193">
        <f>SUM(I17:I33)</f>
        <v>2625.89</v>
      </c>
      <c r="J34" s="185"/>
      <c r="K34" s="185"/>
      <c r="L34" s="185"/>
      <c r="M34" s="185"/>
      <c r="N34" s="185"/>
      <c r="O34" s="185"/>
      <c r="P34" s="185"/>
      <c r="Q34" s="185"/>
      <c r="R34" s="177"/>
      <c r="S34" s="177"/>
      <c r="T34" s="177"/>
      <c r="U34" s="177"/>
      <c r="V34" s="177"/>
      <c r="W34" s="178"/>
      <c r="X34" s="178"/>
      <c r="Y34" s="178"/>
      <c r="Z34" s="178"/>
      <c r="AA34" s="178"/>
      <c r="AB34" s="178"/>
    </row>
    <row r="35" spans="1:28" s="146" customFormat="1" ht="18.75">
      <c r="A35" s="515" t="s">
        <v>298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8"/>
      <c r="X35" s="178"/>
      <c r="Y35" s="178"/>
      <c r="Z35" s="178"/>
      <c r="AA35" s="178"/>
      <c r="AB35" s="178"/>
    </row>
    <row r="36" spans="1:28" s="146" customFormat="1" ht="18.75">
      <c r="A36" s="515"/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8"/>
      <c r="X36" s="178"/>
      <c r="Y36" s="178"/>
      <c r="Z36" s="178"/>
      <c r="AA36" s="178"/>
      <c r="AB36" s="178"/>
    </row>
    <row r="37" spans="1:28" s="146" customFormat="1" ht="18.75" hidden="1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8"/>
      <c r="X37" s="178"/>
      <c r="Y37" s="178"/>
      <c r="Z37" s="178"/>
      <c r="AA37" s="178"/>
      <c r="AB37" s="178"/>
    </row>
    <row r="38" spans="1:28" s="146" customFormat="1" ht="18.75" hidden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8"/>
      <c r="X38" s="178"/>
      <c r="Y38" s="178"/>
      <c r="Z38" s="178"/>
      <c r="AA38" s="178"/>
      <c r="AB38" s="178"/>
    </row>
    <row r="39" spans="1:28" s="146" customFormat="1" ht="18.75">
      <c r="A39" s="194"/>
      <c r="B39" s="195"/>
      <c r="C39" s="195"/>
      <c r="D39" s="195"/>
      <c r="E39" s="195"/>
      <c r="F39" s="195"/>
      <c r="G39" s="195"/>
      <c r="H39" s="194"/>
      <c r="I39" s="194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8"/>
      <c r="X39" s="178"/>
      <c r="Y39" s="178"/>
      <c r="Z39" s="178"/>
      <c r="AA39" s="178"/>
      <c r="AB39" s="178"/>
    </row>
    <row r="40" spans="1:28" s="146" customFormat="1" ht="18.75">
      <c r="A40" s="194"/>
      <c r="B40" s="194" t="s">
        <v>299</v>
      </c>
      <c r="C40" s="195"/>
      <c r="D40" s="195"/>
      <c r="E40" s="195"/>
      <c r="F40" s="195"/>
      <c r="G40" s="194"/>
      <c r="H40" s="195"/>
      <c r="I40" s="194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8"/>
      <c r="X40" s="178"/>
      <c r="Y40" s="178"/>
      <c r="Z40" s="178"/>
      <c r="AA40" s="178"/>
      <c r="AB40" s="178"/>
    </row>
    <row r="41" spans="1:28" s="146" customFormat="1" ht="18.75">
      <c r="A41" s="194"/>
      <c r="B41" s="195" t="s">
        <v>300</v>
      </c>
      <c r="C41" s="194" t="s">
        <v>301</v>
      </c>
      <c r="D41" s="194"/>
      <c r="E41" s="194"/>
      <c r="F41" s="195"/>
      <c r="G41" s="194"/>
      <c r="H41" s="195"/>
      <c r="I41" s="194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8"/>
      <c r="X41" s="178"/>
      <c r="Y41" s="178"/>
      <c r="Z41" s="178"/>
      <c r="AA41" s="178"/>
      <c r="AB41" s="178"/>
    </row>
    <row r="42" spans="1:28" s="146" customFormat="1" ht="18.75">
      <c r="A42" s="194"/>
      <c r="B42" s="195" t="s">
        <v>302</v>
      </c>
      <c r="C42" s="196">
        <v>1798.5</v>
      </c>
      <c r="D42" s="194" t="s">
        <v>303</v>
      </c>
      <c r="E42" s="194"/>
      <c r="F42" s="195"/>
      <c r="G42" s="194"/>
      <c r="H42" s="195"/>
      <c r="I42" s="194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8"/>
      <c r="X42" s="178"/>
      <c r="Y42" s="178"/>
      <c r="Z42" s="178"/>
      <c r="AA42" s="178"/>
      <c r="AB42" s="178"/>
    </row>
    <row r="43" spans="1:29" s="146" customFormat="1" ht="18" customHeight="1">
      <c r="A43" s="194"/>
      <c r="B43" s="195" t="s">
        <v>304</v>
      </c>
      <c r="C43" s="197" t="s">
        <v>353</v>
      </c>
      <c r="D43" s="194" t="s">
        <v>451</v>
      </c>
      <c r="E43" s="194"/>
      <c r="F43" s="194"/>
      <c r="G43" s="195"/>
      <c r="H43" s="195"/>
      <c r="I43" s="194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85"/>
      <c r="W43" s="239"/>
      <c r="X43" s="239"/>
      <c r="Y43" s="239"/>
      <c r="Z43" s="239"/>
      <c r="AA43" s="239"/>
      <c r="AB43" s="239"/>
      <c r="AC43" s="320"/>
    </row>
    <row r="44" spans="1:29" s="146" customFormat="1" ht="18" customHeight="1">
      <c r="A44" s="194"/>
      <c r="B44" s="195"/>
      <c r="C44" s="197"/>
      <c r="D44" s="194"/>
      <c r="E44" s="194"/>
      <c r="F44" s="194"/>
      <c r="G44" s="195"/>
      <c r="H44" s="195"/>
      <c r="I44" s="194"/>
      <c r="J44" s="177"/>
      <c r="K44" s="177"/>
      <c r="M44" s="177"/>
      <c r="N44" s="177"/>
      <c r="O44" s="177"/>
      <c r="P44" s="177"/>
      <c r="Q44" s="177"/>
      <c r="R44" s="177"/>
      <c r="S44" s="177"/>
      <c r="T44" s="177"/>
      <c r="U44" s="177"/>
      <c r="V44" s="185"/>
      <c r="W44" s="564"/>
      <c r="X44" s="564"/>
      <c r="Y44" s="564"/>
      <c r="Z44" s="564"/>
      <c r="AA44" s="564"/>
      <c r="AB44" s="239"/>
      <c r="AC44" s="320"/>
    </row>
    <row r="45" spans="1:29" s="146" customFormat="1" ht="60" customHeight="1">
      <c r="A45" s="194"/>
      <c r="B45" s="195"/>
      <c r="C45" s="197"/>
      <c r="D45" s="194"/>
      <c r="E45" s="194"/>
      <c r="F45" s="194"/>
      <c r="G45" s="198" t="s">
        <v>307</v>
      </c>
      <c r="H45" s="199" t="s">
        <v>1</v>
      </c>
      <c r="I45" s="199" t="s">
        <v>2</v>
      </c>
      <c r="J45" s="200" t="s">
        <v>308</v>
      </c>
      <c r="K45" s="470" t="s">
        <v>309</v>
      </c>
      <c r="M45" s="177"/>
      <c r="N45" s="177"/>
      <c r="O45" s="177"/>
      <c r="P45" s="177"/>
      <c r="Q45" s="177"/>
      <c r="R45" s="177"/>
      <c r="S45" s="177"/>
      <c r="T45" s="177"/>
      <c r="U45" s="177"/>
      <c r="V45" s="320"/>
      <c r="W45" s="321"/>
      <c r="X45" s="321"/>
      <c r="Y45" s="321"/>
      <c r="Z45" s="321"/>
      <c r="AA45" s="321"/>
      <c r="AB45" s="239"/>
      <c r="AC45" s="320"/>
    </row>
    <row r="46" spans="1:29" s="207" customFormat="1" ht="12.75" customHeight="1">
      <c r="A46" s="202"/>
      <c r="B46" s="203"/>
      <c r="C46" s="204"/>
      <c r="D46" s="202"/>
      <c r="E46" s="202"/>
      <c r="F46" s="202"/>
      <c r="G46" s="205" t="s">
        <v>51</v>
      </c>
      <c r="H46" s="205" t="s">
        <v>51</v>
      </c>
      <c r="I46" s="205" t="s">
        <v>51</v>
      </c>
      <c r="J46" s="205" t="s">
        <v>51</v>
      </c>
      <c r="K46" s="205" t="s">
        <v>51</v>
      </c>
      <c r="M46" s="206" t="s">
        <v>397</v>
      </c>
      <c r="N46" s="206" t="s">
        <v>398</v>
      </c>
      <c r="O46" s="280" t="s">
        <v>409</v>
      </c>
      <c r="P46" s="280" t="s">
        <v>311</v>
      </c>
      <c r="Q46" s="280" t="s">
        <v>410</v>
      </c>
      <c r="R46" s="280" t="s">
        <v>411</v>
      </c>
      <c r="S46" s="280" t="s">
        <v>453</v>
      </c>
      <c r="V46" s="322"/>
      <c r="W46" s="323"/>
      <c r="X46" s="323"/>
      <c r="Y46" s="323"/>
      <c r="Z46" s="323"/>
      <c r="AA46" s="323"/>
      <c r="AB46" s="324"/>
      <c r="AC46" s="282"/>
    </row>
    <row r="47" spans="1:29" s="146" customFormat="1" ht="33" customHeight="1">
      <c r="A47" s="194"/>
      <c r="B47" s="503" t="s">
        <v>314</v>
      </c>
      <c r="C47" s="503"/>
      <c r="D47" s="503"/>
      <c r="E47" s="503"/>
      <c r="F47" s="503"/>
      <c r="G47" s="210">
        <f>G49+G50+G51</f>
        <v>16.640405337781488</v>
      </c>
      <c r="H47" s="211">
        <f>H49+H50+H51</f>
        <v>29927.769000000004</v>
      </c>
      <c r="I47" s="211">
        <f>I49+I50+I51</f>
        <v>26911.019999999997</v>
      </c>
      <c r="J47" s="211">
        <f>J49+J50+J51</f>
        <v>19010.874000000003</v>
      </c>
      <c r="K47" s="211">
        <f>K49+K50+K51</f>
        <v>7900.145999999995</v>
      </c>
      <c r="M47" s="370">
        <v>72084.23999999999</v>
      </c>
      <c r="N47" s="370">
        <v>75101.01999999999</v>
      </c>
      <c r="O47" s="285">
        <v>26330.71</v>
      </c>
      <c r="P47" s="285">
        <v>1.67</v>
      </c>
      <c r="Q47" s="285">
        <v>0</v>
      </c>
      <c r="R47" s="285">
        <v>0</v>
      </c>
      <c r="S47" s="286">
        <v>578.64</v>
      </c>
      <c r="T47" s="177"/>
      <c r="U47" s="177"/>
      <c r="V47" s="322"/>
      <c r="W47" s="325"/>
      <c r="X47" s="325"/>
      <c r="Y47" s="325"/>
      <c r="Z47" s="323"/>
      <c r="AA47" s="326"/>
      <c r="AB47" s="239"/>
      <c r="AC47" s="320"/>
    </row>
    <row r="48" spans="1:29" s="146" customFormat="1" ht="18" customHeight="1">
      <c r="A48" s="194"/>
      <c r="B48" s="516" t="s">
        <v>315</v>
      </c>
      <c r="C48" s="486"/>
      <c r="D48" s="486"/>
      <c r="E48" s="486"/>
      <c r="F48" s="487"/>
      <c r="G48" s="213"/>
      <c r="H48" s="214"/>
      <c r="I48" s="214"/>
      <c r="J48" s="180"/>
      <c r="K48" s="180"/>
      <c r="L48" s="385">
        <f>K49+K50</f>
        <v>8293.424999999996</v>
      </c>
      <c r="M48" s="177"/>
      <c r="N48" s="177"/>
      <c r="O48" s="177"/>
      <c r="P48" s="177"/>
      <c r="Q48" s="177"/>
      <c r="R48" s="177"/>
      <c r="S48" s="177"/>
      <c r="T48" s="177"/>
      <c r="U48" s="177"/>
      <c r="V48" s="322"/>
      <c r="W48" s="325"/>
      <c r="X48" s="325"/>
      <c r="Y48" s="325"/>
      <c r="Z48" s="323"/>
      <c r="AA48" s="326"/>
      <c r="AB48" s="239"/>
      <c r="AC48" s="320"/>
    </row>
    <row r="49" spans="1:29" s="146" customFormat="1" ht="18" customHeight="1">
      <c r="A49" s="194"/>
      <c r="B49" s="501" t="s">
        <v>11</v>
      </c>
      <c r="C49" s="501"/>
      <c r="D49" s="501"/>
      <c r="E49" s="501"/>
      <c r="F49" s="501"/>
      <c r="G49" s="213">
        <f>G59</f>
        <v>10.030000000000001</v>
      </c>
      <c r="H49" s="214">
        <f>G49*C42</f>
        <v>18038.955</v>
      </c>
      <c r="I49" s="214">
        <f>H49</f>
        <v>18038.955</v>
      </c>
      <c r="J49" s="214">
        <f>H59</f>
        <v>18038.955</v>
      </c>
      <c r="K49" s="214">
        <f>I49-J49</f>
        <v>0</v>
      </c>
      <c r="M49" s="177"/>
      <c r="N49" s="177"/>
      <c r="O49" s="177"/>
      <c r="P49" s="177"/>
      <c r="Q49" s="177"/>
      <c r="R49" s="177"/>
      <c r="S49" s="177"/>
      <c r="T49" s="177"/>
      <c r="U49" s="177"/>
      <c r="V49" s="322"/>
      <c r="W49" s="327"/>
      <c r="X49" s="327"/>
      <c r="Y49" s="327"/>
      <c r="Z49" s="323"/>
      <c r="AA49" s="328"/>
      <c r="AB49" s="239"/>
      <c r="AC49" s="320"/>
    </row>
    <row r="50" spans="1:29" s="146" customFormat="1" ht="18" customHeight="1">
      <c r="A50" s="194"/>
      <c r="B50" s="501" t="s">
        <v>62</v>
      </c>
      <c r="C50" s="501"/>
      <c r="D50" s="501"/>
      <c r="E50" s="501"/>
      <c r="F50" s="501"/>
      <c r="G50" s="213">
        <v>6.07</v>
      </c>
      <c r="H50" s="214">
        <f>G50*C42</f>
        <v>10916.895</v>
      </c>
      <c r="I50" s="214">
        <f>O47+P47-I49</f>
        <v>8293.424999999996</v>
      </c>
      <c r="J50" s="214">
        <f>H65</f>
        <v>0</v>
      </c>
      <c r="K50" s="214">
        <f>I50-J50</f>
        <v>8293.424999999996</v>
      </c>
      <c r="M50" s="177"/>
      <c r="N50" s="177"/>
      <c r="O50" s="177"/>
      <c r="P50" s="177"/>
      <c r="Q50" s="177"/>
      <c r="R50" s="177"/>
      <c r="S50" s="177"/>
      <c r="T50" s="177"/>
      <c r="U50" s="177"/>
      <c r="V50" s="322"/>
      <c r="W50" s="325"/>
      <c r="X50" s="325"/>
      <c r="Y50" s="325"/>
      <c r="Z50" s="323"/>
      <c r="AA50" s="326"/>
      <c r="AB50" s="239"/>
      <c r="AC50" s="320"/>
    </row>
    <row r="51" spans="1:29" s="146" customFormat="1" ht="18" customHeight="1">
      <c r="A51" s="194"/>
      <c r="B51" s="501" t="s">
        <v>452</v>
      </c>
      <c r="C51" s="501"/>
      <c r="D51" s="501"/>
      <c r="E51" s="501"/>
      <c r="F51" s="501"/>
      <c r="G51" s="213">
        <v>0.5404053377814846</v>
      </c>
      <c r="H51" s="214">
        <f>G51*C42</f>
        <v>971.919</v>
      </c>
      <c r="I51" s="214">
        <f>S47</f>
        <v>578.64</v>
      </c>
      <c r="J51" s="214">
        <f>H51</f>
        <v>971.919</v>
      </c>
      <c r="K51" s="214">
        <f>I51-J51</f>
        <v>-393.279</v>
      </c>
      <c r="M51" s="177"/>
      <c r="N51" s="177"/>
      <c r="O51" s="177"/>
      <c r="P51" s="177"/>
      <c r="Q51" s="177"/>
      <c r="R51" s="177"/>
      <c r="S51" s="177"/>
      <c r="T51" s="177"/>
      <c r="U51" s="177"/>
      <c r="V51" s="322"/>
      <c r="W51" s="325"/>
      <c r="X51" s="325"/>
      <c r="Y51" s="325"/>
      <c r="Z51" s="323"/>
      <c r="AA51" s="326"/>
      <c r="AB51" s="239"/>
      <c r="AC51" s="320"/>
    </row>
    <row r="52" spans="1:29" s="146" customFormat="1" ht="36.75" customHeight="1">
      <c r="A52" s="194"/>
      <c r="B52" s="279"/>
      <c r="C52" s="279"/>
      <c r="D52" s="279"/>
      <c r="E52" s="279"/>
      <c r="F52" s="278"/>
      <c r="G52" s="177"/>
      <c r="H52" s="177"/>
      <c r="I52" s="177"/>
      <c r="J52" s="177"/>
      <c r="K52" s="177"/>
      <c r="M52" s="177"/>
      <c r="N52" s="177"/>
      <c r="O52" s="177"/>
      <c r="P52" s="177"/>
      <c r="Q52" s="177"/>
      <c r="R52" s="177"/>
      <c r="S52" s="177"/>
      <c r="T52" s="177"/>
      <c r="U52" s="177"/>
      <c r="V52" s="322"/>
      <c r="W52" s="325"/>
      <c r="X52" s="325"/>
      <c r="Y52" s="325"/>
      <c r="Z52" s="323"/>
      <c r="AA52" s="326"/>
      <c r="AB52" s="239"/>
      <c r="AC52" s="320"/>
    </row>
    <row r="53" spans="1:29" s="146" customFormat="1" ht="18.75">
      <c r="A53" s="194"/>
      <c r="B53" s="177"/>
      <c r="C53" s="177"/>
      <c r="D53" s="177"/>
      <c r="E53" s="177"/>
      <c r="F53" s="177"/>
      <c r="G53" s="215" t="s">
        <v>345</v>
      </c>
      <c r="H53" s="215" t="s">
        <v>1</v>
      </c>
      <c r="I53" s="215" t="s">
        <v>2</v>
      </c>
      <c r="J53" s="215" t="s">
        <v>346</v>
      </c>
      <c r="K53" s="215" t="s">
        <v>391</v>
      </c>
      <c r="L53" s="216"/>
      <c r="M53" s="177"/>
      <c r="N53" s="177"/>
      <c r="O53" s="177"/>
      <c r="P53" s="177"/>
      <c r="Q53" s="177"/>
      <c r="R53" s="177"/>
      <c r="S53" s="177"/>
      <c r="T53" s="177"/>
      <c r="U53" s="177"/>
      <c r="V53" s="322"/>
      <c r="W53" s="325"/>
      <c r="X53" s="325"/>
      <c r="Y53" s="325"/>
      <c r="Z53" s="323"/>
      <c r="AA53" s="326"/>
      <c r="AB53" s="239"/>
      <c r="AC53" s="320"/>
    </row>
    <row r="54" spans="1:29" s="146" customFormat="1" ht="18" customHeight="1">
      <c r="A54" s="177"/>
      <c r="B54" s="503" t="s">
        <v>344</v>
      </c>
      <c r="C54" s="503"/>
      <c r="D54" s="503"/>
      <c r="E54" s="503"/>
      <c r="F54" s="517"/>
      <c r="G54" s="217">
        <f>'12 16 г'!J53</f>
        <v>4313.099999999994</v>
      </c>
      <c r="H54" s="217">
        <f>Q47</f>
        <v>0</v>
      </c>
      <c r="I54" s="217">
        <f>R47</f>
        <v>0</v>
      </c>
      <c r="J54" s="217">
        <f>G54+H54-I54</f>
        <v>4313.099999999994</v>
      </c>
      <c r="K54" s="217">
        <f>I54+D55</f>
        <v>0</v>
      </c>
      <c r="L54" s="177"/>
      <c r="M54" s="177"/>
      <c r="N54" s="185"/>
      <c r="O54" s="177"/>
      <c r="P54" s="177"/>
      <c r="Q54" s="177"/>
      <c r="R54" s="177"/>
      <c r="S54" s="177"/>
      <c r="T54" s="177"/>
      <c r="U54" s="177"/>
      <c r="V54" s="322"/>
      <c r="W54" s="325"/>
      <c r="X54" s="325"/>
      <c r="Y54" s="325"/>
      <c r="Z54" s="323"/>
      <c r="AA54" s="326"/>
      <c r="AB54" s="239"/>
      <c r="AC54" s="320"/>
    </row>
    <row r="55" spans="1:29" s="146" customFormat="1" ht="18" customHeight="1">
      <c r="A55" s="177"/>
      <c r="B55" s="566"/>
      <c r="C55" s="566"/>
      <c r="D55" s="231"/>
      <c r="E55" s="231"/>
      <c r="F55" s="194" t="s">
        <v>422</v>
      </c>
      <c r="G55" s="195"/>
      <c r="H55" s="195"/>
      <c r="I55" s="194"/>
      <c r="J55" s="177"/>
      <c r="K55" s="177"/>
      <c r="L55" s="177"/>
      <c r="M55" s="177"/>
      <c r="N55" s="281"/>
      <c r="O55" s="177"/>
      <c r="P55" s="177"/>
      <c r="Q55" s="177"/>
      <c r="R55" s="177"/>
      <c r="S55" s="177"/>
      <c r="T55" s="177"/>
      <c r="U55" s="177"/>
      <c r="V55" s="322"/>
      <c r="W55" s="325"/>
      <c r="X55" s="325"/>
      <c r="Y55" s="325"/>
      <c r="Z55" s="323"/>
      <c r="AA55" s="326"/>
      <c r="AB55" s="239"/>
      <c r="AC55" s="320"/>
    </row>
    <row r="56" spans="1:29" s="146" customFormat="1" ht="18.75">
      <c r="A56" s="194"/>
      <c r="B56" s="218"/>
      <c r="C56" s="219"/>
      <c r="D56" s="220"/>
      <c r="E56" s="220"/>
      <c r="F56" s="220"/>
      <c r="G56" s="217" t="s">
        <v>307</v>
      </c>
      <c r="H56" s="217" t="s">
        <v>317</v>
      </c>
      <c r="I56" s="194"/>
      <c r="J56" s="177"/>
      <c r="K56" s="177"/>
      <c r="L56" s="553" t="s">
        <v>321</v>
      </c>
      <c r="M56" s="553"/>
      <c r="N56" s="552" t="s">
        <v>338</v>
      </c>
      <c r="O56" s="406"/>
      <c r="P56" s="407"/>
      <c r="Q56" s="177"/>
      <c r="R56" s="177"/>
      <c r="S56" s="177"/>
      <c r="T56" s="177"/>
      <c r="U56" s="177"/>
      <c r="V56" s="322"/>
      <c r="W56" s="325"/>
      <c r="X56" s="325"/>
      <c r="Y56" s="325"/>
      <c r="Z56" s="323"/>
      <c r="AA56" s="326"/>
      <c r="AB56" s="239"/>
      <c r="AC56" s="320"/>
    </row>
    <row r="57" spans="1:29" s="207" customFormat="1" ht="11.25" customHeight="1">
      <c r="A57" s="221"/>
      <c r="B57" s="222"/>
      <c r="C57" s="223"/>
      <c r="D57" s="224"/>
      <c r="E57" s="224"/>
      <c r="F57" s="224"/>
      <c r="G57" s="205" t="s">
        <v>51</v>
      </c>
      <c r="H57" s="205" t="s">
        <v>51</v>
      </c>
      <c r="I57" s="202"/>
      <c r="L57" s="553"/>
      <c r="M57" s="553"/>
      <c r="N57" s="552"/>
      <c r="O57" s="408"/>
      <c r="P57" s="124"/>
      <c r="V57" s="322"/>
      <c r="W57" s="325"/>
      <c r="X57" s="325"/>
      <c r="Y57" s="325"/>
      <c r="Z57" s="323"/>
      <c r="AA57" s="326"/>
      <c r="AB57" s="324"/>
      <c r="AC57" s="282"/>
    </row>
    <row r="58" spans="1:29" s="146" customFormat="1" ht="33.75" customHeight="1">
      <c r="A58" s="225" t="s">
        <v>318</v>
      </c>
      <c r="B58" s="504" t="s">
        <v>342</v>
      </c>
      <c r="C58" s="505"/>
      <c r="D58" s="505"/>
      <c r="E58" s="505"/>
      <c r="F58" s="505"/>
      <c r="G58" s="180"/>
      <c r="H58" s="226">
        <f>H59+H65</f>
        <v>18038.955</v>
      </c>
      <c r="I58" s="194"/>
      <c r="J58" s="177"/>
      <c r="K58" s="177"/>
      <c r="L58" s="409" t="s">
        <v>429</v>
      </c>
      <c r="M58" s="570" t="s">
        <v>430</v>
      </c>
      <c r="N58" s="571"/>
      <c r="O58" s="410" t="s">
        <v>431</v>
      </c>
      <c r="P58" s="411" t="s">
        <v>432</v>
      </c>
      <c r="Q58" s="177"/>
      <c r="R58" s="177"/>
      <c r="S58" s="177"/>
      <c r="T58" s="177"/>
      <c r="U58" s="177"/>
      <c r="V58" s="322"/>
      <c r="W58" s="325"/>
      <c r="X58" s="325"/>
      <c r="Y58" s="325"/>
      <c r="Z58" s="323"/>
      <c r="AA58" s="326"/>
      <c r="AB58" s="239"/>
      <c r="AC58" s="320"/>
    </row>
    <row r="59" spans="1:29" s="146" customFormat="1" ht="18.75">
      <c r="A59" s="227" t="s">
        <v>320</v>
      </c>
      <c r="B59" s="506" t="s">
        <v>321</v>
      </c>
      <c r="C59" s="507"/>
      <c r="D59" s="507"/>
      <c r="E59" s="507"/>
      <c r="F59" s="508"/>
      <c r="G59" s="230">
        <f>SUM(G60:G64)</f>
        <v>10.030000000000001</v>
      </c>
      <c r="H59" s="376">
        <f>SUM(H60:H64)</f>
        <v>18038.955</v>
      </c>
      <c r="I59" s="194"/>
      <c r="J59" s="177"/>
      <c r="K59" s="229"/>
      <c r="L59" s="412"/>
      <c r="M59" s="412"/>
      <c r="N59" s="412"/>
      <c r="O59" s="412"/>
      <c r="P59" s="412"/>
      <c r="Q59" s="177"/>
      <c r="R59" s="177"/>
      <c r="S59" s="177"/>
      <c r="T59" s="177"/>
      <c r="U59" s="177"/>
      <c r="V59" s="329"/>
      <c r="W59" s="330"/>
      <c r="X59" s="330"/>
      <c r="Y59" s="330"/>
      <c r="Z59" s="330"/>
      <c r="AA59" s="330"/>
      <c r="AB59" s="239"/>
      <c r="AC59" s="320"/>
    </row>
    <row r="60" spans="1:29" s="146" customFormat="1" ht="18.75">
      <c r="A60" s="472" t="s">
        <v>322</v>
      </c>
      <c r="B60" s="509" t="s">
        <v>323</v>
      </c>
      <c r="C60" s="507"/>
      <c r="D60" s="507"/>
      <c r="E60" s="507"/>
      <c r="F60" s="508"/>
      <c r="G60" s="230">
        <v>1.5600000000000005</v>
      </c>
      <c r="H60" s="471">
        <f>G60*C$42</f>
        <v>2805.6600000000008</v>
      </c>
      <c r="I60" s="194"/>
      <c r="J60" s="177"/>
      <c r="K60" s="229"/>
      <c r="L60" s="412"/>
      <c r="M60" s="412"/>
      <c r="N60" s="412"/>
      <c r="O60" s="412"/>
      <c r="P60" s="412"/>
      <c r="Q60" s="177"/>
      <c r="R60" s="177"/>
      <c r="S60" s="177"/>
      <c r="T60" s="177"/>
      <c r="U60" s="177"/>
      <c r="V60" s="185"/>
      <c r="W60" s="239"/>
      <c r="X60" s="239"/>
      <c r="Y60" s="239"/>
      <c r="Z60" s="239"/>
      <c r="AA60" s="239"/>
      <c r="AB60" s="239"/>
      <c r="AC60" s="320"/>
    </row>
    <row r="61" spans="1:29" s="146" customFormat="1" ht="34.5" customHeight="1">
      <c r="A61" s="472" t="s">
        <v>324</v>
      </c>
      <c r="B61" s="510" t="s">
        <v>325</v>
      </c>
      <c r="C61" s="499"/>
      <c r="D61" s="499"/>
      <c r="E61" s="499"/>
      <c r="F61" s="499"/>
      <c r="G61" s="470">
        <v>1.8400000000000005</v>
      </c>
      <c r="H61" s="471">
        <f>G61*C$42</f>
        <v>3309.240000000001</v>
      </c>
      <c r="I61" s="194"/>
      <c r="J61" s="177"/>
      <c r="K61" s="229"/>
      <c r="L61" s="412"/>
      <c r="M61" s="412"/>
      <c r="N61" s="412"/>
      <c r="O61" s="412"/>
      <c r="P61" s="412"/>
      <c r="Q61" s="177"/>
      <c r="R61" s="177"/>
      <c r="S61" s="177"/>
      <c r="T61" s="177"/>
      <c r="U61" s="177"/>
      <c r="V61" s="185"/>
      <c r="W61" s="239"/>
      <c r="X61" s="239"/>
      <c r="Y61" s="239"/>
      <c r="Z61" s="239"/>
      <c r="AA61" s="239"/>
      <c r="AB61" s="239"/>
      <c r="AC61" s="320"/>
    </row>
    <row r="62" spans="1:29" s="146" customFormat="1" ht="34.5" customHeight="1">
      <c r="A62" s="377" t="s">
        <v>326</v>
      </c>
      <c r="B62" s="567" t="s">
        <v>327</v>
      </c>
      <c r="C62" s="568"/>
      <c r="D62" s="568"/>
      <c r="E62" s="568"/>
      <c r="F62" s="569"/>
      <c r="G62" s="379">
        <v>1.33</v>
      </c>
      <c r="H62" s="378">
        <f>G62*C$42</f>
        <v>2392.005</v>
      </c>
      <c r="I62" s="194"/>
      <c r="J62" s="177"/>
      <c r="K62" s="177"/>
      <c r="L62" s="412"/>
      <c r="M62" s="412"/>
      <c r="N62" s="412"/>
      <c r="O62" s="412"/>
      <c r="P62" s="412"/>
      <c r="Q62" s="177"/>
      <c r="R62" s="177"/>
      <c r="S62" s="177"/>
      <c r="T62" s="177"/>
      <c r="U62" s="177"/>
      <c r="V62" s="185"/>
      <c r="W62" s="239"/>
      <c r="X62" s="239"/>
      <c r="Y62" s="239"/>
      <c r="Z62" s="239"/>
      <c r="AA62" s="239"/>
      <c r="AB62" s="239"/>
      <c r="AC62" s="320"/>
    </row>
    <row r="63" spans="1:28" s="146" customFormat="1" ht="34.5" customHeight="1">
      <c r="A63" s="377" t="s">
        <v>328</v>
      </c>
      <c r="B63" s="567" t="s">
        <v>329</v>
      </c>
      <c r="C63" s="568"/>
      <c r="D63" s="568"/>
      <c r="E63" s="568"/>
      <c r="F63" s="569"/>
      <c r="G63" s="379">
        <v>1.36</v>
      </c>
      <c r="H63" s="378">
        <f>G63*C$42</f>
        <v>2445.96</v>
      </c>
      <c r="I63" s="194"/>
      <c r="J63" s="177"/>
      <c r="K63" s="177"/>
      <c r="L63" s="412"/>
      <c r="M63" s="412"/>
      <c r="N63" s="412"/>
      <c r="O63" s="412"/>
      <c r="P63" s="412"/>
      <c r="Q63" s="177"/>
      <c r="R63" s="177"/>
      <c r="S63" s="177"/>
      <c r="T63" s="177"/>
      <c r="U63" s="177"/>
      <c r="V63" s="177"/>
      <c r="W63" s="197"/>
      <c r="X63" s="178"/>
      <c r="Y63" s="178"/>
      <c r="Z63" s="178"/>
      <c r="AA63" s="178"/>
      <c r="AB63" s="178"/>
    </row>
    <row r="64" spans="1:28" s="146" customFormat="1" ht="18.75">
      <c r="A64" s="472" t="s">
        <v>330</v>
      </c>
      <c r="B64" s="496" t="s">
        <v>420</v>
      </c>
      <c r="C64" s="496"/>
      <c r="D64" s="496"/>
      <c r="E64" s="496"/>
      <c r="F64" s="496"/>
      <c r="G64" s="217">
        <v>3.94</v>
      </c>
      <c r="H64" s="231">
        <f>G64*C$42</f>
        <v>7086.09</v>
      </c>
      <c r="I64" s="194"/>
      <c r="J64" s="177"/>
      <c r="K64" s="177"/>
      <c r="L64" s="412"/>
      <c r="M64" s="412"/>
      <c r="N64" s="412"/>
      <c r="O64" s="412"/>
      <c r="P64" s="412"/>
      <c r="Q64" s="177"/>
      <c r="R64" s="177"/>
      <c r="S64" s="177"/>
      <c r="T64" s="177"/>
      <c r="U64" s="177"/>
      <c r="V64" s="177"/>
      <c r="W64" s="178"/>
      <c r="X64" s="178"/>
      <c r="Y64" s="178"/>
      <c r="Z64" s="178"/>
      <c r="AA64" s="178"/>
      <c r="AB64" s="178"/>
    </row>
    <row r="65" spans="1:28" s="146" customFormat="1" ht="18.75">
      <c r="A65" s="226" t="s">
        <v>332</v>
      </c>
      <c r="B65" s="497" t="s">
        <v>333</v>
      </c>
      <c r="C65" s="480"/>
      <c r="D65" s="480"/>
      <c r="E65" s="480"/>
      <c r="F65" s="480"/>
      <c r="G65" s="226"/>
      <c r="H65" s="226">
        <f>SUM(H66:H72)</f>
        <v>0</v>
      </c>
      <c r="I65" s="194"/>
      <c r="J65" s="177"/>
      <c r="K65" s="177"/>
      <c r="L65" s="414" t="s">
        <v>433</v>
      </c>
      <c r="M65" s="406" t="s">
        <v>434</v>
      </c>
      <c r="N65" s="414"/>
      <c r="O65" s="414"/>
      <c r="P65" s="414"/>
      <c r="Q65" s="177"/>
      <c r="R65" s="177"/>
      <c r="S65" s="177"/>
      <c r="T65" s="177"/>
      <c r="U65" s="177"/>
      <c r="V65" s="177"/>
      <c r="W65" s="197"/>
      <c r="X65" s="178"/>
      <c r="Y65" s="178"/>
      <c r="Z65" s="178"/>
      <c r="AA65" s="178"/>
      <c r="AB65" s="178"/>
    </row>
    <row r="66" spans="1:28" s="146" customFormat="1" ht="18.75">
      <c r="A66" s="216"/>
      <c r="B66" s="498" t="s">
        <v>334</v>
      </c>
      <c r="C66" s="499"/>
      <c r="D66" s="499"/>
      <c r="E66" s="499"/>
      <c r="F66" s="499"/>
      <c r="G66" s="232"/>
      <c r="H66" s="232"/>
      <c r="I66" s="194"/>
      <c r="J66" s="177"/>
      <c r="K66" s="177"/>
      <c r="L66" s="414"/>
      <c r="M66" s="414"/>
      <c r="N66" s="414"/>
      <c r="O66" s="414"/>
      <c r="P66" s="414"/>
      <c r="Q66" s="177"/>
      <c r="R66" s="177"/>
      <c r="S66" s="177"/>
      <c r="T66" s="177"/>
      <c r="U66" s="177"/>
      <c r="V66" s="177"/>
      <c r="W66" s="178"/>
      <c r="X66" s="178"/>
      <c r="Y66" s="178"/>
      <c r="Z66" s="178"/>
      <c r="AA66" s="178"/>
      <c r="AB66" s="178"/>
    </row>
    <row r="67" spans="1:28" s="146" customFormat="1" ht="18.75">
      <c r="A67" s="216"/>
      <c r="B67" s="498" t="s">
        <v>350</v>
      </c>
      <c r="C67" s="499"/>
      <c r="D67" s="499"/>
      <c r="E67" s="499"/>
      <c r="F67" s="499"/>
      <c r="G67" s="231"/>
      <c r="H67" s="231"/>
      <c r="I67" s="194"/>
      <c r="J67" s="177"/>
      <c r="K67" s="177"/>
      <c r="L67" s="414"/>
      <c r="M67" s="414"/>
      <c r="N67" s="414"/>
      <c r="O67" s="414"/>
      <c r="P67" s="414"/>
      <c r="Q67" s="177"/>
      <c r="R67" s="177"/>
      <c r="S67" s="177"/>
      <c r="T67" s="177"/>
      <c r="U67" s="177"/>
      <c r="V67" s="177"/>
      <c r="W67" s="178"/>
      <c r="X67" s="178"/>
      <c r="Y67" s="178"/>
      <c r="Z67" s="178"/>
      <c r="AA67" s="178"/>
      <c r="AB67" s="178"/>
    </row>
    <row r="68" spans="1:28" s="146" customFormat="1" ht="18.75" customHeight="1">
      <c r="A68" s="216"/>
      <c r="B68" s="572"/>
      <c r="C68" s="489"/>
      <c r="D68" s="489"/>
      <c r="E68" s="489"/>
      <c r="F68" s="490"/>
      <c r="G68" s="231"/>
      <c r="H68" s="231"/>
      <c r="I68" s="194"/>
      <c r="J68" s="177"/>
      <c r="K68" s="177"/>
      <c r="L68" s="414"/>
      <c r="M68" s="414"/>
      <c r="N68" s="414"/>
      <c r="O68" s="414"/>
      <c r="P68" s="414"/>
      <c r="Q68" s="177"/>
      <c r="R68" s="177"/>
      <c r="S68" s="177"/>
      <c r="T68" s="177"/>
      <c r="U68" s="177"/>
      <c r="V68" s="177"/>
      <c r="W68" s="197"/>
      <c r="X68" s="178"/>
      <c r="Y68" s="178"/>
      <c r="Z68" s="178"/>
      <c r="AA68" s="178"/>
      <c r="AB68" s="178"/>
    </row>
    <row r="69" spans="1:28" s="146" customFormat="1" ht="18.75" customHeight="1">
      <c r="A69" s="216"/>
      <c r="B69" s="572"/>
      <c r="C69" s="489"/>
      <c r="D69" s="489"/>
      <c r="E69" s="489"/>
      <c r="F69" s="490"/>
      <c r="G69" s="231"/>
      <c r="H69" s="231"/>
      <c r="I69" s="194"/>
      <c r="J69" s="177"/>
      <c r="K69" s="177"/>
      <c r="L69" s="414"/>
      <c r="M69" s="414"/>
      <c r="N69" s="414"/>
      <c r="O69" s="414"/>
      <c r="P69" s="414"/>
      <c r="Q69" s="177"/>
      <c r="R69" s="177"/>
      <c r="S69" s="177"/>
      <c r="T69" s="177"/>
      <c r="U69" s="177"/>
      <c r="V69" s="177"/>
      <c r="W69" s="178"/>
      <c r="X69" s="178"/>
      <c r="Y69" s="178"/>
      <c r="Z69" s="178"/>
      <c r="AA69" s="178"/>
      <c r="AB69" s="178"/>
    </row>
    <row r="70" spans="1:28" s="146" customFormat="1" ht="18.75" customHeight="1">
      <c r="A70" s="216"/>
      <c r="B70" s="488"/>
      <c r="C70" s="489"/>
      <c r="D70" s="489"/>
      <c r="E70" s="489"/>
      <c r="F70" s="490"/>
      <c r="G70" s="231"/>
      <c r="H70" s="231"/>
      <c r="I70" s="194"/>
      <c r="J70" s="177"/>
      <c r="K70" s="177"/>
      <c r="L70" s="194"/>
      <c r="M70" s="194"/>
      <c r="N70" s="177"/>
      <c r="O70" s="177"/>
      <c r="P70" s="177"/>
      <c r="Q70" s="177"/>
      <c r="R70" s="177"/>
      <c r="S70" s="177"/>
      <c r="T70" s="177"/>
      <c r="U70" s="177"/>
      <c r="V70" s="177"/>
      <c r="W70" s="178"/>
      <c r="X70" s="178"/>
      <c r="Y70" s="178"/>
      <c r="Z70" s="178"/>
      <c r="AA70" s="178"/>
      <c r="AB70" s="178"/>
    </row>
    <row r="71" spans="1:28" s="146" customFormat="1" ht="18.75" customHeight="1" hidden="1">
      <c r="A71" s="216"/>
      <c r="B71" s="488" t="s">
        <v>336</v>
      </c>
      <c r="C71" s="489"/>
      <c r="D71" s="489"/>
      <c r="E71" s="489"/>
      <c r="F71" s="490"/>
      <c r="G71" s="231"/>
      <c r="H71" s="231"/>
      <c r="I71" s="194"/>
      <c r="J71" s="177"/>
      <c r="K71" s="177"/>
      <c r="L71" s="194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8"/>
      <c r="X71" s="178"/>
      <c r="Y71" s="178"/>
      <c r="Z71" s="178"/>
      <c r="AA71" s="178"/>
      <c r="AB71" s="178"/>
    </row>
    <row r="72" spans="1:28" s="146" customFormat="1" ht="18.75" customHeight="1" hidden="1">
      <c r="A72" s="216"/>
      <c r="B72" s="488" t="s">
        <v>336</v>
      </c>
      <c r="C72" s="489"/>
      <c r="D72" s="489"/>
      <c r="E72" s="489"/>
      <c r="F72" s="490"/>
      <c r="G72" s="231"/>
      <c r="H72" s="231"/>
      <c r="I72" s="194"/>
      <c r="J72" s="177"/>
      <c r="K72" s="177"/>
      <c r="L72" s="194"/>
      <c r="M72" s="194"/>
      <c r="N72" s="177"/>
      <c r="O72" s="194"/>
      <c r="P72" s="177"/>
      <c r="Q72" s="177"/>
      <c r="R72" s="177"/>
      <c r="S72" s="177"/>
      <c r="T72" s="177"/>
      <c r="U72" s="177"/>
      <c r="V72" s="177"/>
      <c r="W72" s="197"/>
      <c r="X72" s="178"/>
      <c r="Y72" s="178"/>
      <c r="Z72" s="178"/>
      <c r="AA72" s="178"/>
      <c r="AB72" s="178"/>
    </row>
    <row r="73" spans="1:28" s="146" customFormat="1" ht="18.75">
      <c r="A73" s="216"/>
      <c r="B73" s="233"/>
      <c r="C73" s="234"/>
      <c r="D73" s="234"/>
      <c r="E73" s="234"/>
      <c r="F73" s="234"/>
      <c r="G73" s="235"/>
      <c r="H73" s="194"/>
      <c r="I73" s="194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8"/>
      <c r="X73" s="178"/>
      <c r="Y73" s="178"/>
      <c r="Z73" s="178"/>
      <c r="AA73" s="178"/>
      <c r="AB73" s="178"/>
    </row>
    <row r="74" spans="1:28" s="146" customFormat="1" ht="18.75" customHeight="1">
      <c r="A74" s="216"/>
      <c r="B74" s="233"/>
      <c r="C74" s="234"/>
      <c r="D74" s="234"/>
      <c r="E74" s="234"/>
      <c r="F74" s="234"/>
      <c r="G74" s="491" t="s">
        <v>62</v>
      </c>
      <c r="H74" s="492"/>
      <c r="I74" s="493" t="s">
        <v>316</v>
      </c>
      <c r="J74" s="492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8"/>
      <c r="X74" s="178"/>
      <c r="Y74" s="178"/>
      <c r="Z74" s="178"/>
      <c r="AA74" s="178"/>
      <c r="AB74" s="178"/>
    </row>
    <row r="75" spans="1:28" s="207" customFormat="1" ht="12.75">
      <c r="A75" s="236"/>
      <c r="B75" s="237"/>
      <c r="C75" s="238"/>
      <c r="D75" s="238"/>
      <c r="E75" s="238"/>
      <c r="F75" s="238"/>
      <c r="G75" s="494" t="s">
        <v>51</v>
      </c>
      <c r="H75" s="495"/>
      <c r="I75" s="494" t="s">
        <v>51</v>
      </c>
      <c r="J75" s="495"/>
      <c r="W75" s="209"/>
      <c r="X75" s="209"/>
      <c r="Y75" s="209"/>
      <c r="Z75" s="209"/>
      <c r="AA75" s="209"/>
      <c r="AB75" s="209"/>
    </row>
    <row r="76" spans="1:28" s="185" customFormat="1" ht="18.75">
      <c r="A76" s="216"/>
      <c r="B76" s="479" t="s">
        <v>403</v>
      </c>
      <c r="C76" s="480"/>
      <c r="D76" s="480"/>
      <c r="E76" s="480"/>
      <c r="F76" s="481"/>
      <c r="G76" s="482">
        <f>'12 16 г'!G76:H76</f>
        <v>24200.069999999898</v>
      </c>
      <c r="H76" s="483"/>
      <c r="I76" s="482">
        <f>'12 16 г'!I76:J76</f>
        <v>0</v>
      </c>
      <c r="J76" s="483"/>
      <c r="L76" s="239" t="s">
        <v>338</v>
      </c>
      <c r="M76" s="239" t="s">
        <v>339</v>
      </c>
      <c r="W76" s="239"/>
      <c r="X76" s="239"/>
      <c r="Y76" s="239"/>
      <c r="Z76" s="239"/>
      <c r="AA76" s="239"/>
      <c r="AB76" s="239"/>
    </row>
    <row r="77" spans="1:28" s="146" customFormat="1" ht="18.75">
      <c r="A77" s="195"/>
      <c r="B77" s="479" t="s">
        <v>404</v>
      </c>
      <c r="C77" s="480"/>
      <c r="D77" s="480"/>
      <c r="E77" s="480"/>
      <c r="F77" s="481"/>
      <c r="G77" s="482">
        <f>G76+K47+K54</f>
        <v>32100.21599999989</v>
      </c>
      <c r="H77" s="483"/>
      <c r="I77" s="484">
        <f>I76+I54-K54+D55</f>
        <v>0</v>
      </c>
      <c r="J77" s="483"/>
      <c r="K77" s="177"/>
      <c r="L77" s="197">
        <f>G77</f>
        <v>32100.21599999989</v>
      </c>
      <c r="M77" s="197">
        <f>I77</f>
        <v>0</v>
      </c>
      <c r="N77" s="177"/>
      <c r="O77" s="240"/>
      <c r="P77" s="241"/>
      <c r="Q77" s="177"/>
      <c r="R77" s="177"/>
      <c r="S77" s="177"/>
      <c r="T77" s="177"/>
      <c r="U77" s="177"/>
      <c r="V77" s="177"/>
      <c r="W77" s="178"/>
      <c r="X77" s="178"/>
      <c r="Y77" s="178"/>
      <c r="Z77" s="178"/>
      <c r="AA77" s="178"/>
      <c r="AB77" s="178"/>
    </row>
    <row r="78" spans="1:28" s="146" customFormat="1" ht="18.75">
      <c r="A78" s="194"/>
      <c r="B78" s="194"/>
      <c r="C78" s="194"/>
      <c r="D78" s="194"/>
      <c r="E78" s="194"/>
      <c r="F78" s="194"/>
      <c r="G78" s="242"/>
      <c r="H78" s="194"/>
      <c r="I78" s="194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8"/>
      <c r="X78" s="178"/>
      <c r="Y78" s="178"/>
      <c r="Z78" s="178"/>
      <c r="AA78" s="178"/>
      <c r="AB78" s="178"/>
    </row>
    <row r="79" spans="1:28" s="146" customFormat="1" ht="18.75">
      <c r="A79" s="194"/>
      <c r="B79" s="177"/>
      <c r="C79" s="177"/>
      <c r="D79" s="177"/>
      <c r="E79" s="177"/>
      <c r="F79" s="177"/>
      <c r="G79" s="243"/>
      <c r="H79" s="244"/>
      <c r="I79" s="194"/>
      <c r="J79" s="177"/>
      <c r="K79" s="177"/>
      <c r="L79" s="194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8"/>
      <c r="X79" s="178"/>
      <c r="Y79" s="178"/>
      <c r="Z79" s="178"/>
      <c r="AA79" s="178"/>
      <c r="AB79" s="178"/>
    </row>
    <row r="80" spans="1:28" s="146" customFormat="1" ht="18.75">
      <c r="A80" s="194"/>
      <c r="B80" s="177"/>
      <c r="C80" s="177"/>
      <c r="D80" s="177"/>
      <c r="E80" s="177"/>
      <c r="F80" s="177"/>
      <c r="G80" s="194"/>
      <c r="H80" s="194"/>
      <c r="I80" s="194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8"/>
      <c r="X80" s="178"/>
      <c r="Y80" s="178"/>
      <c r="Z80" s="178"/>
      <c r="AA80" s="178"/>
      <c r="AB80" s="178"/>
    </row>
    <row r="81" spans="1:28" s="146" customFormat="1" ht="18.75">
      <c r="A81" s="177"/>
      <c r="B81" s="238"/>
      <c r="C81" s="238"/>
      <c r="D81" s="238"/>
      <c r="E81" s="559" t="s">
        <v>399</v>
      </c>
      <c r="F81" s="560"/>
      <c r="G81" s="482" t="s">
        <v>400</v>
      </c>
      <c r="H81" s="483"/>
      <c r="I81" s="194"/>
      <c r="J81" s="177"/>
      <c r="K81" s="177"/>
      <c r="L81" s="177" t="s">
        <v>401</v>
      </c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8"/>
      <c r="X81" s="178"/>
      <c r="Y81" s="178"/>
      <c r="Z81" s="178"/>
      <c r="AA81" s="178"/>
      <c r="AB81" s="178"/>
    </row>
    <row r="82" spans="1:28" s="146" customFormat="1" ht="18.75">
      <c r="A82" s="194"/>
      <c r="B82" s="561" t="s">
        <v>424</v>
      </c>
      <c r="C82" s="562"/>
      <c r="D82" s="563"/>
      <c r="E82" s="482">
        <f>M47</f>
        <v>72084.23999999999</v>
      </c>
      <c r="F82" s="483"/>
      <c r="G82" s="482">
        <f>N47</f>
        <v>75101.01999999999</v>
      </c>
      <c r="H82" s="483"/>
      <c r="I82" s="194"/>
      <c r="J82" s="177"/>
      <c r="K82" s="177"/>
      <c r="L82" s="194">
        <f>E82-G82+H47-I47</f>
        <v>-0.030999999991763616</v>
      </c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8"/>
      <c r="X82" s="178"/>
      <c r="Y82" s="178"/>
      <c r="Z82" s="178"/>
      <c r="AA82" s="178"/>
      <c r="AB82" s="178"/>
    </row>
    <row r="83" spans="1:28" s="146" customFormat="1" ht="18.75">
      <c r="A83" s="194"/>
      <c r="B83" s="177"/>
      <c r="C83" s="177"/>
      <c r="D83" s="177"/>
      <c r="E83" s="177"/>
      <c r="F83" s="177"/>
      <c r="G83" s="177"/>
      <c r="H83" s="194"/>
      <c r="I83" s="194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8"/>
      <c r="X83" s="178"/>
      <c r="Y83" s="178"/>
      <c r="Z83" s="178"/>
      <c r="AA83" s="178"/>
      <c r="AB83" s="178"/>
    </row>
    <row r="84" spans="1:28" s="146" customFormat="1" ht="18.75">
      <c r="A84" s="194"/>
      <c r="B84" s="177"/>
      <c r="C84" s="177"/>
      <c r="D84" s="177"/>
      <c r="E84" s="177"/>
      <c r="F84" s="177"/>
      <c r="G84" s="177"/>
      <c r="H84" s="194"/>
      <c r="I84" s="194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8"/>
      <c r="X84" s="178"/>
      <c r="Y84" s="178"/>
      <c r="Z84" s="178"/>
      <c r="AA84" s="178"/>
      <c r="AB84" s="178"/>
    </row>
    <row r="85" spans="1:28" s="146" customFormat="1" ht="18.75">
      <c r="A85" s="194"/>
      <c r="B85" s="177"/>
      <c r="C85" s="177"/>
      <c r="D85" s="177"/>
      <c r="E85" s="177"/>
      <c r="F85" s="177"/>
      <c r="G85" s="177"/>
      <c r="H85" s="194"/>
      <c r="I85" s="194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8"/>
      <c r="X85" s="178"/>
      <c r="Y85" s="178"/>
      <c r="Z85" s="178"/>
      <c r="AA85" s="178"/>
      <c r="AB85" s="178"/>
    </row>
    <row r="86" spans="1:28" s="146" customFormat="1" ht="14.25" customHeight="1">
      <c r="A86" s="194"/>
      <c r="B86" s="177"/>
      <c r="C86" s="177"/>
      <c r="D86" s="177"/>
      <c r="E86" s="177"/>
      <c r="F86" s="177"/>
      <c r="G86" s="177"/>
      <c r="H86" s="194"/>
      <c r="I86" s="194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8"/>
      <c r="X86" s="178"/>
      <c r="Y86" s="178"/>
      <c r="Z86" s="178"/>
      <c r="AA86" s="178"/>
      <c r="AB86" s="178"/>
    </row>
    <row r="87" spans="1:28" s="146" customFormat="1" ht="18.75" hidden="1">
      <c r="A87" s="177"/>
      <c r="B87" s="177"/>
      <c r="C87" s="177"/>
      <c r="D87" s="177"/>
      <c r="E87" s="177"/>
      <c r="F87" s="177"/>
      <c r="G87" s="177"/>
      <c r="H87" s="194"/>
      <c r="I87" s="177"/>
      <c r="J87" s="177"/>
      <c r="K87" s="177"/>
      <c r="L87" s="177">
        <v>0</v>
      </c>
      <c r="M87" s="177"/>
      <c r="N87" s="177"/>
      <c r="O87" s="245" t="s">
        <v>280</v>
      </c>
      <c r="P87" s="246">
        <f>'[2]июнь2013г'!D92</f>
        <v>5934.36</v>
      </c>
      <c r="Q87" s="246">
        <f>'[2]июнь2013г'!E92</f>
        <v>2626.2</v>
      </c>
      <c r="R87" s="246">
        <f>'[2]июнь2013г'!F92</f>
        <v>2134.76</v>
      </c>
      <c r="S87" s="246">
        <f>'[2]июнь2013г'!G92</f>
        <v>6425.8</v>
      </c>
      <c r="T87" s="177"/>
      <c r="U87" s="177"/>
      <c r="V87" s="177"/>
      <c r="W87" s="178"/>
      <c r="X87" s="178"/>
      <c r="Y87" s="178"/>
      <c r="Z87" s="178"/>
      <c r="AA87" s="178"/>
      <c r="AB87" s="178"/>
    </row>
    <row r="88" spans="1:28" s="146" customFormat="1" ht="18.75" hidden="1">
      <c r="A88" s="177"/>
      <c r="B88" s="177"/>
      <c r="C88" s="216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246" t="s">
        <v>283</v>
      </c>
      <c r="P88" s="214">
        <f>S87</f>
        <v>6425.8</v>
      </c>
      <c r="Q88" s="180">
        <v>2626.2</v>
      </c>
      <c r="R88" s="180">
        <v>2377.48</v>
      </c>
      <c r="S88" s="214">
        <f>P88+Q88-R88+L87</f>
        <v>6674.52</v>
      </c>
      <c r="T88" s="177"/>
      <c r="U88" s="177"/>
      <c r="V88" s="177"/>
      <c r="W88" s="178"/>
      <c r="X88" s="178"/>
      <c r="Y88" s="178"/>
      <c r="Z88" s="178"/>
      <c r="AA88" s="178"/>
      <c r="AB88" s="178"/>
    </row>
    <row r="89" spans="1:28" s="146" customFormat="1" ht="18.75" hidden="1">
      <c r="A89" s="177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8"/>
      <c r="X89" s="178"/>
      <c r="Y89" s="178"/>
      <c r="Z89" s="178"/>
      <c r="AA89" s="178"/>
      <c r="AB89" s="178"/>
    </row>
    <row r="90" spans="1:28" s="146" customFormat="1" ht="18.75" hidden="1">
      <c r="A90" s="177"/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8"/>
      <c r="X90" s="178"/>
      <c r="Y90" s="178"/>
      <c r="Z90" s="178"/>
      <c r="AA90" s="178"/>
      <c r="AB90" s="178"/>
    </row>
    <row r="91" spans="1:28" s="146" customFormat="1" ht="18.75">
      <c r="A91" s="247" t="s">
        <v>419</v>
      </c>
      <c r="B91" s="177"/>
      <c r="C91" s="177"/>
      <c r="D91" s="177"/>
      <c r="E91" s="177"/>
      <c r="F91" s="177"/>
      <c r="G91" s="177"/>
      <c r="H91" s="292" t="s">
        <v>70</v>
      </c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8"/>
      <c r="X91" s="178"/>
      <c r="Y91" s="178"/>
      <c r="Z91" s="178"/>
      <c r="AA91" s="178"/>
      <c r="AB91" s="178"/>
    </row>
    <row r="92" spans="1:28" s="146" customFormat="1" ht="18.75">
      <c r="A92" s="247" t="s">
        <v>378</v>
      </c>
      <c r="B92" s="177"/>
      <c r="C92" s="177"/>
      <c r="D92" s="177"/>
      <c r="E92" s="177"/>
      <c r="F92" s="177"/>
      <c r="G92" s="177"/>
      <c r="H92" s="292" t="s">
        <v>71</v>
      </c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8"/>
      <c r="X92" s="178"/>
      <c r="Y92" s="178"/>
      <c r="Z92" s="178"/>
      <c r="AA92" s="178"/>
      <c r="AB92" s="178"/>
    </row>
  </sheetData>
  <sheetProtection password="ECC7" sheet="1" formatCells="0" formatColumns="0" formatRows="0" insertColumns="0" insertRows="0" insertHyperlinks="0" deleteColumns="0" deleteRows="0" sort="0" autoFilter="0" pivotTables="0"/>
  <mergeCells count="43">
    <mergeCell ref="C14:D15"/>
    <mergeCell ref="A35:K36"/>
    <mergeCell ref="W44:AA44"/>
    <mergeCell ref="B47:F47"/>
    <mergeCell ref="B48:F48"/>
    <mergeCell ref="B49:F49"/>
    <mergeCell ref="B50:F50"/>
    <mergeCell ref="B54:F54"/>
    <mergeCell ref="B55:C55"/>
    <mergeCell ref="L56:M57"/>
    <mergeCell ref="N56:N57"/>
    <mergeCell ref="B58:F58"/>
    <mergeCell ref="M58:N58"/>
    <mergeCell ref="B67:F67"/>
    <mergeCell ref="B68:F68"/>
    <mergeCell ref="B69:F69"/>
    <mergeCell ref="B70:F70"/>
    <mergeCell ref="B59:F59"/>
    <mergeCell ref="B60:F60"/>
    <mergeCell ref="B61:F61"/>
    <mergeCell ref="B62:F62"/>
    <mergeCell ref="B63:F63"/>
    <mergeCell ref="B64:F64"/>
    <mergeCell ref="I76:J76"/>
    <mergeCell ref="B77:F77"/>
    <mergeCell ref="G77:H77"/>
    <mergeCell ref="I77:J77"/>
    <mergeCell ref="B71:F71"/>
    <mergeCell ref="B72:F72"/>
    <mergeCell ref="G74:H74"/>
    <mergeCell ref="I74:J74"/>
    <mergeCell ref="G75:H75"/>
    <mergeCell ref="I75:J75"/>
    <mergeCell ref="E81:F81"/>
    <mergeCell ref="G81:H81"/>
    <mergeCell ref="B82:D82"/>
    <mergeCell ref="E82:F82"/>
    <mergeCell ref="G82:H82"/>
    <mergeCell ref="B51:F51"/>
    <mergeCell ref="B76:F76"/>
    <mergeCell ref="G76:H76"/>
    <mergeCell ref="B65:F65"/>
    <mergeCell ref="B66:F66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O95"/>
  <sheetViews>
    <sheetView zoomScalePageLayoutView="0" workbookViewId="0" topLeftCell="A73">
      <selection activeCell="D95" sqref="D95"/>
    </sheetView>
  </sheetViews>
  <sheetFormatPr defaultColWidth="9.140625" defaultRowHeight="15"/>
  <sheetData>
    <row r="3" ht="15">
      <c r="A3" t="s">
        <v>116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10</v>
      </c>
      <c r="B9" s="1">
        <v>14612.38</v>
      </c>
      <c r="C9" s="1">
        <v>9199.54</v>
      </c>
      <c r="D9" s="1">
        <v>7943.03</v>
      </c>
      <c r="E9" s="1"/>
      <c r="F9" s="1">
        <v>7943.03</v>
      </c>
      <c r="G9" s="1">
        <v>15868.89</v>
      </c>
      <c r="H9" s="1"/>
    </row>
    <row r="10" spans="1:8" ht="15">
      <c r="A10" s="1" t="s">
        <v>11</v>
      </c>
      <c r="B10" s="1">
        <v>12553.81</v>
      </c>
      <c r="C10" s="1">
        <v>12044.03</v>
      </c>
      <c r="D10" s="1">
        <v>9630.45</v>
      </c>
      <c r="E10" s="1"/>
      <c r="F10" s="1">
        <v>9630.45</v>
      </c>
      <c r="G10" s="1">
        <v>14967.39</v>
      </c>
      <c r="H10" s="1"/>
    </row>
    <row r="11" spans="1:8" ht="15">
      <c r="A11" s="1" t="s">
        <v>12</v>
      </c>
      <c r="B11" s="1">
        <v>0</v>
      </c>
      <c r="C11" s="3">
        <f>SUM(C9:C10)</f>
        <v>21243.57</v>
      </c>
      <c r="D11" s="1"/>
      <c r="E11" s="1"/>
      <c r="F11" s="3">
        <f>SUM(F9:F10)</f>
        <v>17573.48</v>
      </c>
      <c r="G11" s="1"/>
      <c r="H11" s="1"/>
    </row>
    <row r="16" spans="1:14" ht="15">
      <c r="A16" s="1"/>
      <c r="B16" s="1" t="s">
        <v>13</v>
      </c>
      <c r="C16" s="1" t="s">
        <v>14</v>
      </c>
      <c r="D16" s="1"/>
      <c r="E16" s="1" t="s">
        <v>15</v>
      </c>
      <c r="F16" s="1"/>
      <c r="G16" s="1"/>
      <c r="H16" s="1"/>
      <c r="I16" s="1" t="s">
        <v>16</v>
      </c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1" t="s">
        <v>17</v>
      </c>
      <c r="F17" s="1" t="s">
        <v>18</v>
      </c>
      <c r="G17" s="1" t="s">
        <v>19</v>
      </c>
      <c r="H17" s="1" t="s">
        <v>20</v>
      </c>
      <c r="I17" s="1" t="s">
        <v>21</v>
      </c>
      <c r="J17" s="1" t="s">
        <v>22</v>
      </c>
      <c r="K17" s="1" t="s">
        <v>23</v>
      </c>
      <c r="L17" s="1" t="s">
        <v>24</v>
      </c>
      <c r="M17" s="1" t="s">
        <v>25</v>
      </c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 t="s">
        <v>90</v>
      </c>
      <c r="C19" s="1" t="s">
        <v>257</v>
      </c>
      <c r="D19" s="1"/>
      <c r="E19" s="1">
        <v>2</v>
      </c>
      <c r="F19" s="1"/>
      <c r="G19" s="1"/>
      <c r="H19" s="1">
        <v>2010</v>
      </c>
      <c r="I19" s="1"/>
      <c r="J19" s="1"/>
      <c r="K19" s="1"/>
      <c r="L19" s="1"/>
      <c r="M19" s="1"/>
      <c r="N19" s="1"/>
    </row>
    <row r="20" spans="1:14" ht="15">
      <c r="A20" s="1"/>
      <c r="B20" s="1"/>
      <c r="C20" s="1" t="s">
        <v>95</v>
      </c>
      <c r="D20" s="1"/>
      <c r="E20" s="1" t="s">
        <v>26</v>
      </c>
      <c r="F20" s="1">
        <v>330.68</v>
      </c>
      <c r="G20" s="1"/>
      <c r="H20" s="1">
        <v>0</v>
      </c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 t="s">
        <v>27</v>
      </c>
      <c r="H21" s="1">
        <f>SUM(H19:H20)</f>
        <v>2010</v>
      </c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 t="s">
        <v>28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 t="s">
        <v>29</v>
      </c>
      <c r="C28" s="1" t="s">
        <v>30</v>
      </c>
      <c r="D28" s="1"/>
      <c r="E28" s="1" t="s">
        <v>26</v>
      </c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2" t="s">
        <v>31</v>
      </c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>
        <v>1800.3</v>
      </c>
      <c r="F33" s="1" t="s">
        <v>98</v>
      </c>
      <c r="G33" s="1"/>
      <c r="H33" s="1">
        <v>3024.5</v>
      </c>
      <c r="I33" s="1"/>
      <c r="J33" s="1"/>
      <c r="K33" s="1"/>
      <c r="L33" s="1"/>
      <c r="M33" s="1"/>
      <c r="N33" s="1"/>
    </row>
    <row r="34" spans="1:14" ht="15">
      <c r="A34" s="1"/>
      <c r="B34" s="1"/>
      <c r="C34" s="1" t="s">
        <v>32</v>
      </c>
      <c r="D34" s="1"/>
      <c r="E34" s="1">
        <v>1800.3</v>
      </c>
      <c r="F34" s="1" t="s">
        <v>99</v>
      </c>
      <c r="G34" s="1"/>
      <c r="H34" s="1">
        <v>3996.67</v>
      </c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 t="s">
        <v>100</v>
      </c>
      <c r="G35" s="1"/>
      <c r="H35" s="1">
        <v>1242.21</v>
      </c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 t="s">
        <v>101</v>
      </c>
      <c r="G36" s="1"/>
      <c r="H36" s="1">
        <v>2052.34</v>
      </c>
      <c r="I36" s="1"/>
      <c r="J36" s="1"/>
      <c r="K36" s="1"/>
      <c r="L36" s="1"/>
      <c r="M36" s="1"/>
      <c r="N36" s="1"/>
    </row>
    <row r="37" spans="1:14" ht="15">
      <c r="A37" s="1"/>
      <c r="B37" s="1"/>
      <c r="C37" s="1" t="s">
        <v>34</v>
      </c>
      <c r="D37" s="1"/>
      <c r="E37" s="1"/>
      <c r="F37" s="1" t="s">
        <v>35</v>
      </c>
      <c r="G37" s="1"/>
      <c r="H37" s="1"/>
      <c r="I37" s="1"/>
      <c r="J37" s="1"/>
      <c r="K37" s="1"/>
      <c r="L37" s="1"/>
      <c r="M37" s="1"/>
      <c r="N37" s="1"/>
    </row>
    <row r="38" spans="1:14" ht="15">
      <c r="A38" s="1"/>
      <c r="B38" s="1"/>
      <c r="C38" s="1"/>
      <c r="D38" s="1"/>
      <c r="E38" s="1" t="s">
        <v>36</v>
      </c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"/>
      <c r="B39" s="1"/>
      <c r="C39" s="1" t="s">
        <v>37</v>
      </c>
      <c r="D39" s="1"/>
      <c r="E39" s="1"/>
      <c r="F39" s="1" t="s">
        <v>102</v>
      </c>
      <c r="G39" s="1"/>
      <c r="H39" s="1">
        <v>1026.17</v>
      </c>
      <c r="I39" s="1"/>
      <c r="J39" s="1"/>
      <c r="K39" s="1"/>
      <c r="L39" s="1"/>
      <c r="M39" s="1"/>
      <c r="N39" s="1"/>
    </row>
    <row r="40" spans="1:14" ht="15">
      <c r="A40" s="1"/>
      <c r="B40" s="1"/>
      <c r="C40" s="1"/>
      <c r="D40" s="1" t="s">
        <v>85</v>
      </c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1"/>
      <c r="B42" s="1"/>
      <c r="C42" s="1" t="s">
        <v>38</v>
      </c>
      <c r="D42" s="1"/>
      <c r="E42" s="1"/>
      <c r="F42" s="1" t="s">
        <v>103</v>
      </c>
      <c r="G42" s="1"/>
      <c r="H42" s="1">
        <v>702.12</v>
      </c>
      <c r="I42" s="1"/>
      <c r="J42" s="1"/>
      <c r="K42" s="1"/>
      <c r="L42" s="1"/>
      <c r="M42" s="1"/>
      <c r="N42" s="1"/>
    </row>
    <row r="43" spans="1:14" ht="15">
      <c r="A43" s="1"/>
      <c r="B43" s="1"/>
      <c r="C43" s="1"/>
      <c r="D43" s="1"/>
      <c r="E43" s="1"/>
      <c r="F43" s="1"/>
      <c r="G43" s="1" t="s">
        <v>27</v>
      </c>
      <c r="H43" s="1"/>
      <c r="I43" s="1"/>
      <c r="J43" s="1"/>
      <c r="K43" s="1"/>
      <c r="L43" s="1" t="s">
        <v>27</v>
      </c>
      <c r="M43" s="1"/>
      <c r="N43" s="1"/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">
      <c r="A45" s="1"/>
      <c r="B45" s="1"/>
      <c r="C45" s="1"/>
      <c r="D45" s="1"/>
      <c r="E45" s="1"/>
      <c r="F45" s="1"/>
      <c r="G45" s="1" t="s">
        <v>27</v>
      </c>
      <c r="H45" s="1">
        <f>SUM(H21:H44)</f>
        <v>14054.010000000002</v>
      </c>
      <c r="I45" s="1"/>
      <c r="J45" s="1"/>
      <c r="K45" s="1"/>
      <c r="L45" s="1" t="s">
        <v>27</v>
      </c>
      <c r="M45" s="1"/>
      <c r="N45" s="1"/>
    </row>
    <row r="46" spans="1:1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">
      <c r="A47" s="1"/>
      <c r="B47" s="1"/>
      <c r="C47" s="1"/>
      <c r="D47" s="1"/>
      <c r="E47" s="1"/>
      <c r="F47" s="1" t="s">
        <v>39</v>
      </c>
      <c r="G47" s="1"/>
      <c r="H47" s="1"/>
      <c r="I47" s="1"/>
      <c r="J47" s="1"/>
      <c r="K47" s="1"/>
      <c r="L47" s="1"/>
      <c r="M47" s="1"/>
      <c r="N47" s="1"/>
    </row>
    <row r="48" spans="1:1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50" spans="4:7" ht="15">
      <c r="D50" t="s">
        <v>40</v>
      </c>
      <c r="E50" t="s">
        <v>41</v>
      </c>
      <c r="G50">
        <v>12561.47</v>
      </c>
    </row>
    <row r="51" ht="15">
      <c r="D51" t="s">
        <v>42</v>
      </c>
    </row>
    <row r="54" ht="10.5" customHeight="1"/>
    <row r="57" spans="3:5" ht="15">
      <c r="C57" t="s">
        <v>43</v>
      </c>
      <c r="E57" t="s">
        <v>118</v>
      </c>
    </row>
    <row r="58" spans="2:5" ht="15">
      <c r="B58">
        <v>1800.3</v>
      </c>
      <c r="C58" t="s">
        <v>72</v>
      </c>
      <c r="E58" t="s">
        <v>120</v>
      </c>
    </row>
    <row r="60" spans="1:15" ht="15">
      <c r="A60" s="1"/>
      <c r="B60" s="1" t="s">
        <v>46</v>
      </c>
      <c r="C60" s="1" t="s">
        <v>47</v>
      </c>
      <c r="D60" s="1"/>
      <c r="E60" s="1"/>
      <c r="F60" s="1" t="s">
        <v>48</v>
      </c>
      <c r="G60" s="1" t="s">
        <v>49</v>
      </c>
      <c r="H60" s="1"/>
      <c r="J60" s="1" t="s">
        <v>16</v>
      </c>
      <c r="K60" s="1"/>
      <c r="L60" s="1"/>
      <c r="M60" s="1"/>
      <c r="N60" s="1"/>
      <c r="O60" s="1"/>
    </row>
    <row r="61" spans="1:15" ht="15">
      <c r="A61" s="3"/>
      <c r="B61" s="3">
        <v>1</v>
      </c>
      <c r="C61" s="3" t="s">
        <v>50</v>
      </c>
      <c r="D61" s="3"/>
      <c r="E61" s="3"/>
      <c r="F61" s="3" t="s">
        <v>51</v>
      </c>
      <c r="G61" s="3">
        <v>21243.57</v>
      </c>
      <c r="H61" s="3"/>
      <c r="J61" s="1" t="s">
        <v>21</v>
      </c>
      <c r="K61" s="1" t="s">
        <v>22</v>
      </c>
      <c r="L61" s="1" t="s">
        <v>23</v>
      </c>
      <c r="M61" s="1" t="s">
        <v>24</v>
      </c>
      <c r="N61" s="1" t="s">
        <v>25</v>
      </c>
      <c r="O61" s="1"/>
    </row>
    <row r="62" spans="1:15" ht="15">
      <c r="A62" s="1"/>
      <c r="B62" s="1"/>
      <c r="C62" s="1"/>
      <c r="D62" s="1"/>
      <c r="E62" s="1"/>
      <c r="F62" s="1"/>
      <c r="G62" s="1"/>
      <c r="H62" s="1"/>
      <c r="J62" s="1"/>
      <c r="K62" s="1"/>
      <c r="L62" s="1"/>
      <c r="M62" s="1"/>
      <c r="N62" s="1"/>
      <c r="O62" s="1"/>
    </row>
    <row r="63" spans="1:15" ht="15">
      <c r="A63" s="3"/>
      <c r="B63" s="3">
        <v>2</v>
      </c>
      <c r="C63" s="3" t="s">
        <v>52</v>
      </c>
      <c r="D63" s="3"/>
      <c r="E63" s="3"/>
      <c r="F63" s="3" t="s">
        <v>51</v>
      </c>
      <c r="G63" s="3">
        <v>17573.48</v>
      </c>
      <c r="H63" s="3"/>
      <c r="J63" s="1"/>
      <c r="K63" s="1"/>
      <c r="L63" s="1"/>
      <c r="M63" s="1"/>
      <c r="N63" s="1"/>
      <c r="O63" s="1"/>
    </row>
    <row r="64" spans="1:15" ht="15">
      <c r="A64" s="1"/>
      <c r="B64" s="1">
        <v>3</v>
      </c>
      <c r="C64" s="1" t="s">
        <v>53</v>
      </c>
      <c r="D64" s="1"/>
      <c r="E64" s="1"/>
      <c r="F64" s="1" t="s">
        <v>51</v>
      </c>
      <c r="G64" s="1"/>
      <c r="H64" s="1"/>
      <c r="J64" s="1"/>
      <c r="K64" s="1"/>
      <c r="L64" s="1"/>
      <c r="M64" s="1"/>
      <c r="N64" s="1"/>
      <c r="O64" s="1"/>
    </row>
    <row r="65" spans="1:15" ht="15">
      <c r="A65" s="3"/>
      <c r="B65" s="3">
        <v>4</v>
      </c>
      <c r="C65" s="3" t="s">
        <v>54</v>
      </c>
      <c r="D65" s="3"/>
      <c r="E65" s="3"/>
      <c r="F65" s="3" t="s">
        <v>51</v>
      </c>
      <c r="G65" s="3">
        <v>14054.01</v>
      </c>
      <c r="H65" s="3"/>
      <c r="J65" s="1"/>
      <c r="K65" s="1"/>
      <c r="L65" s="1"/>
      <c r="M65" s="1"/>
      <c r="N65" s="1"/>
      <c r="O65" s="1"/>
    </row>
    <row r="66" spans="1:15" ht="15">
      <c r="A66" s="1"/>
      <c r="B66" s="5">
        <v>1.68</v>
      </c>
      <c r="C66" s="6" t="s">
        <v>104</v>
      </c>
      <c r="D66" s="6" t="s">
        <v>105</v>
      </c>
      <c r="E66" s="6"/>
      <c r="F66" s="1" t="s">
        <v>51</v>
      </c>
      <c r="G66" s="1">
        <v>3024.5</v>
      </c>
      <c r="H66" s="1"/>
      <c r="J66" s="1"/>
      <c r="K66" s="1"/>
      <c r="L66" s="1"/>
      <c r="M66" s="1"/>
      <c r="N66" s="1"/>
      <c r="O66" s="1"/>
    </row>
    <row r="67" spans="1:15" ht="15">
      <c r="A67" s="1"/>
      <c r="B67" s="5">
        <v>2.22</v>
      </c>
      <c r="C67" s="6" t="s">
        <v>106</v>
      </c>
      <c r="D67" s="6"/>
      <c r="E67" s="6"/>
      <c r="F67" s="1" t="s">
        <v>51</v>
      </c>
      <c r="G67" s="1"/>
      <c r="H67" s="1"/>
      <c r="J67" s="1"/>
      <c r="K67" s="1"/>
      <c r="L67" s="1"/>
      <c r="M67" s="1"/>
      <c r="N67" s="1"/>
      <c r="O67" s="1"/>
    </row>
    <row r="68" spans="1:15" ht="15">
      <c r="A68" s="1"/>
      <c r="B68" s="5"/>
      <c r="C68" s="6" t="s">
        <v>107</v>
      </c>
      <c r="D68" s="6"/>
      <c r="E68" s="6"/>
      <c r="F68" s="1" t="s">
        <v>51</v>
      </c>
      <c r="G68" s="1">
        <v>3996.67</v>
      </c>
      <c r="H68" s="1"/>
      <c r="J68" s="1"/>
      <c r="K68" s="1"/>
      <c r="L68" s="1"/>
      <c r="M68" s="1"/>
      <c r="N68" s="1"/>
      <c r="O68" s="1"/>
    </row>
    <row r="69" spans="1:15" ht="15">
      <c r="A69" s="1"/>
      <c r="B69" s="5">
        <v>0.69</v>
      </c>
      <c r="C69" s="6" t="s">
        <v>108</v>
      </c>
      <c r="D69" s="6"/>
      <c r="E69" s="6"/>
      <c r="F69" s="1" t="s">
        <v>51</v>
      </c>
      <c r="G69" s="1"/>
      <c r="H69" s="1"/>
      <c r="J69" s="1"/>
      <c r="K69" s="1"/>
      <c r="L69" s="1"/>
      <c r="M69" s="1"/>
      <c r="N69" s="1"/>
      <c r="O69" s="1"/>
    </row>
    <row r="70" spans="1:15" ht="15">
      <c r="A70" s="1"/>
      <c r="B70" s="5"/>
      <c r="C70" s="6" t="s">
        <v>109</v>
      </c>
      <c r="D70" s="6"/>
      <c r="E70" s="6"/>
      <c r="F70" s="1"/>
      <c r="G70" s="1">
        <v>1242.21</v>
      </c>
      <c r="H70" s="1"/>
      <c r="J70" s="1"/>
      <c r="K70" s="1"/>
      <c r="L70" s="1"/>
      <c r="M70" s="1"/>
      <c r="N70" s="1"/>
      <c r="O70" s="1"/>
    </row>
    <row r="71" spans="1:15" ht="15">
      <c r="A71" s="1"/>
      <c r="B71" s="5">
        <v>1.14</v>
      </c>
      <c r="C71" s="6" t="s">
        <v>110</v>
      </c>
      <c r="D71" s="6"/>
      <c r="E71" s="6"/>
      <c r="F71" s="1"/>
      <c r="G71" s="1"/>
      <c r="H71" s="1"/>
      <c r="J71" s="1"/>
      <c r="K71" s="1"/>
      <c r="L71" s="1"/>
      <c r="M71" s="1"/>
      <c r="N71" s="1"/>
      <c r="O71" s="1"/>
    </row>
    <row r="72" spans="1:15" ht="15">
      <c r="A72" s="1"/>
      <c r="B72" s="5"/>
      <c r="C72" s="6" t="s">
        <v>111</v>
      </c>
      <c r="D72" s="6"/>
      <c r="E72" s="6" t="s">
        <v>112</v>
      </c>
      <c r="F72" s="1"/>
      <c r="G72" s="1">
        <v>2052.34</v>
      </c>
      <c r="H72" s="1"/>
      <c r="J72" s="1"/>
      <c r="K72" s="1"/>
      <c r="L72" s="1"/>
      <c r="M72" s="1"/>
      <c r="N72" s="1"/>
      <c r="O72" s="1"/>
    </row>
    <row r="73" spans="1:15" ht="15">
      <c r="A73" s="1"/>
      <c r="B73" s="5">
        <v>0.57</v>
      </c>
      <c r="C73" s="6" t="s">
        <v>108</v>
      </c>
      <c r="D73" s="6"/>
      <c r="E73" s="6"/>
      <c r="F73" s="1"/>
      <c r="G73" s="1"/>
      <c r="H73" s="1"/>
      <c r="J73" s="1"/>
      <c r="K73" s="1"/>
      <c r="L73" s="1"/>
      <c r="M73" s="1"/>
      <c r="N73" s="1"/>
      <c r="O73" s="1"/>
    </row>
    <row r="74" spans="1:15" ht="15">
      <c r="A74" s="1"/>
      <c r="B74" s="5"/>
      <c r="C74" s="6" t="s">
        <v>113</v>
      </c>
      <c r="D74" s="6"/>
      <c r="E74" s="6"/>
      <c r="F74" s="1"/>
      <c r="G74" s="1">
        <v>1026.17</v>
      </c>
      <c r="H74" s="1"/>
      <c r="J74" s="1"/>
      <c r="K74" s="1"/>
      <c r="L74" s="1"/>
      <c r="M74" s="1"/>
      <c r="N74" s="1"/>
      <c r="O74" s="1"/>
    </row>
    <row r="75" spans="1:15" ht="15">
      <c r="A75" s="1"/>
      <c r="B75" s="5">
        <v>0.39</v>
      </c>
      <c r="C75" s="6" t="s">
        <v>114</v>
      </c>
      <c r="D75" s="6"/>
      <c r="E75" s="6"/>
      <c r="F75" s="1"/>
      <c r="G75" s="1">
        <v>702.12</v>
      </c>
      <c r="H75" s="1"/>
      <c r="J75" s="1"/>
      <c r="K75" s="1"/>
      <c r="L75" s="1"/>
      <c r="M75" s="1"/>
      <c r="N75" s="1"/>
      <c r="O75" s="1"/>
    </row>
    <row r="76" spans="1:15" ht="15">
      <c r="A76" s="3"/>
      <c r="B76" s="3"/>
      <c r="C76" s="3" t="s">
        <v>62</v>
      </c>
      <c r="D76" s="3"/>
      <c r="E76" s="3"/>
      <c r="F76" s="3" t="s">
        <v>51</v>
      </c>
      <c r="G76" s="3"/>
      <c r="H76" s="3"/>
      <c r="J76" s="1"/>
      <c r="K76" s="1"/>
      <c r="L76" s="1"/>
      <c r="M76" s="1"/>
      <c r="N76" s="1"/>
      <c r="O76" s="1"/>
    </row>
    <row r="77" spans="1:15" ht="15">
      <c r="A77" s="1"/>
      <c r="B77" s="1"/>
      <c r="C77" s="1" t="s">
        <v>84</v>
      </c>
      <c r="D77" s="1"/>
      <c r="E77" s="1"/>
      <c r="F77" s="1"/>
      <c r="G77" s="1"/>
      <c r="H77" s="1"/>
      <c r="J77" s="1"/>
      <c r="K77" s="1"/>
      <c r="L77" s="1"/>
      <c r="M77" s="1"/>
      <c r="N77" s="1"/>
      <c r="O77" s="1"/>
    </row>
    <row r="78" spans="1:15" ht="15">
      <c r="A78" s="1"/>
      <c r="B78" s="1"/>
      <c r="C78" s="1" t="s">
        <v>257</v>
      </c>
      <c r="D78" s="1"/>
      <c r="E78" s="1"/>
      <c r="F78" s="1"/>
      <c r="G78" s="1">
        <v>2010</v>
      </c>
      <c r="H78" s="1"/>
      <c r="J78" s="1"/>
      <c r="K78" s="1"/>
      <c r="L78" s="1"/>
      <c r="M78" s="1"/>
      <c r="N78" s="1"/>
      <c r="O78" s="1"/>
    </row>
    <row r="79" spans="1:15" ht="15">
      <c r="A79" s="1"/>
      <c r="B79" s="1"/>
      <c r="C79" s="1"/>
      <c r="D79" s="1"/>
      <c r="E79" s="1"/>
      <c r="F79" s="1"/>
      <c r="G79" s="1"/>
      <c r="H79" s="1"/>
      <c r="J79" s="1"/>
      <c r="K79" s="1"/>
      <c r="L79" s="1"/>
      <c r="M79" s="1"/>
      <c r="N79" s="1"/>
      <c r="O79" s="1"/>
    </row>
    <row r="80" spans="1:15" ht="15">
      <c r="A80" s="1"/>
      <c r="B80" s="1">
        <v>5</v>
      </c>
      <c r="C80" s="1" t="s">
        <v>63</v>
      </c>
      <c r="D80" s="1"/>
      <c r="E80" s="1"/>
      <c r="F80" s="1" t="s">
        <v>51</v>
      </c>
      <c r="G80" s="1"/>
      <c r="H80" s="1"/>
      <c r="J80" s="1"/>
      <c r="K80" s="1"/>
      <c r="L80" s="1"/>
      <c r="M80" s="1"/>
      <c r="N80" s="1"/>
      <c r="O80" s="1"/>
    </row>
    <row r="81" spans="1:15" ht="15">
      <c r="A81" s="1"/>
      <c r="B81" s="1"/>
      <c r="C81" s="1"/>
      <c r="D81" s="1"/>
      <c r="E81" s="1"/>
      <c r="F81" s="1"/>
      <c r="G81" s="1"/>
      <c r="H81" s="1"/>
      <c r="J81" s="1"/>
      <c r="K81" s="1"/>
      <c r="L81" s="1"/>
      <c r="M81" s="1"/>
      <c r="N81" s="1"/>
      <c r="O81" s="1"/>
    </row>
    <row r="82" spans="1:15" ht="15">
      <c r="A82" s="1"/>
      <c r="B82" s="1"/>
      <c r="C82" s="1" t="s">
        <v>64</v>
      </c>
      <c r="D82" s="1"/>
      <c r="E82" s="1"/>
      <c r="F82" s="1" t="s">
        <v>51</v>
      </c>
      <c r="G82" s="1"/>
      <c r="H82" s="1"/>
      <c r="J82" s="1"/>
      <c r="K82" s="1"/>
      <c r="L82" s="1"/>
      <c r="M82" s="1"/>
      <c r="N82" s="1"/>
      <c r="O82" s="1"/>
    </row>
    <row r="83" spans="1:15" ht="15">
      <c r="A83" s="1"/>
      <c r="B83" s="1"/>
      <c r="C83" s="1" t="s">
        <v>65</v>
      </c>
      <c r="D83" s="1"/>
      <c r="E83" s="1"/>
      <c r="F83" s="1"/>
      <c r="G83" s="1"/>
      <c r="H83" s="1"/>
      <c r="J83" s="1"/>
      <c r="K83" s="1"/>
      <c r="L83" s="1"/>
      <c r="M83" s="1"/>
      <c r="N83" s="1"/>
      <c r="O83" s="1"/>
    </row>
    <row r="84" spans="1:15" ht="15">
      <c r="A84" s="1"/>
      <c r="B84" s="1">
        <v>6</v>
      </c>
      <c r="C84" s="1" t="s">
        <v>66</v>
      </c>
      <c r="D84" s="1"/>
      <c r="E84" s="1"/>
      <c r="F84" s="1" t="s">
        <v>51</v>
      </c>
      <c r="G84" s="1">
        <v>20971.25</v>
      </c>
      <c r="H84" s="1"/>
      <c r="J84" s="1"/>
      <c r="K84" s="1"/>
      <c r="L84" s="1"/>
      <c r="M84" s="1" t="s">
        <v>27</v>
      </c>
      <c r="N84" s="1"/>
      <c r="O84" s="1"/>
    </row>
    <row r="85" spans="1:15" ht="15">
      <c r="A85" s="1"/>
      <c r="B85" s="1">
        <v>7</v>
      </c>
      <c r="C85" s="1" t="s">
        <v>67</v>
      </c>
      <c r="D85" s="1"/>
      <c r="E85" s="1"/>
      <c r="F85" s="1" t="s">
        <v>51</v>
      </c>
      <c r="G85" s="1"/>
      <c r="H85" s="1"/>
      <c r="J85" s="1"/>
      <c r="K85" s="1"/>
      <c r="L85" s="1"/>
      <c r="M85" s="1"/>
      <c r="N85" s="1"/>
      <c r="O85" s="1"/>
    </row>
    <row r="86" spans="1:15" ht="15">
      <c r="A86" s="1"/>
      <c r="B86" s="1">
        <v>8</v>
      </c>
      <c r="C86" s="1" t="s">
        <v>52</v>
      </c>
      <c r="D86" s="1"/>
      <c r="E86" s="1"/>
      <c r="F86" s="1" t="s">
        <v>51</v>
      </c>
      <c r="G86" s="1"/>
      <c r="H86" s="1"/>
      <c r="J86" s="1"/>
      <c r="K86" s="1"/>
      <c r="L86" s="1"/>
      <c r="M86" s="1" t="s">
        <v>27</v>
      </c>
      <c r="N86" s="1"/>
      <c r="O86" s="1"/>
    </row>
    <row r="87" spans="1:15" ht="15">
      <c r="A87" s="3"/>
      <c r="B87" s="3">
        <v>9</v>
      </c>
      <c r="C87" s="3" t="s">
        <v>68</v>
      </c>
      <c r="D87" s="3"/>
      <c r="E87" s="3"/>
      <c r="F87" s="3" t="s">
        <v>51</v>
      </c>
      <c r="G87" s="3"/>
      <c r="H87" s="3"/>
      <c r="J87" s="1"/>
      <c r="K87" s="1"/>
      <c r="L87" s="1"/>
      <c r="M87" s="1"/>
      <c r="N87" s="1"/>
      <c r="O87" s="1"/>
    </row>
    <row r="88" spans="1:15" ht="15">
      <c r="A88" s="1"/>
      <c r="B88" s="1">
        <v>10</v>
      </c>
      <c r="C88" s="1" t="s">
        <v>69</v>
      </c>
      <c r="D88" s="1"/>
      <c r="E88" s="1"/>
      <c r="F88" s="1" t="s">
        <v>51</v>
      </c>
      <c r="G88" s="1">
        <v>24490.72</v>
      </c>
      <c r="H88" s="1"/>
      <c r="J88" s="1"/>
      <c r="K88" s="1"/>
      <c r="L88" s="1"/>
      <c r="M88" s="1"/>
      <c r="N88" s="1"/>
      <c r="O88" s="1"/>
    </row>
    <row r="89" ht="15">
      <c r="D89" t="s">
        <v>70</v>
      </c>
    </row>
    <row r="90" ht="15">
      <c r="D90" t="s">
        <v>71</v>
      </c>
    </row>
    <row r="91" spans="1:8" ht="15">
      <c r="A91" s="1" t="s">
        <v>89</v>
      </c>
      <c r="B91" s="1" t="s">
        <v>91</v>
      </c>
      <c r="C91" s="1" t="s">
        <v>92</v>
      </c>
      <c r="D91" s="1"/>
      <c r="E91" s="1" t="s">
        <v>93</v>
      </c>
      <c r="F91" s="1"/>
      <c r="G91" s="1" t="s">
        <v>94</v>
      </c>
      <c r="H91" s="1"/>
    </row>
    <row r="92" spans="1:8" ht="15">
      <c r="A92" s="1" t="s">
        <v>90</v>
      </c>
      <c r="B92" s="1"/>
      <c r="C92" s="1"/>
      <c r="D92" s="1"/>
      <c r="E92" s="1">
        <v>1147.87</v>
      </c>
      <c r="F92" s="1"/>
      <c r="G92" s="1">
        <v>1480.88</v>
      </c>
      <c r="H92" s="1"/>
    </row>
    <row r="93" spans="1:8" ht="15">
      <c r="A93" s="1" t="s">
        <v>97</v>
      </c>
      <c r="B93" s="1">
        <v>1480.88</v>
      </c>
      <c r="C93" s="1">
        <v>2628.75</v>
      </c>
      <c r="D93" s="1"/>
      <c r="E93" s="1">
        <v>2165.52</v>
      </c>
      <c r="F93" s="1"/>
      <c r="G93" s="1">
        <v>1944.11</v>
      </c>
      <c r="H93" s="1"/>
    </row>
    <row r="94" spans="1:8" ht="15">
      <c r="A94" s="1" t="s">
        <v>117</v>
      </c>
      <c r="B94" s="1">
        <v>1944.11</v>
      </c>
      <c r="C94" s="1">
        <v>2628.74</v>
      </c>
      <c r="D94" s="1"/>
      <c r="E94" s="1">
        <v>2104.23</v>
      </c>
      <c r="F94" s="1"/>
      <c r="G94" s="1">
        <v>2468.62</v>
      </c>
      <c r="H94" s="1"/>
    </row>
    <row r="95" spans="1:8" ht="15">
      <c r="A95" s="1"/>
      <c r="B95" s="1"/>
      <c r="C95" s="1"/>
      <c r="D95" s="1"/>
      <c r="E95" s="1"/>
      <c r="F95" s="1"/>
      <c r="G95" s="1"/>
      <c r="H95" s="1"/>
    </row>
  </sheetData>
  <sheetProtection/>
  <printOptions/>
  <pageMargins left="0.7086614173228347" right="0.7086614173228347" top="0.22" bottom="0.22" header="0.22" footer="0.2"/>
  <pageSetup horizontalDpi="600" verticalDpi="600" orientation="landscape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7030A0"/>
  </sheetPr>
  <dimension ref="A2:AB92"/>
  <sheetViews>
    <sheetView view="pageBreakPreview" zoomScale="80" zoomScaleSheetLayoutView="80" zoomScalePageLayoutView="0" workbookViewId="0" topLeftCell="A42">
      <selection activeCell="R51" sqref="R51"/>
    </sheetView>
  </sheetViews>
  <sheetFormatPr defaultColWidth="9.140625" defaultRowHeight="15" outlineLevelCol="1"/>
  <cols>
    <col min="1" max="1" width="9.8515625" style="93" bestFit="1" customWidth="1"/>
    <col min="2" max="2" width="12.140625" style="93" customWidth="1"/>
    <col min="3" max="3" width="9.57421875" style="93" customWidth="1"/>
    <col min="4" max="4" width="10.57421875" style="93" customWidth="1"/>
    <col min="5" max="5" width="10.28125" style="93" customWidth="1"/>
    <col min="6" max="6" width="11.421875" style="93" customWidth="1"/>
    <col min="7" max="7" width="12.140625" style="93" customWidth="1"/>
    <col min="8" max="8" width="13.140625" style="93" customWidth="1"/>
    <col min="9" max="9" width="13.421875" style="93" customWidth="1"/>
    <col min="10" max="10" width="12.7109375" style="93" customWidth="1"/>
    <col min="11" max="11" width="18.140625" style="93" customWidth="1"/>
    <col min="12" max="12" width="13.421875" style="93" customWidth="1" outlineLevel="1"/>
    <col min="13" max="13" width="9.8515625" style="93" customWidth="1" outlineLevel="1"/>
    <col min="14" max="14" width="7.421875" style="93" customWidth="1" outlineLevel="1"/>
    <col min="15" max="15" width="12.7109375" style="93" customWidth="1" outlineLevel="1"/>
    <col min="16" max="16" width="12.8515625" style="93" customWidth="1" outlineLevel="1"/>
    <col min="17" max="17" width="7.421875" style="93" customWidth="1" outlineLevel="1"/>
    <col min="18" max="20" width="9.140625" style="93" customWidth="1" outlineLevel="1"/>
    <col min="21" max="21" width="9.140625" style="93" customWidth="1"/>
    <col min="22" max="22" width="6.7109375" style="93" bestFit="1" customWidth="1"/>
    <col min="23" max="23" width="11.140625" style="155" bestFit="1" customWidth="1"/>
    <col min="24" max="27" width="13.00390625" style="155" bestFit="1" customWidth="1"/>
    <col min="28" max="28" width="9.140625" style="155" customWidth="1"/>
    <col min="42" max="16384" width="9.140625" style="93" customWidth="1"/>
  </cols>
  <sheetData>
    <row r="1" ht="12.75" customHeight="1" hidden="1"/>
    <row r="2" spans="2:8" ht="18.75" hidden="1">
      <c r="B2" s="94" t="s">
        <v>293</v>
      </c>
      <c r="C2" s="94"/>
      <c r="D2" s="94" t="s">
        <v>294</v>
      </c>
      <c r="E2" s="94"/>
      <c r="F2" s="94" t="s">
        <v>295</v>
      </c>
      <c r="G2" s="94"/>
      <c r="H2" s="94"/>
    </row>
    <row r="3" ht="18.75" hidden="1"/>
    <row r="4" ht="1.5" customHeight="1" hidden="1"/>
    <row r="5" ht="18.75" hidden="1"/>
    <row r="6" spans="2:11" ht="18.75" hidden="1">
      <c r="B6" s="95"/>
      <c r="C6" s="96" t="s">
        <v>0</v>
      </c>
      <c r="D6" s="96" t="s">
        <v>1</v>
      </c>
      <c r="E6" s="96"/>
      <c r="F6" s="96" t="s">
        <v>2</v>
      </c>
      <c r="G6" s="96" t="s">
        <v>3</v>
      </c>
      <c r="H6" s="96" t="s">
        <v>4</v>
      </c>
      <c r="I6" s="96" t="s">
        <v>5</v>
      </c>
      <c r="J6" s="96"/>
      <c r="K6" s="97"/>
    </row>
    <row r="7" spans="2:11" ht="18.75" hidden="1">
      <c r="B7" s="95"/>
      <c r="C7" s="96" t="s">
        <v>6</v>
      </c>
      <c r="D7" s="96"/>
      <c r="E7" s="96"/>
      <c r="F7" s="96"/>
      <c r="G7" s="96" t="s">
        <v>7</v>
      </c>
      <c r="H7" s="96" t="s">
        <v>8</v>
      </c>
      <c r="I7" s="96" t="s">
        <v>9</v>
      </c>
      <c r="J7" s="96"/>
      <c r="K7" s="97"/>
    </row>
    <row r="8" spans="2:11" ht="18.75" hidden="1">
      <c r="B8" s="95" t="s">
        <v>177</v>
      </c>
      <c r="C8" s="98">
        <v>48.28</v>
      </c>
      <c r="D8" s="98">
        <v>0</v>
      </c>
      <c r="E8" s="98"/>
      <c r="F8" s="99"/>
      <c r="G8" s="95"/>
      <c r="H8" s="98">
        <v>0</v>
      </c>
      <c r="I8" s="99">
        <v>48.28</v>
      </c>
      <c r="J8" s="95"/>
      <c r="K8" s="100"/>
    </row>
    <row r="9" spans="2:11" ht="18.75" hidden="1">
      <c r="B9" s="95" t="s">
        <v>11</v>
      </c>
      <c r="C9" s="98">
        <v>4790.06</v>
      </c>
      <c r="D9" s="98">
        <v>3707.55</v>
      </c>
      <c r="E9" s="98"/>
      <c r="F9" s="99">
        <v>2795.32</v>
      </c>
      <c r="G9" s="95"/>
      <c r="H9" s="98">
        <v>2795.32</v>
      </c>
      <c r="I9" s="99">
        <v>5702.29</v>
      </c>
      <c r="J9" s="95"/>
      <c r="K9" s="100"/>
    </row>
    <row r="10" spans="2:11" ht="18.75" hidden="1">
      <c r="B10" s="95" t="s">
        <v>12</v>
      </c>
      <c r="C10" s="95"/>
      <c r="D10" s="98">
        <f>SUM(D8:D9)</f>
        <v>3707.55</v>
      </c>
      <c r="E10" s="98"/>
      <c r="F10" s="95"/>
      <c r="G10" s="95"/>
      <c r="H10" s="98">
        <f>SUM(H8:H9)</f>
        <v>2795.32</v>
      </c>
      <c r="I10" s="95"/>
      <c r="J10" s="95"/>
      <c r="K10" s="100"/>
    </row>
    <row r="11" ht="18.75" hidden="1">
      <c r="B11" s="93" t="s">
        <v>296</v>
      </c>
    </row>
    <row r="12" ht="7.5" customHeight="1" hidden="1"/>
    <row r="13" ht="8.25" customHeight="1" hidden="1"/>
    <row r="14" spans="2:17" ht="18.75" hidden="1">
      <c r="B14" s="101" t="s">
        <v>252</v>
      </c>
      <c r="C14" s="519" t="s">
        <v>14</v>
      </c>
      <c r="D14" s="520"/>
      <c r="E14" s="175"/>
      <c r="F14" s="96"/>
      <c r="G14" s="96"/>
      <c r="H14" s="96"/>
      <c r="I14" s="96" t="s">
        <v>20</v>
      </c>
      <c r="J14" s="100"/>
      <c r="K14" s="100"/>
      <c r="L14" s="100"/>
      <c r="M14" s="100"/>
      <c r="N14" s="100"/>
      <c r="O14" s="100"/>
      <c r="P14" s="100"/>
      <c r="Q14" s="100"/>
    </row>
    <row r="15" spans="2:17" ht="14.25" customHeight="1" hidden="1">
      <c r="B15" s="102"/>
      <c r="C15" s="521"/>
      <c r="D15" s="522"/>
      <c r="E15" s="176"/>
      <c r="F15" s="96"/>
      <c r="G15" s="96"/>
      <c r="H15" s="96" t="s">
        <v>270</v>
      </c>
      <c r="I15" s="96"/>
      <c r="J15" s="100"/>
      <c r="K15" s="100"/>
      <c r="L15" s="100"/>
      <c r="M15" s="100"/>
      <c r="N15" s="100"/>
      <c r="O15" s="100"/>
      <c r="P15" s="100"/>
      <c r="Q15" s="100"/>
    </row>
    <row r="16" spans="2:17" ht="3.75" customHeight="1" hidden="1">
      <c r="B16" s="103"/>
      <c r="C16" s="95"/>
      <c r="D16" s="95"/>
      <c r="E16" s="95"/>
      <c r="F16" s="95"/>
      <c r="G16" s="95"/>
      <c r="H16" s="95"/>
      <c r="I16" s="95"/>
      <c r="J16" s="100"/>
      <c r="K16" s="100"/>
      <c r="L16" s="100"/>
      <c r="M16" s="100"/>
      <c r="N16" s="100"/>
      <c r="O16" s="100"/>
      <c r="P16" s="100"/>
      <c r="Q16" s="100"/>
    </row>
    <row r="17" spans="2:17" ht="13.5" customHeight="1" hidden="1">
      <c r="B17" s="95"/>
      <c r="C17" s="95"/>
      <c r="D17" s="95"/>
      <c r="E17" s="95"/>
      <c r="F17" s="95"/>
      <c r="G17" s="95"/>
      <c r="H17" s="95"/>
      <c r="I17" s="95"/>
      <c r="J17" s="100"/>
      <c r="K17" s="100"/>
      <c r="L17" s="100"/>
      <c r="M17" s="100"/>
      <c r="N17" s="100"/>
      <c r="O17" s="100"/>
      <c r="P17" s="100"/>
      <c r="Q17" s="100"/>
    </row>
    <row r="18" spans="2:17" ht="0.75" customHeight="1" hidden="1">
      <c r="B18" s="95"/>
      <c r="C18" s="95"/>
      <c r="D18" s="95"/>
      <c r="E18" s="95"/>
      <c r="F18" s="95"/>
      <c r="G18" s="95"/>
      <c r="H18" s="95"/>
      <c r="I18" s="95"/>
      <c r="J18" s="100"/>
      <c r="K18" s="100"/>
      <c r="L18" s="100"/>
      <c r="M18" s="100"/>
      <c r="N18" s="100"/>
      <c r="O18" s="100"/>
      <c r="P18" s="100"/>
      <c r="Q18" s="100"/>
    </row>
    <row r="19" spans="2:17" ht="14.25" customHeight="1" hidden="1" thickBot="1">
      <c r="B19" s="95"/>
      <c r="C19" s="95"/>
      <c r="D19" s="95"/>
      <c r="E19" s="95"/>
      <c r="F19" s="95"/>
      <c r="G19" s="95"/>
      <c r="H19" s="95"/>
      <c r="I19" s="95"/>
      <c r="J19" s="100"/>
      <c r="K19" s="100"/>
      <c r="L19" s="100"/>
      <c r="M19" s="100"/>
      <c r="N19" s="100"/>
      <c r="O19" s="100"/>
      <c r="P19" s="100"/>
      <c r="Q19" s="100"/>
    </row>
    <row r="20" spans="2:17" ht="0.75" customHeight="1" hidden="1">
      <c r="B20" s="95"/>
      <c r="C20" s="95"/>
      <c r="D20" s="95"/>
      <c r="E20" s="95"/>
      <c r="F20" s="95"/>
      <c r="G20" s="95"/>
      <c r="H20" s="95"/>
      <c r="I20" s="95"/>
      <c r="J20" s="100"/>
      <c r="K20" s="100"/>
      <c r="L20" s="100"/>
      <c r="M20" s="100"/>
      <c r="N20" s="100"/>
      <c r="O20" s="100"/>
      <c r="P20" s="100"/>
      <c r="Q20" s="100"/>
    </row>
    <row r="21" spans="2:17" ht="19.5" hidden="1" thickBot="1">
      <c r="B21" s="95"/>
      <c r="C21" s="95"/>
      <c r="D21" s="95"/>
      <c r="E21" s="95"/>
      <c r="F21" s="95"/>
      <c r="G21" s="104" t="s">
        <v>297</v>
      </c>
      <c r="H21" s="105" t="s">
        <v>262</v>
      </c>
      <c r="I21" s="95"/>
      <c r="J21" s="100"/>
      <c r="K21" s="100"/>
      <c r="L21" s="100"/>
      <c r="M21" s="100"/>
      <c r="N21" s="100"/>
      <c r="O21" s="100"/>
      <c r="P21" s="100"/>
      <c r="Q21" s="100"/>
    </row>
    <row r="22" spans="2:17" ht="18.75" hidden="1">
      <c r="B22" s="106" t="s">
        <v>215</v>
      </c>
      <c r="C22" s="106"/>
      <c r="D22" s="106"/>
      <c r="E22" s="106"/>
      <c r="F22" s="98"/>
      <c r="G22" s="95">
        <v>347.8</v>
      </c>
      <c r="H22" s="95">
        <v>7.55</v>
      </c>
      <c r="I22" s="99">
        <f>G22*H22</f>
        <v>2625.89</v>
      </c>
      <c r="J22" s="100"/>
      <c r="K22" s="100"/>
      <c r="L22" s="100"/>
      <c r="M22" s="100"/>
      <c r="N22" s="100"/>
      <c r="O22" s="100"/>
      <c r="P22" s="100"/>
      <c r="Q22" s="100"/>
    </row>
    <row r="23" spans="2:17" ht="18.75" hidden="1">
      <c r="B23" s="106" t="s">
        <v>216</v>
      </c>
      <c r="C23" s="106"/>
      <c r="D23" s="106"/>
      <c r="E23" s="106"/>
      <c r="F23" s="95"/>
      <c r="G23" s="95"/>
      <c r="H23" s="95"/>
      <c r="I23" s="95"/>
      <c r="J23" s="100"/>
      <c r="K23" s="100"/>
      <c r="L23" s="100"/>
      <c r="M23" s="100"/>
      <c r="N23" s="100"/>
      <c r="O23" s="100"/>
      <c r="P23" s="100"/>
      <c r="Q23" s="100"/>
    </row>
    <row r="24" spans="2:17" ht="2.25" customHeight="1" hidden="1">
      <c r="B24" s="106" t="s">
        <v>217</v>
      </c>
      <c r="C24" s="106" t="s">
        <v>218</v>
      </c>
      <c r="D24" s="106"/>
      <c r="E24" s="106"/>
      <c r="F24" s="95"/>
      <c r="G24" s="95"/>
      <c r="H24" s="95"/>
      <c r="I24" s="95"/>
      <c r="J24" s="100"/>
      <c r="K24" s="100"/>
      <c r="L24" s="100"/>
      <c r="M24" s="100"/>
      <c r="N24" s="100"/>
      <c r="O24" s="100"/>
      <c r="P24" s="100"/>
      <c r="Q24" s="100"/>
    </row>
    <row r="25" spans="2:17" ht="14.25" customHeight="1" hidden="1">
      <c r="B25" s="106" t="s">
        <v>219</v>
      </c>
      <c r="C25" s="106"/>
      <c r="D25" s="106"/>
      <c r="E25" s="106"/>
      <c r="F25" s="95"/>
      <c r="G25" s="95"/>
      <c r="H25" s="95"/>
      <c r="I25" s="95"/>
      <c r="J25" s="100"/>
      <c r="K25" s="100"/>
      <c r="L25" s="100"/>
      <c r="M25" s="100"/>
      <c r="N25" s="100"/>
      <c r="O25" s="100"/>
      <c r="P25" s="100"/>
      <c r="Q25" s="100"/>
    </row>
    <row r="26" spans="2:17" ht="18.75" hidden="1">
      <c r="B26" s="95"/>
      <c r="C26" s="95"/>
      <c r="D26" s="95"/>
      <c r="E26" s="95"/>
      <c r="F26" s="95"/>
      <c r="G26" s="95"/>
      <c r="H26" s="95"/>
      <c r="I26" s="95"/>
      <c r="J26" s="100"/>
      <c r="K26" s="100"/>
      <c r="L26" s="100"/>
      <c r="M26" s="100"/>
      <c r="N26" s="100"/>
      <c r="O26" s="100"/>
      <c r="P26" s="100"/>
      <c r="Q26" s="100"/>
    </row>
    <row r="27" spans="2:17" ht="0.75" customHeight="1" hidden="1">
      <c r="B27" s="95"/>
      <c r="C27" s="95"/>
      <c r="D27" s="95"/>
      <c r="E27" s="95"/>
      <c r="F27" s="95"/>
      <c r="G27" s="95"/>
      <c r="H27" s="95"/>
      <c r="I27" s="95"/>
      <c r="J27" s="100"/>
      <c r="K27" s="100"/>
      <c r="L27" s="100"/>
      <c r="M27" s="100"/>
      <c r="N27" s="100"/>
      <c r="O27" s="100"/>
      <c r="P27" s="100"/>
      <c r="Q27" s="100"/>
    </row>
    <row r="28" spans="2:17" ht="3.75" customHeight="1" hidden="1">
      <c r="B28" s="95"/>
      <c r="C28" s="95"/>
      <c r="D28" s="95"/>
      <c r="E28" s="95"/>
      <c r="F28" s="95"/>
      <c r="G28" s="95"/>
      <c r="H28" s="95"/>
      <c r="I28" s="95"/>
      <c r="J28" s="100"/>
      <c r="K28" s="100"/>
      <c r="L28" s="100"/>
      <c r="M28" s="100"/>
      <c r="N28" s="100"/>
      <c r="O28" s="100"/>
      <c r="P28" s="100"/>
      <c r="Q28" s="100"/>
    </row>
    <row r="29" spans="2:17" ht="18.75" hidden="1">
      <c r="B29" s="95"/>
      <c r="C29" s="95"/>
      <c r="D29" s="95"/>
      <c r="E29" s="95"/>
      <c r="F29" s="95"/>
      <c r="G29" s="95"/>
      <c r="H29" s="95"/>
      <c r="I29" s="95"/>
      <c r="J29" s="100"/>
      <c r="K29" s="100"/>
      <c r="L29" s="100"/>
      <c r="M29" s="100"/>
      <c r="N29" s="100"/>
      <c r="O29" s="100"/>
      <c r="P29" s="100"/>
      <c r="Q29" s="100"/>
    </row>
    <row r="30" spans="2:17" ht="0.75" customHeight="1" hidden="1">
      <c r="B30" s="95"/>
      <c r="C30" s="95"/>
      <c r="D30" s="95"/>
      <c r="E30" s="95"/>
      <c r="F30" s="95"/>
      <c r="G30" s="95"/>
      <c r="H30" s="95"/>
      <c r="I30" s="95"/>
      <c r="J30" s="100"/>
      <c r="K30" s="100"/>
      <c r="L30" s="100"/>
      <c r="M30" s="100"/>
      <c r="N30" s="100"/>
      <c r="O30" s="100"/>
      <c r="P30" s="100"/>
      <c r="Q30" s="100"/>
    </row>
    <row r="31" spans="2:17" ht="18.75" hidden="1">
      <c r="B31" s="95"/>
      <c r="C31" s="95"/>
      <c r="D31" s="95"/>
      <c r="E31" s="95"/>
      <c r="F31" s="95"/>
      <c r="G31" s="95"/>
      <c r="H31" s="95"/>
      <c r="I31" s="95"/>
      <c r="J31" s="100"/>
      <c r="K31" s="100"/>
      <c r="L31" s="100"/>
      <c r="M31" s="100"/>
      <c r="N31" s="100"/>
      <c r="O31" s="100"/>
      <c r="P31" s="100"/>
      <c r="Q31" s="100"/>
    </row>
    <row r="32" spans="2:17" ht="18.75" hidden="1">
      <c r="B32" s="95"/>
      <c r="C32" s="95"/>
      <c r="D32" s="95"/>
      <c r="E32" s="95"/>
      <c r="F32" s="95"/>
      <c r="G32" s="95"/>
      <c r="H32" s="95"/>
      <c r="I32" s="95"/>
      <c r="J32" s="100"/>
      <c r="K32" s="100"/>
      <c r="L32" s="100"/>
      <c r="M32" s="100"/>
      <c r="N32" s="100"/>
      <c r="O32" s="100"/>
      <c r="P32" s="100"/>
      <c r="Q32" s="100"/>
    </row>
    <row r="33" spans="2:17" ht="18.75" hidden="1">
      <c r="B33" s="95"/>
      <c r="C33" s="95"/>
      <c r="D33" s="95"/>
      <c r="E33" s="95"/>
      <c r="F33" s="95"/>
      <c r="G33" s="96"/>
      <c r="H33" s="96"/>
      <c r="I33" s="107"/>
      <c r="J33" s="100"/>
      <c r="K33" s="100"/>
      <c r="L33" s="100"/>
      <c r="M33" s="100"/>
      <c r="N33" s="100"/>
      <c r="O33" s="100"/>
      <c r="P33" s="100"/>
      <c r="Q33" s="100"/>
    </row>
    <row r="34" spans="2:17" ht="18.75" hidden="1">
      <c r="B34" s="95"/>
      <c r="C34" s="95"/>
      <c r="D34" s="95"/>
      <c r="E34" s="95"/>
      <c r="F34" s="95"/>
      <c r="G34" s="95"/>
      <c r="H34" s="95" t="s">
        <v>27</v>
      </c>
      <c r="I34" s="108">
        <f>SUM(I17:I33)</f>
        <v>2625.89</v>
      </c>
      <c r="J34" s="100"/>
      <c r="K34" s="100"/>
      <c r="L34" s="100"/>
      <c r="M34" s="100"/>
      <c r="N34" s="100"/>
      <c r="O34" s="100"/>
      <c r="P34" s="100"/>
      <c r="Q34" s="100"/>
    </row>
    <row r="35" spans="1:11" ht="18.75">
      <c r="A35" s="523" t="s">
        <v>298</v>
      </c>
      <c r="B35" s="523"/>
      <c r="C35" s="523"/>
      <c r="D35" s="523"/>
      <c r="E35" s="523"/>
      <c r="F35" s="523"/>
      <c r="G35" s="523"/>
      <c r="H35" s="523"/>
      <c r="I35" s="523"/>
      <c r="J35" s="523"/>
      <c r="K35" s="523"/>
    </row>
    <row r="36" spans="1:11" ht="18.75">
      <c r="A36" s="523"/>
      <c r="B36" s="523"/>
      <c r="C36" s="523"/>
      <c r="D36" s="523"/>
      <c r="E36" s="523"/>
      <c r="F36" s="523"/>
      <c r="G36" s="523"/>
      <c r="H36" s="523"/>
      <c r="I36" s="523"/>
      <c r="J36" s="523"/>
      <c r="K36" s="523"/>
    </row>
    <row r="37" ht="18.75" hidden="1"/>
    <row r="38" ht="18.75" hidden="1"/>
    <row r="39" spans="1:9" ht="18.75">
      <c r="A39" s="79"/>
      <c r="B39" s="80"/>
      <c r="C39" s="80"/>
      <c r="D39" s="80"/>
      <c r="E39" s="80"/>
      <c r="F39" s="80"/>
      <c r="G39" s="80"/>
      <c r="H39" s="79"/>
      <c r="I39" s="79"/>
    </row>
    <row r="40" spans="1:9" ht="18.75">
      <c r="A40" s="79"/>
      <c r="B40" s="79" t="s">
        <v>299</v>
      </c>
      <c r="C40" s="80"/>
      <c r="D40" s="80"/>
      <c r="E40" s="80"/>
      <c r="F40" s="80"/>
      <c r="G40" s="79"/>
      <c r="H40" s="80"/>
      <c r="I40" s="79"/>
    </row>
    <row r="41" spans="1:9" ht="18.75">
      <c r="A41" s="79"/>
      <c r="B41" s="80" t="s">
        <v>300</v>
      </c>
      <c r="C41" s="79" t="s">
        <v>301</v>
      </c>
      <c r="D41" s="79"/>
      <c r="E41" s="79"/>
      <c r="F41" s="80"/>
      <c r="G41" s="79"/>
      <c r="H41" s="80"/>
      <c r="I41" s="79"/>
    </row>
    <row r="42" spans="1:9" ht="18.75">
      <c r="A42" s="79"/>
      <c r="B42" s="80" t="s">
        <v>302</v>
      </c>
      <c r="C42" s="81">
        <v>1798.6000000000001</v>
      </c>
      <c r="D42" s="79" t="s">
        <v>303</v>
      </c>
      <c r="E42" s="79"/>
      <c r="F42" s="80"/>
      <c r="G42" s="79"/>
      <c r="H42" s="80"/>
      <c r="I42" s="79"/>
    </row>
    <row r="43" spans="1:9" ht="18" customHeight="1">
      <c r="A43" s="79"/>
      <c r="B43" s="80" t="s">
        <v>304</v>
      </c>
      <c r="C43" s="82" t="s">
        <v>385</v>
      </c>
      <c r="D43" s="79" t="s">
        <v>354</v>
      </c>
      <c r="E43" s="79"/>
      <c r="F43" s="79"/>
      <c r="G43" s="80"/>
      <c r="H43" s="80"/>
      <c r="I43" s="79"/>
    </row>
    <row r="44" spans="1:27" ht="18" customHeight="1">
      <c r="A44" s="79"/>
      <c r="B44" s="80"/>
      <c r="C44" s="82"/>
      <c r="D44" s="79"/>
      <c r="E44" s="79"/>
      <c r="F44" s="79"/>
      <c r="G44" s="80"/>
      <c r="H44" s="80"/>
      <c r="I44" s="79"/>
      <c r="W44" s="524" t="s">
        <v>344</v>
      </c>
      <c r="X44" s="524"/>
      <c r="Y44" s="524"/>
      <c r="Z44" s="524"/>
      <c r="AA44" s="524"/>
    </row>
    <row r="45" spans="1:27" ht="60" customHeight="1">
      <c r="A45" s="79"/>
      <c r="B45" s="80"/>
      <c r="C45" s="82"/>
      <c r="D45" s="79"/>
      <c r="E45" s="79"/>
      <c r="F45" s="79"/>
      <c r="G45" s="109" t="s">
        <v>307</v>
      </c>
      <c r="H45" s="110" t="s">
        <v>1</v>
      </c>
      <c r="I45" s="110" t="s">
        <v>2</v>
      </c>
      <c r="J45" s="111" t="s">
        <v>308</v>
      </c>
      <c r="K45" s="172" t="s">
        <v>309</v>
      </c>
      <c r="L45" s="112" t="s">
        <v>310</v>
      </c>
      <c r="V45" s="146" t="s">
        <v>354</v>
      </c>
      <c r="W45" s="147" t="s">
        <v>355</v>
      </c>
      <c r="X45" s="147" t="s">
        <v>356</v>
      </c>
      <c r="Y45" s="147" t="s">
        <v>8</v>
      </c>
      <c r="Z45" s="147" t="s">
        <v>357</v>
      </c>
      <c r="AA45" s="147" t="s">
        <v>358</v>
      </c>
    </row>
    <row r="46" spans="1:28" s="77" customFormat="1" ht="12.75" customHeight="1">
      <c r="A46" s="78"/>
      <c r="B46" s="139"/>
      <c r="C46" s="140"/>
      <c r="D46" s="78"/>
      <c r="E46" s="78"/>
      <c r="F46" s="78"/>
      <c r="G46" s="138" t="s">
        <v>51</v>
      </c>
      <c r="H46" s="138" t="s">
        <v>51</v>
      </c>
      <c r="I46" s="138" t="s">
        <v>51</v>
      </c>
      <c r="J46" s="138" t="s">
        <v>51</v>
      </c>
      <c r="K46" s="138" t="s">
        <v>51</v>
      </c>
      <c r="L46" s="141"/>
      <c r="O46" s="142" t="s">
        <v>312</v>
      </c>
      <c r="P46" s="142" t="s">
        <v>311</v>
      </c>
      <c r="Q46" s="142" t="s">
        <v>349</v>
      </c>
      <c r="R46" s="142" t="s">
        <v>313</v>
      </c>
      <c r="V46" s="148" t="s">
        <v>359</v>
      </c>
      <c r="W46" s="149">
        <v>7057.099999999999</v>
      </c>
      <c r="X46" s="149">
        <v>2626.2</v>
      </c>
      <c r="Y46" s="149">
        <v>2427.15</v>
      </c>
      <c r="Z46" s="149">
        <v>7256.15</v>
      </c>
      <c r="AA46" s="149">
        <v>0</v>
      </c>
      <c r="AB46" s="156"/>
    </row>
    <row r="47" spans="1:27" ht="33" customHeight="1">
      <c r="A47" s="79"/>
      <c r="B47" s="525" t="s">
        <v>314</v>
      </c>
      <c r="C47" s="525"/>
      <c r="D47" s="525"/>
      <c r="E47" s="525"/>
      <c r="F47" s="525"/>
      <c r="G47" s="113">
        <f>G49+G50</f>
        <v>14.11</v>
      </c>
      <c r="H47" s="114">
        <f>H49+H50</f>
        <v>25378.24</v>
      </c>
      <c r="I47" s="114">
        <f>P47+O47</f>
        <v>0</v>
      </c>
      <c r="J47" s="115">
        <f>J50+J49</f>
        <v>15018.308</v>
      </c>
      <c r="K47" s="115">
        <f>I47-J47</f>
        <v>-15018.308</v>
      </c>
      <c r="L47" s="115">
        <f>L49+L50</f>
        <v>25378.24</v>
      </c>
      <c r="O47" s="169">
        <v>0</v>
      </c>
      <c r="P47" s="169">
        <v>0</v>
      </c>
      <c r="Q47" s="170">
        <v>0</v>
      </c>
      <c r="R47" s="169">
        <v>0</v>
      </c>
      <c r="S47" s="171">
        <v>0</v>
      </c>
      <c r="V47" s="148" t="s">
        <v>360</v>
      </c>
      <c r="W47" s="157">
        <v>7256.15</v>
      </c>
      <c r="X47" s="157">
        <v>2626.2</v>
      </c>
      <c r="Y47" s="157">
        <v>2510.5400000000004</v>
      </c>
      <c r="Z47" s="149">
        <v>7371.809999999998</v>
      </c>
      <c r="AA47" s="158"/>
    </row>
    <row r="48" spans="1:27" ht="18" customHeight="1">
      <c r="A48" s="79"/>
      <c r="B48" s="526" t="s">
        <v>315</v>
      </c>
      <c r="C48" s="527"/>
      <c r="D48" s="527"/>
      <c r="E48" s="527"/>
      <c r="F48" s="528"/>
      <c r="G48" s="116"/>
      <c r="H48" s="117"/>
      <c r="I48" s="117"/>
      <c r="J48" s="95"/>
      <c r="K48" s="95"/>
      <c r="L48" s="117"/>
      <c r="V48" s="148" t="s">
        <v>361</v>
      </c>
      <c r="W48" s="157">
        <v>7371.809999999998</v>
      </c>
      <c r="X48" s="157">
        <v>2266.2</v>
      </c>
      <c r="Y48" s="157">
        <v>3621.9399999999996</v>
      </c>
      <c r="Z48" s="149">
        <v>6016.069999999999</v>
      </c>
      <c r="AA48" s="158"/>
    </row>
    <row r="49" spans="1:27" ht="18" customHeight="1">
      <c r="A49" s="79"/>
      <c r="B49" s="529" t="s">
        <v>11</v>
      </c>
      <c r="C49" s="529"/>
      <c r="D49" s="529"/>
      <c r="E49" s="529"/>
      <c r="F49" s="529"/>
      <c r="G49" s="116">
        <f>G58</f>
        <v>9.47</v>
      </c>
      <c r="H49" s="117">
        <f>ROUND(G49*C42,2)</f>
        <v>17032.74</v>
      </c>
      <c r="I49" s="117">
        <f>H49</f>
        <v>17032.74</v>
      </c>
      <c r="J49" s="117">
        <f>H58</f>
        <v>15018.308</v>
      </c>
      <c r="K49" s="117">
        <f>I49-J49</f>
        <v>2014.4320000000007</v>
      </c>
      <c r="L49" s="117">
        <f>H49-I49</f>
        <v>0</v>
      </c>
      <c r="V49" s="148" t="s">
        <v>362</v>
      </c>
      <c r="W49" s="166">
        <v>6016.069999999999</v>
      </c>
      <c r="X49" s="166">
        <v>2626.2</v>
      </c>
      <c r="Y49" s="166">
        <v>2235.5699999999997</v>
      </c>
      <c r="Z49" s="149">
        <v>6406.699999999999</v>
      </c>
      <c r="AA49" s="159"/>
    </row>
    <row r="50" spans="1:27" ht="18" customHeight="1">
      <c r="A50" s="79"/>
      <c r="B50" s="529" t="s">
        <v>62</v>
      </c>
      <c r="C50" s="529"/>
      <c r="D50" s="529"/>
      <c r="E50" s="529"/>
      <c r="F50" s="529"/>
      <c r="G50" s="116">
        <v>4.64</v>
      </c>
      <c r="H50" s="117">
        <f>ROUND(G50*C42,2)</f>
        <v>8345.5</v>
      </c>
      <c r="I50" s="117">
        <f>I47-I49</f>
        <v>-17032.74</v>
      </c>
      <c r="J50" s="117">
        <f>H66-K53</f>
        <v>0</v>
      </c>
      <c r="K50" s="117">
        <f>I50-J50</f>
        <v>-17032.74</v>
      </c>
      <c r="L50" s="117">
        <f>H50-I50</f>
        <v>25378.24</v>
      </c>
      <c r="V50" s="148" t="s">
        <v>363</v>
      </c>
      <c r="W50" s="157">
        <v>6406.699999999999</v>
      </c>
      <c r="X50" s="157">
        <v>2626.2</v>
      </c>
      <c r="Y50" s="157">
        <v>2275.75</v>
      </c>
      <c r="Z50" s="149">
        <v>6757.149999999998</v>
      </c>
      <c r="AA50" s="158"/>
    </row>
    <row r="51" spans="1:27" ht="36.75" customHeight="1">
      <c r="A51" s="79"/>
      <c r="L51" s="117">
        <f>H53-I53</f>
        <v>0</v>
      </c>
      <c r="V51" s="148" t="s">
        <v>364</v>
      </c>
      <c r="W51" s="157">
        <v>6757.149999999998</v>
      </c>
      <c r="X51" s="157">
        <v>2626.2</v>
      </c>
      <c r="Y51" s="157">
        <v>2614.9500000000003</v>
      </c>
      <c r="Z51" s="149">
        <v>6768.399999999998</v>
      </c>
      <c r="AA51" s="158"/>
    </row>
    <row r="52" spans="1:27" ht="18.75">
      <c r="A52" s="79"/>
      <c r="G52" s="143" t="s">
        <v>345</v>
      </c>
      <c r="H52" s="143" t="s">
        <v>1</v>
      </c>
      <c r="I52" s="143" t="s">
        <v>2</v>
      </c>
      <c r="J52" s="143" t="s">
        <v>346</v>
      </c>
      <c r="K52" s="143" t="s">
        <v>347</v>
      </c>
      <c r="L52" s="121"/>
      <c r="V52" s="148" t="s">
        <v>365</v>
      </c>
      <c r="W52" s="157">
        <f>Z51</f>
        <v>6768.399999999998</v>
      </c>
      <c r="X52" s="157">
        <f>H53</f>
        <v>0</v>
      </c>
      <c r="Y52" s="157">
        <f>I53</f>
        <v>0</v>
      </c>
      <c r="Z52" s="149">
        <f aca="true" t="shared" si="0" ref="Z52:Z57">W52+X52-Y52</f>
        <v>6768.399999999998</v>
      </c>
      <c r="AA52" s="158"/>
    </row>
    <row r="53" spans="2:27" ht="18" customHeight="1">
      <c r="B53" s="525" t="s">
        <v>344</v>
      </c>
      <c r="C53" s="525"/>
      <c r="D53" s="525"/>
      <c r="E53" s="525"/>
      <c r="F53" s="530"/>
      <c r="G53" s="86">
        <f>'06 14 г'!J53</f>
        <v>6768.399999999998</v>
      </c>
      <c r="H53" s="86">
        <f>Q47</f>
        <v>0</v>
      </c>
      <c r="I53" s="86">
        <f>R47</f>
        <v>0</v>
      </c>
      <c r="J53" s="86">
        <f>G53+H53-I53</f>
        <v>6768.399999999998</v>
      </c>
      <c r="K53" s="86">
        <v>0</v>
      </c>
      <c r="V53" s="148" t="s">
        <v>366</v>
      </c>
      <c r="W53" s="158"/>
      <c r="X53" s="158"/>
      <c r="Y53" s="158"/>
      <c r="Z53" s="149">
        <f t="shared" si="0"/>
        <v>0</v>
      </c>
      <c r="AA53" s="158"/>
    </row>
    <row r="54" spans="2:27" ht="18" customHeight="1">
      <c r="B54" s="80"/>
      <c r="C54" s="82"/>
      <c r="D54" s="79"/>
      <c r="E54" s="79"/>
      <c r="F54" s="79"/>
      <c r="G54" s="80"/>
      <c r="H54" s="80"/>
      <c r="I54" s="79"/>
      <c r="V54" s="148" t="s">
        <v>367</v>
      </c>
      <c r="W54" s="158"/>
      <c r="X54" s="158"/>
      <c r="Y54" s="158"/>
      <c r="Z54" s="149">
        <f t="shared" si="0"/>
        <v>0</v>
      </c>
      <c r="AA54" s="158"/>
    </row>
    <row r="55" spans="1:27" ht="18.75">
      <c r="A55" s="79"/>
      <c r="B55" s="83"/>
      <c r="C55" s="84"/>
      <c r="D55" s="85"/>
      <c r="E55" s="85"/>
      <c r="F55" s="85"/>
      <c r="G55" s="86" t="s">
        <v>307</v>
      </c>
      <c r="H55" s="86" t="s">
        <v>317</v>
      </c>
      <c r="I55" s="79"/>
      <c r="V55" s="148" t="s">
        <v>368</v>
      </c>
      <c r="W55" s="158"/>
      <c r="X55" s="158"/>
      <c r="Y55" s="158"/>
      <c r="Z55" s="149">
        <f t="shared" si="0"/>
        <v>0</v>
      </c>
      <c r="AA55" s="158"/>
    </row>
    <row r="56" spans="1:28" s="77" customFormat="1" ht="11.25" customHeight="1">
      <c r="A56" s="87"/>
      <c r="B56" s="135"/>
      <c r="C56" s="136"/>
      <c r="D56" s="137"/>
      <c r="E56" s="137"/>
      <c r="F56" s="137"/>
      <c r="G56" s="138" t="s">
        <v>51</v>
      </c>
      <c r="H56" s="138" t="s">
        <v>51</v>
      </c>
      <c r="I56" s="78"/>
      <c r="L56" s="78"/>
      <c r="V56" s="148" t="s">
        <v>369</v>
      </c>
      <c r="W56" s="158"/>
      <c r="X56" s="158"/>
      <c r="Y56" s="158"/>
      <c r="Z56" s="149">
        <f t="shared" si="0"/>
        <v>0</v>
      </c>
      <c r="AA56" s="158"/>
      <c r="AB56" s="156"/>
    </row>
    <row r="57" spans="1:27" ht="33.75" customHeight="1">
      <c r="A57" s="88" t="s">
        <v>318</v>
      </c>
      <c r="B57" s="531" t="s">
        <v>342</v>
      </c>
      <c r="C57" s="532"/>
      <c r="D57" s="532"/>
      <c r="E57" s="532"/>
      <c r="F57" s="532"/>
      <c r="G57" s="95"/>
      <c r="H57" s="89">
        <f>H58+H66</f>
        <v>15018.308</v>
      </c>
      <c r="I57" s="79"/>
      <c r="V57" s="148" t="s">
        <v>370</v>
      </c>
      <c r="W57" s="158"/>
      <c r="X57" s="158"/>
      <c r="Y57" s="158"/>
      <c r="Z57" s="149">
        <f t="shared" si="0"/>
        <v>0</v>
      </c>
      <c r="AA57" s="158"/>
    </row>
    <row r="58" spans="1:27" ht="18.75">
      <c r="A58" s="90" t="s">
        <v>320</v>
      </c>
      <c r="B58" s="533" t="s">
        <v>321</v>
      </c>
      <c r="C58" s="534"/>
      <c r="D58" s="534"/>
      <c r="E58" s="534"/>
      <c r="F58" s="535"/>
      <c r="G58" s="91">
        <f>G59+G60+G61+G63+G65</f>
        <v>9.47</v>
      </c>
      <c r="H58" s="91">
        <f>H59+H60+H61+H63+H65</f>
        <v>15018.308</v>
      </c>
      <c r="I58" s="79"/>
      <c r="K58" s="118"/>
      <c r="V58" s="152" t="s">
        <v>371</v>
      </c>
      <c r="W58" s="153">
        <f>SUM(W46:W57)</f>
        <v>47633.37999999999</v>
      </c>
      <c r="X58" s="153">
        <f>SUM(X46:X57)</f>
        <v>15397.2</v>
      </c>
      <c r="Y58" s="153">
        <f>SUM(Y46:Y57)</f>
        <v>15685.900000000001</v>
      </c>
      <c r="Z58" s="153">
        <f>SUM(Z46:Z57)</f>
        <v>47344.67999999998</v>
      </c>
      <c r="AA58" s="153">
        <f>SUM(AA46:AA57)</f>
        <v>0</v>
      </c>
    </row>
    <row r="59" spans="1:11" ht="18.75">
      <c r="A59" s="174" t="s">
        <v>322</v>
      </c>
      <c r="B59" s="536" t="s">
        <v>323</v>
      </c>
      <c r="C59" s="534"/>
      <c r="D59" s="534"/>
      <c r="E59" s="534"/>
      <c r="F59" s="535"/>
      <c r="G59" s="119">
        <v>1.87</v>
      </c>
      <c r="H59" s="173">
        <f>ROUND(G59*C42,2)</f>
        <v>3363.38</v>
      </c>
      <c r="I59" s="79"/>
      <c r="K59" s="118"/>
    </row>
    <row r="60" spans="1:11" ht="39.75" customHeight="1">
      <c r="A60" s="174" t="s">
        <v>324</v>
      </c>
      <c r="B60" s="537" t="s">
        <v>325</v>
      </c>
      <c r="C60" s="538"/>
      <c r="D60" s="538"/>
      <c r="E60" s="538"/>
      <c r="F60" s="538"/>
      <c r="G60" s="172">
        <v>2.2</v>
      </c>
      <c r="H60" s="173">
        <f>ROUND(G60*C42,2)</f>
        <v>3956.92</v>
      </c>
      <c r="I60" s="79"/>
      <c r="K60" s="118"/>
    </row>
    <row r="61" spans="1:9" ht="15" customHeight="1">
      <c r="A61" s="529" t="s">
        <v>326</v>
      </c>
      <c r="B61" s="539" t="s">
        <v>327</v>
      </c>
      <c r="C61" s="540"/>
      <c r="D61" s="540"/>
      <c r="E61" s="540"/>
      <c r="F61" s="540"/>
      <c r="G61" s="541">
        <v>1.58</v>
      </c>
      <c r="H61" s="542">
        <f>ROUND(G61*C42,2)</f>
        <v>2841.79</v>
      </c>
      <c r="I61" s="79"/>
    </row>
    <row r="62" spans="1:9" ht="18.75" customHeight="1">
      <c r="A62" s="529"/>
      <c r="B62" s="540"/>
      <c r="C62" s="540"/>
      <c r="D62" s="540"/>
      <c r="E62" s="540"/>
      <c r="F62" s="540"/>
      <c r="G62" s="541"/>
      <c r="H62" s="542"/>
      <c r="I62" s="79"/>
    </row>
    <row r="63" spans="1:9" ht="21" customHeight="1">
      <c r="A63" s="529" t="s">
        <v>328</v>
      </c>
      <c r="B63" s="539" t="s">
        <v>329</v>
      </c>
      <c r="C63" s="540"/>
      <c r="D63" s="540"/>
      <c r="E63" s="540"/>
      <c r="F63" s="540"/>
      <c r="G63" s="541">
        <v>1.28</v>
      </c>
      <c r="H63" s="542">
        <f>G63*C42</f>
        <v>2302.208</v>
      </c>
      <c r="I63" s="79"/>
    </row>
    <row r="64" spans="1:9" ht="18.75">
      <c r="A64" s="529"/>
      <c r="B64" s="540"/>
      <c r="C64" s="540"/>
      <c r="D64" s="540"/>
      <c r="E64" s="540"/>
      <c r="F64" s="540"/>
      <c r="G64" s="541"/>
      <c r="H64" s="542"/>
      <c r="I64" s="79"/>
    </row>
    <row r="65" spans="1:12" ht="18.75">
      <c r="A65" s="174" t="s">
        <v>330</v>
      </c>
      <c r="B65" s="540" t="s">
        <v>331</v>
      </c>
      <c r="C65" s="540"/>
      <c r="D65" s="540"/>
      <c r="E65" s="540"/>
      <c r="F65" s="540"/>
      <c r="G65" s="86">
        <v>2.54</v>
      </c>
      <c r="H65" s="120">
        <f>ROUND(L65*C42,2)</f>
        <v>2554.01</v>
      </c>
      <c r="I65" s="79"/>
      <c r="L65" s="93">
        <f>2.54-1.12</f>
        <v>1.42</v>
      </c>
    </row>
    <row r="66" spans="1:9" ht="18.75">
      <c r="A66" s="89" t="s">
        <v>332</v>
      </c>
      <c r="B66" s="544" t="s">
        <v>333</v>
      </c>
      <c r="C66" s="545"/>
      <c r="D66" s="545"/>
      <c r="E66" s="545"/>
      <c r="F66" s="545"/>
      <c r="G66" s="89"/>
      <c r="H66" s="89">
        <f>H67+H68+H69+H70+H71</f>
        <v>0</v>
      </c>
      <c r="I66" s="79"/>
    </row>
    <row r="67" spans="1:9" ht="18.75">
      <c r="A67" s="121"/>
      <c r="B67" s="546" t="s">
        <v>334</v>
      </c>
      <c r="C67" s="538"/>
      <c r="D67" s="538"/>
      <c r="E67" s="538"/>
      <c r="F67" s="538"/>
      <c r="G67" s="122"/>
      <c r="H67" s="122"/>
      <c r="I67" s="79"/>
    </row>
    <row r="68" spans="1:9" ht="18.75">
      <c r="A68" s="121"/>
      <c r="B68" s="546" t="s">
        <v>350</v>
      </c>
      <c r="C68" s="538"/>
      <c r="D68" s="538"/>
      <c r="E68" s="538"/>
      <c r="F68" s="538"/>
      <c r="G68" s="120"/>
      <c r="H68" s="120"/>
      <c r="I68" s="79"/>
    </row>
    <row r="69" spans="1:9" ht="18.75" customHeight="1">
      <c r="A69" s="121"/>
      <c r="B69" s="547" t="s">
        <v>336</v>
      </c>
      <c r="C69" s="548"/>
      <c r="D69" s="548"/>
      <c r="E69" s="548"/>
      <c r="F69" s="549"/>
      <c r="G69" s="120"/>
      <c r="H69" s="120"/>
      <c r="I69" s="79"/>
    </row>
    <row r="70" spans="1:9" ht="18.75">
      <c r="A70" s="121"/>
      <c r="B70" s="547" t="s">
        <v>336</v>
      </c>
      <c r="C70" s="548"/>
      <c r="D70" s="548"/>
      <c r="E70" s="548"/>
      <c r="F70" s="549"/>
      <c r="G70" s="120"/>
      <c r="H70" s="120"/>
      <c r="I70" s="79"/>
    </row>
    <row r="71" spans="1:9" ht="18.75">
      <c r="A71" s="121"/>
      <c r="B71" s="547"/>
      <c r="C71" s="548"/>
      <c r="D71" s="548"/>
      <c r="E71" s="548"/>
      <c r="F71" s="549"/>
      <c r="G71" s="120"/>
      <c r="H71" s="120"/>
      <c r="I71" s="79"/>
    </row>
    <row r="72" spans="1:9" ht="18.75">
      <c r="A72" s="121"/>
      <c r="B72" s="123"/>
      <c r="C72" s="124"/>
      <c r="D72" s="124"/>
      <c r="E72" s="124"/>
      <c r="F72" s="124"/>
      <c r="G72" s="125"/>
      <c r="H72" s="125"/>
      <c r="I72" s="79"/>
    </row>
    <row r="73" spans="1:9" ht="18.75">
      <c r="A73" s="121"/>
      <c r="B73" s="123"/>
      <c r="C73" s="124"/>
      <c r="D73" s="124"/>
      <c r="E73" s="124"/>
      <c r="F73" s="124"/>
      <c r="G73" s="126"/>
      <c r="H73" s="79"/>
      <c r="I73" s="79"/>
    </row>
    <row r="74" spans="1:10" ht="18.75" customHeight="1">
      <c r="A74" s="121"/>
      <c r="B74" s="123"/>
      <c r="C74" s="124"/>
      <c r="D74" s="124"/>
      <c r="E74" s="124"/>
      <c r="F74" s="124"/>
      <c r="G74" s="553" t="s">
        <v>62</v>
      </c>
      <c r="H74" s="554"/>
      <c r="I74" s="555" t="s">
        <v>316</v>
      </c>
      <c r="J74" s="554"/>
    </row>
    <row r="75" spans="1:28" s="77" customFormat="1" ht="12.75">
      <c r="A75" s="92"/>
      <c r="B75" s="133"/>
      <c r="C75" s="134"/>
      <c r="D75" s="134"/>
      <c r="E75" s="134"/>
      <c r="F75" s="134"/>
      <c r="G75" s="556" t="s">
        <v>51</v>
      </c>
      <c r="H75" s="557"/>
      <c r="I75" s="556" t="s">
        <v>51</v>
      </c>
      <c r="J75" s="557"/>
      <c r="W75" s="156"/>
      <c r="X75" s="156"/>
      <c r="Y75" s="156"/>
      <c r="Z75" s="156"/>
      <c r="AA75" s="156"/>
      <c r="AB75" s="156"/>
    </row>
    <row r="76" spans="1:28" s="100" customFormat="1" ht="18.75">
      <c r="A76" s="121"/>
      <c r="B76" s="550" t="s">
        <v>337</v>
      </c>
      <c r="C76" s="545"/>
      <c r="D76" s="545"/>
      <c r="E76" s="545"/>
      <c r="F76" s="551"/>
      <c r="G76" s="541">
        <f>'06 14 г'!G77:H77</f>
        <v>77356.80799999995</v>
      </c>
      <c r="H76" s="543"/>
      <c r="I76" s="541">
        <f>'06 14 г'!I77:J77</f>
        <v>18666.83</v>
      </c>
      <c r="J76" s="543"/>
      <c r="L76" s="127" t="s">
        <v>338</v>
      </c>
      <c r="M76" s="127" t="s">
        <v>339</v>
      </c>
      <c r="W76" s="127"/>
      <c r="X76" s="127"/>
      <c r="Y76" s="127"/>
      <c r="Z76" s="127"/>
      <c r="AA76" s="127"/>
      <c r="AB76" s="127"/>
    </row>
    <row r="77" spans="1:16" ht="18.75">
      <c r="A77" s="80"/>
      <c r="B77" s="550" t="s">
        <v>340</v>
      </c>
      <c r="C77" s="545"/>
      <c r="D77" s="545"/>
      <c r="E77" s="545"/>
      <c r="F77" s="551"/>
      <c r="G77" s="541">
        <f>G76+I47-H57+K53</f>
        <v>62338.49999999994</v>
      </c>
      <c r="H77" s="543"/>
      <c r="I77" s="552">
        <f>I76+I53-K53</f>
        <v>18666.83</v>
      </c>
      <c r="J77" s="543"/>
      <c r="L77" s="82">
        <f>G77</f>
        <v>62338.49999999994</v>
      </c>
      <c r="M77" s="82">
        <f>I77</f>
        <v>18666.83</v>
      </c>
      <c r="O77" s="144"/>
      <c r="P77" s="145"/>
    </row>
    <row r="78" spans="1:9" ht="18.75">
      <c r="A78" s="79"/>
      <c r="B78" s="79"/>
      <c r="C78" s="79"/>
      <c r="D78" s="79"/>
      <c r="E78" s="79"/>
      <c r="F78" s="79"/>
      <c r="G78" s="128"/>
      <c r="H78" s="79"/>
      <c r="I78" s="79"/>
    </row>
    <row r="79" spans="1:12" ht="18.75">
      <c r="A79" s="79"/>
      <c r="G79" s="129"/>
      <c r="H79" s="130"/>
      <c r="I79" s="79"/>
      <c r="L79" s="79"/>
    </row>
    <row r="80" spans="1:9" ht="18.75">
      <c r="A80" s="79"/>
      <c r="G80" s="79"/>
      <c r="H80" s="79"/>
      <c r="I80" s="79"/>
    </row>
    <row r="81" spans="1:9" ht="18.75">
      <c r="A81" s="79"/>
      <c r="H81" s="79"/>
      <c r="I81" s="79"/>
    </row>
    <row r="82" spans="1:9" ht="18.75">
      <c r="A82" s="79"/>
      <c r="H82" s="79"/>
      <c r="I82" s="79"/>
    </row>
    <row r="83" spans="1:9" ht="18.75">
      <c r="A83" s="79"/>
      <c r="H83" s="79"/>
      <c r="I83" s="79"/>
    </row>
    <row r="84" spans="1:9" ht="18.75">
      <c r="A84" s="79"/>
      <c r="H84" s="79"/>
      <c r="I84" s="79"/>
    </row>
    <row r="85" spans="1:9" ht="18.75">
      <c r="A85" s="79"/>
      <c r="H85" s="79"/>
      <c r="I85" s="79"/>
    </row>
    <row r="86" spans="1:9" ht="15" customHeight="1">
      <c r="A86" s="79"/>
      <c r="H86" s="79"/>
      <c r="I86" s="79"/>
    </row>
    <row r="87" spans="8:19" ht="18.75" hidden="1">
      <c r="H87" s="79"/>
      <c r="L87" s="93">
        <v>0</v>
      </c>
      <c r="O87" s="132" t="s">
        <v>280</v>
      </c>
      <c r="P87" s="131">
        <f>'[2]июнь2013г'!D92</f>
        <v>5934.36</v>
      </c>
      <c r="Q87" s="131">
        <f>'[2]июнь2013г'!E92</f>
        <v>2626.2</v>
      </c>
      <c r="R87" s="131">
        <f>'[2]июнь2013г'!F92</f>
        <v>2134.76</v>
      </c>
      <c r="S87" s="131">
        <f>'[2]июнь2013г'!G92</f>
        <v>6425.8</v>
      </c>
    </row>
    <row r="88" spans="3:19" ht="18.75" hidden="1">
      <c r="C88" s="121"/>
      <c r="O88" s="131" t="s">
        <v>283</v>
      </c>
      <c r="P88" s="117">
        <f>S87</f>
        <v>6425.8</v>
      </c>
      <c r="Q88" s="95">
        <v>2626.2</v>
      </c>
      <c r="R88" s="95">
        <v>2377.48</v>
      </c>
      <c r="S88" s="117">
        <f>P88+Q88-R88+L87</f>
        <v>6674.52</v>
      </c>
    </row>
    <row r="89" ht="18.75" hidden="1"/>
    <row r="91" ht="18.75">
      <c r="A91" s="160" t="s">
        <v>377</v>
      </c>
    </row>
    <row r="92" spans="1:11" ht="18.75">
      <c r="A92" s="160" t="s">
        <v>378</v>
      </c>
      <c r="F92" s="93" t="s">
        <v>70</v>
      </c>
      <c r="K92" s="93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37">
    <mergeCell ref="C14:D15"/>
    <mergeCell ref="A35:K36"/>
    <mergeCell ref="W44:AA44"/>
    <mergeCell ref="B47:F47"/>
    <mergeCell ref="B48:F48"/>
    <mergeCell ref="B49:F49"/>
    <mergeCell ref="B50:F50"/>
    <mergeCell ref="B53:F53"/>
    <mergeCell ref="B57:F57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I76:J76"/>
    <mergeCell ref="B65:F65"/>
    <mergeCell ref="B66:F66"/>
    <mergeCell ref="B67:F67"/>
    <mergeCell ref="B68:F68"/>
    <mergeCell ref="B69:F69"/>
    <mergeCell ref="B70:F70"/>
    <mergeCell ref="B77:F77"/>
    <mergeCell ref="G77:H77"/>
    <mergeCell ref="I77:J77"/>
    <mergeCell ref="B71:F71"/>
    <mergeCell ref="G74:H74"/>
    <mergeCell ref="I74:J74"/>
    <mergeCell ref="G75:H75"/>
    <mergeCell ref="I75:J75"/>
    <mergeCell ref="B76:F76"/>
    <mergeCell ref="G76:H76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O95"/>
  <sheetViews>
    <sheetView zoomScalePageLayoutView="0" workbookViewId="0" topLeftCell="A59">
      <selection activeCell="D95" sqref="D95"/>
    </sheetView>
  </sheetViews>
  <sheetFormatPr defaultColWidth="9.140625" defaultRowHeight="15"/>
  <sheetData>
    <row r="3" ht="15">
      <c r="A3" t="s">
        <v>116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10</v>
      </c>
      <c r="B9" s="1">
        <v>15868.89</v>
      </c>
      <c r="C9" s="1">
        <v>9199.54</v>
      </c>
      <c r="D9" s="1">
        <v>8899.41</v>
      </c>
      <c r="E9" s="1"/>
      <c r="F9" s="1">
        <v>8899.41</v>
      </c>
      <c r="G9" s="1">
        <v>16169.03</v>
      </c>
      <c r="H9" s="1"/>
    </row>
    <row r="10" spans="1:8" ht="15">
      <c r="A10" s="1" t="s">
        <v>11</v>
      </c>
      <c r="B10" s="1">
        <v>14967.39</v>
      </c>
      <c r="C10" s="1">
        <v>12044.04</v>
      </c>
      <c r="D10" s="1">
        <v>11800.62</v>
      </c>
      <c r="E10" s="1"/>
      <c r="F10" s="1">
        <v>11800.62</v>
      </c>
      <c r="G10" s="1">
        <v>15210.81</v>
      </c>
      <c r="H10" s="1"/>
    </row>
    <row r="11" spans="1:8" ht="15">
      <c r="A11" s="1" t="s">
        <v>12</v>
      </c>
      <c r="B11" s="1">
        <v>0</v>
      </c>
      <c r="C11" s="3">
        <f>SUM(C9:C10)</f>
        <v>21243.58</v>
      </c>
      <c r="D11" s="1"/>
      <c r="E11" s="1"/>
      <c r="F11" s="3">
        <f>SUM(F9:F10)</f>
        <v>20700.03</v>
      </c>
      <c r="G11" s="1"/>
      <c r="H11" s="1"/>
    </row>
    <row r="16" spans="1:14" ht="15">
      <c r="A16" s="1"/>
      <c r="B16" s="1" t="s">
        <v>13</v>
      </c>
      <c r="C16" s="1" t="s">
        <v>14</v>
      </c>
      <c r="D16" s="1"/>
      <c r="E16" s="1" t="s">
        <v>15</v>
      </c>
      <c r="F16" s="1"/>
      <c r="G16" s="1"/>
      <c r="H16" s="1"/>
      <c r="I16" s="1" t="s">
        <v>16</v>
      </c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1" t="s">
        <v>17</v>
      </c>
      <c r="F17" s="1" t="s">
        <v>18</v>
      </c>
      <c r="G17" s="1" t="s">
        <v>19</v>
      </c>
      <c r="H17" s="1" t="s">
        <v>20</v>
      </c>
      <c r="I17" s="1" t="s">
        <v>21</v>
      </c>
      <c r="J17" s="1" t="s">
        <v>22</v>
      </c>
      <c r="K17" s="1" t="s">
        <v>23</v>
      </c>
      <c r="L17" s="1" t="s">
        <v>24</v>
      </c>
      <c r="M17" s="1" t="s">
        <v>25</v>
      </c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 t="s">
        <v>257</v>
      </c>
      <c r="D19" s="1"/>
      <c r="E19" s="1">
        <v>2</v>
      </c>
      <c r="F19" s="1"/>
      <c r="G19" s="1">
        <v>1846.5</v>
      </c>
      <c r="H19" s="1">
        <v>1507.5</v>
      </c>
      <c r="I19" s="1"/>
      <c r="J19" s="1"/>
      <c r="K19" s="1"/>
      <c r="L19" s="1"/>
      <c r="M19" s="1"/>
      <c r="N19" s="1"/>
    </row>
    <row r="20" spans="1:14" ht="15">
      <c r="A20" s="1"/>
      <c r="B20" s="1"/>
      <c r="C20" s="1" t="s">
        <v>95</v>
      </c>
      <c r="D20" s="1"/>
      <c r="E20" s="1" t="s">
        <v>26</v>
      </c>
      <c r="F20" s="1"/>
      <c r="G20" s="1"/>
      <c r="H20" s="1">
        <v>0</v>
      </c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 t="s">
        <v>27</v>
      </c>
      <c r="H21" s="1">
        <f>SUM(H19:H20)</f>
        <v>1507.5</v>
      </c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 t="s">
        <v>28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 t="s">
        <v>29</v>
      </c>
      <c r="C28" s="1" t="s">
        <v>30</v>
      </c>
      <c r="D28" s="1"/>
      <c r="E28" s="1" t="s">
        <v>26</v>
      </c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2" t="s">
        <v>31</v>
      </c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>
        <v>1800.3</v>
      </c>
      <c r="F33" s="1" t="s">
        <v>98</v>
      </c>
      <c r="G33" s="1"/>
      <c r="H33" s="1">
        <v>3024.5</v>
      </c>
      <c r="I33" s="1"/>
      <c r="J33" s="1"/>
      <c r="K33" s="1"/>
      <c r="L33" s="1"/>
      <c r="M33" s="1"/>
      <c r="N33" s="1"/>
    </row>
    <row r="34" spans="1:14" ht="15">
      <c r="A34" s="1"/>
      <c r="B34" s="1"/>
      <c r="C34" s="1" t="s">
        <v>32</v>
      </c>
      <c r="D34" s="1"/>
      <c r="E34" s="1">
        <v>1800.3</v>
      </c>
      <c r="F34" s="1" t="s">
        <v>99</v>
      </c>
      <c r="G34" s="1"/>
      <c r="H34" s="1">
        <v>3996.67</v>
      </c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 t="s">
        <v>100</v>
      </c>
      <c r="G35" s="1"/>
      <c r="H35" s="1">
        <v>1242.21</v>
      </c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 t="s">
        <v>101</v>
      </c>
      <c r="G36" s="1"/>
      <c r="H36" s="1">
        <v>2052.34</v>
      </c>
      <c r="I36" s="1"/>
      <c r="J36" s="1"/>
      <c r="K36" s="1"/>
      <c r="L36" s="1"/>
      <c r="M36" s="1"/>
      <c r="N36" s="1"/>
    </row>
    <row r="37" spans="1:14" ht="15">
      <c r="A37" s="1"/>
      <c r="B37" s="1"/>
      <c r="C37" s="1" t="s">
        <v>34</v>
      </c>
      <c r="D37" s="1"/>
      <c r="E37" s="1"/>
      <c r="F37" s="1" t="s">
        <v>35</v>
      </c>
      <c r="G37" s="1"/>
      <c r="H37" s="1"/>
      <c r="I37" s="1"/>
      <c r="J37" s="1"/>
      <c r="K37" s="1"/>
      <c r="L37" s="1"/>
      <c r="M37" s="1"/>
      <c r="N37" s="1"/>
    </row>
    <row r="38" spans="1:14" ht="15">
      <c r="A38" s="1"/>
      <c r="B38" s="1"/>
      <c r="C38" s="1"/>
      <c r="D38" s="1"/>
      <c r="E38" s="1" t="s">
        <v>36</v>
      </c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"/>
      <c r="B39" s="1"/>
      <c r="C39" s="1" t="s">
        <v>37</v>
      </c>
      <c r="D39" s="1"/>
      <c r="E39" s="1"/>
      <c r="F39" s="1" t="s">
        <v>102</v>
      </c>
      <c r="G39" s="1"/>
      <c r="H39" s="1">
        <v>1026.17</v>
      </c>
      <c r="I39" s="1"/>
      <c r="J39" s="1"/>
      <c r="K39" s="1"/>
      <c r="L39" s="1"/>
      <c r="M39" s="1"/>
      <c r="N39" s="1"/>
    </row>
    <row r="40" spans="1:14" ht="15">
      <c r="A40" s="1"/>
      <c r="B40" s="1"/>
      <c r="C40" s="1"/>
      <c r="D40" s="1" t="s">
        <v>85</v>
      </c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1"/>
      <c r="B42" s="1"/>
      <c r="C42" s="1" t="s">
        <v>38</v>
      </c>
      <c r="D42" s="1"/>
      <c r="E42" s="1"/>
      <c r="F42" s="1" t="s">
        <v>103</v>
      </c>
      <c r="G42" s="1"/>
      <c r="H42" s="1">
        <v>702.12</v>
      </c>
      <c r="I42" s="1"/>
      <c r="J42" s="1"/>
      <c r="K42" s="1"/>
      <c r="L42" s="1"/>
      <c r="M42" s="1"/>
      <c r="N42" s="1"/>
    </row>
    <row r="43" spans="1:14" ht="15">
      <c r="A43" s="1"/>
      <c r="B43" s="1"/>
      <c r="C43" s="1"/>
      <c r="D43" s="1"/>
      <c r="E43" s="1"/>
      <c r="F43" s="1"/>
      <c r="G43" s="1" t="s">
        <v>27</v>
      </c>
      <c r="H43" s="1"/>
      <c r="I43" s="1"/>
      <c r="J43" s="1"/>
      <c r="K43" s="1"/>
      <c r="L43" s="1" t="s">
        <v>27</v>
      </c>
      <c r="M43" s="1"/>
      <c r="N43" s="1"/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">
      <c r="A45" s="1"/>
      <c r="B45" s="1"/>
      <c r="C45" s="1"/>
      <c r="D45" s="1"/>
      <c r="E45" s="1"/>
      <c r="F45" s="1"/>
      <c r="G45" s="1" t="s">
        <v>27</v>
      </c>
      <c r="H45" s="1">
        <f>SUM(H21:H44)</f>
        <v>13551.510000000002</v>
      </c>
      <c r="I45" s="1"/>
      <c r="J45" s="1"/>
      <c r="K45" s="1"/>
      <c r="L45" s="1" t="s">
        <v>27</v>
      </c>
      <c r="M45" s="1"/>
      <c r="N45" s="1"/>
    </row>
    <row r="46" spans="1:1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">
      <c r="A47" s="1"/>
      <c r="B47" s="1"/>
      <c r="C47" s="1"/>
      <c r="D47" s="1"/>
      <c r="E47" s="1"/>
      <c r="F47" s="1" t="s">
        <v>39</v>
      </c>
      <c r="G47" s="1"/>
      <c r="H47" s="1"/>
      <c r="I47" s="1"/>
      <c r="J47" s="1"/>
      <c r="K47" s="1"/>
      <c r="L47" s="1"/>
      <c r="M47" s="1"/>
      <c r="N47" s="1"/>
    </row>
    <row r="48" spans="1:1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50" spans="4:7" ht="15">
      <c r="D50" t="s">
        <v>40</v>
      </c>
      <c r="E50" t="s">
        <v>41</v>
      </c>
      <c r="G50">
        <v>12561.47</v>
      </c>
    </row>
    <row r="51" ht="15">
      <c r="D51" t="s">
        <v>42</v>
      </c>
    </row>
    <row r="54" ht="10.5" customHeight="1"/>
    <row r="57" spans="3:5" ht="15">
      <c r="C57" t="s">
        <v>43</v>
      </c>
      <c r="E57" t="s">
        <v>118</v>
      </c>
    </row>
    <row r="58" spans="2:5" ht="15">
      <c r="B58">
        <v>1800.3</v>
      </c>
      <c r="C58" t="s">
        <v>72</v>
      </c>
      <c r="E58" t="s">
        <v>115</v>
      </c>
    </row>
    <row r="60" spans="1:15" ht="15">
      <c r="A60" s="1"/>
      <c r="B60" s="1" t="s">
        <v>46</v>
      </c>
      <c r="C60" s="1" t="s">
        <v>47</v>
      </c>
      <c r="D60" s="1"/>
      <c r="E60" s="1"/>
      <c r="F60" s="1" t="s">
        <v>48</v>
      </c>
      <c r="G60" s="1" t="s">
        <v>49</v>
      </c>
      <c r="H60" s="1"/>
      <c r="J60" s="1" t="s">
        <v>16</v>
      </c>
      <c r="K60" s="1"/>
      <c r="L60" s="1"/>
      <c r="M60" s="1"/>
      <c r="N60" s="1"/>
      <c r="O60" s="1"/>
    </row>
    <row r="61" spans="1:15" ht="15">
      <c r="A61" s="3"/>
      <c r="B61" s="3">
        <v>1</v>
      </c>
      <c r="C61" s="3" t="s">
        <v>50</v>
      </c>
      <c r="D61" s="3"/>
      <c r="E61" s="3"/>
      <c r="F61" s="3" t="s">
        <v>51</v>
      </c>
      <c r="G61" s="3">
        <v>21243.57</v>
      </c>
      <c r="H61" s="3"/>
      <c r="J61" s="1" t="s">
        <v>21</v>
      </c>
      <c r="K61" s="1" t="s">
        <v>22</v>
      </c>
      <c r="L61" s="1" t="s">
        <v>23</v>
      </c>
      <c r="M61" s="1" t="s">
        <v>24</v>
      </c>
      <c r="N61" s="1" t="s">
        <v>25</v>
      </c>
      <c r="O61" s="1"/>
    </row>
    <row r="62" spans="1:15" ht="15">
      <c r="A62" s="1"/>
      <c r="B62" s="1"/>
      <c r="C62" s="1"/>
      <c r="D62" s="1"/>
      <c r="E62" s="1"/>
      <c r="F62" s="1"/>
      <c r="G62" s="1"/>
      <c r="H62" s="1"/>
      <c r="J62" s="1"/>
      <c r="K62" s="1"/>
      <c r="L62" s="1"/>
      <c r="M62" s="1"/>
      <c r="N62" s="1"/>
      <c r="O62" s="1"/>
    </row>
    <row r="63" spans="1:15" ht="15">
      <c r="A63" s="3"/>
      <c r="B63" s="3">
        <v>2</v>
      </c>
      <c r="C63" s="3" t="s">
        <v>52</v>
      </c>
      <c r="D63" s="3"/>
      <c r="E63" s="3"/>
      <c r="F63" s="3" t="s">
        <v>51</v>
      </c>
      <c r="G63" s="3">
        <v>20700.03</v>
      </c>
      <c r="H63" s="3"/>
      <c r="J63" s="1"/>
      <c r="K63" s="1"/>
      <c r="L63" s="1"/>
      <c r="M63" s="1"/>
      <c r="N63" s="1"/>
      <c r="O63" s="1"/>
    </row>
    <row r="64" spans="1:15" ht="15">
      <c r="A64" s="1"/>
      <c r="B64" s="1">
        <v>3</v>
      </c>
      <c r="C64" s="1" t="s">
        <v>53</v>
      </c>
      <c r="D64" s="1"/>
      <c r="E64" s="1"/>
      <c r="F64" s="1" t="s">
        <v>51</v>
      </c>
      <c r="G64" s="1"/>
      <c r="H64" s="1"/>
      <c r="J64" s="1"/>
      <c r="K64" s="1"/>
      <c r="L64" s="1"/>
      <c r="M64" s="1"/>
      <c r="N64" s="1"/>
      <c r="O64" s="1"/>
    </row>
    <row r="65" spans="1:15" ht="15">
      <c r="A65" s="3"/>
      <c r="B65" s="3">
        <v>4</v>
      </c>
      <c r="C65" s="3" t="s">
        <v>54</v>
      </c>
      <c r="D65" s="3"/>
      <c r="E65" s="3"/>
      <c r="F65" s="3" t="s">
        <v>51</v>
      </c>
      <c r="G65" s="3">
        <v>13551.51</v>
      </c>
      <c r="H65" s="3"/>
      <c r="J65" s="1"/>
      <c r="K65" s="1"/>
      <c r="L65" s="1"/>
      <c r="M65" s="1"/>
      <c r="N65" s="1"/>
      <c r="O65" s="1"/>
    </row>
    <row r="66" spans="1:15" ht="15">
      <c r="A66" s="1"/>
      <c r="B66" s="5">
        <v>1.68</v>
      </c>
      <c r="C66" s="6" t="s">
        <v>104</v>
      </c>
      <c r="D66" s="6" t="s">
        <v>105</v>
      </c>
      <c r="E66" s="6"/>
      <c r="F66" s="1" t="s">
        <v>51</v>
      </c>
      <c r="G66" s="1">
        <v>3024.5</v>
      </c>
      <c r="H66" s="1"/>
      <c r="J66" s="1"/>
      <c r="K66" s="1"/>
      <c r="L66" s="1"/>
      <c r="M66" s="1"/>
      <c r="N66" s="1"/>
      <c r="O66" s="1"/>
    </row>
    <row r="67" spans="1:15" ht="15">
      <c r="A67" s="1"/>
      <c r="B67" s="5">
        <v>2.22</v>
      </c>
      <c r="C67" s="6" t="s">
        <v>106</v>
      </c>
      <c r="D67" s="6"/>
      <c r="E67" s="6"/>
      <c r="F67" s="1" t="s">
        <v>51</v>
      </c>
      <c r="G67" s="1"/>
      <c r="H67" s="1"/>
      <c r="J67" s="1"/>
      <c r="K67" s="1"/>
      <c r="L67" s="1"/>
      <c r="M67" s="1"/>
      <c r="N67" s="1"/>
      <c r="O67" s="1"/>
    </row>
    <row r="68" spans="1:15" ht="15">
      <c r="A68" s="1"/>
      <c r="B68" s="5"/>
      <c r="C68" s="6" t="s">
        <v>107</v>
      </c>
      <c r="D68" s="6"/>
      <c r="E68" s="6"/>
      <c r="F68" s="1" t="s">
        <v>51</v>
      </c>
      <c r="G68" s="1">
        <v>3996.67</v>
      </c>
      <c r="H68" s="1"/>
      <c r="J68" s="1"/>
      <c r="K68" s="1"/>
      <c r="L68" s="1"/>
      <c r="M68" s="1"/>
      <c r="N68" s="1"/>
      <c r="O68" s="1"/>
    </row>
    <row r="69" spans="1:15" ht="15">
      <c r="A69" s="1"/>
      <c r="B69" s="5">
        <v>0.69</v>
      </c>
      <c r="C69" s="6" t="s">
        <v>108</v>
      </c>
      <c r="D69" s="6"/>
      <c r="E69" s="6"/>
      <c r="F69" s="1" t="s">
        <v>51</v>
      </c>
      <c r="G69" s="1"/>
      <c r="H69" s="1"/>
      <c r="J69" s="1"/>
      <c r="K69" s="1"/>
      <c r="L69" s="1"/>
      <c r="M69" s="1"/>
      <c r="N69" s="1"/>
      <c r="O69" s="1"/>
    </row>
    <row r="70" spans="1:15" ht="15">
      <c r="A70" s="1"/>
      <c r="B70" s="5"/>
      <c r="C70" s="6" t="s">
        <v>109</v>
      </c>
      <c r="D70" s="6"/>
      <c r="E70" s="6"/>
      <c r="F70" s="1"/>
      <c r="G70" s="1">
        <v>1242.21</v>
      </c>
      <c r="H70" s="1"/>
      <c r="J70" s="1"/>
      <c r="K70" s="1"/>
      <c r="L70" s="1"/>
      <c r="M70" s="1"/>
      <c r="N70" s="1"/>
      <c r="O70" s="1"/>
    </row>
    <row r="71" spans="1:15" ht="15">
      <c r="A71" s="1"/>
      <c r="B71" s="5">
        <v>1.14</v>
      </c>
      <c r="C71" s="6" t="s">
        <v>110</v>
      </c>
      <c r="D71" s="6"/>
      <c r="E71" s="6"/>
      <c r="F71" s="1"/>
      <c r="G71" s="1"/>
      <c r="H71" s="1"/>
      <c r="J71" s="1"/>
      <c r="K71" s="1"/>
      <c r="L71" s="1"/>
      <c r="M71" s="1"/>
      <c r="N71" s="1"/>
      <c r="O71" s="1"/>
    </row>
    <row r="72" spans="1:15" ht="15">
      <c r="A72" s="1"/>
      <c r="B72" s="5"/>
      <c r="C72" s="6" t="s">
        <v>111</v>
      </c>
      <c r="D72" s="6"/>
      <c r="E72" s="6" t="s">
        <v>112</v>
      </c>
      <c r="F72" s="1"/>
      <c r="G72" s="1">
        <v>2052.34</v>
      </c>
      <c r="H72" s="1"/>
      <c r="J72" s="1"/>
      <c r="K72" s="1"/>
      <c r="L72" s="1"/>
      <c r="M72" s="1"/>
      <c r="N72" s="1"/>
      <c r="O72" s="1"/>
    </row>
    <row r="73" spans="1:15" ht="15">
      <c r="A73" s="1"/>
      <c r="B73" s="5">
        <v>0.57</v>
      </c>
      <c r="C73" s="6" t="s">
        <v>108</v>
      </c>
      <c r="D73" s="6"/>
      <c r="E73" s="6"/>
      <c r="F73" s="1"/>
      <c r="G73" s="1"/>
      <c r="H73" s="1"/>
      <c r="J73" s="1"/>
      <c r="K73" s="1"/>
      <c r="L73" s="1"/>
      <c r="M73" s="1"/>
      <c r="N73" s="1"/>
      <c r="O73" s="1"/>
    </row>
    <row r="74" spans="1:15" ht="15">
      <c r="A74" s="1"/>
      <c r="B74" s="5"/>
      <c r="C74" s="6" t="s">
        <v>113</v>
      </c>
      <c r="D74" s="6"/>
      <c r="E74" s="6"/>
      <c r="F74" s="1"/>
      <c r="G74" s="1">
        <v>1026.17</v>
      </c>
      <c r="H74" s="1"/>
      <c r="J74" s="1"/>
      <c r="K74" s="1"/>
      <c r="L74" s="1"/>
      <c r="M74" s="1"/>
      <c r="N74" s="1"/>
      <c r="O74" s="1"/>
    </row>
    <row r="75" spans="1:15" ht="15">
      <c r="A75" s="1"/>
      <c r="B75" s="5">
        <v>0.39</v>
      </c>
      <c r="C75" s="6" t="s">
        <v>114</v>
      </c>
      <c r="D75" s="6"/>
      <c r="E75" s="6"/>
      <c r="F75" s="1"/>
      <c r="G75" s="1">
        <v>702.12</v>
      </c>
      <c r="H75" s="1"/>
      <c r="J75" s="1"/>
      <c r="K75" s="1"/>
      <c r="L75" s="1"/>
      <c r="M75" s="1"/>
      <c r="N75" s="1"/>
      <c r="O75" s="1"/>
    </row>
    <row r="76" spans="1:15" ht="15">
      <c r="A76" s="3"/>
      <c r="B76" s="3"/>
      <c r="C76" s="3" t="s">
        <v>62</v>
      </c>
      <c r="D76" s="3"/>
      <c r="E76" s="3"/>
      <c r="F76" s="3" t="s">
        <v>51</v>
      </c>
      <c r="G76" s="3"/>
      <c r="H76" s="3"/>
      <c r="J76" s="1"/>
      <c r="K76" s="1"/>
      <c r="L76" s="1"/>
      <c r="M76" s="1"/>
      <c r="N76" s="1"/>
      <c r="O76" s="1"/>
    </row>
    <row r="77" spans="1:15" ht="15">
      <c r="A77" s="1"/>
      <c r="B77" s="1"/>
      <c r="C77" s="1"/>
      <c r="D77" s="1">
        <v>327</v>
      </c>
      <c r="E77" s="1">
        <v>12</v>
      </c>
      <c r="F77" s="1" t="s">
        <v>119</v>
      </c>
      <c r="G77" s="1"/>
      <c r="H77" s="1"/>
      <c r="J77" s="1"/>
      <c r="K77" s="1"/>
      <c r="L77" s="1"/>
      <c r="M77" s="1"/>
      <c r="N77" s="1"/>
      <c r="O77" s="1"/>
    </row>
    <row r="78" spans="1:15" ht="15">
      <c r="A78" s="1"/>
      <c r="B78" s="1"/>
      <c r="C78" s="1" t="s">
        <v>257</v>
      </c>
      <c r="D78" s="1"/>
      <c r="E78" s="1"/>
      <c r="F78" s="1">
        <v>1846.5</v>
      </c>
      <c r="G78" s="1">
        <v>1507.5</v>
      </c>
      <c r="H78" s="1"/>
      <c r="J78" s="1"/>
      <c r="K78" s="1"/>
      <c r="L78" s="1"/>
      <c r="M78" s="1"/>
      <c r="N78" s="1"/>
      <c r="O78" s="1"/>
    </row>
    <row r="79" spans="1:15" ht="15">
      <c r="A79" s="1"/>
      <c r="B79" s="1"/>
      <c r="C79" s="1"/>
      <c r="D79" s="1"/>
      <c r="E79" s="1"/>
      <c r="F79" s="1"/>
      <c r="G79" s="1"/>
      <c r="H79" s="1"/>
      <c r="J79" s="1"/>
      <c r="K79" s="1"/>
      <c r="L79" s="1"/>
      <c r="M79" s="1"/>
      <c r="N79" s="1"/>
      <c r="O79" s="1"/>
    </row>
    <row r="80" spans="1:15" ht="15">
      <c r="A80" s="1"/>
      <c r="B80" s="1">
        <v>5</v>
      </c>
      <c r="C80" s="1" t="s">
        <v>63</v>
      </c>
      <c r="D80" s="1"/>
      <c r="E80" s="1"/>
      <c r="F80" s="1" t="s">
        <v>51</v>
      </c>
      <c r="G80" s="1"/>
      <c r="H80" s="1"/>
      <c r="J80" s="1"/>
      <c r="K80" s="1"/>
      <c r="L80" s="1"/>
      <c r="M80" s="1"/>
      <c r="N80" s="1"/>
      <c r="O80" s="1"/>
    </row>
    <row r="81" spans="1:15" ht="15">
      <c r="A81" s="1"/>
      <c r="B81" s="1"/>
      <c r="C81" s="1"/>
      <c r="D81" s="1"/>
      <c r="E81" s="1"/>
      <c r="F81" s="1"/>
      <c r="G81" s="1"/>
      <c r="H81" s="1"/>
      <c r="J81" s="1"/>
      <c r="K81" s="1"/>
      <c r="L81" s="1"/>
      <c r="M81" s="1"/>
      <c r="N81" s="1"/>
      <c r="O81" s="1"/>
    </row>
    <row r="82" spans="1:15" ht="15">
      <c r="A82" s="1"/>
      <c r="B82" s="1"/>
      <c r="C82" s="1" t="s">
        <v>64</v>
      </c>
      <c r="D82" s="1"/>
      <c r="E82" s="1"/>
      <c r="F82" s="1" t="s">
        <v>51</v>
      </c>
      <c r="G82" s="1"/>
      <c r="H82" s="1"/>
      <c r="J82" s="1"/>
      <c r="K82" s="1"/>
      <c r="L82" s="1"/>
      <c r="M82" s="1"/>
      <c r="N82" s="1"/>
      <c r="O82" s="1"/>
    </row>
    <row r="83" spans="1:15" ht="15">
      <c r="A83" s="1"/>
      <c r="B83" s="1"/>
      <c r="C83" s="1" t="s">
        <v>65</v>
      </c>
      <c r="D83" s="1"/>
      <c r="E83" s="1"/>
      <c r="F83" s="1"/>
      <c r="G83" s="1"/>
      <c r="H83" s="1"/>
      <c r="J83" s="1"/>
      <c r="K83" s="1"/>
      <c r="L83" s="1"/>
      <c r="M83" s="1"/>
      <c r="N83" s="1"/>
      <c r="O83" s="1"/>
    </row>
    <row r="84" spans="1:15" ht="15">
      <c r="A84" s="1"/>
      <c r="B84" s="1">
        <v>6</v>
      </c>
      <c r="C84" s="1" t="s">
        <v>66</v>
      </c>
      <c r="D84" s="1"/>
      <c r="E84" s="1"/>
      <c r="F84" s="1" t="s">
        <v>51</v>
      </c>
      <c r="G84" s="1">
        <v>24490.72</v>
      </c>
      <c r="H84" s="1"/>
      <c r="J84" s="1"/>
      <c r="K84" s="1"/>
      <c r="L84" s="1"/>
      <c r="M84" s="1" t="s">
        <v>27</v>
      </c>
      <c r="N84" s="1"/>
      <c r="O84" s="1"/>
    </row>
    <row r="85" spans="1:15" ht="15">
      <c r="A85" s="1"/>
      <c r="B85" s="1">
        <v>7</v>
      </c>
      <c r="C85" s="1" t="s">
        <v>67</v>
      </c>
      <c r="D85" s="1"/>
      <c r="E85" s="1"/>
      <c r="F85" s="1" t="s">
        <v>51</v>
      </c>
      <c r="G85" s="1"/>
      <c r="H85" s="1"/>
      <c r="J85" s="1"/>
      <c r="K85" s="1"/>
      <c r="L85" s="1"/>
      <c r="M85" s="1"/>
      <c r="N85" s="1"/>
      <c r="O85" s="1"/>
    </row>
    <row r="86" spans="1:15" ht="15">
      <c r="A86" s="1"/>
      <c r="B86" s="1">
        <v>8</v>
      </c>
      <c r="C86" s="1" t="s">
        <v>52</v>
      </c>
      <c r="D86" s="1"/>
      <c r="E86" s="1"/>
      <c r="F86" s="1" t="s">
        <v>51</v>
      </c>
      <c r="G86" s="1"/>
      <c r="H86" s="1"/>
      <c r="J86" s="1"/>
      <c r="K86" s="1"/>
      <c r="L86" s="1"/>
      <c r="M86" s="1" t="s">
        <v>27</v>
      </c>
      <c r="N86" s="1"/>
      <c r="O86" s="1"/>
    </row>
    <row r="87" spans="1:15" ht="15">
      <c r="A87" s="3"/>
      <c r="B87" s="3">
        <v>9</v>
      </c>
      <c r="C87" s="3" t="s">
        <v>68</v>
      </c>
      <c r="D87" s="3"/>
      <c r="E87" s="3"/>
      <c r="F87" s="3" t="s">
        <v>51</v>
      </c>
      <c r="G87" s="3"/>
      <c r="H87" s="3"/>
      <c r="J87" s="1"/>
      <c r="K87" s="1"/>
      <c r="L87" s="1"/>
      <c r="M87" s="1"/>
      <c r="N87" s="1"/>
      <c r="O87" s="1"/>
    </row>
    <row r="88" spans="1:15" ht="15">
      <c r="A88" s="1"/>
      <c r="B88" s="1">
        <v>10</v>
      </c>
      <c r="C88" s="1" t="s">
        <v>69</v>
      </c>
      <c r="D88" s="1"/>
      <c r="E88" s="1"/>
      <c r="F88" s="1" t="s">
        <v>51</v>
      </c>
      <c r="G88" s="1">
        <v>31639.24</v>
      </c>
      <c r="H88" s="1"/>
      <c r="J88" s="1"/>
      <c r="K88" s="1"/>
      <c r="L88" s="1"/>
      <c r="M88" s="1"/>
      <c r="N88" s="1"/>
      <c r="O88" s="1"/>
    </row>
    <row r="89" ht="15">
      <c r="D89" t="s">
        <v>70</v>
      </c>
    </row>
    <row r="90" ht="15">
      <c r="D90" t="s">
        <v>71</v>
      </c>
    </row>
    <row r="91" spans="1:8" ht="15">
      <c r="A91" s="1" t="s">
        <v>89</v>
      </c>
      <c r="B91" s="1" t="s">
        <v>91</v>
      </c>
      <c r="C91" s="1" t="s">
        <v>92</v>
      </c>
      <c r="D91" s="1"/>
      <c r="E91" s="1" t="s">
        <v>93</v>
      </c>
      <c r="F91" s="1"/>
      <c r="G91" s="1" t="s">
        <v>94</v>
      </c>
      <c r="H91" s="1"/>
    </row>
    <row r="92" spans="1:8" ht="15">
      <c r="A92" s="1" t="s">
        <v>90</v>
      </c>
      <c r="B92" s="1"/>
      <c r="C92" s="1"/>
      <c r="D92" s="1"/>
      <c r="E92" s="1">
        <v>1147.87</v>
      </c>
      <c r="F92" s="1"/>
      <c r="G92" s="1">
        <v>1480.88</v>
      </c>
      <c r="H92" s="1"/>
    </row>
    <row r="93" spans="1:8" ht="15">
      <c r="A93" s="1" t="s">
        <v>97</v>
      </c>
      <c r="B93" s="1">
        <v>1480.88</v>
      </c>
      <c r="C93" s="1">
        <v>2628.75</v>
      </c>
      <c r="D93" s="1"/>
      <c r="E93" s="1">
        <v>2165.52</v>
      </c>
      <c r="F93" s="1"/>
      <c r="G93" s="1">
        <v>1944.11</v>
      </c>
      <c r="H93" s="1"/>
    </row>
    <row r="94" spans="1:8" ht="15">
      <c r="A94" s="1" t="s">
        <v>117</v>
      </c>
      <c r="B94" s="1">
        <v>1944.11</v>
      </c>
      <c r="C94" s="1">
        <v>2628.74</v>
      </c>
      <c r="D94" s="1"/>
      <c r="E94" s="1">
        <v>2104.23</v>
      </c>
      <c r="F94" s="1"/>
      <c r="G94" s="1">
        <v>2468.62</v>
      </c>
      <c r="H94" s="1"/>
    </row>
    <row r="95" spans="1:8" ht="15">
      <c r="A95" s="1" t="s">
        <v>121</v>
      </c>
      <c r="B95" s="1">
        <v>2468.62</v>
      </c>
      <c r="C95" s="1">
        <v>2628.75</v>
      </c>
      <c r="D95" s="1"/>
      <c r="E95" s="1">
        <v>2553.47</v>
      </c>
      <c r="F95" s="1"/>
      <c r="G95" s="1">
        <v>2543.9</v>
      </c>
      <c r="H95" s="1"/>
    </row>
  </sheetData>
  <sheetProtection/>
  <printOptions/>
  <pageMargins left="0.7086614173228347" right="0.7086614173228347" top="0.22" bottom="0.16" header="0.22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2017-02-15T03:52:26Z</dcterms:modified>
  <cp:category/>
  <cp:version/>
  <cp:contentType/>
  <cp:contentStatus/>
</cp:coreProperties>
</file>