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comments8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44" firstSheet="75" activeTab="79"/>
  </bookViews>
  <sheets>
    <sheet name="Июнь" sheetId="1" r:id="rId1"/>
    <sheet name="июль" sheetId="2" r:id="rId2"/>
    <sheet name="август" sheetId="3" r:id="rId3"/>
    <sheet name="сентябрь" sheetId="4" r:id="rId4"/>
    <sheet name="октябрь" sheetId="5" r:id="rId5"/>
    <sheet name="ноябрь" sheetId="6" r:id="rId6"/>
    <sheet name="дек2010г" sheetId="7" r:id="rId7"/>
    <sheet name="январь2011г" sheetId="8" r:id="rId8"/>
    <sheet name="февраль2011г" sheetId="9" r:id="rId9"/>
    <sheet name="март2011г" sheetId="10" r:id="rId10"/>
    <sheet name="апрель2011г" sheetId="11" r:id="rId11"/>
    <sheet name="май2011г" sheetId="12" r:id="rId12"/>
    <sheet name="июнь2011г" sheetId="13" r:id="rId13"/>
    <sheet name="июль2011г" sheetId="14" r:id="rId14"/>
    <sheet name="август2011г" sheetId="15" r:id="rId15"/>
    <sheet name="сент2011г" sheetId="16" r:id="rId16"/>
    <sheet name="окт2011г" sheetId="17" r:id="rId17"/>
    <sheet name="ноя2011" sheetId="18" r:id="rId18"/>
    <sheet name="декаб2011г" sheetId="19" r:id="rId19"/>
    <sheet name="янв 12" sheetId="20" r:id="rId20"/>
    <sheet name="февр2012г" sheetId="21" r:id="rId21"/>
    <sheet name="март2012г" sheetId="22" r:id="rId22"/>
    <sheet name="апр2012г" sheetId="23" r:id="rId23"/>
    <sheet name="май2012г" sheetId="24" r:id="rId24"/>
    <sheet name="июнь2012г" sheetId="25" r:id="rId25"/>
    <sheet name="июль2012г" sheetId="26" r:id="rId26"/>
    <sheet name="авг2012г" sheetId="27" r:id="rId27"/>
    <sheet name="сент2012г" sheetId="28" r:id="rId28"/>
    <sheet name="окт2012г" sheetId="29" r:id="rId29"/>
    <sheet name="нояб2012г" sheetId="30" r:id="rId30"/>
    <sheet name="декаб2012г" sheetId="31" r:id="rId31"/>
    <sheet name="январь2013г" sheetId="32" r:id="rId32"/>
    <sheet name="февраль2013г" sheetId="33" r:id="rId33"/>
    <sheet name="март2013г" sheetId="34" r:id="rId34"/>
    <sheet name="апрель2013г" sheetId="35" r:id="rId35"/>
    <sheet name="май2013г" sheetId="36" r:id="rId36"/>
    <sheet name="июнь2013г" sheetId="37" r:id="rId37"/>
    <sheet name="июль2013г" sheetId="38" r:id="rId38"/>
    <sheet name="август2013г" sheetId="39" r:id="rId39"/>
    <sheet name="сентябрь2013г" sheetId="40" r:id="rId40"/>
    <sheet name="окт 2013г" sheetId="41" r:id="rId41"/>
    <sheet name="11 13г" sheetId="42" r:id="rId42"/>
    <sheet name="12 13г" sheetId="43" r:id="rId43"/>
    <sheet name="01 14 г" sheetId="44" r:id="rId44"/>
    <sheet name="02 14 г" sheetId="45" r:id="rId45"/>
    <sheet name="03 14 г" sheetId="46" r:id="rId46"/>
    <sheet name="04 14 г" sheetId="47" r:id="rId47"/>
    <sheet name="05 14 г" sheetId="48" r:id="rId48"/>
    <sheet name="06 14 г" sheetId="49" r:id="rId49"/>
    <sheet name="07 14 г" sheetId="50" r:id="rId50"/>
    <sheet name="08 14 г" sheetId="51" r:id="rId51"/>
    <sheet name="09 14 г" sheetId="52" r:id="rId52"/>
    <sheet name="10 14 г" sheetId="53" r:id="rId53"/>
    <sheet name="11 14 г" sheetId="54" r:id="rId54"/>
    <sheet name="12 14 г" sheetId="55" r:id="rId55"/>
    <sheet name="01 15 г" sheetId="56" r:id="rId56"/>
    <sheet name="02 15 г" sheetId="57" r:id="rId57"/>
    <sheet name="03 15 г" sheetId="58" r:id="rId58"/>
    <sheet name="04 15 г" sheetId="59" r:id="rId59"/>
    <sheet name="05 15 г" sheetId="60" r:id="rId60"/>
    <sheet name="06 15 г" sheetId="61" r:id="rId61"/>
    <sheet name="07 15 г" sheetId="62" r:id="rId62"/>
    <sheet name="08 15 г" sheetId="63" r:id="rId63"/>
    <sheet name="09 15 г" sheetId="64" r:id="rId64"/>
    <sheet name="10 15 г" sheetId="65" r:id="rId65"/>
    <sheet name="11 15 г" sheetId="66" r:id="rId66"/>
    <sheet name="12 15 г" sheetId="67" r:id="rId67"/>
    <sheet name="01 16 г" sheetId="68" r:id="rId68"/>
    <sheet name="02 16 г" sheetId="69" r:id="rId69"/>
    <sheet name="03 16 г" sheetId="70" r:id="rId70"/>
    <sheet name="04 16 г" sheetId="71" r:id="rId71"/>
    <sheet name="05 16 г" sheetId="72" r:id="rId72"/>
    <sheet name="06 16 г" sheetId="73" r:id="rId73"/>
    <sheet name="07 16 г" sheetId="74" r:id="rId74"/>
    <sheet name="08 16 г" sheetId="75" r:id="rId75"/>
    <sheet name="09 16 г" sheetId="76" r:id="rId76"/>
    <sheet name="10 16 г" sheetId="77" r:id="rId77"/>
    <sheet name="11 16 г" sheetId="78" r:id="rId78"/>
    <sheet name="12 16 г" sheetId="79" r:id="rId79"/>
    <sheet name="01 17 г" sheetId="80" r:id="rId80"/>
  </sheets>
  <externalReferences>
    <externalReference r:id="rId83"/>
  </externalReferences>
  <definedNames>
    <definedName name="_xlnm.Print_Area" localSheetId="43">'01 14 г'!$A$35:$K$79</definedName>
    <definedName name="_xlnm.Print_Area" localSheetId="55">'01 15 г'!$A$35:$K$79</definedName>
    <definedName name="_xlnm.Print_Area" localSheetId="67">'01 16 г'!$A$35:$K$78</definedName>
    <definedName name="_xlnm.Print_Area" localSheetId="79">'01 17 г'!$A$35:$K$78</definedName>
    <definedName name="_xlnm.Print_Area" localSheetId="44">'02 14 г'!$A$35:$K$79</definedName>
    <definedName name="_xlnm.Print_Area" localSheetId="56">'02 15 г'!$A$35:$K$79</definedName>
    <definedName name="_xlnm.Print_Area" localSheetId="68">'02 16 г'!$A$35:$K$78</definedName>
    <definedName name="_xlnm.Print_Area" localSheetId="45">'03 14 г'!$A$35:$K$79</definedName>
    <definedName name="_xlnm.Print_Area" localSheetId="57">'03 15 г'!$A$35:$K$79</definedName>
    <definedName name="_xlnm.Print_Area" localSheetId="69">'03 16 г'!$A$35:$K$78</definedName>
    <definedName name="_xlnm.Print_Area" localSheetId="46">'04 14 г'!$A$35:$K$79</definedName>
    <definedName name="_xlnm.Print_Area" localSheetId="58">'04 15 г'!$A$35:$K$79</definedName>
    <definedName name="_xlnm.Print_Area" localSheetId="70">'04 16 г'!$A$35:$K$78</definedName>
    <definedName name="_xlnm.Print_Area" localSheetId="47">'05 14 г'!$A$35:$K$79</definedName>
    <definedName name="_xlnm.Print_Area" localSheetId="59">'05 15 г'!$A$35:$K$79</definedName>
    <definedName name="_xlnm.Print_Area" localSheetId="71">'05 16 г'!$A$35:$K$78</definedName>
    <definedName name="_xlnm.Print_Area" localSheetId="48">'06 14 г'!$A$35:$K$79</definedName>
    <definedName name="_xlnm.Print_Area" localSheetId="60">'06 15 г'!$A$35:$K$79</definedName>
    <definedName name="_xlnm.Print_Area" localSheetId="72">'06 16 г'!$A$35:$K$78</definedName>
    <definedName name="_xlnm.Print_Area" localSheetId="49">'07 14 г'!$A$35:$K$79</definedName>
    <definedName name="_xlnm.Print_Area" localSheetId="61">'07 15 г'!$A$35:$K$79</definedName>
    <definedName name="_xlnm.Print_Area" localSheetId="73">'07 16 г'!$A$35:$K$78</definedName>
    <definedName name="_xlnm.Print_Area" localSheetId="50">'08 14 г'!$A$35:$K$79</definedName>
    <definedName name="_xlnm.Print_Area" localSheetId="62">'08 15 г'!$A$35:$K$78</definedName>
    <definedName name="_xlnm.Print_Area" localSheetId="74">'08 16 г'!$A$35:$K$78</definedName>
    <definedName name="_xlnm.Print_Area" localSheetId="51">'09 14 г'!$A$35:$K$79</definedName>
    <definedName name="_xlnm.Print_Area" localSheetId="63">'09 15 г'!$A$35:$K$78</definedName>
    <definedName name="_xlnm.Print_Area" localSheetId="75">'09 16 г'!$A$35:$K$78</definedName>
    <definedName name="_xlnm.Print_Area" localSheetId="52">'10 14 г'!$A$35:$K$79</definedName>
    <definedName name="_xlnm.Print_Area" localSheetId="64">'10 15 г'!$A$35:$K$78</definedName>
    <definedName name="_xlnm.Print_Area" localSheetId="76">'10 16 г'!$A$35:$K$78</definedName>
    <definedName name="_xlnm.Print_Area" localSheetId="41">'11 13г'!$A$35:$K$79</definedName>
    <definedName name="_xlnm.Print_Area" localSheetId="53">'11 14 г'!$A$35:$K$79</definedName>
    <definedName name="_xlnm.Print_Area" localSheetId="65">'11 15 г'!$A$35:$K$78</definedName>
    <definedName name="_xlnm.Print_Area" localSheetId="77">'11 16 г'!$A$35:$K$78</definedName>
    <definedName name="_xlnm.Print_Area" localSheetId="42">'12 13г'!$A$35:$K$79</definedName>
    <definedName name="_xlnm.Print_Area" localSheetId="54">'12 14 г'!$A$35:$K$79</definedName>
    <definedName name="_xlnm.Print_Area" localSheetId="66">'12 15 г'!$A$35:$K$78</definedName>
    <definedName name="_xlnm.Print_Area" localSheetId="78">'12 16 г'!$A$35:$K$78</definedName>
    <definedName name="_xlnm.Print_Area" localSheetId="40">'окт 2013г'!$A$35:$K$79</definedName>
    <definedName name="_xlnm.Print_Area" localSheetId="19">'янв 12'!$A$1:$O$85</definedName>
  </definedNames>
  <calcPr fullCalcOnLoad="1"/>
</workbook>
</file>

<file path=xl/comments80.xml><?xml version="1.0" encoding="utf-8"?>
<comments xmlns="http://schemas.openxmlformats.org/spreadsheetml/2006/main">
  <authors>
    <author>Автор</author>
  </authors>
  <commentList>
    <comment ref="H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 IV кв. 2016г.</t>
        </r>
      </text>
    </comment>
  </commentList>
</comments>
</file>

<file path=xl/sharedStrings.xml><?xml version="1.0" encoding="utf-8"?>
<sst xmlns="http://schemas.openxmlformats.org/spreadsheetml/2006/main" count="7450" uniqueCount="328">
  <si>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</si>
  <si>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</si>
  <si>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</si>
  <si>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</si>
  <si>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</si>
  <si>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</si>
  <si>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</si>
  <si>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</si>
  <si>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</si>
  <si>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</si>
  <si>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</si>
  <si>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</si>
  <si>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</si>
  <si>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 xml:space="preserve"> Дата </t>
  </si>
  <si>
    <t xml:space="preserve">Краткое описание работ </t>
  </si>
  <si>
    <t xml:space="preserve"> Затрата    труда</t>
  </si>
  <si>
    <t xml:space="preserve">   Материалы</t>
  </si>
  <si>
    <t>Бригада</t>
  </si>
  <si>
    <t>ст-ть 1 час(руб)</t>
  </si>
  <si>
    <t xml:space="preserve">время </t>
  </si>
  <si>
    <t>Ст-ть работ(руб)</t>
  </si>
  <si>
    <t>нимен-е</t>
  </si>
  <si>
    <t>ед.изм</t>
  </si>
  <si>
    <t>кол-во</t>
  </si>
  <si>
    <t>цена в (руб)</t>
  </si>
  <si>
    <t>Стоим-ть(руб)</t>
  </si>
  <si>
    <t xml:space="preserve">                  электроцех</t>
  </si>
  <si>
    <t>05.05.2010г</t>
  </si>
  <si>
    <t>рем-т электрооборудования</t>
  </si>
  <si>
    <t>2ч</t>
  </si>
  <si>
    <t>итого:</t>
  </si>
  <si>
    <t>итого</t>
  </si>
  <si>
    <t xml:space="preserve">Текущее иаварийное </t>
  </si>
  <si>
    <t>*1,0 *0,58</t>
  </si>
  <si>
    <t>*1,33 *1,97</t>
  </si>
  <si>
    <t>Уборка подъезда, обслуживание и уборка зем.участкак</t>
  </si>
  <si>
    <t>частка</t>
  </si>
  <si>
    <t>освещение МОП</t>
  </si>
  <si>
    <t>*14,2</t>
  </si>
  <si>
    <t>прочие пасп.стол</t>
  </si>
  <si>
    <t>=</t>
  </si>
  <si>
    <t>Всего затрат</t>
  </si>
  <si>
    <t>Всего затрат:</t>
  </si>
  <si>
    <t>Остаток:</t>
  </si>
  <si>
    <t xml:space="preserve">                                        </t>
  </si>
  <si>
    <t>Лицевой счет</t>
  </si>
  <si>
    <t xml:space="preserve">Многоквартирного дома по адресу </t>
  </si>
  <si>
    <t>за июнь  месяц 2010 года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</si>
  <si>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</si>
  <si>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</si>
  <si>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</si>
  <si>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</si>
  <si>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</si>
  <si>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</si>
  <si>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>Оплаченно</t>
  </si>
  <si>
    <t>Задолженость</t>
  </si>
  <si>
    <t>Фактические затраты в т.ч.</t>
  </si>
  <si>
    <t>Уборка придомовой территории</t>
  </si>
  <si>
    <t>Услуги аварийно- диспетчерской службы</t>
  </si>
  <si>
    <t>поступило заявок</t>
  </si>
  <si>
    <t>шт</t>
  </si>
  <si>
    <t>выполнено заявок</t>
  </si>
  <si>
    <t>Оплата за общедомое освещение</t>
  </si>
  <si>
    <t>услуги паспортного стола, БЦКП</t>
  </si>
  <si>
    <t>Текущий ремонт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</si>
  <si>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</si>
  <si>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</si>
  <si>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</si>
  <si>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</si>
  <si>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</si>
  <si>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</si>
  <si>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</si>
  <si>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</si>
  <si>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</si>
  <si>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ул.Тухачевского 12Б  июнь 2010г</t>
  </si>
  <si>
    <t>ул. Тухачевского 12Б</t>
  </si>
  <si>
    <t>06,2010г</t>
  </si>
  <si>
    <t>герм-ция премык</t>
  </si>
  <si>
    <t>ул.Тухачевского 12Б  июль 2010г</t>
  </si>
  <si>
    <t>за июль  месяц 2010 года</t>
  </si>
  <si>
    <t>ремонт эл.оборудования</t>
  </si>
  <si>
    <t>ремонт  и обслуж-е эл.сетей МОП</t>
  </si>
  <si>
    <t>Обслуж-е ОООБелСтройГарант</t>
  </si>
  <si>
    <t>за август  месяц 2010 года</t>
  </si>
  <si>
    <t>ул.Тухачевского 12Б   август 2010г</t>
  </si>
  <si>
    <t>ул.Тухачевского 12Б    сентябрь2010г</t>
  </si>
  <si>
    <t>за сентябрь    месяц 2010 года</t>
  </si>
  <si>
    <t>ул.Тухачевского 12Б    октябрь2010г</t>
  </si>
  <si>
    <t>за октябрь    месяц 2010 года</t>
  </si>
  <si>
    <t>ул.Тухачевского 12Б    ноябрь2010г</t>
  </si>
  <si>
    <t>за ноябрь    месяц 2010 года</t>
  </si>
  <si>
    <t>11.11.10г</t>
  </si>
  <si>
    <t>устройство отмостки</t>
  </si>
  <si>
    <t>ремонт</t>
  </si>
  <si>
    <t>балясин/перил/</t>
  </si>
  <si>
    <t>устан-ка решеток на подв-е окна</t>
  </si>
  <si>
    <t>ул.Тухачевского 12Б    декабрь2010г</t>
  </si>
  <si>
    <t>13.12.10г</t>
  </si>
  <si>
    <t>утепление фановой трубы</t>
  </si>
  <si>
    <t>за декабрь    месяц 2010 года</t>
  </si>
  <si>
    <t>устройство отливов</t>
  </si>
  <si>
    <t>ул.Тухачевского 12Б    январь2011г</t>
  </si>
  <si>
    <t>*1,68</t>
  </si>
  <si>
    <t>*2,22</t>
  </si>
  <si>
    <t>*0,69</t>
  </si>
  <si>
    <t>*1,14</t>
  </si>
  <si>
    <t>*0,57</t>
  </si>
  <si>
    <t>*34%</t>
  </si>
  <si>
    <t>*0,39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</si>
  <si>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</si>
  <si>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</si>
  <si>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</si>
  <si>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</si>
  <si>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</si>
  <si>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</si>
  <si>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</si>
  <si>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</si>
  <si>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</si>
  <si>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</si>
  <si>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</si>
  <si>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за январь    месяц 2011 года</t>
  </si>
  <si>
    <t>установка таблички</t>
  </si>
  <si>
    <t>9.02.11г</t>
  </si>
  <si>
    <t>врезка вент. На стояки х/в иг/в</t>
  </si>
  <si>
    <t>вентеля</t>
  </si>
  <si>
    <t>сгон</t>
  </si>
  <si>
    <t>резьба</t>
  </si>
  <si>
    <t>муфта</t>
  </si>
  <si>
    <t>к/гайка</t>
  </si>
  <si>
    <t>кислород</t>
  </si>
  <si>
    <t>м2</t>
  </si>
  <si>
    <t>ацителен</t>
  </si>
  <si>
    <t>проволока</t>
  </si>
  <si>
    <t>ул.Тухачевского 12Б    февраль2011г</t>
  </si>
  <si>
    <t>за февраль  месяц 2011 года</t>
  </si>
  <si>
    <t>ул.Тухачевского 12Б    март 2011г</t>
  </si>
  <si>
    <t>за март  месяц 2011 года</t>
  </si>
  <si>
    <t>10.03.11г</t>
  </si>
  <si>
    <t>ремонт подъезда</t>
  </si>
  <si>
    <t>за апрель  месяц 2011 года</t>
  </si>
  <si>
    <t>ул.Тухачевского 12Б    апрель  2011г</t>
  </si>
  <si>
    <t>за май  месяц 2011 года</t>
  </si>
  <si>
    <t>ул.Тухачевского 12Б    май 2011г</t>
  </si>
  <si>
    <t>11.05.11г</t>
  </si>
  <si>
    <t>завоз земли</t>
  </si>
  <si>
    <t>06.2011г</t>
  </si>
  <si>
    <t>завоз песка</t>
  </si>
  <si>
    <t>за  июнь  месяц 2011 года</t>
  </si>
  <si>
    <t>ул.Тухачевского 12Б    июль  2011г</t>
  </si>
  <si>
    <t>ул.Тухачевского 12Б    август 2011г</t>
  </si>
  <si>
    <t>за  август  месяц 2011 года</t>
  </si>
  <si>
    <t>за  сентябрь   месяц 2011 года</t>
  </si>
  <si>
    <t>ул.Тухачевского 12Б    сентябрь  2011г</t>
  </si>
  <si>
    <t>за  октябрь   месяц 2011 года</t>
  </si>
  <si>
    <t>ул.Тухачевского 12Б    октябрь  2011г</t>
  </si>
  <si>
    <t>материалы</t>
  </si>
  <si>
    <t>снять с мая по сентябрь 2011г</t>
  </si>
  <si>
    <t>за  ноябрь   месяц 2011 года</t>
  </si>
  <si>
    <t>АДС</t>
  </si>
  <si>
    <t>за  дебрь   месяц 2011 года</t>
  </si>
  <si>
    <t xml:space="preserve">ул.Тухачевского 12Б    </t>
  </si>
  <si>
    <t>Тек. ремонт.</t>
  </si>
  <si>
    <t>Начислено за месяц</t>
  </si>
  <si>
    <t>материалы АДС</t>
  </si>
  <si>
    <t>февраль2012г</t>
  </si>
  <si>
    <t>Накоплено на начало месяца по т/р</t>
  </si>
  <si>
    <t>Накоплено на конец месяца по т/р</t>
  </si>
  <si>
    <t>март 2012г</t>
  </si>
  <si>
    <t xml:space="preserve"> </t>
  </si>
  <si>
    <t>апрель 2012г</t>
  </si>
  <si>
    <t>май 2012г</t>
  </si>
  <si>
    <t>05,2012г</t>
  </si>
  <si>
    <t>05.2012г</t>
  </si>
  <si>
    <t>июнь 2012г</t>
  </si>
  <si>
    <t>06.2012г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</si>
  <si>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</si>
  <si>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</si>
  <si>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</si>
  <si>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</si>
  <si>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</si>
  <si>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начисление</t>
  </si>
  <si>
    <t>оплата</t>
  </si>
  <si>
    <t xml:space="preserve"> Перечисления </t>
  </si>
  <si>
    <t>июль 2012г</t>
  </si>
  <si>
    <t>материалы на благоустройство</t>
  </si>
  <si>
    <t>07.2012г</t>
  </si>
  <si>
    <t xml:space="preserve">МКД      по адресу </t>
  </si>
  <si>
    <t>выполненные работы по гекущему ремонту за месяц</t>
  </si>
  <si>
    <t>текущий ремонт</t>
  </si>
  <si>
    <t>август 2012г</t>
  </si>
  <si>
    <t>08.2012г</t>
  </si>
  <si>
    <t>обучение</t>
  </si>
  <si>
    <t xml:space="preserve">содержание и обслуживание  </t>
  </si>
  <si>
    <t xml:space="preserve">в том </t>
  </si>
  <si>
    <t>числе:</t>
  </si>
  <si>
    <t>сентябрь  2012г</t>
  </si>
  <si>
    <t>09.2012г</t>
  </si>
  <si>
    <t>10.2012г</t>
  </si>
  <si>
    <t>материалыы АДС</t>
  </si>
  <si>
    <t>ремонт подвального спуска</t>
  </si>
  <si>
    <t>ноябрь  2012г</t>
  </si>
  <si>
    <t>11.2012г</t>
  </si>
  <si>
    <t>12.2012г</t>
  </si>
  <si>
    <t>декабрь  2012г</t>
  </si>
  <si>
    <t>январь  2013г</t>
  </si>
  <si>
    <t>01.2013г</t>
  </si>
  <si>
    <t>февраль  2013г</t>
  </si>
  <si>
    <t>материалы адс</t>
  </si>
  <si>
    <t>материалы  адс</t>
  </si>
  <si>
    <t>материалы    адс</t>
  </si>
  <si>
    <t>материалы   адс</t>
  </si>
  <si>
    <t>02.2013г</t>
  </si>
  <si>
    <t>апрель  2013г</t>
  </si>
  <si>
    <t>04.2013г</t>
  </si>
  <si>
    <t>03.2013г</t>
  </si>
  <si>
    <t>март 2013г</t>
  </si>
  <si>
    <t>зарплата ПСД</t>
  </si>
  <si>
    <t>тариф</t>
  </si>
  <si>
    <t>№ акта</t>
  </si>
  <si>
    <t>Начислено за месяц по МКД</t>
  </si>
  <si>
    <t>Оплачено за мес-ц по МКД</t>
  </si>
  <si>
    <t>Фактические затраты в т.ч. За мес-ц по МКД</t>
  </si>
  <si>
    <t>05.2013г</t>
  </si>
  <si>
    <t>июнь  2013г</t>
  </si>
  <si>
    <t>06.2013г</t>
  </si>
  <si>
    <t>июль  2013г</t>
  </si>
  <si>
    <t>07.2013г</t>
  </si>
  <si>
    <t>оплата ПСД</t>
  </si>
  <si>
    <t xml:space="preserve">07.2013г </t>
  </si>
  <si>
    <t>замена запорной арматуры</t>
  </si>
  <si>
    <t>ремонт теплоснабжения</t>
  </si>
  <si>
    <t>август 2013г</t>
  </si>
  <si>
    <t>08.2013г</t>
  </si>
  <si>
    <t>сентябрь 2013г</t>
  </si>
  <si>
    <t>09.2013г</t>
  </si>
  <si>
    <t>ул.Гастелло, 19</t>
  </si>
  <si>
    <t xml:space="preserve"> июль  2013г</t>
  </si>
  <si>
    <t>ОООБелово Строй Гарант</t>
  </si>
  <si>
    <t>антена</t>
  </si>
  <si>
    <t>дата</t>
  </si>
  <si>
    <t>S     МКД</t>
  </si>
  <si>
    <t>ООО "БеловоСтройГарант"</t>
  </si>
  <si>
    <t>Сведения о состоянии лицевого счета</t>
  </si>
  <si>
    <t>Адрес:</t>
  </si>
  <si>
    <t>пгт.Новый-Городок, ул.Тухачевского, д.12б</t>
  </si>
  <si>
    <t>Площадь:</t>
  </si>
  <si>
    <t>Месяц:</t>
  </si>
  <si>
    <t>октябрь</t>
  </si>
  <si>
    <t>2013г</t>
  </si>
  <si>
    <t>Тариф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</si>
  <si>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</si>
  <si>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</si>
  <si>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</si>
  <si>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</si>
  <si>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с/с</t>
  </si>
  <si>
    <t>Содержание и текущий ремонт общего имущества многоквартирного дома</t>
  </si>
  <si>
    <t>в том числе: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</si>
  <si>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</si>
  <si>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</si>
  <si>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</si>
  <si>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</si>
  <si>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</si>
  <si>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</si>
  <si>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Уборка подъезда</t>
  </si>
  <si>
    <t>1.1.2.</t>
  </si>
  <si>
    <t>Обслуживание и уборка придомовой территории</t>
  </si>
  <si>
    <t>1.1.3.</t>
  </si>
  <si>
    <t>Техническое обслуживание внутридомовых инженерных и электрических сетей</t>
  </si>
  <si>
    <t>1.1.4.</t>
  </si>
  <si>
    <t>Аварийное обслуживание внутридомовых инженерных сетей</t>
  </si>
  <si>
    <t>1.1.5.</t>
  </si>
  <si>
    <t>Общехозяйственные</t>
  </si>
  <si>
    <t>1.2.</t>
  </si>
  <si>
    <t>Выполненные работы:</t>
  </si>
  <si>
    <t>Оплата ПСД</t>
  </si>
  <si>
    <t>Выполненные работы по текущему ремонту за месяц:</t>
  </si>
  <si>
    <t>-ремонт цоколя</t>
  </si>
  <si>
    <t>-</t>
  </si>
  <si>
    <t>Накоплено  по ТР на начало месяца</t>
  </si>
  <si>
    <t>Накоплено  по ТР на конец месяца</t>
  </si>
  <si>
    <t>ноябрь</t>
  </si>
  <si>
    <t>Выполненные работы и оказанные услуги за месяц всего, в т.ч.:</t>
  </si>
  <si>
    <t>Выполненные работы по  ремонту за месяц:</t>
  </si>
  <si>
    <t>декабрь</t>
  </si>
  <si>
    <t>январь</t>
  </si>
  <si>
    <t>2014 г</t>
  </si>
  <si>
    <t>февраль</t>
  </si>
  <si>
    <t>март</t>
  </si>
  <si>
    <t>Исполнитель: гл.экономист Попова Е.О.</t>
  </si>
  <si>
    <t>т.3-39-09</t>
  </si>
  <si>
    <t>апрель</t>
  </si>
  <si>
    <t>-ремонт системы х.в.с.</t>
  </si>
  <si>
    <t>-лампа ДНАТ, изу</t>
  </si>
  <si>
    <t>май</t>
  </si>
  <si>
    <t>июнь</t>
  </si>
  <si>
    <t>июль</t>
  </si>
  <si>
    <t>август</t>
  </si>
  <si>
    <t>-покос травы ( 50 м2)</t>
  </si>
  <si>
    <t>-ремонт конька</t>
  </si>
  <si>
    <t>-установка табличек</t>
  </si>
  <si>
    <t>-установка дроссельных шайб ( 2 шт.)</t>
  </si>
  <si>
    <t>долг н</t>
  </si>
  <si>
    <t xml:space="preserve">долг к </t>
  </si>
  <si>
    <t>На начало месяца</t>
  </si>
  <si>
    <t>На конец месяца</t>
  </si>
  <si>
    <t>проверка</t>
  </si>
  <si>
    <t>сентябрь</t>
  </si>
  <si>
    <t>Долг по оплате ТР</t>
  </si>
  <si>
    <t>Финансовый результат МКД на начало месяца</t>
  </si>
  <si>
    <t>Финансовый результат МКД  на конец месяца</t>
  </si>
  <si>
    <t>-установка прибора учета х.в.с. D25</t>
  </si>
  <si>
    <t>1 узел</t>
  </si>
  <si>
    <t>2015 г</t>
  </si>
  <si>
    <t>-замена фотореле</t>
  </si>
  <si>
    <t>обс опл</t>
  </si>
  <si>
    <t>-установка зонта над вент.шахтой</t>
  </si>
  <si>
    <t>-покос травы</t>
  </si>
  <si>
    <t>Исполнитель: гл.экономист Лебедева А.В.</t>
  </si>
  <si>
    <t xml:space="preserve">Долг по оплате </t>
  </si>
  <si>
    <t>ПСД оплата</t>
  </si>
  <si>
    <t>2016 г</t>
  </si>
  <si>
    <t>-замена фильтра</t>
  </si>
  <si>
    <t>псд</t>
  </si>
  <si>
    <t>тк</t>
  </si>
  <si>
    <t>покос травы</t>
  </si>
  <si>
    <t>подвал,замена фильтра</t>
  </si>
  <si>
    <t>2017 г</t>
  </si>
  <si>
    <t>(подвал) ремонт системы водоотведения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</si>
</sst>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1"/>
      <color indexed="13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FF00"/>
      <name val="Calibri"/>
      <family val="2"/>
    </font>
    <font>
      <sz val="12"/>
      <color theme="1"/>
      <name val="Calibri"/>
      <family val="2"/>
    </font>
    <font>
      <sz val="14"/>
      <color rgb="FFFF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15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2" fontId="50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59" fillId="3" borderId="10" xfId="0" applyFont="1" applyFill="1" applyBorder="1" applyAlignment="1">
      <alignment/>
    </xf>
    <xf numFmtId="0" fontId="5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60" fillId="3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61" fillId="0" borderId="0" xfId="0" applyFont="1" applyAlignment="1">
      <alignment/>
    </xf>
    <xf numFmtId="0" fontId="61" fillId="35" borderId="0" xfId="0" applyFont="1" applyFill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Fill="1" applyBorder="1" applyAlignment="1">
      <alignment vertical="center"/>
    </xf>
    <xf numFmtId="0" fontId="34" fillId="35" borderId="11" xfId="55" applyFont="1" applyFill="1" applyBorder="1">
      <alignment/>
      <protection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60" fillId="0" borderId="0" xfId="52" applyFont="1" applyProtection="1">
      <alignment/>
      <protection hidden="1"/>
    </xf>
    <xf numFmtId="0" fontId="59" fillId="0" borderId="0" xfId="52" applyFont="1" applyProtection="1">
      <alignment/>
      <protection hidden="1"/>
    </xf>
    <xf numFmtId="0" fontId="60" fillId="0" borderId="10" xfId="52" applyFont="1" applyBorder="1" applyProtection="1">
      <alignment/>
      <protection hidden="1"/>
    </xf>
    <xf numFmtId="0" fontId="59" fillId="0" borderId="10" xfId="52" applyFont="1" applyBorder="1" applyProtection="1">
      <alignment/>
      <protection hidden="1"/>
    </xf>
    <xf numFmtId="0" fontId="59" fillId="0" borderId="0" xfId="52" applyFont="1" applyBorder="1" applyProtection="1">
      <alignment/>
      <protection hidden="1"/>
    </xf>
    <xf numFmtId="0" fontId="60" fillId="35" borderId="10" xfId="52" applyFont="1" applyFill="1" applyBorder="1" applyProtection="1">
      <alignment/>
      <protection hidden="1"/>
    </xf>
    <xf numFmtId="2" fontId="60" fillId="35" borderId="10" xfId="52" applyNumberFormat="1" applyFont="1" applyFill="1" applyBorder="1" applyProtection="1">
      <alignment/>
      <protection hidden="1"/>
    </xf>
    <xf numFmtId="0" fontId="60" fillId="0" borderId="0" xfId="52" applyFont="1" applyBorder="1" applyProtection="1">
      <alignment/>
      <protection hidden="1"/>
    </xf>
    <xf numFmtId="0" fontId="59" fillId="0" borderId="12" xfId="52" applyFont="1" applyBorder="1" applyProtection="1">
      <alignment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59" fillId="0" borderId="14" xfId="52" applyFont="1" applyBorder="1" applyProtection="1">
      <alignment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60" fillId="0" borderId="14" xfId="52" applyFont="1" applyBorder="1" applyProtection="1">
      <alignment/>
      <protection hidden="1"/>
    </xf>
    <xf numFmtId="0" fontId="36" fillId="35" borderId="16" xfId="52" applyFont="1" applyFill="1" applyBorder="1" applyProtection="1">
      <alignment/>
      <protection hidden="1"/>
    </xf>
    <xf numFmtId="0" fontId="36" fillId="0" borderId="16" xfId="52" applyFont="1" applyBorder="1" applyProtection="1">
      <alignment/>
      <protection hidden="1"/>
    </xf>
    <xf numFmtId="0" fontId="60" fillId="0" borderId="10" xfId="52" applyFont="1" applyFill="1" applyBorder="1" applyProtection="1">
      <alignment/>
      <protection hidden="1"/>
    </xf>
    <xf numFmtId="2" fontId="59" fillId="35" borderId="10" xfId="52" applyNumberFormat="1" applyFont="1" applyFill="1" applyBorder="1" applyProtection="1">
      <alignment/>
      <protection hidden="1"/>
    </xf>
    <xf numFmtId="2" fontId="60" fillId="0" borderId="10" xfId="52" applyNumberFormat="1" applyFont="1" applyBorder="1" applyProtection="1">
      <alignment/>
      <protection hidden="1"/>
    </xf>
    <xf numFmtId="4" fontId="60" fillId="0" borderId="0" xfId="52" applyNumberFormat="1" applyFont="1" applyProtection="1">
      <alignment/>
      <protection hidden="1"/>
    </xf>
    <xf numFmtId="4" fontId="59" fillId="0" borderId="0" xfId="52" applyNumberFormat="1" applyFont="1" applyProtection="1">
      <alignment/>
      <protection hidden="1"/>
    </xf>
    <xf numFmtId="164" fontId="60" fillId="0" borderId="0" xfId="52" applyNumberFormat="1" applyFont="1" applyFill="1" applyProtection="1">
      <alignment/>
      <protection hidden="1"/>
    </xf>
    <xf numFmtId="4" fontId="60" fillId="0" borderId="0" xfId="52" applyNumberFormat="1" applyFont="1" applyAlignment="1" applyProtection="1">
      <alignment horizontal="center"/>
      <protection hidden="1"/>
    </xf>
    <xf numFmtId="4" fontId="60" fillId="0" borderId="12" xfId="52" applyNumberFormat="1" applyFont="1" applyBorder="1" applyAlignment="1" applyProtection="1">
      <alignment horizontal="center" vertical="center"/>
      <protection hidden="1"/>
    </xf>
    <xf numFmtId="4" fontId="60" fillId="0" borderId="10" xfId="52" applyNumberFormat="1" applyFont="1" applyBorder="1" applyAlignment="1" applyProtection="1">
      <alignment horizontal="center" vertical="center"/>
      <protection hidden="1"/>
    </xf>
    <xf numFmtId="4" fontId="60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0" fontId="60" fillId="0" borderId="10" xfId="52" applyFont="1" applyBorder="1" applyAlignment="1" applyProtection="1">
      <alignment horizontal="center" vertical="center" wrapText="1"/>
      <protection hidden="1"/>
    </xf>
    <xf numFmtId="4" fontId="62" fillId="0" borderId="0" xfId="52" applyNumberFormat="1" applyFont="1" applyProtection="1">
      <alignment/>
      <protection hidden="1"/>
    </xf>
    <xf numFmtId="4" fontId="63" fillId="0" borderId="0" xfId="52" applyNumberFormat="1" applyFont="1" applyProtection="1">
      <alignment/>
      <protection hidden="1"/>
    </xf>
    <xf numFmtId="4" fontId="62" fillId="0" borderId="0" xfId="52" applyNumberFormat="1" applyFont="1" applyAlignment="1" applyProtection="1">
      <alignment horizontal="center"/>
      <protection hidden="1"/>
    </xf>
    <xf numFmtId="4" fontId="62" fillId="0" borderId="12" xfId="52" applyNumberFormat="1" applyFont="1" applyBorder="1" applyAlignment="1" applyProtection="1">
      <alignment horizontal="center"/>
      <protection hidden="1"/>
    </xf>
    <xf numFmtId="0" fontId="62" fillId="0" borderId="10" xfId="52" applyFont="1" applyBorder="1" applyProtection="1">
      <alignment/>
      <protection hidden="1"/>
    </xf>
    <xf numFmtId="0" fontId="62" fillId="0" borderId="0" xfId="52" applyFont="1" applyProtection="1">
      <alignment/>
      <protection hidden="1"/>
    </xf>
    <xf numFmtId="4" fontId="59" fillId="38" borderId="10" xfId="52" applyNumberFormat="1" applyFont="1" applyFill="1" applyBorder="1" applyAlignment="1" applyProtection="1">
      <alignment horizontal="center"/>
      <protection hidden="1"/>
    </xf>
    <xf numFmtId="4" fontId="59" fillId="38" borderId="10" xfId="52" applyNumberFormat="1" applyFont="1" applyFill="1" applyBorder="1" applyProtection="1">
      <alignment/>
      <protection hidden="1"/>
    </xf>
    <xf numFmtId="4" fontId="60" fillId="38" borderId="10" xfId="52" applyNumberFormat="1" applyFont="1" applyFill="1" applyBorder="1" applyProtection="1">
      <alignment/>
      <protection hidden="1"/>
    </xf>
    <xf numFmtId="2" fontId="4" fillId="39" borderId="0" xfId="53" applyNumberFormat="1" applyFont="1" applyFill="1" applyAlignment="1" applyProtection="1">
      <alignment horizontal="right"/>
      <protection hidden="1"/>
    </xf>
    <xf numFmtId="2" fontId="5" fillId="39" borderId="0" xfId="54" applyNumberFormat="1" applyFont="1" applyFill="1" applyBorder="1" applyAlignment="1" applyProtection="1">
      <alignment horizontal="right"/>
      <protection hidden="1"/>
    </xf>
    <xf numFmtId="4" fontId="59" fillId="0" borderId="10" xfId="52" applyNumberFormat="1" applyFont="1" applyBorder="1" applyAlignment="1" applyProtection="1">
      <alignment horizontal="center"/>
      <protection hidden="1"/>
    </xf>
    <xf numFmtId="4" fontId="60" fillId="0" borderId="10" xfId="52" applyNumberFormat="1" applyFont="1" applyBorder="1" applyProtection="1">
      <alignment/>
      <protection hidden="1"/>
    </xf>
    <xf numFmtId="4" fontId="60" fillId="0" borderId="0" xfId="52" applyNumberFormat="1" applyFont="1" applyBorder="1" applyAlignment="1" applyProtection="1">
      <alignment horizontal="left"/>
      <protection hidden="1"/>
    </xf>
    <xf numFmtId="4" fontId="59" fillId="0" borderId="0" xfId="52" applyNumberFormat="1" applyFont="1" applyFill="1" applyBorder="1" applyAlignment="1" applyProtection="1">
      <alignment/>
      <protection hidden="1"/>
    </xf>
    <xf numFmtId="4" fontId="60" fillId="0" borderId="0" xfId="52" applyNumberFormat="1" applyFont="1" applyFill="1" applyBorder="1" applyAlignment="1" applyProtection="1">
      <alignment/>
      <protection hidden="1"/>
    </xf>
    <xf numFmtId="4" fontId="60" fillId="0" borderId="10" xfId="52" applyNumberFormat="1" applyFont="1" applyFill="1" applyBorder="1" applyAlignment="1" applyProtection="1">
      <alignment horizontal="center"/>
      <protection hidden="1"/>
    </xf>
    <xf numFmtId="4" fontId="62" fillId="0" borderId="0" xfId="52" applyNumberFormat="1" applyFont="1" applyBorder="1" applyAlignment="1" applyProtection="1">
      <alignment horizontal="left"/>
      <protection hidden="1"/>
    </xf>
    <xf numFmtId="4" fontId="62" fillId="0" borderId="0" xfId="52" applyNumberFormat="1" applyFont="1" applyFill="1" applyBorder="1" applyAlignment="1" applyProtection="1">
      <alignment horizontal="left"/>
      <protection hidden="1"/>
    </xf>
    <xf numFmtId="4" fontId="63" fillId="0" borderId="0" xfId="52" applyNumberFormat="1" applyFont="1" applyFill="1" applyBorder="1" applyAlignment="1" applyProtection="1">
      <alignment/>
      <protection hidden="1"/>
    </xf>
    <xf numFmtId="4" fontId="62" fillId="0" borderId="0" xfId="52" applyNumberFormat="1" applyFont="1" applyFill="1" applyBorder="1" applyAlignment="1" applyProtection="1">
      <alignment/>
      <protection hidden="1"/>
    </xf>
    <xf numFmtId="4" fontId="59" fillId="0" borderId="10" xfId="52" applyNumberFormat="1" applyFont="1" applyBorder="1" applyAlignment="1" applyProtection="1">
      <alignment horizontal="left"/>
      <protection hidden="1"/>
    </xf>
    <xf numFmtId="4" fontId="59" fillId="0" borderId="10" xfId="52" applyNumberFormat="1" applyFont="1" applyBorder="1" applyProtection="1">
      <alignment/>
      <protection hidden="1"/>
    </xf>
    <xf numFmtId="4" fontId="59" fillId="0" borderId="17" xfId="52" applyNumberFormat="1" applyFont="1" applyBorder="1" applyAlignment="1" applyProtection="1">
      <alignment horizontal="left" wrapText="1"/>
      <protection hidden="1"/>
    </xf>
    <xf numFmtId="4" fontId="60" fillId="0" borderId="18" xfId="52" applyNumberFormat="1" applyFont="1" applyFill="1" applyBorder="1" applyAlignment="1" applyProtection="1">
      <alignment wrapText="1"/>
      <protection hidden="1"/>
    </xf>
    <xf numFmtId="0" fontId="60" fillId="0" borderId="0" xfId="52" applyFont="1" applyAlignment="1" applyProtection="1">
      <alignment horizontal="right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8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Fill="1" applyBorder="1" applyProtection="1">
      <alignment/>
      <protection hidden="1"/>
    </xf>
    <xf numFmtId="4" fontId="60" fillId="0" borderId="0" xfId="52" applyNumberFormat="1" applyFont="1" applyBorder="1" applyProtection="1">
      <alignment/>
      <protection hidden="1"/>
    </xf>
    <xf numFmtId="4" fontId="60" fillId="0" borderId="14" xfId="52" applyNumberFormat="1" applyFont="1" applyFill="1" applyBorder="1" applyProtection="1">
      <alignment/>
      <protection hidden="1"/>
    </xf>
    <xf numFmtId="4" fontId="36" fillId="0" borderId="14" xfId="52" applyNumberFormat="1" applyFont="1" applyFill="1" applyBorder="1" applyProtection="1">
      <alignment/>
      <protection hidden="1"/>
    </xf>
    <xf numFmtId="4" fontId="60" fillId="0" borderId="0" xfId="52" applyNumberFormat="1" applyFont="1" applyFill="1" applyBorder="1" applyAlignment="1" applyProtection="1">
      <alignment wrapText="1"/>
      <protection hidden="1"/>
    </xf>
    <xf numFmtId="4" fontId="60" fillId="0" borderId="0" xfId="52" applyNumberFormat="1" applyFont="1" applyBorder="1" applyAlignment="1" applyProtection="1">
      <alignment wrapText="1"/>
      <protection hidden="1"/>
    </xf>
    <xf numFmtId="4" fontId="60" fillId="0" borderId="0" xfId="52" applyNumberFormat="1" applyFont="1" applyFill="1" applyBorder="1" applyProtection="1">
      <alignment/>
      <protection hidden="1"/>
    </xf>
    <xf numFmtId="4" fontId="62" fillId="0" borderId="0" xfId="52" applyNumberFormat="1" applyFont="1" applyBorder="1" applyProtection="1">
      <alignment/>
      <protection hidden="1"/>
    </xf>
    <xf numFmtId="4" fontId="62" fillId="0" borderId="0" xfId="52" applyNumberFormat="1" applyFont="1" applyFill="1" applyBorder="1" applyAlignment="1" applyProtection="1">
      <alignment wrapText="1"/>
      <protection hidden="1"/>
    </xf>
    <xf numFmtId="4" fontId="62" fillId="0" borderId="0" xfId="52" applyNumberFormat="1" applyFont="1" applyBorder="1" applyAlignment="1" applyProtection="1">
      <alignment wrapText="1"/>
      <protection hidden="1"/>
    </xf>
    <xf numFmtId="4" fontId="62" fillId="0" borderId="0" xfId="52" applyNumberFormat="1" applyFont="1" applyFill="1" applyBorder="1" applyAlignment="1" applyProtection="1">
      <alignment horizontal="right"/>
      <protection hidden="1"/>
    </xf>
    <xf numFmtId="4" fontId="59" fillId="0" borderId="10" xfId="52" applyNumberFormat="1" applyFont="1" applyFill="1" applyBorder="1" applyAlignment="1" applyProtection="1">
      <alignment horizontal="right"/>
      <protection hidden="1"/>
    </xf>
    <xf numFmtId="4" fontId="59" fillId="0" borderId="10" xfId="52" applyNumberFormat="1" applyFont="1" applyFill="1" applyBorder="1" applyAlignment="1" applyProtection="1">
      <alignment/>
      <protection hidden="1"/>
    </xf>
    <xf numFmtId="4" fontId="59" fillId="0" borderId="0" xfId="52" applyNumberFormat="1" applyFont="1" applyFill="1" applyBorder="1" applyProtection="1">
      <alignment/>
      <protection hidden="1"/>
    </xf>
    <xf numFmtId="4" fontId="60" fillId="0" borderId="0" xfId="52" applyNumberFormat="1" applyFont="1" applyFill="1" applyProtection="1">
      <alignment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39" fillId="0" borderId="0" xfId="52" applyFont="1">
      <alignment/>
      <protection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2" fontId="7" fillId="40" borderId="0" xfId="0" applyNumberFormat="1" applyFont="1" applyFill="1" applyBorder="1" applyAlignment="1">
      <alignment horizontal="center"/>
    </xf>
    <xf numFmtId="2" fontId="0" fillId="40" borderId="0" xfId="0" applyNumberFormat="1" applyFill="1" applyAlignment="1">
      <alignment horizontal="right"/>
    </xf>
    <xf numFmtId="0" fontId="60" fillId="0" borderId="0" xfId="52" applyFont="1" applyAlignment="1" applyProtection="1">
      <alignment horizontal="center"/>
      <protection hidden="1"/>
    </xf>
    <xf numFmtId="0" fontId="62" fillId="0" borderId="0" xfId="52" applyFont="1" applyAlignment="1" applyProtection="1">
      <alignment horizontal="center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2" fontId="0" fillId="40" borderId="0" xfId="0" applyNumberFormat="1" applyFill="1" applyAlignment="1" applyProtection="1">
      <alignment horizontal="center"/>
      <protection hidden="1"/>
    </xf>
    <xf numFmtId="0" fontId="39" fillId="0" borderId="0" xfId="52" applyFont="1" applyProtection="1">
      <alignment/>
      <protection hidden="1"/>
    </xf>
    <xf numFmtId="2" fontId="64" fillId="40" borderId="10" xfId="0" applyNumberFormat="1" applyFont="1" applyFill="1" applyBorder="1" applyAlignment="1" applyProtection="1">
      <alignment horizontal="center"/>
      <protection hidden="1"/>
    </xf>
    <xf numFmtId="0" fontId="64" fillId="0" borderId="10" xfId="52" applyFont="1" applyBorder="1" applyAlignment="1" applyProtection="1">
      <alignment horizontal="center"/>
      <protection hidden="1"/>
    </xf>
    <xf numFmtId="0" fontId="65" fillId="0" borderId="0" xfId="52" applyFont="1" applyProtection="1">
      <alignment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1" fontId="8" fillId="15" borderId="0" xfId="0" applyNumberFormat="1" applyFont="1" applyFill="1" applyAlignment="1" applyProtection="1">
      <alignment horizontal="center"/>
      <protection hidden="1"/>
    </xf>
    <xf numFmtId="2" fontId="8" fillId="40" borderId="0" xfId="0" applyNumberFormat="1" applyFont="1" applyFill="1" applyAlignment="1" applyProtection="1">
      <alignment horizontal="center"/>
      <protection hidden="1"/>
    </xf>
    <xf numFmtId="0" fontId="60" fillId="0" borderId="0" xfId="52" applyFont="1" applyBorder="1" applyAlignment="1" applyProtection="1">
      <alignment horizontal="center" vertical="center" wrapText="1"/>
      <protection hidden="1"/>
    </xf>
    <xf numFmtId="0" fontId="62" fillId="0" borderId="0" xfId="52" applyFont="1" applyBorder="1" applyProtection="1">
      <alignment/>
      <protection hidden="1"/>
    </xf>
    <xf numFmtId="4" fontId="60" fillId="38" borderId="0" xfId="52" applyNumberFormat="1" applyFont="1" applyFill="1" applyBorder="1" applyProtection="1">
      <alignment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1" fontId="9" fillId="17" borderId="19" xfId="0" applyNumberFormat="1" applyFont="1" applyFill="1" applyBorder="1" applyAlignment="1">
      <alignment horizontal="center"/>
    </xf>
    <xf numFmtId="2" fontId="9" fillId="17" borderId="19" xfId="0" applyNumberFormat="1" applyFont="1" applyFill="1" applyBorder="1" applyAlignment="1">
      <alignment horizontal="right"/>
    </xf>
    <xf numFmtId="1" fontId="8" fillId="41" borderId="0" xfId="0" applyNumberFormat="1" applyFont="1" applyFill="1" applyAlignment="1">
      <alignment horizontal="center"/>
    </xf>
    <xf numFmtId="2" fontId="8" fillId="19" borderId="0" xfId="0" applyNumberFormat="1" applyFont="1" applyFill="1" applyAlignment="1">
      <alignment horizontal="center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3" fontId="9" fillId="42" borderId="10" xfId="0" applyNumberFormat="1" applyFont="1" applyFill="1" applyBorder="1" applyAlignment="1">
      <alignment horizontal="center"/>
    </xf>
    <xf numFmtId="2" fontId="9" fillId="42" borderId="10" xfId="0" applyNumberFormat="1" applyFont="1" applyFill="1" applyBorder="1" applyAlignment="1">
      <alignment horizontal="center"/>
    </xf>
    <xf numFmtId="1" fontId="9" fillId="42" borderId="0" xfId="0" applyNumberFormat="1" applyFont="1" applyFill="1" applyAlignment="1">
      <alignment horizontal="center"/>
    </xf>
    <xf numFmtId="2" fontId="9" fillId="8" borderId="0" xfId="0" applyNumberFormat="1" applyFont="1" applyFill="1" applyAlignment="1">
      <alignment horizontal="center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3" fontId="9" fillId="43" borderId="0" xfId="0" applyNumberFormat="1" applyFont="1" applyFill="1" applyAlignment="1">
      <alignment horizontal="center"/>
    </xf>
    <xf numFmtId="2" fontId="9" fillId="26" borderId="0" xfId="0" applyNumberFormat="1" applyFont="1" applyFill="1" applyAlignment="1">
      <alignment horizontal="center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1" fontId="9" fillId="4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1" fontId="8" fillId="42" borderId="0" xfId="0" applyNumberFormat="1" applyFont="1" applyFill="1" applyAlignment="1">
      <alignment horizontal="center"/>
    </xf>
    <xf numFmtId="164" fontId="10" fillId="41" borderId="0" xfId="0" applyNumberFormat="1" applyFont="1" applyFill="1" applyAlignment="1">
      <alignment horizontal="center"/>
    </xf>
    <xf numFmtId="1" fontId="8" fillId="40" borderId="0" xfId="0" applyNumberFormat="1" applyFont="1" applyFill="1" applyAlignment="1">
      <alignment horizontal="center"/>
    </xf>
    <xf numFmtId="2" fontId="8" fillId="40" borderId="0" xfId="0" applyNumberFormat="1" applyFont="1" applyFill="1" applyAlignment="1">
      <alignment horizontal="center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2" xfId="52" applyNumberFormat="1" applyFont="1" applyBorder="1" applyAlignment="1" applyProtection="1">
      <alignment wrapText="1"/>
      <protection hidden="1"/>
    </xf>
    <xf numFmtId="4" fontId="60" fillId="0" borderId="12" xfId="52" applyNumberFormat="1" applyFont="1" applyFill="1" applyBorder="1" applyAlignment="1" applyProtection="1">
      <alignment wrapText="1"/>
      <protection hidden="1"/>
    </xf>
    <xf numFmtId="4" fontId="60" fillId="0" borderId="12" xfId="52" applyNumberFormat="1" applyFont="1" applyFill="1" applyBorder="1" applyAlignment="1" applyProtection="1">
      <alignment horizontal="center" wrapText="1"/>
      <protection hidden="1"/>
    </xf>
    <xf numFmtId="4" fontId="66" fillId="0" borderId="0" xfId="52" applyNumberFormat="1" applyFont="1" applyFill="1" applyBorder="1" applyAlignment="1" applyProtection="1">
      <alignment horizontal="right" wrapText="1"/>
      <protection hidden="1"/>
    </xf>
    <xf numFmtId="4" fontId="66" fillId="0" borderId="0" xfId="52" applyNumberFormat="1" applyFont="1" applyBorder="1" applyAlignment="1" applyProtection="1">
      <alignment horizontal="right" wrapText="1"/>
      <protection hidden="1"/>
    </xf>
    <xf numFmtId="4" fontId="59" fillId="0" borderId="0" xfId="52" applyNumberFormat="1" applyFont="1" applyBorder="1" applyProtection="1">
      <alignment/>
      <protection hidden="1"/>
    </xf>
    <xf numFmtId="0" fontId="50" fillId="0" borderId="0" xfId="52" applyFont="1" applyProtection="1">
      <alignment/>
      <protection hidden="1"/>
    </xf>
    <xf numFmtId="4" fontId="0" fillId="0" borderId="0" xfId="52" applyNumberFormat="1" applyFont="1" applyProtection="1">
      <alignment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9" fillId="3" borderId="17" xfId="0" applyFont="1" applyFill="1" applyBorder="1" applyAlignment="1">
      <alignment horizontal="center"/>
    </xf>
    <xf numFmtId="0" fontId="59" fillId="3" borderId="22" xfId="0" applyFont="1" applyFill="1" applyBorder="1" applyAlignment="1">
      <alignment horizontal="center"/>
    </xf>
    <xf numFmtId="0" fontId="59" fillId="3" borderId="18" xfId="0" applyFont="1" applyFill="1" applyBorder="1" applyAlignment="1">
      <alignment horizontal="center"/>
    </xf>
    <xf numFmtId="0" fontId="29" fillId="0" borderId="17" xfId="55" applyFont="1" applyBorder="1" applyAlignment="1">
      <alignment horizontal="center"/>
      <protection/>
    </xf>
    <xf numFmtId="0" fontId="29" fillId="0" borderId="18" xfId="55" applyFont="1" applyBorder="1" applyAlignment="1">
      <alignment horizontal="center"/>
      <protection/>
    </xf>
    <xf numFmtId="0" fontId="59" fillId="33" borderId="17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4" fontId="60" fillId="0" borderId="10" xfId="52" applyNumberFormat="1" applyFont="1" applyFill="1" applyBorder="1" applyAlignment="1" applyProtection="1" quotePrefix="1">
      <alignment horizontal="right" wrapText="1"/>
      <protection hidden="1"/>
    </xf>
    <xf numFmtId="4" fontId="60" fillId="0" borderId="10" xfId="52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wrapText="1"/>
      <protection hidden="1"/>
    </xf>
    <xf numFmtId="4" fontId="59" fillId="0" borderId="0" xfId="52" applyNumberFormat="1" applyFont="1" applyFill="1" applyBorder="1" applyAlignment="1" applyProtection="1">
      <alignment wrapText="1"/>
      <protection hidden="1"/>
    </xf>
    <xf numFmtId="4" fontId="60" fillId="0" borderId="0" xfId="52" applyNumberFormat="1" applyFont="1" applyAlignment="1" applyProtection="1">
      <alignment wrapText="1"/>
      <protection hidden="1"/>
    </xf>
    <xf numFmtId="4" fontId="60" fillId="0" borderId="10" xfId="52" applyNumberFormat="1" applyFont="1" applyBorder="1" applyAlignment="1" applyProtection="1">
      <alignment wrapText="1"/>
      <protection hidden="1"/>
    </xf>
    <xf numFmtId="4" fontId="59" fillId="0" borderId="10" xfId="52" applyNumberFormat="1" applyFont="1" applyFill="1" applyBorder="1" applyAlignment="1" applyProtection="1">
      <alignment horizontal="left" wrapText="1"/>
      <protection hidden="1"/>
    </xf>
    <xf numFmtId="4" fontId="60" fillId="0" borderId="14" xfId="52" applyNumberFormat="1" applyFont="1" applyFill="1" applyBorder="1" applyAlignment="1" applyProtection="1">
      <alignment wrapText="1"/>
      <protection hidden="1"/>
    </xf>
    <xf numFmtId="4" fontId="60" fillId="0" borderId="14" xfId="52" applyNumberFormat="1" applyFont="1" applyBorder="1" applyAlignment="1" applyProtection="1">
      <alignment wrapText="1"/>
      <protection hidden="1"/>
    </xf>
    <xf numFmtId="4" fontId="60" fillId="0" borderId="10" xfId="52" applyNumberFormat="1" applyFont="1" applyFill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Fill="1" applyBorder="1" applyAlignment="1" applyProtection="1">
      <alignment horizontal="left" wrapText="1"/>
      <protection hidden="1"/>
    </xf>
    <xf numFmtId="4" fontId="59" fillId="0" borderId="10" xfId="52" applyNumberFormat="1" applyFont="1" applyBorder="1" applyAlignment="1" applyProtection="1">
      <alignment horizontal="left" wrapText="1"/>
      <protection hidden="1"/>
    </xf>
    <xf numFmtId="0" fontId="6" fillId="0" borderId="10" xfId="52" applyFont="1" applyBorder="1" applyAlignment="1" applyProtection="1">
      <alignment wrapText="1"/>
      <protection hidden="1"/>
    </xf>
    <xf numFmtId="4" fontId="59" fillId="0" borderId="17" xfId="52" applyNumberFormat="1" applyFont="1" applyFill="1" applyBorder="1" applyAlignment="1" applyProtection="1">
      <alignment horizontal="left" wrapText="1"/>
      <protection hidden="1"/>
    </xf>
    <xf numFmtId="4" fontId="60" fillId="0" borderId="22" xfId="52" applyNumberFormat="1" applyFont="1" applyBorder="1" applyAlignment="1" applyProtection="1">
      <alignment wrapText="1"/>
      <protection hidden="1"/>
    </xf>
    <xf numFmtId="4" fontId="60" fillId="0" borderId="18" xfId="52" applyNumberFormat="1" applyFont="1" applyBorder="1" applyAlignment="1" applyProtection="1">
      <alignment wrapText="1"/>
      <protection hidden="1"/>
    </xf>
    <xf numFmtId="4" fontId="60" fillId="0" borderId="17" xfId="52" applyNumberFormat="1" applyFont="1" applyFill="1" applyBorder="1" applyAlignment="1" applyProtection="1">
      <alignment horizontal="left" wrapText="1"/>
      <protection hidden="1"/>
    </xf>
    <xf numFmtId="4" fontId="60" fillId="0" borderId="14" xfId="52" applyNumberFormat="1" applyFont="1" applyFill="1" applyBorder="1" applyAlignment="1" applyProtection="1">
      <alignment horizontal="left" wrapText="1"/>
      <protection hidden="1"/>
    </xf>
    <xf numFmtId="0" fontId="35" fillId="0" borderId="23" xfId="56" applyFont="1" applyBorder="1" applyAlignment="1" applyProtection="1">
      <alignment horizontal="center" wrapText="1"/>
      <protection hidden="1"/>
    </xf>
    <xf numFmtId="0" fontId="35" fillId="0" borderId="13" xfId="56" applyFont="1" applyBorder="1" applyAlignment="1" applyProtection="1">
      <alignment horizontal="center" wrapText="1"/>
      <protection hidden="1"/>
    </xf>
    <xf numFmtId="0" fontId="35" fillId="0" borderId="24" xfId="56" applyFont="1" applyBorder="1" applyAlignment="1" applyProtection="1">
      <alignment horizontal="center" wrapText="1"/>
      <protection hidden="1"/>
    </xf>
    <xf numFmtId="0" fontId="35" fillId="0" borderId="15" xfId="56" applyFont="1" applyBorder="1" applyAlignment="1" applyProtection="1">
      <alignment horizontal="center" wrapText="1"/>
      <protection hidden="1"/>
    </xf>
    <xf numFmtId="0" fontId="59" fillId="0" borderId="0" xfId="52" applyFont="1" applyAlignment="1" applyProtection="1">
      <alignment horizontal="center" vertical="center"/>
      <protection hidden="1"/>
    </xf>
    <xf numFmtId="4" fontId="59" fillId="38" borderId="10" xfId="52" applyNumberFormat="1" applyFont="1" applyFill="1" applyBorder="1" applyAlignment="1" applyProtection="1">
      <alignment horizontal="left" wrapText="1"/>
      <protection hidden="1"/>
    </xf>
    <xf numFmtId="4" fontId="60" fillId="0" borderId="17" xfId="52" applyNumberFormat="1" applyFont="1" applyBorder="1" applyAlignment="1" applyProtection="1">
      <alignment horizontal="center" wrapText="1"/>
      <protection hidden="1"/>
    </xf>
    <xf numFmtId="4" fontId="60" fillId="0" borderId="22" xfId="52" applyNumberFormat="1" applyFont="1" applyBorder="1" applyAlignment="1" applyProtection="1">
      <alignment horizontal="center" wrapText="1"/>
      <protection hidden="1"/>
    </xf>
    <xf numFmtId="4" fontId="60" fillId="0" borderId="18" xfId="52" applyNumberFormat="1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>
      <alignment horizontal="left" wrapText="1"/>
      <protection/>
    </xf>
    <xf numFmtId="0" fontId="6" fillId="0" borderId="10" xfId="52" applyFont="1" applyBorder="1" applyAlignment="1">
      <alignment wrapText="1"/>
      <protection/>
    </xf>
    <xf numFmtId="4" fontId="60" fillId="0" borderId="17" xfId="52" applyNumberFormat="1" applyFont="1" applyFill="1" applyBorder="1" applyAlignment="1" applyProtection="1">
      <alignment horizontal="center" wrapText="1"/>
      <protection hidden="1"/>
    </xf>
    <xf numFmtId="0" fontId="60" fillId="0" borderId="18" xfId="0" applyFont="1" applyBorder="1" applyAlignment="1" applyProtection="1">
      <alignment horizontal="center" wrapText="1"/>
      <protection hidden="1"/>
    </xf>
    <xf numFmtId="0" fontId="60" fillId="0" borderId="10" xfId="0" applyFont="1" applyBorder="1" applyAlignment="1" applyProtection="1">
      <alignment horizontal="center" wrapText="1"/>
      <protection hidden="1"/>
    </xf>
    <xf numFmtId="4" fontId="59" fillId="0" borderId="17" xfId="52" applyNumberFormat="1" applyFont="1" applyFill="1" applyBorder="1" applyAlignment="1" applyProtection="1">
      <alignment horizontal="center" wrapText="1"/>
      <protection hidden="1"/>
    </xf>
    <xf numFmtId="4" fontId="59" fillId="0" borderId="22" xfId="52" applyNumberFormat="1" applyFont="1" applyFill="1" applyBorder="1" applyAlignment="1" applyProtection="1">
      <alignment horizontal="center" wrapText="1"/>
      <protection hidden="1"/>
    </xf>
    <xf numFmtId="4" fontId="59" fillId="0" borderId="18" xfId="52" applyNumberFormat="1" applyFont="1" applyFill="1" applyBorder="1" applyAlignment="1" applyProtection="1">
      <alignment horizontal="center" wrapText="1"/>
      <protection hidden="1"/>
    </xf>
    <xf numFmtId="4" fontId="61" fillId="0" borderId="10" xfId="52" applyNumberFormat="1" applyFont="1" applyFill="1" applyBorder="1" applyAlignment="1" applyProtection="1">
      <alignment wrapText="1"/>
      <protection hidden="1"/>
    </xf>
    <xf numFmtId="4" fontId="61" fillId="0" borderId="10" xfId="52" applyNumberFormat="1" applyFont="1" applyBorder="1" applyAlignment="1" applyProtection="1">
      <alignment wrapText="1"/>
      <protection hidden="1"/>
    </xf>
    <xf numFmtId="4" fontId="60" fillId="0" borderId="17" xfId="52" applyNumberFormat="1" applyFont="1" applyFill="1" applyBorder="1" applyAlignment="1" applyProtection="1">
      <alignment horizontal="right" wrapText="1"/>
      <protection hidden="1"/>
    </xf>
    <xf numFmtId="4" fontId="60" fillId="0" borderId="22" xfId="52" applyNumberFormat="1" applyFont="1" applyBorder="1" applyAlignment="1" applyProtection="1">
      <alignment horizontal="right" wrapText="1"/>
      <protection hidden="1"/>
    </xf>
    <xf numFmtId="4" fontId="60" fillId="0" borderId="18" xfId="52" applyNumberFormat="1" applyFont="1" applyBorder="1" applyAlignment="1" applyProtection="1">
      <alignment horizontal="right" wrapText="1"/>
      <protection hidden="1"/>
    </xf>
    <xf numFmtId="4" fontId="60" fillId="0" borderId="22" xfId="52" applyNumberFormat="1" applyFont="1" applyFill="1" applyBorder="1" applyAlignment="1" applyProtection="1">
      <alignment horizontal="left" wrapText="1"/>
      <protection hidden="1"/>
    </xf>
    <xf numFmtId="4" fontId="60" fillId="0" borderId="18" xfId="52" applyNumberFormat="1" applyFont="1" applyFill="1" applyBorder="1" applyAlignment="1" applyProtection="1">
      <alignment horizontal="left" wrapText="1"/>
      <protection hidden="1"/>
    </xf>
    <xf numFmtId="4" fontId="60" fillId="0" borderId="10" xfId="52" applyNumberFormat="1" applyFont="1" applyFill="1" applyBorder="1" applyAlignment="1" applyProtection="1">
      <alignment horizontal="right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ноябрь" xfId="55"/>
    <cellStyle name="Обычный_ноябрь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6"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externalLink" Target="externalLinks/externalLink1.xml" /><Relationship Id="rId8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93;&#1072;&#1095;&#1077;&#1074;&#1089;&#1082;&#1086;&#1075;&#1086;%2012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"/>
      <sheetName val="январь"/>
      <sheetName val="март"/>
      <sheetName val="апрель"/>
      <sheetName val="февраль"/>
      <sheetName val="май"/>
      <sheetName val="июнь"/>
      <sheetName val="июль"/>
      <sheetName val="август"/>
      <sheetName val="сентябрь"/>
      <sheetName val="октябрь"/>
      <sheetName val="ноя2010г"/>
      <sheetName val="дек2010г"/>
      <sheetName val="январь2011"/>
      <sheetName val="февраль2011г"/>
      <sheetName val="март2011"/>
      <sheetName val="апрель2011г"/>
      <sheetName val="май2011г"/>
      <sheetName val="июнь2011г"/>
      <sheetName val="июль2011г"/>
      <sheetName val="август2011г"/>
      <sheetName val="сент2011г"/>
      <sheetName val="окт2011г"/>
      <sheetName val="ноя2011г"/>
      <sheetName val="декаб2011г"/>
      <sheetName val="янв 12"/>
      <sheetName val="февр2012г"/>
      <sheetName val="март2012г"/>
      <sheetName val="апр2012г"/>
      <sheetName val="май2012г"/>
      <sheetName val="июнь2012г"/>
      <sheetName val="июль2012г"/>
      <sheetName val="авг2012г"/>
      <sheetName val="сент2012г"/>
      <sheetName val="окт2012г"/>
      <sheetName val="нояб2012г"/>
      <sheetName val="декаб201г"/>
      <sheetName val="январь2013г"/>
      <sheetName val="февраль2013г"/>
      <sheetName val="март2013г"/>
      <sheetName val="апрель2013г"/>
      <sheetName val="май2013г"/>
      <sheetName val="июнь2013г"/>
      <sheetName val="июль2013г"/>
      <sheetName val="август 2013г"/>
      <sheetName val="сентябрь2013г"/>
      <sheetName val="окт 2013г"/>
      <sheetName val="11 13"/>
      <sheetName val="12 13г"/>
      <sheetName val="01 14г"/>
      <sheetName val="02 14 г"/>
      <sheetName val="03 14 г"/>
      <sheetName val="04 14 г"/>
      <sheetName val="05 14 г"/>
      <sheetName val="06 14 г"/>
      <sheetName val="07 14 г"/>
      <sheetName val="08 14 г"/>
      <sheetName val="09 14 г"/>
      <sheetName val="10 14 г"/>
      <sheetName val="11 14 г"/>
      <sheetName val="12 14 г"/>
      <sheetName val="01 15 г"/>
      <sheetName val="02 15 г"/>
      <sheetName val="03 15 г"/>
      <sheetName val="04 15 г"/>
      <sheetName val="05 15 г"/>
      <sheetName val="06 15 г"/>
      <sheetName val="07 15 г"/>
      <sheetName val="08 15 г"/>
      <sheetName val="09 15 г"/>
      <sheetName val="10 15 г"/>
      <sheetName val="11 15 г"/>
      <sheetName val="12 15 г"/>
      <sheetName val="01 16 г"/>
      <sheetName val="02 16 г"/>
      <sheetName val="03 16 г"/>
      <sheetName val="04 16 г"/>
      <sheetName val="05 16 г"/>
      <sheetName val="06 16 г"/>
      <sheetName val="07 16 г"/>
      <sheetName val="08 16 г"/>
      <sheetName val="09 16 г"/>
      <sheetName val="10 16 г"/>
      <sheetName val="11 16 г"/>
      <sheetName val="12 16 г"/>
      <sheetName val="01 17 г"/>
    </sheetNames>
    <sheetDataSet>
      <sheetData sheetId="26">
        <row r="47">
          <cell r="F47" t="str">
            <v>январь2012г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comments" Target="../comments8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4">
      <selection activeCell="K72" sqref="K72"/>
    </sheetView>
  </sheetViews>
  <sheetFormatPr defaultColWidth="9.140625" defaultRowHeight="15"/>
  <sheetData>
    <row r="2" ht="15">
      <c r="B2" t="s">
        <v>74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0</v>
      </c>
      <c r="C10" s="1">
        <v>3627.44</v>
      </c>
      <c r="D10" s="1">
        <v>1440.59</v>
      </c>
      <c r="E10" s="1">
        <v>1079.8</v>
      </c>
      <c r="F10" s="1">
        <f>SUM(D10:E10)</f>
        <v>2520.39</v>
      </c>
      <c r="G10" s="1">
        <v>1537.95</v>
      </c>
      <c r="H10" s="1"/>
      <c r="I10" s="1"/>
    </row>
    <row r="11" spans="1:9" ht="15">
      <c r="A11" s="1" t="s">
        <v>11</v>
      </c>
      <c r="B11" s="1">
        <v>0</v>
      </c>
      <c r="C11" s="1">
        <v>2416.4</v>
      </c>
      <c r="D11" s="1">
        <v>2433.35</v>
      </c>
      <c r="E11" s="1">
        <v>719.32</v>
      </c>
      <c r="F11" s="1">
        <f>SUM(D11:E11)</f>
        <v>3152.67</v>
      </c>
      <c r="G11" s="1">
        <v>10009.08</v>
      </c>
      <c r="H11" s="1"/>
      <c r="I11" s="1"/>
    </row>
    <row r="12" spans="1:9" ht="15">
      <c r="A12" s="1" t="s">
        <v>12</v>
      </c>
      <c r="B12" s="1"/>
      <c r="C12" s="2">
        <f>SUM(C10:C11)</f>
        <v>6043.84</v>
      </c>
      <c r="D12" s="1"/>
      <c r="E12" s="1"/>
      <c r="F12" s="2">
        <f>SUM(F10:F11)</f>
        <v>5673.0599999999995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 t="s">
        <v>76</v>
      </c>
      <c r="B19" s="1" t="s">
        <v>77</v>
      </c>
      <c r="C19" s="1"/>
      <c r="D19" s="1"/>
      <c r="E19" s="1">
        <v>2</v>
      </c>
      <c r="F19" s="1"/>
      <c r="G19" s="1"/>
      <c r="H19" s="1">
        <v>836</v>
      </c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>
        <v>836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37</v>
      </c>
      <c r="D43" s="1"/>
      <c r="E43" s="1">
        <v>0.57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39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3834.8500000000004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41</v>
      </c>
      <c r="E54" t="s">
        <v>42</v>
      </c>
      <c r="G54">
        <v>3834.85</v>
      </c>
    </row>
    <row r="55" ht="15">
      <c r="D55" t="s">
        <v>43</v>
      </c>
    </row>
    <row r="59" ht="15">
      <c r="B59" t="s">
        <v>44</v>
      </c>
    </row>
    <row r="60" ht="15">
      <c r="F60" t="s">
        <v>45</v>
      </c>
    </row>
    <row r="61" ht="15">
      <c r="F61" t="s">
        <v>46</v>
      </c>
    </row>
    <row r="62" ht="15">
      <c r="F62" t="s">
        <v>75</v>
      </c>
    </row>
    <row r="63" spans="3:6" ht="15">
      <c r="C63">
        <v>576.7</v>
      </c>
      <c r="F63" t="s">
        <v>47</v>
      </c>
    </row>
    <row r="65" spans="3:9" ht="15">
      <c r="C65" s="1" t="s">
        <v>48</v>
      </c>
      <c r="D65" s="1" t="s">
        <v>49</v>
      </c>
      <c r="E65" s="1"/>
      <c r="F65" s="1"/>
      <c r="G65" s="1" t="s">
        <v>50</v>
      </c>
      <c r="H65" s="1" t="s">
        <v>51</v>
      </c>
      <c r="I65" s="1"/>
    </row>
    <row r="66" spans="3:9" ht="15">
      <c r="C66" s="2">
        <v>1</v>
      </c>
      <c r="D66" s="2" t="s">
        <v>52</v>
      </c>
      <c r="E66" s="2"/>
      <c r="F66" s="2"/>
      <c r="G66" s="2" t="s">
        <v>53</v>
      </c>
      <c r="H66" s="2"/>
      <c r="I66" s="2">
        <v>6043.84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54</v>
      </c>
      <c r="E68" s="3"/>
      <c r="F68" s="3"/>
      <c r="G68" s="3" t="s">
        <v>53</v>
      </c>
      <c r="H68" s="3"/>
      <c r="I68" s="3">
        <v>5673.06</v>
      </c>
    </row>
    <row r="69" spans="3:9" ht="15">
      <c r="C69" s="1">
        <v>3</v>
      </c>
      <c r="D69" s="1" t="s">
        <v>55</v>
      </c>
      <c r="E69" s="1"/>
      <c r="F69" s="1"/>
      <c r="G69" s="1" t="s">
        <v>53</v>
      </c>
      <c r="H69" s="1"/>
      <c r="I69" s="1"/>
    </row>
    <row r="70" spans="3:9" ht="15">
      <c r="C70" s="4">
        <v>4</v>
      </c>
      <c r="D70" s="4" t="s">
        <v>56</v>
      </c>
      <c r="E70" s="4"/>
      <c r="F70" s="4"/>
      <c r="G70" s="4" t="s">
        <v>53</v>
      </c>
      <c r="H70" s="4"/>
      <c r="I70" s="4">
        <v>3834.85</v>
      </c>
    </row>
    <row r="71" spans="3:9" ht="15">
      <c r="C71" s="1"/>
      <c r="D71" s="1" t="s">
        <v>57</v>
      </c>
      <c r="E71" s="1"/>
      <c r="F71" s="1"/>
      <c r="G71" s="1" t="s">
        <v>53</v>
      </c>
      <c r="H71" s="1"/>
      <c r="I71" s="1">
        <v>1903.11</v>
      </c>
    </row>
    <row r="72" spans="3:9" ht="15">
      <c r="C72" s="1"/>
      <c r="D72" s="1"/>
      <c r="E72" s="1"/>
      <c r="F72" s="1"/>
      <c r="G72" s="1" t="s">
        <v>53</v>
      </c>
      <c r="H72" s="1"/>
      <c r="I72" s="1"/>
    </row>
    <row r="73" spans="3:9" ht="15">
      <c r="C73" s="1"/>
      <c r="D73" s="1" t="s">
        <v>58</v>
      </c>
      <c r="E73" s="1"/>
      <c r="F73" s="1"/>
      <c r="G73" s="1" t="s">
        <v>53</v>
      </c>
      <c r="H73" s="1"/>
      <c r="I73" s="1">
        <v>911.19</v>
      </c>
    </row>
    <row r="74" spans="3:9" ht="15">
      <c r="C74" s="1"/>
      <c r="D74" s="1" t="s">
        <v>59</v>
      </c>
      <c r="E74" s="1"/>
      <c r="F74" s="1">
        <v>6</v>
      </c>
      <c r="G74" s="1" t="s">
        <v>60</v>
      </c>
      <c r="H74" s="1"/>
      <c r="I74" s="1"/>
    </row>
    <row r="75" spans="3:9" ht="15">
      <c r="C75" s="1"/>
      <c r="D75" s="1" t="s">
        <v>61</v>
      </c>
      <c r="E75" s="1"/>
      <c r="F75" s="1">
        <v>6</v>
      </c>
      <c r="G75" s="1" t="s">
        <v>60</v>
      </c>
      <c r="H75" s="1"/>
      <c r="I75" s="1"/>
    </row>
    <row r="76" spans="3:9" ht="15">
      <c r="C76" s="1"/>
      <c r="D76" s="1" t="s">
        <v>62</v>
      </c>
      <c r="E76" s="1"/>
      <c r="F76" s="1"/>
      <c r="G76" s="1" t="s">
        <v>53</v>
      </c>
      <c r="H76" s="1"/>
      <c r="I76" s="1"/>
    </row>
    <row r="77" spans="3:9" ht="15">
      <c r="C77" s="1"/>
      <c r="D77" s="1" t="s">
        <v>11</v>
      </c>
      <c r="E77" s="1"/>
      <c r="F77" s="1"/>
      <c r="G77" s="1" t="s">
        <v>53</v>
      </c>
      <c r="H77" s="1"/>
      <c r="I77" s="1"/>
    </row>
    <row r="78" spans="3:9" ht="15">
      <c r="C78" s="1"/>
      <c r="D78" s="1" t="s">
        <v>63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64</v>
      </c>
      <c r="E79" s="1"/>
      <c r="F79" s="1"/>
      <c r="G79" s="1" t="s">
        <v>53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65</v>
      </c>
      <c r="E84" s="1"/>
      <c r="F84" s="1"/>
      <c r="G84" s="1" t="s">
        <v>53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66</v>
      </c>
      <c r="E86" s="1"/>
      <c r="F86" s="1"/>
      <c r="G86" s="1" t="s">
        <v>53</v>
      </c>
      <c r="H86" s="1"/>
      <c r="I86" s="1"/>
    </row>
    <row r="87" spans="3:9" ht="15">
      <c r="C87" s="1"/>
      <c r="D87" s="1" t="s">
        <v>67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68</v>
      </c>
      <c r="E88" s="1"/>
      <c r="F88" s="1"/>
      <c r="G88" s="1" t="s">
        <v>53</v>
      </c>
      <c r="H88" s="1"/>
      <c r="I88" s="1"/>
    </row>
    <row r="89" spans="3:9" ht="15">
      <c r="C89" s="1">
        <v>7</v>
      </c>
      <c r="D89" s="1" t="s">
        <v>69</v>
      </c>
      <c r="E89" s="1"/>
      <c r="F89" s="1"/>
      <c r="G89" s="1" t="s">
        <v>53</v>
      </c>
      <c r="H89" s="1"/>
      <c r="I89" s="1"/>
    </row>
    <row r="90" spans="3:9" ht="15">
      <c r="C90" s="1">
        <v>8</v>
      </c>
      <c r="D90" s="1" t="s">
        <v>54</v>
      </c>
      <c r="E90" s="1"/>
      <c r="F90" s="1"/>
      <c r="G90" s="1" t="s">
        <v>53</v>
      </c>
      <c r="H90" s="1"/>
      <c r="I90" s="1"/>
    </row>
    <row r="91" spans="3:9" ht="15">
      <c r="C91" s="1">
        <v>9</v>
      </c>
      <c r="D91" s="1" t="s">
        <v>70</v>
      </c>
      <c r="E91" s="1"/>
      <c r="F91" s="1"/>
      <c r="G91" s="1" t="s">
        <v>53</v>
      </c>
      <c r="H91" s="1"/>
      <c r="I91" s="1"/>
    </row>
    <row r="92" spans="3:9" ht="15">
      <c r="C92" s="1">
        <v>10</v>
      </c>
      <c r="D92" s="1" t="s">
        <v>71</v>
      </c>
      <c r="E92" s="1"/>
      <c r="F92" s="1"/>
      <c r="G92" s="1" t="s">
        <v>53</v>
      </c>
      <c r="H92" s="1"/>
      <c r="I92" s="1">
        <v>1838.21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72</v>
      </c>
    </row>
    <row r="97" ht="15">
      <c r="E97" t="s">
        <v>73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52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135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5080.45</v>
      </c>
      <c r="C10" s="1">
        <v>3041.47</v>
      </c>
      <c r="D10" s="1">
        <v>3088.53</v>
      </c>
      <c r="E10" s="1"/>
      <c r="F10" s="1">
        <f>SUM(D10:E10)</f>
        <v>3088.53</v>
      </c>
      <c r="G10" s="1">
        <v>5033.39</v>
      </c>
      <c r="H10" s="1"/>
      <c r="I10" s="1"/>
    </row>
    <row r="11" spans="1:9" ht="15">
      <c r="A11" s="1" t="s">
        <v>11</v>
      </c>
      <c r="B11" s="1">
        <v>11675.57</v>
      </c>
      <c r="C11" s="1">
        <v>3981.91</v>
      </c>
      <c r="D11" s="1">
        <v>4043.52</v>
      </c>
      <c r="E11" s="1"/>
      <c r="F11" s="1">
        <v>4043.52</v>
      </c>
      <c r="G11" s="1">
        <v>11613.96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7132.05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 t="s">
        <v>137</v>
      </c>
      <c r="C20" s="1" t="s">
        <v>138</v>
      </c>
      <c r="D20" s="1"/>
      <c r="E20" s="1"/>
      <c r="F20" s="1"/>
      <c r="G20" s="1"/>
      <c r="H20" s="1">
        <v>14866.72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18848.609999999997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136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7132.05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18848.61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138</v>
      </c>
      <c r="E72" s="1"/>
      <c r="F72" s="1"/>
      <c r="G72" s="1"/>
      <c r="H72" s="1"/>
      <c r="I72" s="1">
        <v>14866.72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13954.5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2237.94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72</v>
      </c>
    </row>
    <row r="85" ht="15">
      <c r="E85" t="s">
        <v>73</v>
      </c>
    </row>
  </sheetData>
  <sheetProtection/>
  <printOptions/>
  <pageMargins left="0.7086614173228347" right="0.7086614173228347" top="0.32" bottom="0.1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16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140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5033.39</v>
      </c>
      <c r="C10" s="1">
        <v>3041.47</v>
      </c>
      <c r="D10" s="1">
        <v>3290.08</v>
      </c>
      <c r="E10" s="1"/>
      <c r="F10" s="1">
        <f>SUM(D10:E10)</f>
        <v>3290.08</v>
      </c>
      <c r="G10" s="1">
        <v>4784.78</v>
      </c>
      <c r="H10" s="1"/>
      <c r="I10" s="1"/>
    </row>
    <row r="11" spans="1:9" ht="15">
      <c r="A11" s="1" t="s">
        <v>11</v>
      </c>
      <c r="B11" s="1">
        <v>11613.96</v>
      </c>
      <c r="C11" s="1">
        <v>3981.91</v>
      </c>
      <c r="D11" s="1">
        <v>3863.15</v>
      </c>
      <c r="E11" s="1"/>
      <c r="F11" s="1">
        <v>3863.15</v>
      </c>
      <c r="G11" s="1">
        <v>11732.72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7153.23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139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7153.23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138</v>
      </c>
      <c r="E72" s="1"/>
      <c r="F72" s="1"/>
      <c r="G72" s="1"/>
      <c r="H72" s="1"/>
      <c r="I72" s="1">
        <v>14866.72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2237.94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5409.28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72</v>
      </c>
    </row>
    <row r="85" ht="15">
      <c r="E85" t="s">
        <v>73</v>
      </c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52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142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4784.78</v>
      </c>
      <c r="C10" s="1">
        <v>3041.47</v>
      </c>
      <c r="D10" s="1">
        <v>3273.38</v>
      </c>
      <c r="E10" s="1"/>
      <c r="F10" s="1">
        <f>SUM(D10:E10)</f>
        <v>3273.38</v>
      </c>
      <c r="G10" s="1">
        <v>4552.87</v>
      </c>
      <c r="H10" s="1"/>
      <c r="I10" s="1"/>
    </row>
    <row r="11" spans="1:9" ht="15">
      <c r="A11" s="1" t="s">
        <v>11</v>
      </c>
      <c r="B11" s="1">
        <v>11732.72</v>
      </c>
      <c r="C11" s="1">
        <v>3981.91</v>
      </c>
      <c r="D11" s="1">
        <v>4046.73</v>
      </c>
      <c r="E11" s="1"/>
      <c r="F11" s="1">
        <v>4046.73</v>
      </c>
      <c r="G11" s="1">
        <v>11667.9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7320.110000000001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 t="s">
        <v>143</v>
      </c>
      <c r="C19" s="1" t="s">
        <v>144</v>
      </c>
      <c r="D19" s="1"/>
      <c r="E19" s="1">
        <v>2</v>
      </c>
      <c r="F19" s="1"/>
      <c r="G19" s="1"/>
      <c r="H19" s="1">
        <v>981.82</v>
      </c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 t="s">
        <v>207</v>
      </c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SUM(H19:H39)</f>
        <v>4963.710000000001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141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7320.11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4963.71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144</v>
      </c>
      <c r="E72" s="1"/>
      <c r="F72" s="1"/>
      <c r="G72" s="1"/>
      <c r="H72" s="1"/>
      <c r="I72" s="1">
        <v>981.82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5409.28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7765.68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46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142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4552.87</v>
      </c>
      <c r="C10" s="1">
        <v>3041.47</v>
      </c>
      <c r="D10" s="1">
        <v>2579.41</v>
      </c>
      <c r="E10" s="1"/>
      <c r="F10" s="1">
        <f>SUM(D10:E10)</f>
        <v>2579.41</v>
      </c>
      <c r="G10" s="1">
        <v>5014.93</v>
      </c>
      <c r="H10" s="1"/>
      <c r="I10" s="1"/>
    </row>
    <row r="11" spans="1:9" ht="15">
      <c r="A11" s="1" t="s">
        <v>11</v>
      </c>
      <c r="B11" s="1">
        <v>11667.9</v>
      </c>
      <c r="C11" s="1">
        <v>3981.91</v>
      </c>
      <c r="D11" s="1">
        <v>3376.98</v>
      </c>
      <c r="E11" s="1"/>
      <c r="F11" s="1">
        <v>3376.98</v>
      </c>
      <c r="G11" s="1">
        <v>12272.83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5956.389999999999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 t="s">
        <v>145</v>
      </c>
      <c r="C20" s="1" t="s">
        <v>146</v>
      </c>
      <c r="D20" s="1"/>
      <c r="E20" s="1"/>
      <c r="F20" s="1"/>
      <c r="G20" s="1"/>
      <c r="H20" s="1">
        <v>408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4389.89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147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5956.39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4389.89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7765.68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9332.18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</sheetData>
  <sheetProtection/>
  <printOptions/>
  <pageMargins left="0.7086614173228347" right="0.7086614173228347" top="0.22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7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148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5014.93</v>
      </c>
      <c r="C10" s="1">
        <v>3041.47</v>
      </c>
      <c r="D10" s="1">
        <v>3624.12</v>
      </c>
      <c r="E10" s="1"/>
      <c r="F10" s="1">
        <f>SUM(D10:E10)</f>
        <v>3624.12</v>
      </c>
      <c r="G10" s="1">
        <v>4432.28</v>
      </c>
      <c r="H10" s="1"/>
      <c r="I10" s="1"/>
    </row>
    <row r="11" spans="1:9" ht="15">
      <c r="A11" s="1" t="s">
        <v>11</v>
      </c>
      <c r="B11" s="1">
        <v>12272.83</v>
      </c>
      <c r="C11" s="1">
        <v>3981.91</v>
      </c>
      <c r="D11" s="1">
        <v>4744.72</v>
      </c>
      <c r="E11" s="1"/>
      <c r="F11" s="1">
        <v>4744.72</v>
      </c>
      <c r="G11" s="1">
        <v>11510.02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8368.84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147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8368.84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9332.18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13719.13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</sheetData>
  <sheetProtection/>
  <printOptions/>
  <pageMargins left="0.7086614173228347" right="0.7086614173228347" top="0.35" bottom="0.3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0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149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4432.28</v>
      </c>
      <c r="C10" s="1">
        <v>3041.47</v>
      </c>
      <c r="D10" s="1">
        <v>2855.52</v>
      </c>
      <c r="E10" s="1"/>
      <c r="F10" s="1">
        <f>SUM(D10:E10)</f>
        <v>2855.52</v>
      </c>
      <c r="G10" s="1">
        <v>4618.23</v>
      </c>
      <c r="H10" s="1"/>
      <c r="I10" s="1"/>
    </row>
    <row r="11" spans="1:9" ht="15">
      <c r="A11" s="1" t="s">
        <v>11</v>
      </c>
      <c r="B11" s="1">
        <v>11510.02</v>
      </c>
      <c r="C11" s="1">
        <v>3981.91</v>
      </c>
      <c r="D11" s="1">
        <v>3738.48</v>
      </c>
      <c r="E11" s="1"/>
      <c r="F11" s="1">
        <v>3738.48</v>
      </c>
      <c r="G11" s="1">
        <v>11753.45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6594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150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6594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13719.13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16331.24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</sheetData>
  <sheetProtection/>
  <printOptions/>
  <pageMargins left="0.7086614173228347" right="0.7086614173228347" top="0.28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7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152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4618.23</v>
      </c>
      <c r="C10" s="1">
        <v>3041.47</v>
      </c>
      <c r="D10" s="1">
        <v>2297.74</v>
      </c>
      <c r="E10" s="1"/>
      <c r="F10" s="1">
        <f>SUM(D10:E10)</f>
        <v>2297.74</v>
      </c>
      <c r="G10" s="1">
        <v>5361.96</v>
      </c>
      <c r="H10" s="1"/>
      <c r="I10" s="1"/>
    </row>
    <row r="11" spans="1:9" ht="15">
      <c r="A11" s="1" t="s">
        <v>11</v>
      </c>
      <c r="B11" s="1">
        <v>11753.45</v>
      </c>
      <c r="C11" s="1">
        <v>3981.91</v>
      </c>
      <c r="D11" s="1">
        <v>3008.19</v>
      </c>
      <c r="E11" s="1"/>
      <c r="F11" s="1">
        <v>3008.19</v>
      </c>
      <c r="G11" s="1">
        <v>12727.17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5305.93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151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5305.93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16331.24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17655.28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</sheetData>
  <sheetProtection/>
  <printOptions/>
  <pageMargins left="0.7086614173228347" right="0.7086614173228347" top="0.22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56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154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5361.96</v>
      </c>
      <c r="C10" s="1">
        <v>3041.47</v>
      </c>
      <c r="D10" s="1">
        <v>2484.96</v>
      </c>
      <c r="E10" s="1"/>
      <c r="F10" s="1">
        <f>SUM(D10:E10)</f>
        <v>2484.96</v>
      </c>
      <c r="G10" s="1">
        <v>5918.47</v>
      </c>
      <c r="H10" s="1"/>
      <c r="I10" s="1"/>
    </row>
    <row r="11" spans="1:9" ht="15">
      <c r="A11" s="1" t="s">
        <v>11</v>
      </c>
      <c r="B11" s="1">
        <v>12727.17</v>
      </c>
      <c r="C11" s="1">
        <v>3981.9</v>
      </c>
      <c r="D11" s="1">
        <v>3253.33</v>
      </c>
      <c r="E11" s="1"/>
      <c r="F11" s="1">
        <v>3253.33</v>
      </c>
      <c r="G11" s="1">
        <v>13455.74</v>
      </c>
      <c r="H11" s="1"/>
      <c r="I11" s="1"/>
    </row>
    <row r="12" spans="1:9" ht="15">
      <c r="A12" s="1" t="s">
        <v>12</v>
      </c>
      <c r="B12" s="1"/>
      <c r="C12" s="2">
        <f>SUM(C10:C11)</f>
        <v>7023.37</v>
      </c>
      <c r="D12" s="1"/>
      <c r="E12" s="1"/>
      <c r="F12" s="2">
        <f>SUM(F10:F11)</f>
        <v>5738.29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155</v>
      </c>
      <c r="J21" s="1"/>
      <c r="K21" s="1"/>
      <c r="L21" s="1"/>
      <c r="M21" s="1">
        <v>710.2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153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7023.37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5738.29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9434.59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155</v>
      </c>
      <c r="E71" s="1"/>
      <c r="F71" s="1"/>
      <c r="G71" s="1"/>
      <c r="H71" s="1"/>
      <c r="I71" s="1">
        <v>710.2</v>
      </c>
      <c r="K71" s="1"/>
      <c r="L71" s="1"/>
      <c r="M71" s="1"/>
      <c r="N71" s="1"/>
      <c r="O71" s="1"/>
    </row>
    <row r="72" spans="3:15" ht="15">
      <c r="C72" s="1"/>
      <c r="D72" s="1" t="s">
        <v>207</v>
      </c>
      <c r="E72" s="1"/>
      <c r="F72" s="1"/>
      <c r="G72" s="1"/>
      <c r="H72" s="1"/>
      <c r="I72" s="1">
        <v>4742.5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17655.28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f>I76+I56-I58</f>
        <v>13958.98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  <row r="84" ht="15">
      <c r="C84" t="s">
        <v>156</v>
      </c>
    </row>
    <row r="85" spans="3:8" ht="15">
      <c r="C85" s="1" t="s">
        <v>207</v>
      </c>
      <c r="D85" s="1"/>
      <c r="E85" s="1"/>
      <c r="F85" s="1"/>
      <c r="G85" s="1"/>
      <c r="H85" s="1">
        <v>4742.5</v>
      </c>
    </row>
  </sheetData>
  <sheetProtection/>
  <printOptions/>
  <pageMargins left="0.7086614173228347" right="0.7086614173228347" top="0.24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13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154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5283.56</v>
      </c>
      <c r="C10" s="1">
        <v>3041.47</v>
      </c>
      <c r="D10" s="1">
        <v>2839.65</v>
      </c>
      <c r="E10" s="1"/>
      <c r="F10" s="1">
        <f>SUM(D10:E10)</f>
        <v>2839.65</v>
      </c>
      <c r="G10" s="1">
        <v>5485.38</v>
      </c>
      <c r="H10" s="1"/>
      <c r="I10" s="1"/>
    </row>
    <row r="11" spans="1:9" ht="15">
      <c r="A11" s="1" t="s">
        <v>11</v>
      </c>
      <c r="B11" s="1">
        <v>12624.51</v>
      </c>
      <c r="C11" s="1">
        <v>3981.91</v>
      </c>
      <c r="D11" s="1">
        <v>3717.72</v>
      </c>
      <c r="E11" s="1"/>
      <c r="F11" s="1">
        <v>3717.72</v>
      </c>
      <c r="G11" s="1">
        <v>12888.7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6557.37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155</v>
      </c>
      <c r="J21" s="1"/>
      <c r="K21" s="1" t="s">
        <v>158</v>
      </c>
      <c r="L21" s="1"/>
      <c r="M21" s="1">
        <v>710.2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157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6557.37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4692.09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155</v>
      </c>
      <c r="E71" s="1"/>
      <c r="F71" s="1" t="s">
        <v>158</v>
      </c>
      <c r="G71" s="1"/>
      <c r="H71" s="1"/>
      <c r="I71" s="1">
        <v>710.2</v>
      </c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13958.98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f>I76+I56-I58</f>
        <v>15824.259999999998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  <row r="84" ht="15">
      <c r="C84" t="s">
        <v>156</v>
      </c>
    </row>
    <row r="85" spans="3:8" ht="15">
      <c r="C85" s="1" t="s">
        <v>208</v>
      </c>
      <c r="D85" s="1"/>
      <c r="E85" s="1"/>
      <c r="F85" s="1"/>
      <c r="G85" s="1"/>
      <c r="H85" s="1">
        <v>4742.5</v>
      </c>
    </row>
  </sheetData>
  <sheetProtection/>
  <printOptions/>
  <pageMargins left="0.7086614173228347" right="0.7086614173228347" top="0.22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39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154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5918.47</v>
      </c>
      <c r="C10" s="1">
        <v>3041.47</v>
      </c>
      <c r="D10" s="1">
        <v>3676.38</v>
      </c>
      <c r="E10" s="1"/>
      <c r="F10" s="1">
        <f>SUM(D10:E10)</f>
        <v>3676.38</v>
      </c>
      <c r="G10" s="1">
        <v>5283.56</v>
      </c>
      <c r="H10" s="1"/>
      <c r="I10" s="1"/>
    </row>
    <row r="11" spans="1:9" ht="15">
      <c r="A11" s="1" t="s">
        <v>11</v>
      </c>
      <c r="B11" s="1">
        <v>13455.74</v>
      </c>
      <c r="C11" s="1">
        <v>3981.91</v>
      </c>
      <c r="D11" s="1">
        <v>4813.14</v>
      </c>
      <c r="E11" s="1"/>
      <c r="F11" s="1">
        <v>4813.14</v>
      </c>
      <c r="G11" s="1">
        <v>12624.51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8489.52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155</v>
      </c>
      <c r="J21" s="1"/>
      <c r="K21" s="1"/>
      <c r="L21" s="1"/>
      <c r="M21" s="1">
        <v>710.2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159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8489.52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f>H40+M21</f>
        <v>4692.09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155</v>
      </c>
      <c r="E71" s="1"/>
      <c r="F71" s="1" t="s">
        <v>158</v>
      </c>
      <c r="G71" s="1"/>
      <c r="H71" s="1"/>
      <c r="I71" s="1">
        <v>710.2</v>
      </c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15824.26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f>I76+I56-I58</f>
        <v>19621.69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  <row r="84" ht="15">
      <c r="C84" t="s">
        <v>156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64">
      <selection activeCell="K72" sqref="K72"/>
    </sheetView>
  </sheetViews>
  <sheetFormatPr defaultColWidth="9.140625" defaultRowHeight="15"/>
  <sheetData>
    <row r="2" ht="15">
      <c r="B2" t="s">
        <v>78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1537.95</v>
      </c>
      <c r="C10" s="1">
        <v>3627.44</v>
      </c>
      <c r="D10" s="1">
        <v>3262.73</v>
      </c>
      <c r="E10" s="1"/>
      <c r="F10" s="1">
        <f>SUM(D10:E10)</f>
        <v>3262.73</v>
      </c>
      <c r="G10" s="1">
        <v>1902.66</v>
      </c>
      <c r="H10" s="1"/>
      <c r="I10" s="1"/>
    </row>
    <row r="11" spans="1:9" ht="15">
      <c r="A11" s="1" t="s">
        <v>11</v>
      </c>
      <c r="B11" s="1">
        <v>10009.08</v>
      </c>
      <c r="C11" s="1">
        <v>2416.38</v>
      </c>
      <c r="D11" s="1">
        <v>3134.83</v>
      </c>
      <c r="E11" s="1"/>
      <c r="F11" s="1">
        <f>SUM(D11:E11)</f>
        <v>3134.83</v>
      </c>
      <c r="G11" s="1">
        <v>9290.63</v>
      </c>
      <c r="H11" s="1"/>
      <c r="I11" s="1"/>
    </row>
    <row r="12" spans="1:9" ht="15">
      <c r="A12" s="1" t="s">
        <v>12</v>
      </c>
      <c r="B12" s="1"/>
      <c r="C12" s="2">
        <f>SUM(C10:C11)</f>
        <v>6043.82</v>
      </c>
      <c r="D12" s="1"/>
      <c r="E12" s="1"/>
      <c r="F12" s="2">
        <f>SUM(F10:F11)</f>
        <v>6397.5599999999995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80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39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41</v>
      </c>
      <c r="E54" t="s">
        <v>42</v>
      </c>
      <c r="G54">
        <v>3327.57</v>
      </c>
    </row>
    <row r="55" ht="15">
      <c r="D55" t="s">
        <v>43</v>
      </c>
    </row>
    <row r="59" ht="15">
      <c r="B59" t="s">
        <v>44</v>
      </c>
    </row>
    <row r="60" ht="15">
      <c r="F60" t="s">
        <v>45</v>
      </c>
    </row>
    <row r="61" ht="15">
      <c r="F61" t="s">
        <v>46</v>
      </c>
    </row>
    <row r="62" ht="15">
      <c r="F62" t="s">
        <v>75</v>
      </c>
    </row>
    <row r="63" spans="3:6" ht="15">
      <c r="C63">
        <v>576.7</v>
      </c>
      <c r="F63" t="s">
        <v>79</v>
      </c>
    </row>
    <row r="65" spans="3:9" ht="15">
      <c r="C65" s="1" t="s">
        <v>48</v>
      </c>
      <c r="D65" s="1" t="s">
        <v>49</v>
      </c>
      <c r="E65" s="1"/>
      <c r="F65" s="1"/>
      <c r="G65" s="1" t="s">
        <v>50</v>
      </c>
      <c r="H65" s="1" t="s">
        <v>51</v>
      </c>
      <c r="I65" s="1"/>
    </row>
    <row r="66" spans="3:9" ht="15">
      <c r="C66" s="2">
        <v>1</v>
      </c>
      <c r="D66" s="2" t="s">
        <v>52</v>
      </c>
      <c r="E66" s="2"/>
      <c r="F66" s="2"/>
      <c r="G66" s="2" t="s">
        <v>53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54</v>
      </c>
      <c r="E68" s="3"/>
      <c r="F68" s="3"/>
      <c r="G68" s="3" t="s">
        <v>53</v>
      </c>
      <c r="H68" s="3"/>
      <c r="I68" s="3">
        <v>6397.56</v>
      </c>
    </row>
    <row r="69" spans="3:9" ht="15">
      <c r="C69" s="1">
        <v>3</v>
      </c>
      <c r="D69" s="1" t="s">
        <v>55</v>
      </c>
      <c r="E69" s="1"/>
      <c r="F69" s="1"/>
      <c r="G69" s="1" t="s">
        <v>53</v>
      </c>
      <c r="H69" s="1"/>
      <c r="I69" s="1"/>
    </row>
    <row r="70" spans="3:9" ht="15">
      <c r="C70" s="4">
        <v>4</v>
      </c>
      <c r="D70" s="4" t="s">
        <v>56</v>
      </c>
      <c r="E70" s="4"/>
      <c r="F70" s="4"/>
      <c r="G70" s="4" t="s">
        <v>53</v>
      </c>
      <c r="H70" s="4"/>
      <c r="I70" s="4">
        <v>3327.57</v>
      </c>
    </row>
    <row r="71" spans="3:9" ht="15">
      <c r="C71" s="1"/>
      <c r="D71" s="1" t="s">
        <v>57</v>
      </c>
      <c r="E71" s="1"/>
      <c r="F71" s="1"/>
      <c r="G71" s="1" t="s">
        <v>53</v>
      </c>
      <c r="H71" s="1"/>
      <c r="I71" s="1">
        <v>1903.11</v>
      </c>
    </row>
    <row r="72" spans="3:9" ht="15">
      <c r="C72" s="1"/>
      <c r="D72" s="1"/>
      <c r="E72" s="1"/>
      <c r="F72" s="1"/>
      <c r="G72" s="1" t="s">
        <v>53</v>
      </c>
      <c r="H72" s="1"/>
      <c r="I72" s="1"/>
    </row>
    <row r="73" spans="3:9" ht="15">
      <c r="C73" s="1"/>
      <c r="D73" s="1" t="s">
        <v>58</v>
      </c>
      <c r="E73" s="1"/>
      <c r="F73" s="1"/>
      <c r="G73" s="1" t="s">
        <v>53</v>
      </c>
      <c r="H73" s="1"/>
      <c r="I73" s="1">
        <v>911.19</v>
      </c>
    </row>
    <row r="74" spans="3:9" ht="15">
      <c r="C74" s="1"/>
      <c r="D74" s="1" t="s">
        <v>59</v>
      </c>
      <c r="E74" s="1"/>
      <c r="F74" s="1">
        <v>6</v>
      </c>
      <c r="G74" s="1" t="s">
        <v>60</v>
      </c>
      <c r="H74" s="1"/>
      <c r="I74" s="1"/>
    </row>
    <row r="75" spans="3:9" ht="15">
      <c r="C75" s="1"/>
      <c r="D75" s="1" t="s">
        <v>61</v>
      </c>
      <c r="E75" s="1"/>
      <c r="F75" s="1">
        <v>6</v>
      </c>
      <c r="G75" s="1" t="s">
        <v>60</v>
      </c>
      <c r="H75" s="1"/>
      <c r="I75" s="1"/>
    </row>
    <row r="76" spans="3:9" ht="15">
      <c r="C76" s="1"/>
      <c r="D76" s="1" t="s">
        <v>80</v>
      </c>
      <c r="E76" s="1"/>
      <c r="F76" s="1"/>
      <c r="G76" s="1" t="s">
        <v>53</v>
      </c>
      <c r="H76" s="1"/>
      <c r="I76" s="1">
        <v>328.72</v>
      </c>
    </row>
    <row r="77" spans="3:9" ht="15">
      <c r="C77" s="1"/>
      <c r="D77" s="1" t="s">
        <v>11</v>
      </c>
      <c r="E77" s="1"/>
      <c r="F77" s="1"/>
      <c r="G77" s="1" t="s">
        <v>53</v>
      </c>
      <c r="H77" s="1"/>
      <c r="I77" s="1"/>
    </row>
    <row r="78" spans="3:9" ht="15">
      <c r="C78" s="1"/>
      <c r="D78" s="1" t="s">
        <v>63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64</v>
      </c>
      <c r="E79" s="1"/>
      <c r="F79" s="1"/>
      <c r="G79" s="1" t="s">
        <v>53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65</v>
      </c>
      <c r="E84" s="1"/>
      <c r="F84" s="1"/>
      <c r="G84" s="1" t="s">
        <v>53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66</v>
      </c>
      <c r="E86" s="1"/>
      <c r="F86" s="1"/>
      <c r="G86" s="1" t="s">
        <v>53</v>
      </c>
      <c r="H86" s="1"/>
      <c r="I86" s="1"/>
    </row>
    <row r="87" spans="3:9" ht="15">
      <c r="C87" s="1"/>
      <c r="D87" s="1" t="s">
        <v>67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68</v>
      </c>
      <c r="E88" s="1"/>
      <c r="F88" s="1"/>
      <c r="G88" s="1" t="s">
        <v>53</v>
      </c>
      <c r="H88" s="1"/>
      <c r="I88" s="1">
        <v>1838.21</v>
      </c>
    </row>
    <row r="89" spans="3:9" ht="15">
      <c r="C89" s="1">
        <v>7</v>
      </c>
      <c r="D89" s="1" t="s">
        <v>69</v>
      </c>
      <c r="E89" s="1"/>
      <c r="F89" s="1"/>
      <c r="G89" s="1" t="s">
        <v>53</v>
      </c>
      <c r="H89" s="1"/>
      <c r="I89" s="1"/>
    </row>
    <row r="90" spans="3:9" ht="15">
      <c r="C90" s="1">
        <v>8</v>
      </c>
      <c r="D90" s="1" t="s">
        <v>54</v>
      </c>
      <c r="E90" s="1"/>
      <c r="F90" s="1"/>
      <c r="G90" s="1" t="s">
        <v>53</v>
      </c>
      <c r="H90" s="1"/>
      <c r="I90" s="1"/>
    </row>
    <row r="91" spans="3:9" ht="15">
      <c r="C91" s="1">
        <v>9</v>
      </c>
      <c r="D91" s="1" t="s">
        <v>70</v>
      </c>
      <c r="E91" s="1"/>
      <c r="F91" s="1"/>
      <c r="G91" s="1" t="s">
        <v>53</v>
      </c>
      <c r="H91" s="1"/>
      <c r="I91" s="1"/>
    </row>
    <row r="92" spans="3:9" ht="15">
      <c r="C92" s="1">
        <v>10</v>
      </c>
      <c r="D92" s="1" t="s">
        <v>71</v>
      </c>
      <c r="E92" s="1"/>
      <c r="F92" s="1"/>
      <c r="G92" s="1" t="s">
        <v>53</v>
      </c>
      <c r="H92" s="1"/>
      <c r="I92" s="1">
        <v>4907.2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72</v>
      </c>
    </row>
    <row r="97" ht="15">
      <c r="E97" t="s">
        <v>73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85"/>
  <sheetViews>
    <sheetView zoomScale="110" zoomScaleNormal="110" zoomScalePageLayoutView="0" workbookViewId="0" topLeftCell="A8">
      <pane xSplit="6" ySplit="6" topLeftCell="G14" activePane="bottomRight" state="frozen"/>
      <selection pane="topLeft" activeCell="K72" sqref="K72"/>
      <selection pane="topRight" activeCell="K72" sqref="K72"/>
      <selection pane="bottomLeft" activeCell="K72" sqref="K72"/>
      <selection pane="bottomRight" activeCell="K72" sqref="K72"/>
    </sheetView>
  </sheetViews>
  <sheetFormatPr defaultColWidth="9.140625" defaultRowHeight="15"/>
  <cols>
    <col min="1" max="1" width="10.140625" style="0" bestFit="1" customWidth="1"/>
    <col min="6" max="6" width="16.140625" style="0" customWidth="1"/>
    <col min="11" max="15" width="7.28125" style="0" customWidth="1"/>
  </cols>
  <sheetData>
    <row r="1" ht="12" customHeight="1"/>
    <row r="2" spans="2:5" ht="15">
      <c r="B2" t="s">
        <v>160</v>
      </c>
      <c r="E2" t="str">
        <f>'[1]янв 12'!$F$47</f>
        <v>январь2012г</v>
      </c>
    </row>
    <row r="3" ht="12.75" customHeight="1"/>
    <row r="4" ht="15" hidden="1"/>
    <row r="5" ht="15" hidden="1"/>
    <row r="6" ht="15" hidden="1"/>
    <row r="7" ht="15" hidden="1"/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161</v>
      </c>
      <c r="B10" s="10">
        <v>5485.38</v>
      </c>
      <c r="C10" s="10">
        <v>3041.47</v>
      </c>
      <c r="D10" s="10">
        <v>2002.97</v>
      </c>
      <c r="E10" s="1"/>
      <c r="F10" s="10">
        <f>D10</f>
        <v>2002.97</v>
      </c>
      <c r="G10" s="10">
        <f>B10+C10-F10</f>
        <v>6523.88</v>
      </c>
      <c r="H10" s="1"/>
      <c r="I10" s="1"/>
    </row>
    <row r="11" spans="1:9" ht="15">
      <c r="A11" s="1" t="s">
        <v>11</v>
      </c>
      <c r="B11" s="10">
        <v>12888.7</v>
      </c>
      <c r="C11" s="10">
        <v>3981.91</v>
      </c>
      <c r="D11" s="10">
        <v>2622.31</v>
      </c>
      <c r="E11" s="1"/>
      <c r="F11" s="10">
        <f>D11</f>
        <v>2622.31</v>
      </c>
      <c r="G11" s="11">
        <f>B11+C11-F11</f>
        <v>14248.300000000001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4625.28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5" ht="0.75" customHeight="1"/>
    <row r="16" ht="15" hidden="1"/>
    <row r="17" spans="1:15" ht="15">
      <c r="A17" s="1"/>
      <c r="B17" s="347" t="s">
        <v>13</v>
      </c>
      <c r="C17" s="343" t="s">
        <v>14</v>
      </c>
      <c r="D17" s="3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348"/>
      <c r="C18" s="345"/>
      <c r="D18" s="3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163</v>
      </c>
      <c r="D21" s="1"/>
      <c r="E21" s="1"/>
      <c r="F21" s="1"/>
      <c r="G21" s="1"/>
      <c r="H21" s="10">
        <v>710.2</v>
      </c>
      <c r="I21" s="1" t="s">
        <v>163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41</v>
      </c>
    </row>
    <row r="43" ht="14.25" customHeight="1">
      <c r="D43" t="s">
        <v>43</v>
      </c>
    </row>
    <row r="44" ht="0.75" customHeight="1" hidden="1"/>
    <row r="45" ht="15" hidden="1"/>
    <row r="46" ht="15" hidden="1"/>
    <row r="47" ht="15" hidden="1">
      <c r="B47" t="s">
        <v>44</v>
      </c>
    </row>
    <row r="48" spans="3:6" ht="15">
      <c r="C48" t="s">
        <v>168</v>
      </c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 s="12">
        <v>595.2</v>
      </c>
      <c r="F51" t="str">
        <f>E2</f>
        <v>январь2012г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162</v>
      </c>
      <c r="E54" s="2"/>
      <c r="F54" s="2"/>
      <c r="G54" s="2" t="s">
        <v>53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53</v>
      </c>
      <c r="H56" s="3"/>
      <c r="I56" s="10">
        <f>F12</f>
        <v>4625.28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7" t="s">
        <v>53</v>
      </c>
      <c r="H58" s="7"/>
      <c r="I58" s="16">
        <f>SUM(I60:I70)</f>
        <v>4692.088000000001</v>
      </c>
      <c r="J58" s="15">
        <f>I58-H40</f>
        <v>0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64</v>
      </c>
      <c r="E70" s="2"/>
      <c r="F70" s="2"/>
      <c r="G70" s="2" t="s">
        <v>53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155</v>
      </c>
      <c r="E71" s="1"/>
      <c r="F71" s="1" t="s">
        <v>158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165</v>
      </c>
      <c r="E76" s="1"/>
      <c r="F76" s="1"/>
      <c r="G76" s="1" t="s">
        <v>53</v>
      </c>
      <c r="H76" s="1"/>
      <c r="I76" s="10">
        <f>декаб2011г!I80</f>
        <v>19621.69</v>
      </c>
      <c r="K76" s="1"/>
      <c r="L76" s="1"/>
      <c r="M76" s="1"/>
      <c r="N76" s="1"/>
      <c r="O76" s="1"/>
    </row>
    <row r="77" spans="3:15" ht="15">
      <c r="C77" s="1"/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166</v>
      </c>
      <c r="E80" s="8"/>
      <c r="F80" s="8"/>
      <c r="G80" s="8" t="s">
        <v>53</v>
      </c>
      <c r="H80" s="8"/>
      <c r="I80" s="17">
        <f>I76+I56-I58</f>
        <v>19554.881999999998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  <row r="84" ht="15">
      <c r="C84" t="s">
        <v>156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C17:D18"/>
    <mergeCell ref="B17:B1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110" r:id="rId1"/>
  <colBreaks count="1" manualBreakCount="1"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35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164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161</v>
      </c>
      <c r="B10" s="10">
        <v>6523.88</v>
      </c>
      <c r="C10" s="10">
        <v>3041.47</v>
      </c>
      <c r="D10" s="10">
        <v>3321.24</v>
      </c>
      <c r="E10" s="1"/>
      <c r="F10" s="10">
        <f>D10</f>
        <v>3321.24</v>
      </c>
      <c r="G10" s="10">
        <f>B10+C10-F10</f>
        <v>6244.110000000001</v>
      </c>
      <c r="H10" s="1"/>
      <c r="I10" s="1"/>
    </row>
    <row r="11" spans="1:9" ht="15">
      <c r="A11" s="1" t="s">
        <v>11</v>
      </c>
      <c r="B11" s="10">
        <v>14248.3</v>
      </c>
      <c r="C11" s="10">
        <v>3981.91</v>
      </c>
      <c r="D11" s="10">
        <v>4348.2</v>
      </c>
      <c r="E11" s="1"/>
      <c r="F11" s="10">
        <f>D11</f>
        <v>4348.2</v>
      </c>
      <c r="G11" s="11">
        <f>B11+C11-F11</f>
        <v>13882.009999999998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7669.44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347" t="s">
        <v>13</v>
      </c>
      <c r="C17" s="343" t="s">
        <v>14</v>
      </c>
      <c r="D17" s="3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348"/>
      <c r="C18" s="345"/>
      <c r="D18" s="3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163</v>
      </c>
      <c r="D21" s="1"/>
      <c r="E21" s="1"/>
      <c r="F21" s="1"/>
      <c r="G21" s="1"/>
      <c r="H21" s="10">
        <v>710.2</v>
      </c>
      <c r="I21" s="1" t="s">
        <v>163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41</v>
      </c>
    </row>
    <row r="43" ht="14.25" customHeight="1">
      <c r="D43" t="s">
        <v>43</v>
      </c>
    </row>
    <row r="44" ht="0.75" customHeight="1" hidden="1"/>
    <row r="45" ht="15" hidden="1"/>
    <row r="46" ht="15" hidden="1"/>
    <row r="47" ht="15" hidden="1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 s="12">
        <v>595.2</v>
      </c>
      <c r="F51" t="str">
        <f>E2</f>
        <v>февраль2012г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162</v>
      </c>
      <c r="E54" s="2"/>
      <c r="F54" s="2"/>
      <c r="G54" s="2" t="s">
        <v>53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53</v>
      </c>
      <c r="H56" s="3"/>
      <c r="I56" s="10">
        <f>F12</f>
        <v>7669.44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7" t="s">
        <v>53</v>
      </c>
      <c r="H58" s="7"/>
      <c r="I58" s="16">
        <f>SUM(I60:I70)</f>
        <v>4692.088000000001</v>
      </c>
      <c r="J58" s="15">
        <f>I58-H40</f>
        <v>0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64</v>
      </c>
      <c r="E70" s="2"/>
      <c r="F70" s="2"/>
      <c r="G70" s="2" t="s">
        <v>53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155</v>
      </c>
      <c r="E71" s="1"/>
      <c r="F71" s="1" t="s">
        <v>158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165</v>
      </c>
      <c r="E76" s="1"/>
      <c r="F76" s="1"/>
      <c r="G76" s="1" t="s">
        <v>53</v>
      </c>
      <c r="H76" s="1"/>
      <c r="I76" s="10">
        <v>19554.88</v>
      </c>
      <c r="K76" s="1"/>
      <c r="L76" s="1"/>
      <c r="M76" s="1"/>
      <c r="N76" s="1"/>
      <c r="O76" s="1"/>
    </row>
    <row r="77" spans="3:15" ht="15">
      <c r="C77" s="1"/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166</v>
      </c>
      <c r="E80" s="8"/>
      <c r="F80" s="8"/>
      <c r="G80" s="8" t="s">
        <v>53</v>
      </c>
      <c r="H80" s="8"/>
      <c r="I80" s="17">
        <f>I76+I56-I58</f>
        <v>22532.232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  <row r="84" ht="15">
      <c r="C84" t="s">
        <v>156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B17:B18"/>
    <mergeCell ref="C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35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167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161</v>
      </c>
      <c r="B10" s="10">
        <v>6244.11</v>
      </c>
      <c r="C10" s="10">
        <v>3041.47</v>
      </c>
      <c r="D10" s="10">
        <v>2549.7</v>
      </c>
      <c r="E10" s="1"/>
      <c r="F10" s="10">
        <f>D10</f>
        <v>2549.7</v>
      </c>
      <c r="G10" s="10">
        <f>B10+C10-F10</f>
        <v>6735.88</v>
      </c>
      <c r="H10" s="1"/>
      <c r="I10" s="1"/>
    </row>
    <row r="11" spans="1:9" ht="15">
      <c r="A11" s="1" t="s">
        <v>11</v>
      </c>
      <c r="B11" s="10">
        <v>13882.01</v>
      </c>
      <c r="C11" s="10">
        <v>3981.91</v>
      </c>
      <c r="D11" s="10">
        <v>3338.11</v>
      </c>
      <c r="E11" s="1"/>
      <c r="F11" s="10">
        <f>D11</f>
        <v>3338.11</v>
      </c>
      <c r="G11" s="11">
        <f>B11+C11-F11</f>
        <v>14525.809999999998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5887.8099999999995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347" t="s">
        <v>13</v>
      </c>
      <c r="C17" s="343" t="s">
        <v>14</v>
      </c>
      <c r="D17" s="3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348"/>
      <c r="C18" s="345"/>
      <c r="D18" s="3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163</v>
      </c>
      <c r="D21" s="1"/>
      <c r="E21" s="1"/>
      <c r="F21" s="1"/>
      <c r="G21" s="1"/>
      <c r="H21" s="10">
        <v>710.2</v>
      </c>
      <c r="I21" s="1" t="s">
        <v>163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41</v>
      </c>
    </row>
    <row r="43" ht="14.25" customHeight="1">
      <c r="D43" t="s">
        <v>43</v>
      </c>
    </row>
    <row r="44" ht="0.75" customHeight="1" hidden="1"/>
    <row r="45" ht="15" hidden="1"/>
    <row r="46" ht="15" hidden="1"/>
    <row r="47" ht="15" hidden="1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 s="12">
        <v>595.2</v>
      </c>
      <c r="F51" t="str">
        <f>E2</f>
        <v>март 2012г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162</v>
      </c>
      <c r="E54" s="2"/>
      <c r="F54" s="2"/>
      <c r="G54" s="2" t="s">
        <v>53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53</v>
      </c>
      <c r="H56" s="3"/>
      <c r="I56" s="10">
        <f>F12</f>
        <v>5887.8099999999995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7" t="s">
        <v>53</v>
      </c>
      <c r="H58" s="7"/>
      <c r="I58" s="16">
        <f>SUM(I60:I70)</f>
        <v>4692.088000000001</v>
      </c>
      <c r="J58" s="15">
        <f>I58-H40</f>
        <v>0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64</v>
      </c>
      <c r="E70" s="2"/>
      <c r="F70" s="2"/>
      <c r="G70" s="2" t="s">
        <v>53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155</v>
      </c>
      <c r="E71" s="1"/>
      <c r="F71" s="1" t="s">
        <v>158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165</v>
      </c>
      <c r="E76" s="1"/>
      <c r="F76" s="1"/>
      <c r="G76" s="1" t="s">
        <v>53</v>
      </c>
      <c r="H76" s="1"/>
      <c r="I76" s="10">
        <v>22532.23</v>
      </c>
      <c r="K76" s="1"/>
      <c r="L76" s="1"/>
      <c r="M76" s="1"/>
      <c r="N76" s="1"/>
      <c r="O76" s="1"/>
    </row>
    <row r="77" spans="3:15" ht="15">
      <c r="C77" s="1"/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166</v>
      </c>
      <c r="E80" s="8"/>
      <c r="F80" s="8"/>
      <c r="G80" s="8" t="s">
        <v>53</v>
      </c>
      <c r="H80" s="8"/>
      <c r="I80" s="17">
        <f>I76+I56-I58</f>
        <v>23727.952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  <row r="84" ht="15">
      <c r="C84" t="s">
        <v>156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B17:B18"/>
    <mergeCell ref="C17:D1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19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169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161</v>
      </c>
      <c r="B10" s="10">
        <v>6735.88</v>
      </c>
      <c r="C10" s="10">
        <v>3041.47</v>
      </c>
      <c r="D10" s="10">
        <v>2006.45</v>
      </c>
      <c r="E10" s="1"/>
      <c r="F10" s="10">
        <f>D10</f>
        <v>2006.45</v>
      </c>
      <c r="G10" s="10">
        <f>B10+C10-F10</f>
        <v>7770.900000000001</v>
      </c>
      <c r="H10" s="1"/>
      <c r="I10" s="1"/>
    </row>
    <row r="11" spans="1:9" ht="15">
      <c r="A11" s="1" t="s">
        <v>11</v>
      </c>
      <c r="B11" s="10">
        <v>14525.81</v>
      </c>
      <c r="C11" s="10">
        <v>3981.91</v>
      </c>
      <c r="D11" s="10">
        <v>2626.86</v>
      </c>
      <c r="E11" s="1"/>
      <c r="F11" s="10">
        <f>D11</f>
        <v>2626.86</v>
      </c>
      <c r="G11" s="11">
        <f>B11+C11-F11</f>
        <v>15880.86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4633.31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347" t="s">
        <v>13</v>
      </c>
      <c r="C17" s="343" t="s">
        <v>14</v>
      </c>
      <c r="D17" s="3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348"/>
      <c r="C18" s="345"/>
      <c r="D18" s="3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163</v>
      </c>
      <c r="D21" s="1"/>
      <c r="E21" s="1"/>
      <c r="F21" s="1"/>
      <c r="G21" s="1"/>
      <c r="H21" s="10">
        <v>710.2</v>
      </c>
      <c r="I21" s="1" t="s">
        <v>163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41</v>
      </c>
    </row>
    <row r="43" ht="14.25" customHeight="1">
      <c r="D43" t="s">
        <v>43</v>
      </c>
    </row>
    <row r="44" ht="0.75" customHeight="1" hidden="1"/>
    <row r="45" ht="15" hidden="1"/>
    <row r="46" ht="15" hidden="1"/>
    <row r="47" ht="15" hidden="1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 s="12">
        <v>595.2</v>
      </c>
      <c r="F51" t="str">
        <f>E2</f>
        <v>апрель 2012г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162</v>
      </c>
      <c r="E54" s="2"/>
      <c r="F54" s="2"/>
      <c r="G54" s="2" t="s">
        <v>53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53</v>
      </c>
      <c r="H56" s="3"/>
      <c r="I56" s="10">
        <f>F12</f>
        <v>4633.31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7" t="s">
        <v>53</v>
      </c>
      <c r="H58" s="7"/>
      <c r="I58" s="16">
        <v>4692.09</v>
      </c>
      <c r="J58" s="15">
        <f>I58-H40</f>
        <v>0.001999999999497959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64</v>
      </c>
      <c r="E70" s="2"/>
      <c r="F70" s="2"/>
      <c r="G70" s="2" t="s">
        <v>53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155</v>
      </c>
      <c r="E71" s="1"/>
      <c r="F71" s="1" t="s">
        <v>158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165</v>
      </c>
      <c r="E76" s="1"/>
      <c r="F76" s="1"/>
      <c r="G76" s="1" t="s">
        <v>53</v>
      </c>
      <c r="H76" s="1"/>
      <c r="I76" s="10">
        <v>23727.95</v>
      </c>
      <c r="K76" s="1"/>
      <c r="L76" s="1"/>
      <c r="M76" s="1"/>
      <c r="N76" s="1"/>
      <c r="O76" s="1"/>
    </row>
    <row r="77" spans="3:15" ht="15">
      <c r="C77" s="1"/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166</v>
      </c>
      <c r="E80" s="8"/>
      <c r="F80" s="8"/>
      <c r="G80" s="8" t="s">
        <v>53</v>
      </c>
      <c r="H80" s="8"/>
      <c r="I80" s="16">
        <f>I76+I56-I58</f>
        <v>23669.170000000002</v>
      </c>
      <c r="K80" s="1"/>
      <c r="L80" s="1"/>
      <c r="M80" s="1"/>
      <c r="N80" s="1"/>
      <c r="O80" s="1"/>
    </row>
    <row r="81" ht="15">
      <c r="E81" t="s">
        <v>72</v>
      </c>
    </row>
    <row r="82" ht="15">
      <c r="E82" t="s">
        <v>73</v>
      </c>
    </row>
    <row r="84" ht="15">
      <c r="C84" t="s">
        <v>156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B17:B18"/>
    <mergeCell ref="C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76"/>
  <sheetViews>
    <sheetView zoomScalePageLayoutView="0" workbookViewId="0" topLeftCell="A5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170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7770.9</v>
      </c>
      <c r="C6" s="10">
        <v>3041.47</v>
      </c>
      <c r="D6" s="10">
        <v>2273.92</v>
      </c>
      <c r="E6" s="1"/>
      <c r="F6" s="10">
        <f>D6</f>
        <v>2273.92</v>
      </c>
      <c r="G6" s="10">
        <f>B6+C6-F6</f>
        <v>8538.449999999999</v>
      </c>
      <c r="H6" s="1"/>
      <c r="I6" s="1"/>
    </row>
    <row r="7" spans="1:9" ht="15">
      <c r="A7" s="1" t="s">
        <v>11</v>
      </c>
      <c r="B7" s="10">
        <v>15880.86</v>
      </c>
      <c r="C7" s="10">
        <v>3981.91</v>
      </c>
      <c r="D7" s="10">
        <v>2976.98</v>
      </c>
      <c r="E7" s="1"/>
      <c r="F7" s="10">
        <f>D7</f>
        <v>2976.98</v>
      </c>
      <c r="G7" s="11">
        <f>B7+C7-F7</f>
        <v>16885.79</v>
      </c>
      <c r="H7" s="1"/>
      <c r="I7" s="1"/>
    </row>
    <row r="8" spans="1:9" ht="15">
      <c r="A8" s="1" t="s">
        <v>12</v>
      </c>
      <c r="B8" s="1"/>
      <c r="C8" s="10">
        <f>SUM(C6:C7)</f>
        <v>7023.379999999999</v>
      </c>
      <c r="D8" s="1"/>
      <c r="E8" s="1"/>
      <c r="F8" s="10">
        <f>SUM(F6:F7)</f>
        <v>5250.9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" t="s">
        <v>16</v>
      </c>
      <c r="J11" s="1"/>
      <c r="K11" s="1"/>
      <c r="L11" s="1"/>
      <c r="M11" s="1"/>
      <c r="N11" s="1"/>
      <c r="O11" s="1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" t="s">
        <v>21</v>
      </c>
      <c r="J12" s="1" t="s">
        <v>22</v>
      </c>
      <c r="K12" s="1" t="s">
        <v>23</v>
      </c>
      <c r="L12" s="1" t="s">
        <v>24</v>
      </c>
      <c r="M12" s="1" t="s">
        <v>25</v>
      </c>
      <c r="N12" s="1"/>
      <c r="O12" s="1"/>
    </row>
    <row r="13" spans="1:1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/>
      <c r="B15" s="1" t="s">
        <v>171</v>
      </c>
      <c r="C15" s="1" t="s">
        <v>163</v>
      </c>
      <c r="D15" s="1"/>
      <c r="E15" s="1"/>
      <c r="F15" s="1"/>
      <c r="G15" s="1"/>
      <c r="H15" s="10">
        <v>737</v>
      </c>
      <c r="I15" s="1" t="s">
        <v>163</v>
      </c>
      <c r="J15" s="1"/>
      <c r="K15" s="1"/>
      <c r="L15" s="1"/>
      <c r="M15" s="10">
        <v>710.2</v>
      </c>
      <c r="N15" s="1"/>
      <c r="O15" s="1"/>
    </row>
    <row r="16" spans="1:15" ht="15">
      <c r="A16" s="1"/>
      <c r="B16" s="1" t="s">
        <v>172</v>
      </c>
      <c r="C16" s="1" t="s">
        <v>146</v>
      </c>
      <c r="D16" s="1"/>
      <c r="E16" s="1"/>
      <c r="F16" s="1"/>
      <c r="G16" s="1"/>
      <c r="H16" s="1">
        <v>750</v>
      </c>
      <c r="I16" s="1"/>
      <c r="J16" s="1"/>
      <c r="K16" s="1"/>
      <c r="L16" s="1"/>
      <c r="M16" s="1"/>
      <c r="N16" s="1"/>
      <c r="O16" s="1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7.2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1487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 t="s">
        <v>31</v>
      </c>
      <c r="M21" s="10">
        <f>SUM(M13:M20)</f>
        <v>710.2</v>
      </c>
      <c r="N21" s="1"/>
      <c r="O21" s="1"/>
    </row>
    <row r="22" spans="1:15" ht="15">
      <c r="A22" s="1"/>
      <c r="B22" s="1"/>
      <c r="C22" s="1"/>
      <c r="D22" s="1"/>
      <c r="E22" s="10">
        <v>595.2</v>
      </c>
      <c r="F22" s="1">
        <v>1.68</v>
      </c>
      <c r="G22" s="1"/>
      <c r="H22" s="11">
        <f>E22*F22</f>
        <v>999.936</v>
      </c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 t="s">
        <v>32</v>
      </c>
      <c r="D23" s="1"/>
      <c r="E23" s="10">
        <v>595.2</v>
      </c>
      <c r="F23" s="1">
        <v>2.22</v>
      </c>
      <c r="G23" s="1"/>
      <c r="H23" s="11">
        <f>E23*F23</f>
        <v>1321.3440000000003</v>
      </c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0">
        <v>595.2</v>
      </c>
      <c r="F24" s="1">
        <v>0.69</v>
      </c>
      <c r="G24" s="1"/>
      <c r="H24" s="11">
        <f>E24*F24</f>
        <v>410.688</v>
      </c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0">
        <v>595.2</v>
      </c>
      <c r="F25" s="1">
        <v>1.14</v>
      </c>
      <c r="G25" s="1"/>
      <c r="H25" s="11">
        <f>E25*F25</f>
        <v>678.528</v>
      </c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 t="s">
        <v>35</v>
      </c>
      <c r="D26" s="1"/>
      <c r="E26" s="1"/>
      <c r="F26" s="1" t="s">
        <v>36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 t="s">
        <v>81</v>
      </c>
      <c r="D28" s="1"/>
      <c r="E28" s="10">
        <v>595.2</v>
      </c>
      <c r="F28" s="1">
        <v>0.57</v>
      </c>
      <c r="G28" s="1"/>
      <c r="H28" s="11">
        <f>E28*F28</f>
        <v>339.264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39</v>
      </c>
      <c r="D31" s="1"/>
      <c r="E31" s="10">
        <v>595.2</v>
      </c>
      <c r="F31" s="1">
        <v>0.39</v>
      </c>
      <c r="G31" s="1"/>
      <c r="H31" s="11">
        <f>E31*F31</f>
        <v>232.12800000000001</v>
      </c>
      <c r="I31" s="1"/>
      <c r="J31" s="1"/>
      <c r="K31" s="1"/>
      <c r="L31" s="1"/>
      <c r="M31" s="1"/>
      <c r="N31" s="1"/>
      <c r="O31" s="1"/>
    </row>
    <row r="32" spans="1:15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.25" customHeight="1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8" t="s">
        <v>31</v>
      </c>
      <c r="H34" s="16">
        <f>SUM(H20:H33)</f>
        <v>5468.888000000001</v>
      </c>
      <c r="I34" s="1"/>
      <c r="J34" s="1"/>
      <c r="K34" s="1"/>
      <c r="L34" s="1"/>
      <c r="M34" s="1"/>
      <c r="N34" s="1"/>
      <c r="O34" s="1"/>
    </row>
    <row r="35" ht="3.75" customHeight="1" hidden="1"/>
    <row r="36" ht="15">
      <c r="D36" t="s">
        <v>41</v>
      </c>
    </row>
    <row r="37" ht="14.25" customHeight="1">
      <c r="D37" t="s">
        <v>43</v>
      </c>
    </row>
    <row r="38" ht="0.75" customHeight="1" hidden="1"/>
    <row r="39" ht="15" hidden="1"/>
    <row r="40" ht="15" hidden="1"/>
    <row r="41" ht="15" hidden="1">
      <c r="B41" t="s">
        <v>44</v>
      </c>
    </row>
    <row r="42" ht="15">
      <c r="F42" t="s">
        <v>45</v>
      </c>
    </row>
    <row r="43" ht="15">
      <c r="F43" t="s">
        <v>46</v>
      </c>
    </row>
    <row r="44" ht="15">
      <c r="F44" t="s">
        <v>75</v>
      </c>
    </row>
    <row r="45" spans="3:6" ht="15">
      <c r="C45" s="12">
        <v>595.2</v>
      </c>
      <c r="F45" t="str">
        <f>E2</f>
        <v>май 2012г</v>
      </c>
    </row>
    <row r="47" spans="3:15" ht="15">
      <c r="C47" s="1" t="s">
        <v>48</v>
      </c>
      <c r="D47" s="1" t="s">
        <v>49</v>
      </c>
      <c r="E47" s="1"/>
      <c r="F47" s="1"/>
      <c r="G47" s="1" t="s">
        <v>50</v>
      </c>
      <c r="H47" s="1" t="s">
        <v>51</v>
      </c>
      <c r="I47" s="1"/>
      <c r="K47" s="1" t="s">
        <v>16</v>
      </c>
      <c r="L47" s="1"/>
      <c r="M47" s="1"/>
      <c r="N47" s="1"/>
      <c r="O47" s="1"/>
    </row>
    <row r="48" spans="3:15" ht="15">
      <c r="C48" s="2">
        <v>1</v>
      </c>
      <c r="D48" s="5" t="s">
        <v>162</v>
      </c>
      <c r="E48" s="2"/>
      <c r="F48" s="2"/>
      <c r="G48" s="2" t="s">
        <v>53</v>
      </c>
      <c r="H48" s="2"/>
      <c r="I48" s="10">
        <f>C8</f>
        <v>7023.379999999999</v>
      </c>
      <c r="K48" s="1" t="s">
        <v>21</v>
      </c>
      <c r="L48" s="1" t="s">
        <v>22</v>
      </c>
      <c r="M48" s="1" t="s">
        <v>23</v>
      </c>
      <c r="N48" s="1" t="s">
        <v>24</v>
      </c>
      <c r="O48" s="1" t="s">
        <v>25</v>
      </c>
    </row>
    <row r="49" spans="3:15" ht="15"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</row>
    <row r="50" spans="3:15" ht="15">
      <c r="C50" s="3">
        <v>2</v>
      </c>
      <c r="D50" s="6" t="s">
        <v>2</v>
      </c>
      <c r="E50" s="3"/>
      <c r="F50" s="3"/>
      <c r="G50" s="3" t="s">
        <v>53</v>
      </c>
      <c r="H50" s="3"/>
      <c r="I50" s="10">
        <f>F8</f>
        <v>5250.9</v>
      </c>
      <c r="K50" s="1"/>
      <c r="L50" s="1"/>
      <c r="M50" s="1"/>
      <c r="N50" s="1"/>
      <c r="O50" s="1"/>
    </row>
    <row r="51" spans="3:15" ht="15">
      <c r="C51" s="1">
        <v>3</v>
      </c>
      <c r="D51" s="1" t="s">
        <v>55</v>
      </c>
      <c r="E51" s="1"/>
      <c r="F51" s="1"/>
      <c r="G51" s="1" t="s">
        <v>53</v>
      </c>
      <c r="H51" s="1"/>
      <c r="I51" s="1"/>
      <c r="K51" s="1"/>
      <c r="L51" s="1"/>
      <c r="M51" s="1"/>
      <c r="N51" s="1"/>
      <c r="O51" s="1"/>
    </row>
    <row r="52" spans="3:15" ht="15">
      <c r="C52" s="4">
        <v>4</v>
      </c>
      <c r="D52" s="7" t="s">
        <v>56</v>
      </c>
      <c r="E52" s="4"/>
      <c r="F52" s="4"/>
      <c r="G52" s="7" t="s">
        <v>53</v>
      </c>
      <c r="H52" s="7"/>
      <c r="I52" s="16">
        <v>5468.89</v>
      </c>
      <c r="J52" s="15">
        <f>I52-H34</f>
        <v>0.001999999999497959</v>
      </c>
      <c r="K52" s="1"/>
      <c r="L52" s="1"/>
      <c r="M52" s="1"/>
      <c r="N52" s="1"/>
      <c r="O52" s="1"/>
    </row>
    <row r="53" spans="3:15" ht="15">
      <c r="C53" s="13"/>
      <c r="D53" s="14" t="s">
        <v>11</v>
      </c>
      <c r="E53" s="13"/>
      <c r="F53" s="13"/>
      <c r="G53" s="13"/>
      <c r="H53" s="13"/>
      <c r="I53" s="13"/>
      <c r="K53" s="1"/>
      <c r="L53" s="1"/>
      <c r="M53" s="1"/>
      <c r="N53" s="1"/>
      <c r="O53" s="1"/>
    </row>
    <row r="54" spans="3:15" ht="15">
      <c r="C54" s="1">
        <v>1.68</v>
      </c>
      <c r="D54" s="1" t="s">
        <v>109</v>
      </c>
      <c r="E54" s="1" t="s">
        <v>110</v>
      </c>
      <c r="F54" s="1"/>
      <c r="G54" s="1" t="s">
        <v>53</v>
      </c>
      <c r="H54" s="1"/>
      <c r="I54" s="11">
        <f>H22</f>
        <v>999.936</v>
      </c>
      <c r="K54" s="1"/>
      <c r="L54" s="1"/>
      <c r="M54" s="1"/>
      <c r="N54" s="1"/>
      <c r="O54" s="1"/>
    </row>
    <row r="55" spans="3:15" ht="15">
      <c r="C55" s="1">
        <v>2.22</v>
      </c>
      <c r="D55" s="1" t="s">
        <v>111</v>
      </c>
      <c r="E55" s="1"/>
      <c r="F55" s="1"/>
      <c r="G55" s="1" t="s">
        <v>53</v>
      </c>
      <c r="H55" s="1"/>
      <c r="I55" s="1"/>
      <c r="K55" s="1"/>
      <c r="L55" s="1"/>
      <c r="M55" s="1"/>
      <c r="N55" s="1"/>
      <c r="O55" s="1"/>
    </row>
    <row r="56" spans="3:15" ht="15">
      <c r="C56" s="1"/>
      <c r="D56" s="1" t="s">
        <v>112</v>
      </c>
      <c r="E56" s="1"/>
      <c r="F56" s="1"/>
      <c r="G56" s="1" t="s">
        <v>53</v>
      </c>
      <c r="H56" s="1"/>
      <c r="I56" s="11">
        <f>H23</f>
        <v>1321.3440000000003</v>
      </c>
      <c r="K56" s="1"/>
      <c r="L56" s="1"/>
      <c r="M56" s="1"/>
      <c r="N56" s="1"/>
      <c r="O56" s="1"/>
    </row>
    <row r="57" spans="3:15" ht="15">
      <c r="C57" s="1">
        <v>0.69</v>
      </c>
      <c r="D57" s="1" t="s">
        <v>113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1"/>
      <c r="D58" s="1" t="s">
        <v>114</v>
      </c>
      <c r="E58" s="1"/>
      <c r="F58" s="1"/>
      <c r="G58" s="1"/>
      <c r="H58" s="1"/>
      <c r="I58" s="11">
        <f>H24</f>
        <v>410.688</v>
      </c>
      <c r="K58" s="1"/>
      <c r="L58" s="1"/>
      <c r="M58" s="1"/>
      <c r="N58" s="1"/>
      <c r="O58" s="1"/>
    </row>
    <row r="59" spans="3:15" ht="15">
      <c r="C59" s="1">
        <v>1.14</v>
      </c>
      <c r="D59" s="1" t="s">
        <v>115</v>
      </c>
      <c r="E59" s="1"/>
      <c r="F59" s="1"/>
      <c r="G59" s="1"/>
      <c r="H59" s="1"/>
      <c r="I59" s="1"/>
      <c r="K59" s="1"/>
      <c r="L59" s="1"/>
      <c r="M59" s="1"/>
      <c r="N59" s="1"/>
      <c r="O59" s="1"/>
    </row>
    <row r="60" spans="3:15" ht="15">
      <c r="C60" s="1"/>
      <c r="D60" s="1" t="s">
        <v>116</v>
      </c>
      <c r="E60" s="1"/>
      <c r="F60" s="1" t="s">
        <v>117</v>
      </c>
      <c r="G60" s="1"/>
      <c r="H60" s="1"/>
      <c r="I60" s="11">
        <f>H25</f>
        <v>678.528</v>
      </c>
      <c r="K60" s="1"/>
      <c r="L60" s="1"/>
      <c r="M60" s="1"/>
      <c r="N60" s="1"/>
      <c r="O60" s="1"/>
    </row>
    <row r="61" spans="3:15" ht="15">
      <c r="C61" s="1">
        <v>0.57</v>
      </c>
      <c r="D61" s="1" t="s">
        <v>113</v>
      </c>
      <c r="E61" s="1"/>
      <c r="F61" s="1"/>
      <c r="G61" s="1"/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118</v>
      </c>
      <c r="E62" s="1"/>
      <c r="F62" s="1"/>
      <c r="G62" s="1"/>
      <c r="H62" s="1"/>
      <c r="I62" s="11">
        <f>H28</f>
        <v>339.264</v>
      </c>
      <c r="K62" s="1"/>
      <c r="L62" s="1"/>
      <c r="M62" s="1"/>
      <c r="N62" s="1"/>
      <c r="O62" s="1"/>
    </row>
    <row r="63" spans="3:15" ht="15">
      <c r="C63" s="1">
        <v>0.39</v>
      </c>
      <c r="D63" s="1" t="s">
        <v>119</v>
      </c>
      <c r="E63" s="1"/>
      <c r="F63" s="1"/>
      <c r="G63" s="1"/>
      <c r="H63" s="1"/>
      <c r="I63" s="11">
        <f>H31</f>
        <v>232.12800000000001</v>
      </c>
      <c r="K63" s="1"/>
      <c r="L63" s="1"/>
      <c r="M63" s="1"/>
      <c r="N63" s="1"/>
      <c r="O63" s="1"/>
    </row>
    <row r="64" spans="3:15" ht="15">
      <c r="C64" s="2">
        <v>5.11</v>
      </c>
      <c r="D64" s="5" t="s">
        <v>64</v>
      </c>
      <c r="E64" s="2"/>
      <c r="F64" s="2"/>
      <c r="G64" s="2" t="s">
        <v>53</v>
      </c>
      <c r="H64" s="2"/>
      <c r="I64" s="2">
        <f>SUM(I65:I67)</f>
        <v>1487</v>
      </c>
      <c r="K64" s="1"/>
      <c r="L64" s="1"/>
      <c r="M64" s="1"/>
      <c r="N64" s="1"/>
      <c r="O64" s="1"/>
    </row>
    <row r="65" spans="3:15" ht="15">
      <c r="C65" s="1"/>
      <c r="D65" s="1" t="s">
        <v>155</v>
      </c>
      <c r="E65" s="1"/>
      <c r="F65" s="1" t="s">
        <v>158</v>
      </c>
      <c r="G65" s="1"/>
      <c r="H65" s="1"/>
      <c r="I65" s="10">
        <v>737</v>
      </c>
      <c r="K65" s="1"/>
      <c r="L65" s="1"/>
      <c r="M65" s="1"/>
      <c r="N65" s="1"/>
      <c r="O65" s="1"/>
    </row>
    <row r="66" spans="3:15" ht="14.25" customHeight="1">
      <c r="C66" s="1"/>
      <c r="D66" s="1" t="s">
        <v>146</v>
      </c>
      <c r="E66" s="1"/>
      <c r="F66" s="1"/>
      <c r="G66" s="1"/>
      <c r="H66" s="1"/>
      <c r="I66" s="1">
        <v>750</v>
      </c>
      <c r="K66" s="1"/>
      <c r="L66" s="1"/>
      <c r="M66" s="1"/>
      <c r="N66" s="1"/>
      <c r="O66" s="1"/>
    </row>
    <row r="67" spans="3:15" ht="15" hidden="1"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/>
      <c r="E68" s="1"/>
      <c r="F68" s="1"/>
      <c r="G68" s="1" t="s">
        <v>53</v>
      </c>
      <c r="H68" s="1"/>
      <c r="I68" s="1"/>
      <c r="K68" s="1"/>
      <c r="L68" s="1"/>
      <c r="M68" s="1"/>
      <c r="N68" s="1"/>
      <c r="O68" s="1"/>
    </row>
    <row r="69" spans="3:15" ht="15">
      <c r="C69" s="1"/>
      <c r="D69" s="1" t="s">
        <v>67</v>
      </c>
      <c r="E69" s="1"/>
      <c r="F69" s="1"/>
      <c r="G69" s="1"/>
      <c r="H69" s="1"/>
      <c r="I69" s="10">
        <v>0</v>
      </c>
      <c r="K69" s="1"/>
      <c r="L69" s="1"/>
      <c r="M69" s="1"/>
      <c r="N69" s="1"/>
      <c r="O69" s="1"/>
    </row>
    <row r="70" spans="3:15" ht="15">
      <c r="C70" s="1"/>
      <c r="D70" s="1" t="s">
        <v>165</v>
      </c>
      <c r="E70" s="1"/>
      <c r="F70" s="1"/>
      <c r="G70" s="1" t="s">
        <v>53</v>
      </c>
      <c r="H70" s="1"/>
      <c r="I70" s="10">
        <v>23669.17</v>
      </c>
      <c r="K70" s="1"/>
      <c r="L70" s="1"/>
      <c r="M70" s="1"/>
      <c r="N70" s="1"/>
      <c r="O70" s="1"/>
    </row>
    <row r="71" spans="3:15" ht="15">
      <c r="C71" s="1"/>
      <c r="D71" s="1" t="s">
        <v>69</v>
      </c>
      <c r="E71" s="1"/>
      <c r="F71" s="1"/>
      <c r="G71" s="1" t="s">
        <v>53</v>
      </c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 t="s">
        <v>53</v>
      </c>
      <c r="H72" s="1"/>
      <c r="I72" s="1"/>
      <c r="K72" s="1"/>
      <c r="L72" s="1"/>
      <c r="M72" s="1"/>
      <c r="N72" s="1"/>
      <c r="O72" s="1"/>
    </row>
    <row r="73" spans="3:15" ht="15">
      <c r="C73" s="1"/>
      <c r="D73" s="1" t="s">
        <v>70</v>
      </c>
      <c r="E73" s="1"/>
      <c r="F73" s="1"/>
      <c r="G73" s="1" t="s">
        <v>53</v>
      </c>
      <c r="H73" s="1"/>
      <c r="I73" s="1"/>
      <c r="K73" s="1"/>
      <c r="L73" s="1"/>
      <c r="M73" s="1"/>
      <c r="N73" s="1"/>
      <c r="O73" s="1"/>
    </row>
    <row r="74" spans="3:15" ht="15">
      <c r="C74" s="8"/>
      <c r="D74" s="8" t="s">
        <v>166</v>
      </c>
      <c r="E74" s="8"/>
      <c r="F74" s="8"/>
      <c r="G74" s="8" t="s">
        <v>53</v>
      </c>
      <c r="H74" s="8"/>
      <c r="I74" s="16">
        <f>I70+I50-I52</f>
        <v>23451.18</v>
      </c>
      <c r="K74" s="1"/>
      <c r="L74" s="1"/>
      <c r="M74" s="1"/>
      <c r="N74" s="1"/>
      <c r="O74" s="1"/>
    </row>
    <row r="75" ht="15">
      <c r="E75" t="s">
        <v>72</v>
      </c>
    </row>
    <row r="76" ht="15">
      <c r="E76" t="s">
        <v>73</v>
      </c>
    </row>
  </sheetData>
  <sheetProtection/>
  <mergeCells count="2">
    <mergeCell ref="B11:B12"/>
    <mergeCell ref="C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79"/>
  <sheetViews>
    <sheetView zoomScalePageLayoutView="0" workbookViewId="0" topLeftCell="A36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173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8538.45</v>
      </c>
      <c r="C6" s="10">
        <v>3041.47</v>
      </c>
      <c r="D6" s="10">
        <v>4859.05</v>
      </c>
      <c r="E6" s="1"/>
      <c r="F6" s="10">
        <f>D6</f>
        <v>4859.05</v>
      </c>
      <c r="G6" s="10">
        <f>B6+C6-F6</f>
        <v>6720.87</v>
      </c>
      <c r="H6" s="1"/>
      <c r="I6" s="1"/>
    </row>
    <row r="7" spans="1:9" ht="15">
      <c r="A7" s="1" t="s">
        <v>11</v>
      </c>
      <c r="B7" s="10">
        <v>16885.79</v>
      </c>
      <c r="C7" s="10">
        <v>3981.91</v>
      </c>
      <c r="D7" s="10">
        <v>6361.57</v>
      </c>
      <c r="E7" s="1"/>
      <c r="F7" s="10">
        <f>D7</f>
        <v>6361.57</v>
      </c>
      <c r="G7" s="11">
        <f>B7+C7-F7</f>
        <v>14506.130000000001</v>
      </c>
      <c r="H7" s="1"/>
      <c r="I7" s="1"/>
    </row>
    <row r="8" spans="1:9" ht="15">
      <c r="A8" s="1" t="s">
        <v>12</v>
      </c>
      <c r="B8" s="1"/>
      <c r="C8" s="10">
        <f>SUM(C6:C7)</f>
        <v>7023.379999999999</v>
      </c>
      <c r="D8" s="1"/>
      <c r="E8" s="1"/>
      <c r="F8" s="10">
        <f>SUM(F6:F7)</f>
        <v>11220.619999999999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/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1"/>
      <c r="D14" s="1"/>
      <c r="E14" s="1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174</v>
      </c>
      <c r="C15" s="1" t="s">
        <v>163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7.25" customHeight="1" hidden="1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 hidden="1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"/>
      <c r="C22" s="1"/>
      <c r="D22" s="1"/>
      <c r="E22" s="10">
        <v>595.2</v>
      </c>
      <c r="F22" s="1">
        <v>1.68</v>
      </c>
      <c r="G22" s="1"/>
      <c r="H22" s="11">
        <f>E22*F22</f>
        <v>999.936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"/>
      <c r="C23" s="1" t="s">
        <v>32</v>
      </c>
      <c r="D23" s="1"/>
      <c r="E23" s="10">
        <v>595.2</v>
      </c>
      <c r="F23" s="1">
        <v>2.22</v>
      </c>
      <c r="G23" s="1"/>
      <c r="H23" s="11">
        <f>E23*F23</f>
        <v>1321.3440000000003</v>
      </c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0">
        <v>595.2</v>
      </c>
      <c r="F24" s="1">
        <v>0.69</v>
      </c>
      <c r="G24" s="1"/>
      <c r="H24" s="11">
        <f>E24*F24</f>
        <v>410.688</v>
      </c>
      <c r="I24" s="18"/>
      <c r="J24" s="18"/>
      <c r="K24" s="18"/>
      <c r="L24" s="18"/>
      <c r="M24" s="18"/>
      <c r="N24" s="18"/>
      <c r="O24" s="18"/>
    </row>
    <row r="25" spans="1:15" ht="15">
      <c r="A25" s="1"/>
      <c r="B25" s="1"/>
      <c r="C25" s="1"/>
      <c r="D25" s="1"/>
      <c r="E25" s="10">
        <v>595.2</v>
      </c>
      <c r="F25" s="1">
        <v>1.14</v>
      </c>
      <c r="G25" s="1"/>
      <c r="H25" s="11">
        <f>E25*F25</f>
        <v>678.528</v>
      </c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 t="s">
        <v>35</v>
      </c>
      <c r="D26" s="1"/>
      <c r="E26" s="1"/>
      <c r="F26" s="1" t="s">
        <v>36</v>
      </c>
      <c r="G26" s="1"/>
      <c r="H26" s="1"/>
      <c r="I26" s="18"/>
      <c r="J26" s="18"/>
      <c r="K26" s="18"/>
      <c r="L26" s="18"/>
      <c r="M26" s="18"/>
      <c r="N26" s="18"/>
      <c r="O26" s="18"/>
    </row>
    <row r="27" spans="1:15" ht="15">
      <c r="A27" s="1"/>
      <c r="B27" s="1"/>
      <c r="C27" s="1"/>
      <c r="D27" s="1"/>
      <c r="E27" s="1"/>
      <c r="F27" s="1"/>
      <c r="G27" s="1"/>
      <c r="H27" s="1"/>
      <c r="I27" s="18"/>
      <c r="J27" s="18"/>
      <c r="K27" s="18"/>
      <c r="L27" s="18"/>
      <c r="M27" s="18"/>
      <c r="N27" s="18"/>
      <c r="O27" s="18"/>
    </row>
    <row r="28" spans="1:15" ht="15">
      <c r="A28" s="1"/>
      <c r="B28" s="1"/>
      <c r="C28" s="1" t="s">
        <v>81</v>
      </c>
      <c r="D28" s="1"/>
      <c r="E28" s="10">
        <v>595.2</v>
      </c>
      <c r="F28" s="1">
        <v>0.57</v>
      </c>
      <c r="G28" s="1"/>
      <c r="H28" s="11">
        <f>E28*F28</f>
        <v>339.264</v>
      </c>
      <c r="I28" s="18"/>
      <c r="J28" s="18"/>
      <c r="K28" s="18"/>
      <c r="L28" s="18"/>
      <c r="M28" s="18"/>
      <c r="N28" s="18"/>
      <c r="O28" s="18"/>
    </row>
    <row r="29" spans="1:15" ht="15">
      <c r="A29" s="1"/>
      <c r="B29" s="1"/>
      <c r="C29" s="1"/>
      <c r="D29" s="1"/>
      <c r="E29" s="1"/>
      <c r="F29" s="1"/>
      <c r="G29" s="1"/>
      <c r="H29" s="1"/>
      <c r="I29" s="18"/>
      <c r="J29" s="18"/>
      <c r="K29" s="18"/>
      <c r="L29" s="18"/>
      <c r="M29" s="18"/>
      <c r="N29" s="18"/>
      <c r="O29" s="18"/>
    </row>
    <row r="30" spans="1:15" ht="15">
      <c r="A30" s="1"/>
      <c r="B30" s="1"/>
      <c r="C30" s="1"/>
      <c r="D30" s="1"/>
      <c r="E30" s="1"/>
      <c r="F30" s="1"/>
      <c r="G30" s="1"/>
      <c r="H30" s="1"/>
      <c r="I30" s="18"/>
      <c r="J30" s="18"/>
      <c r="K30" s="18"/>
      <c r="L30" s="18"/>
      <c r="M30" s="18"/>
      <c r="N30" s="18"/>
      <c r="O30" s="18"/>
    </row>
    <row r="31" spans="1:15" ht="15">
      <c r="A31" s="1"/>
      <c r="B31" s="1"/>
      <c r="C31" s="1" t="s">
        <v>39</v>
      </c>
      <c r="D31" s="1"/>
      <c r="E31" s="10">
        <v>595.2</v>
      </c>
      <c r="F31" s="1">
        <v>0.39</v>
      </c>
      <c r="G31" s="1"/>
      <c r="H31" s="11">
        <f>E31*F31</f>
        <v>232.12800000000001</v>
      </c>
      <c r="I31" s="18"/>
      <c r="J31" s="18"/>
      <c r="K31" s="18"/>
      <c r="L31" s="18"/>
      <c r="M31" s="18"/>
      <c r="N31" s="18"/>
      <c r="O31" s="18"/>
    </row>
    <row r="32" spans="1:15" ht="11.25" customHeight="1">
      <c r="A32" s="1"/>
      <c r="B32" s="1"/>
      <c r="C32" s="1"/>
      <c r="D32" s="1"/>
      <c r="E32" s="1"/>
      <c r="F32" s="1"/>
      <c r="G32" s="1"/>
      <c r="H32" s="1"/>
      <c r="I32" s="18"/>
      <c r="J32" s="18"/>
      <c r="K32" s="18"/>
      <c r="L32" s="18"/>
      <c r="M32" s="18"/>
      <c r="N32" s="18"/>
      <c r="O32" s="18"/>
    </row>
    <row r="33" spans="1:15" ht="2.25" customHeight="1" hidden="1">
      <c r="A33" s="1"/>
      <c r="B33" s="1"/>
      <c r="C33" s="1"/>
      <c r="D33" s="1"/>
      <c r="E33" s="1"/>
      <c r="F33" s="1"/>
      <c r="G33" s="1"/>
      <c r="H33" s="1"/>
      <c r="I33" s="18"/>
      <c r="J33" s="18"/>
      <c r="K33" s="18"/>
      <c r="L33" s="18"/>
      <c r="M33" s="18"/>
      <c r="N33" s="18"/>
      <c r="O33" s="18"/>
    </row>
    <row r="34" spans="1:15" ht="15">
      <c r="A34" s="1"/>
      <c r="B34" s="1"/>
      <c r="C34" s="1"/>
      <c r="D34" s="1"/>
      <c r="E34" s="1"/>
      <c r="F34" s="1"/>
      <c r="G34" s="8" t="s">
        <v>31</v>
      </c>
      <c r="H34" s="16">
        <f>SUM(H20:H33)</f>
        <v>4718.888000000001</v>
      </c>
      <c r="I34" s="18"/>
      <c r="J34" s="18"/>
      <c r="K34" s="18"/>
      <c r="L34" s="18"/>
      <c r="M34" s="18"/>
      <c r="N34" s="18"/>
      <c r="O34" s="18"/>
    </row>
    <row r="35" spans="9:15" ht="3.75" customHeight="1" hidden="1">
      <c r="I35" s="18"/>
      <c r="J35" s="18"/>
      <c r="K35" s="18"/>
      <c r="L35" s="18"/>
      <c r="M35" s="18"/>
      <c r="N35" s="18"/>
      <c r="O35" s="18"/>
    </row>
    <row r="36" spans="4:15" ht="15">
      <c r="D36" t="s">
        <v>41</v>
      </c>
      <c r="I36" s="18"/>
      <c r="J36" s="18"/>
      <c r="K36" s="18"/>
      <c r="L36" s="18"/>
      <c r="M36" s="18"/>
      <c r="N36" s="18"/>
      <c r="O36" s="18"/>
    </row>
    <row r="37" spans="4:15" ht="14.25" customHeight="1">
      <c r="D37" t="s">
        <v>43</v>
      </c>
      <c r="I37" s="18"/>
      <c r="J37" s="18"/>
      <c r="K37" s="18"/>
      <c r="L37" s="18"/>
      <c r="M37" s="18"/>
      <c r="N37" s="18"/>
      <c r="O37" s="18"/>
    </row>
    <row r="38" ht="0.75" customHeight="1" hidden="1"/>
    <row r="39" ht="15" hidden="1"/>
    <row r="40" ht="15" hidden="1"/>
    <row r="41" ht="15" hidden="1">
      <c r="B41" t="s">
        <v>44</v>
      </c>
    </row>
    <row r="42" ht="15">
      <c r="F42" t="s">
        <v>45</v>
      </c>
    </row>
    <row r="43" ht="15">
      <c r="F43" t="s">
        <v>46</v>
      </c>
    </row>
    <row r="44" ht="15">
      <c r="F44" t="s">
        <v>75</v>
      </c>
    </row>
    <row r="45" spans="3:6" ht="15">
      <c r="C45" s="12">
        <v>595.2</v>
      </c>
      <c r="F45" t="str">
        <f>E2</f>
        <v>июнь 2012г</v>
      </c>
    </row>
    <row r="47" spans="3:16" ht="15">
      <c r="C47" s="1" t="s">
        <v>48</v>
      </c>
      <c r="D47" s="1" t="s">
        <v>49</v>
      </c>
      <c r="E47" s="1"/>
      <c r="F47" s="1"/>
      <c r="G47" s="1" t="s">
        <v>50</v>
      </c>
      <c r="H47" s="1" t="s">
        <v>51</v>
      </c>
      <c r="I47" s="1"/>
      <c r="J47" s="18"/>
      <c r="K47" s="18"/>
      <c r="L47" s="18"/>
      <c r="M47" s="18"/>
      <c r="N47" s="18"/>
      <c r="O47" s="18"/>
      <c r="P47" s="18"/>
    </row>
    <row r="48" spans="3:16" ht="15">
      <c r="C48" s="2">
        <v>1</v>
      </c>
      <c r="D48" s="5" t="s">
        <v>162</v>
      </c>
      <c r="E48" s="2"/>
      <c r="F48" s="2"/>
      <c r="G48" s="2" t="s">
        <v>53</v>
      </c>
      <c r="H48" s="2"/>
      <c r="I48" s="10">
        <f>C8</f>
        <v>7023.379999999999</v>
      </c>
      <c r="J48" s="18"/>
      <c r="K48" s="18"/>
      <c r="L48" s="18"/>
      <c r="M48" s="18"/>
      <c r="N48" s="18"/>
      <c r="O48" s="18"/>
      <c r="P48" s="18"/>
    </row>
    <row r="49" spans="3:16" ht="15">
      <c r="C49" s="1"/>
      <c r="D49" s="1"/>
      <c r="E49" s="1"/>
      <c r="F49" s="1"/>
      <c r="G49" s="1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3">
        <v>2</v>
      </c>
      <c r="D50" s="6" t="s">
        <v>2</v>
      </c>
      <c r="E50" s="3"/>
      <c r="F50" s="3"/>
      <c r="G50" s="3" t="s">
        <v>53</v>
      </c>
      <c r="H50" s="3"/>
      <c r="I50" s="10">
        <f>F8</f>
        <v>11220.619999999999</v>
      </c>
      <c r="J50" s="18"/>
      <c r="K50" s="18"/>
      <c r="L50" s="18"/>
      <c r="M50" s="18"/>
      <c r="N50" s="18"/>
      <c r="O50" s="18"/>
      <c r="P50" s="18"/>
    </row>
    <row r="51" spans="3:16" ht="15">
      <c r="C51" s="1">
        <v>3</v>
      </c>
      <c r="D51" s="1" t="s">
        <v>55</v>
      </c>
      <c r="E51" s="1"/>
      <c r="F51" s="1"/>
      <c r="G51" s="1" t="s">
        <v>53</v>
      </c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4">
        <v>4</v>
      </c>
      <c r="D52" s="7" t="s">
        <v>56</v>
      </c>
      <c r="E52" s="4"/>
      <c r="F52" s="4"/>
      <c r="G52" s="7" t="s">
        <v>53</v>
      </c>
      <c r="H52" s="7"/>
      <c r="I52" s="16">
        <v>4718.89</v>
      </c>
      <c r="J52" s="20">
        <f>I52-H34</f>
        <v>0.001999999999497959</v>
      </c>
      <c r="K52" s="18"/>
      <c r="L52" s="18"/>
      <c r="M52" s="18"/>
      <c r="N52" s="18"/>
      <c r="O52" s="18"/>
      <c r="P52" s="18"/>
    </row>
    <row r="53" spans="3:16" ht="15">
      <c r="C53" s="13"/>
      <c r="D53" s="14" t="s">
        <v>11</v>
      </c>
      <c r="E53" s="13"/>
      <c r="F53" s="13"/>
      <c r="G53" s="13"/>
      <c r="H53" s="13"/>
      <c r="I53" s="13"/>
      <c r="J53" s="18"/>
      <c r="K53" s="18"/>
      <c r="L53" s="18"/>
      <c r="M53" s="18"/>
      <c r="N53" s="18"/>
      <c r="O53" s="18"/>
      <c r="P53" s="18"/>
    </row>
    <row r="54" spans="3:16" ht="15">
      <c r="C54" s="1">
        <v>1.68</v>
      </c>
      <c r="D54" s="1" t="s">
        <v>109</v>
      </c>
      <c r="E54" s="1" t="s">
        <v>110</v>
      </c>
      <c r="F54" s="1"/>
      <c r="G54" s="1" t="s">
        <v>53</v>
      </c>
      <c r="H54" s="1"/>
      <c r="I54" s="11">
        <f>H22</f>
        <v>999.936</v>
      </c>
      <c r="J54" s="18"/>
      <c r="K54" s="18"/>
      <c r="L54" s="18"/>
      <c r="M54" s="18"/>
      <c r="N54" s="18"/>
      <c r="O54" s="18"/>
      <c r="P54" s="18"/>
    </row>
    <row r="55" spans="3:16" ht="15">
      <c r="C55" s="1">
        <v>2.22</v>
      </c>
      <c r="D55" s="1" t="s">
        <v>111</v>
      </c>
      <c r="E55" s="1"/>
      <c r="F55" s="1"/>
      <c r="G55" s="1" t="s">
        <v>53</v>
      </c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1"/>
      <c r="D56" s="1" t="s">
        <v>112</v>
      </c>
      <c r="E56" s="1"/>
      <c r="F56" s="1"/>
      <c r="G56" s="1" t="s">
        <v>53</v>
      </c>
      <c r="H56" s="1"/>
      <c r="I56" s="11">
        <f>H23</f>
        <v>1321.3440000000003</v>
      </c>
      <c r="J56" s="18"/>
      <c r="K56" s="18"/>
      <c r="L56" s="18"/>
      <c r="M56" s="18"/>
      <c r="N56" s="18"/>
      <c r="O56" s="18"/>
      <c r="P56" s="18"/>
    </row>
    <row r="57" spans="3:16" ht="15">
      <c r="C57" s="1">
        <v>0.69</v>
      </c>
      <c r="D57" s="1" t="s">
        <v>113</v>
      </c>
      <c r="E57" s="1"/>
      <c r="F57" s="1"/>
      <c r="G57" s="1" t="s">
        <v>53</v>
      </c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1"/>
      <c r="D58" s="1" t="s">
        <v>114</v>
      </c>
      <c r="E58" s="1"/>
      <c r="F58" s="1"/>
      <c r="G58" s="1"/>
      <c r="H58" s="1"/>
      <c r="I58" s="11">
        <f>H24</f>
        <v>410.688</v>
      </c>
      <c r="J58" s="18"/>
      <c r="K58" s="18"/>
      <c r="L58" s="18"/>
      <c r="M58" s="18"/>
      <c r="N58" s="18"/>
      <c r="O58" s="18"/>
      <c r="P58" s="18"/>
    </row>
    <row r="59" spans="3:16" ht="15">
      <c r="C59" s="1">
        <v>1.14</v>
      </c>
      <c r="D59" s="1" t="s">
        <v>115</v>
      </c>
      <c r="E59" s="1"/>
      <c r="F59" s="1"/>
      <c r="G59" s="1"/>
      <c r="H59" s="1"/>
      <c r="I59" s="1"/>
      <c r="J59" s="18"/>
      <c r="K59" s="18"/>
      <c r="L59" s="18"/>
      <c r="M59" s="18"/>
      <c r="N59" s="18"/>
      <c r="O59" s="18"/>
      <c r="P59" s="18"/>
    </row>
    <row r="60" spans="3:16" ht="15">
      <c r="C60" s="1"/>
      <c r="D60" s="1" t="s">
        <v>116</v>
      </c>
      <c r="E60" s="1"/>
      <c r="F60" s="1" t="s">
        <v>117</v>
      </c>
      <c r="G60" s="1"/>
      <c r="H60" s="1"/>
      <c r="I60" s="11">
        <f>H25</f>
        <v>678.528</v>
      </c>
      <c r="J60" s="18"/>
      <c r="K60" s="18"/>
      <c r="L60" s="18"/>
      <c r="M60" s="18"/>
      <c r="N60" s="18"/>
      <c r="O60" s="18"/>
      <c r="P60" s="18"/>
    </row>
    <row r="61" spans="3:16" ht="15">
      <c r="C61" s="1">
        <v>0.57</v>
      </c>
      <c r="D61" s="1" t="s">
        <v>113</v>
      </c>
      <c r="E61" s="1"/>
      <c r="F61" s="1"/>
      <c r="G61" s="1"/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1"/>
      <c r="D62" s="1" t="s">
        <v>118</v>
      </c>
      <c r="E62" s="1"/>
      <c r="F62" s="1"/>
      <c r="G62" s="1"/>
      <c r="H62" s="1"/>
      <c r="I62" s="11">
        <f>H28</f>
        <v>339.264</v>
      </c>
      <c r="J62" s="18"/>
      <c r="K62" s="18"/>
      <c r="L62" s="18"/>
      <c r="M62" s="18"/>
      <c r="N62" s="18"/>
      <c r="O62" s="18"/>
      <c r="P62" s="18"/>
    </row>
    <row r="63" spans="3:16" ht="15">
      <c r="C63" s="1">
        <v>0.39</v>
      </c>
      <c r="D63" s="1" t="s">
        <v>119</v>
      </c>
      <c r="E63" s="1"/>
      <c r="F63" s="1"/>
      <c r="G63" s="1"/>
      <c r="H63" s="1"/>
      <c r="I63" s="11">
        <f>H31</f>
        <v>232.12800000000001</v>
      </c>
      <c r="J63" s="18"/>
      <c r="K63" s="18"/>
      <c r="L63" s="18"/>
      <c r="M63" s="18"/>
      <c r="N63" s="18"/>
      <c r="O63" s="18"/>
      <c r="P63" s="18"/>
    </row>
    <row r="64" spans="3:16" ht="15">
      <c r="C64" s="2">
        <v>5.11</v>
      </c>
      <c r="D64" s="5" t="s">
        <v>64</v>
      </c>
      <c r="E64" s="2"/>
      <c r="F64" s="2"/>
      <c r="G64" s="2" t="s">
        <v>53</v>
      </c>
      <c r="H64" s="2"/>
      <c r="I64" s="2">
        <f>SUM(I65:I67)</f>
        <v>737</v>
      </c>
      <c r="J64" s="18"/>
      <c r="K64" s="18"/>
      <c r="L64" s="18"/>
      <c r="M64" s="18"/>
      <c r="N64" s="18"/>
      <c r="O64" s="18"/>
      <c r="P64" s="18"/>
    </row>
    <row r="65" spans="3:16" ht="15">
      <c r="C65" s="1"/>
      <c r="D65" s="1" t="s">
        <v>155</v>
      </c>
      <c r="E65" s="1"/>
      <c r="F65" s="1" t="s">
        <v>158</v>
      </c>
      <c r="G65" s="1"/>
      <c r="H65" s="1"/>
      <c r="I65" s="10">
        <v>737</v>
      </c>
      <c r="J65" s="18"/>
      <c r="K65" s="18"/>
      <c r="L65" s="18"/>
      <c r="M65" s="18"/>
      <c r="N65" s="18"/>
      <c r="O65" s="18"/>
      <c r="P65" s="18"/>
    </row>
    <row r="66" spans="3:16" ht="14.25" customHeight="1">
      <c r="C66" s="1"/>
      <c r="D66" s="1"/>
      <c r="E66" s="1"/>
      <c r="F66" s="1"/>
      <c r="G66" s="1"/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 hidden="1">
      <c r="C67" s="1"/>
      <c r="D67" s="1"/>
      <c r="E67" s="1"/>
      <c r="F67" s="1"/>
      <c r="G67" s="1"/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67</v>
      </c>
      <c r="E69" s="1"/>
      <c r="F69" s="1"/>
      <c r="G69" s="1"/>
      <c r="H69" s="1"/>
      <c r="I69" s="10">
        <v>0</v>
      </c>
      <c r="J69" s="18"/>
      <c r="K69" s="18"/>
      <c r="L69" s="18"/>
      <c r="M69" s="18"/>
      <c r="N69" s="18"/>
      <c r="O69" s="18"/>
      <c r="P69" s="18"/>
    </row>
    <row r="70" spans="3:16" ht="15">
      <c r="C70" s="1"/>
      <c r="D70" s="1" t="s">
        <v>165</v>
      </c>
      <c r="E70" s="1"/>
      <c r="F70" s="1"/>
      <c r="G70" s="1" t="s">
        <v>53</v>
      </c>
      <c r="H70" s="1"/>
      <c r="I70" s="10">
        <v>23451.18</v>
      </c>
      <c r="J70" s="18"/>
      <c r="K70" s="18"/>
      <c r="L70" s="18"/>
      <c r="M70" s="18"/>
      <c r="N70" s="18"/>
      <c r="O70" s="18"/>
      <c r="P70" s="18"/>
    </row>
    <row r="71" spans="3:16" ht="15">
      <c r="C71" s="1"/>
      <c r="D71" s="1" t="s">
        <v>69</v>
      </c>
      <c r="E71" s="1"/>
      <c r="F71" s="1"/>
      <c r="G71" s="1" t="s">
        <v>53</v>
      </c>
      <c r="H71" s="1"/>
      <c r="I71" s="1"/>
      <c r="J71" s="18"/>
      <c r="K71" s="18"/>
      <c r="L71" s="18"/>
      <c r="M71" s="18"/>
      <c r="N71" s="18"/>
      <c r="O71" s="18"/>
      <c r="P71" s="18"/>
    </row>
    <row r="72" spans="3:16" ht="15">
      <c r="C72" s="1"/>
      <c r="D72" s="1"/>
      <c r="E72" s="1"/>
      <c r="F72" s="1"/>
      <c r="G72" s="1" t="s">
        <v>53</v>
      </c>
      <c r="H72" s="1"/>
      <c r="I72" s="1"/>
      <c r="J72" s="18"/>
      <c r="K72" s="18"/>
      <c r="L72" s="18"/>
      <c r="M72" s="18"/>
      <c r="N72" s="18"/>
      <c r="O72" s="18"/>
      <c r="P72" s="18"/>
    </row>
    <row r="73" spans="3:16" ht="15">
      <c r="C73" s="1"/>
      <c r="D73" s="1" t="s">
        <v>70</v>
      </c>
      <c r="E73" s="1"/>
      <c r="F73" s="1"/>
      <c r="G73" s="1" t="s">
        <v>53</v>
      </c>
      <c r="H73" s="1"/>
      <c r="I73" s="1"/>
      <c r="J73" s="18"/>
      <c r="K73" s="18"/>
      <c r="L73" s="18"/>
      <c r="M73" s="18"/>
      <c r="N73" s="18"/>
      <c r="O73" s="18"/>
      <c r="P73" s="18"/>
    </row>
    <row r="74" spans="3:16" ht="15">
      <c r="C74" s="8"/>
      <c r="D74" s="8" t="s">
        <v>166</v>
      </c>
      <c r="E74" s="8"/>
      <c r="F74" s="8"/>
      <c r="G74" s="8" t="s">
        <v>53</v>
      </c>
      <c r="H74" s="8"/>
      <c r="I74" s="16">
        <f>I70+I50-I52</f>
        <v>29952.910000000003</v>
      </c>
      <c r="J74" s="18"/>
      <c r="K74" s="18"/>
      <c r="L74" s="18"/>
      <c r="M74" s="18"/>
      <c r="N74" s="18"/>
      <c r="O74" s="18"/>
      <c r="P74" s="18"/>
    </row>
    <row r="75" spans="5:16" ht="15">
      <c r="E75" t="s">
        <v>72</v>
      </c>
      <c r="J75" s="18"/>
      <c r="K75" s="18"/>
      <c r="L75" s="18"/>
      <c r="M75" s="18"/>
      <c r="N75" s="18"/>
      <c r="O75" s="18"/>
      <c r="P75" s="18"/>
    </row>
    <row r="76" spans="5:16" ht="15">
      <c r="E76" t="s">
        <v>73</v>
      </c>
      <c r="J76" s="18"/>
      <c r="K76" s="18"/>
      <c r="L76" s="18"/>
      <c r="M76" s="18"/>
      <c r="N76" s="18"/>
      <c r="O76" s="18"/>
      <c r="P76" s="18"/>
    </row>
    <row r="77" spans="10:16" ht="15">
      <c r="J77" s="18"/>
      <c r="K77" s="18"/>
      <c r="L77" s="18"/>
      <c r="M77" s="18"/>
      <c r="N77" s="18"/>
      <c r="O77" s="18"/>
      <c r="P77" s="18"/>
    </row>
    <row r="78" spans="10:16" ht="15">
      <c r="J78" s="18"/>
      <c r="K78" s="18"/>
      <c r="L78" s="18"/>
      <c r="M78" s="18"/>
      <c r="N78" s="18"/>
      <c r="O78" s="18"/>
      <c r="P78" s="18"/>
    </row>
    <row r="79" spans="10:16" ht="15">
      <c r="J79" s="18"/>
      <c r="K79" s="18"/>
      <c r="L79" s="18"/>
      <c r="M79" s="18"/>
      <c r="N79" s="18"/>
      <c r="O79" s="18"/>
      <c r="P79" s="18"/>
    </row>
  </sheetData>
  <sheetProtection/>
  <mergeCells count="2">
    <mergeCell ref="B11:B12"/>
    <mergeCell ref="C11:D1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5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183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6720.87</v>
      </c>
      <c r="C6" s="10">
        <v>0</v>
      </c>
      <c r="D6" s="10">
        <v>769.82</v>
      </c>
      <c r="E6" s="1"/>
      <c r="F6" s="10">
        <f>D6</f>
        <v>769.82</v>
      </c>
      <c r="G6" s="10">
        <f>B6+C6-F6</f>
        <v>5951.05</v>
      </c>
      <c r="H6" s="1"/>
      <c r="I6" s="1"/>
    </row>
    <row r="7" spans="1:9" ht="15">
      <c r="A7" s="1" t="s">
        <v>11</v>
      </c>
      <c r="B7" s="10">
        <v>14506.13</v>
      </c>
      <c r="C7" s="10">
        <v>7922.11</v>
      </c>
      <c r="D7" s="10">
        <v>6181.65</v>
      </c>
      <c r="E7" s="1"/>
      <c r="F7" s="10">
        <f>D7</f>
        <v>6181.65</v>
      </c>
      <c r="G7" s="11">
        <f>B7+C7-F7</f>
        <v>16246.589999999998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6951.469999999999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 t="s">
        <v>185</v>
      </c>
      <c r="C14" s="22" t="s">
        <v>184</v>
      </c>
      <c r="D14" s="22"/>
      <c r="E14" s="22"/>
      <c r="F14" s="1"/>
      <c r="G14" s="1"/>
      <c r="H14" s="1">
        <v>757.9</v>
      </c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/>
      <c r="C15" s="1"/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757.9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5251.66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 t="s">
        <v>45</v>
      </c>
      <c r="E35" s="38"/>
      <c r="F35" s="37" t="s">
        <v>186</v>
      </c>
      <c r="G35" s="37"/>
      <c r="H35" s="34"/>
    </row>
    <row r="36" spans="4:8" ht="18.75">
      <c r="D36" s="38"/>
      <c r="E36" s="38"/>
      <c r="F36" s="37" t="s">
        <v>75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июль 2012г</v>
      </c>
      <c r="G37" s="37"/>
      <c r="H37" s="34"/>
    </row>
    <row r="39" spans="3:16" ht="15">
      <c r="C39" s="1" t="s">
        <v>48</v>
      </c>
      <c r="D39" s="1" t="s">
        <v>49</v>
      </c>
      <c r="E39" s="1"/>
      <c r="F39" s="1"/>
      <c r="G39" s="1" t="s">
        <v>50</v>
      </c>
      <c r="H39" s="1" t="s">
        <v>51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49" t="s">
        <v>162</v>
      </c>
      <c r="D40" s="350"/>
      <c r="E40" s="350"/>
      <c r="F40" s="3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 t="s">
        <v>2</v>
      </c>
      <c r="D42" s="24"/>
      <c r="E42" s="25"/>
      <c r="F42" s="25"/>
      <c r="G42" s="25"/>
      <c r="H42" s="25"/>
      <c r="I42" s="10">
        <f>F8</f>
        <v>6951.469999999999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55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 t="s">
        <v>56</v>
      </c>
      <c r="D44" s="26"/>
      <c r="E44" s="26"/>
      <c r="F44" s="25"/>
      <c r="G44" s="25"/>
      <c r="H44" s="25"/>
      <c r="I44" s="16">
        <v>5251.66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">
      <c r="C45" s="27"/>
      <c r="D45" s="28"/>
      <c r="E45" s="28"/>
      <c r="F45" s="28"/>
      <c r="G45" s="13"/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3" t="s">
        <v>175</v>
      </c>
      <c r="E46" s="29"/>
      <c r="F46" s="29"/>
      <c r="G46" s="1" t="s">
        <v>53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176</v>
      </c>
      <c r="E47" s="29"/>
      <c r="F47" s="29"/>
      <c r="G47" s="1" t="s">
        <v>53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177</v>
      </c>
      <c r="E48" s="13" t="s">
        <v>178</v>
      </c>
      <c r="F48" s="29"/>
      <c r="G48" s="1" t="s">
        <v>53</v>
      </c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179</v>
      </c>
      <c r="E49" s="29"/>
      <c r="F49" s="29"/>
      <c r="G49" s="1" t="s">
        <v>53</v>
      </c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22"/>
      <c r="E50" s="22"/>
      <c r="F50" s="22"/>
      <c r="G50" s="1"/>
      <c r="H50" s="1"/>
      <c r="I50" s="11"/>
      <c r="J50" s="18"/>
      <c r="K50" s="18"/>
      <c r="L50" s="18"/>
      <c r="M50" s="18"/>
      <c r="N50" s="18"/>
      <c r="O50" s="18"/>
      <c r="P50" s="18"/>
    </row>
    <row r="51" spans="3:16" ht="18.75">
      <c r="C51" s="30" t="s">
        <v>64</v>
      </c>
      <c r="D51" s="30"/>
      <c r="E51" s="5"/>
      <c r="F51" s="2" t="s">
        <v>180</v>
      </c>
      <c r="G51" s="1"/>
      <c r="H51" s="1">
        <v>5.76</v>
      </c>
      <c r="I51" s="33">
        <f>C37*H51</f>
        <v>3428.3520000000003</v>
      </c>
      <c r="J51" s="18"/>
      <c r="K51" s="18"/>
      <c r="L51" s="18"/>
      <c r="M51" s="18"/>
      <c r="N51" s="18"/>
      <c r="O51" s="18"/>
      <c r="P51" s="18"/>
    </row>
    <row r="52" spans="3:16" ht="15">
      <c r="C52" s="21"/>
      <c r="D52" s="352"/>
      <c r="E52" s="353"/>
      <c r="F52" s="22" t="s">
        <v>181</v>
      </c>
      <c r="G52" s="1"/>
      <c r="H52" s="1"/>
      <c r="I52" s="11">
        <f>I42-I46</f>
        <v>2457.709999999999</v>
      </c>
      <c r="J52" s="18"/>
      <c r="K52" s="18"/>
      <c r="L52" s="18"/>
      <c r="M52" s="18"/>
      <c r="N52" s="18"/>
      <c r="O52" s="18"/>
      <c r="P52" s="18"/>
    </row>
    <row r="53" spans="3:16" ht="15.75">
      <c r="C53" s="39" t="s">
        <v>187</v>
      </c>
      <c r="D53" s="39"/>
      <c r="E53" s="39"/>
      <c r="F53" s="39"/>
      <c r="G53" s="40"/>
      <c r="H53" s="40"/>
      <c r="I53" s="11"/>
      <c r="J53" s="18"/>
      <c r="K53" s="18"/>
      <c r="L53" s="18"/>
      <c r="M53" s="18"/>
      <c r="N53" s="18"/>
      <c r="O53" s="18"/>
      <c r="P53" s="18"/>
    </row>
    <row r="54" spans="3:16" ht="15">
      <c r="C54" s="21" t="s">
        <v>185</v>
      </c>
      <c r="D54" s="22" t="s">
        <v>184</v>
      </c>
      <c r="E54" s="22"/>
      <c r="F54" s="22"/>
      <c r="G54" s="1"/>
      <c r="H54" s="1"/>
      <c r="I54" s="1">
        <v>757.9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22" t="s">
        <v>182</v>
      </c>
      <c r="E55" s="22"/>
      <c r="F55" s="22"/>
      <c r="G55" s="1"/>
      <c r="H55" s="1"/>
      <c r="I55" s="1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22"/>
      <c r="E56" s="22"/>
      <c r="F56" s="22"/>
      <c r="G56" s="1"/>
      <c r="H56" s="1"/>
      <c r="I56" s="11"/>
      <c r="J56" s="18"/>
      <c r="K56" s="18"/>
      <c r="L56" s="18"/>
      <c r="M56" s="18"/>
      <c r="N56" s="18"/>
      <c r="O56" s="18"/>
      <c r="P56" s="18"/>
    </row>
    <row r="57" spans="3:16" ht="15">
      <c r="C57" s="21"/>
      <c r="D57" s="22" t="s">
        <v>67</v>
      </c>
      <c r="E57" s="22"/>
      <c r="F57" s="22"/>
      <c r="G57" s="32"/>
      <c r="H57" s="32"/>
      <c r="I57" s="32"/>
      <c r="J57" s="18"/>
      <c r="K57" s="18"/>
      <c r="L57" s="18"/>
      <c r="M57" s="18"/>
      <c r="N57" s="18"/>
      <c r="O57" s="18"/>
      <c r="P57" s="18"/>
    </row>
    <row r="58" spans="3:16" ht="15">
      <c r="C58" s="31"/>
      <c r="D58" s="31" t="s">
        <v>166</v>
      </c>
      <c r="E58" s="31"/>
      <c r="F58" s="31"/>
      <c r="G58" s="1" t="s">
        <v>53</v>
      </c>
      <c r="H58" s="1"/>
      <c r="I58" s="10">
        <v>29952.91</v>
      </c>
      <c r="J58" s="18"/>
      <c r="K58" s="18"/>
      <c r="L58" s="18"/>
      <c r="M58" s="18"/>
      <c r="N58" s="18"/>
      <c r="O58" s="18"/>
      <c r="P58" s="18"/>
    </row>
    <row r="59" spans="3:16" ht="15">
      <c r="C59" s="1"/>
      <c r="D59" s="1" t="s">
        <v>69</v>
      </c>
      <c r="E59" s="1"/>
      <c r="F59" s="1"/>
      <c r="G59" s="1" t="s">
        <v>53</v>
      </c>
      <c r="H59" s="1"/>
      <c r="I59" s="1"/>
      <c r="J59" s="18"/>
      <c r="K59" s="18"/>
      <c r="L59" s="18"/>
      <c r="M59" s="18"/>
      <c r="N59" s="18"/>
      <c r="O59" s="18"/>
      <c r="P59" s="18"/>
    </row>
    <row r="60" spans="3:16" ht="15">
      <c r="C60" s="1"/>
      <c r="D60" s="1"/>
      <c r="E60" s="1"/>
      <c r="F60" s="1"/>
      <c r="G60" s="1" t="s">
        <v>53</v>
      </c>
      <c r="H60" s="1"/>
      <c r="I60" s="1"/>
      <c r="J60" s="18"/>
      <c r="K60" s="18"/>
      <c r="L60" s="18"/>
      <c r="M60" s="18"/>
      <c r="N60" s="18"/>
      <c r="O60" s="18"/>
      <c r="P60" s="18"/>
    </row>
    <row r="61" spans="3:16" ht="15">
      <c r="C61" s="1"/>
      <c r="D61" s="1" t="s">
        <v>70</v>
      </c>
      <c r="E61" s="1"/>
      <c r="F61" s="1"/>
      <c r="G61" s="1" t="s">
        <v>53</v>
      </c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8"/>
      <c r="D62" s="8" t="s">
        <v>166</v>
      </c>
      <c r="E62" s="8"/>
      <c r="F62" s="8"/>
      <c r="G62" s="8" t="s">
        <v>53</v>
      </c>
      <c r="H62" s="8"/>
      <c r="I62" s="16">
        <f>I42+I58-I44</f>
        <v>31652.719999999998</v>
      </c>
      <c r="J62" s="18"/>
      <c r="K62" s="18"/>
      <c r="L62" s="18"/>
      <c r="M62" s="18"/>
      <c r="N62" s="18"/>
      <c r="O62" s="18"/>
      <c r="P62" s="18"/>
    </row>
    <row r="63" spans="5:16" ht="15">
      <c r="E63" t="s">
        <v>72</v>
      </c>
      <c r="I63" s="36"/>
      <c r="J63" s="18"/>
      <c r="K63" s="18"/>
      <c r="L63" s="18"/>
      <c r="M63" s="18"/>
      <c r="N63" s="18"/>
      <c r="O63" s="18"/>
      <c r="P63" s="18"/>
    </row>
    <row r="64" spans="5:16" ht="15">
      <c r="E64" t="s">
        <v>73</v>
      </c>
      <c r="J64" s="18"/>
      <c r="K64" s="18"/>
      <c r="L64" s="18"/>
      <c r="M64" s="18"/>
      <c r="N64" s="18"/>
      <c r="O64" s="18"/>
      <c r="P64" s="18"/>
    </row>
    <row r="65" spans="10:16" ht="15">
      <c r="J65" s="18"/>
      <c r="K65" s="18"/>
      <c r="L65" s="18"/>
      <c r="M65" s="18"/>
      <c r="N65" s="18"/>
      <c r="O65" s="18"/>
      <c r="P65" s="18"/>
    </row>
    <row r="66" spans="10:16" ht="15">
      <c r="J66" s="18"/>
      <c r="K66" s="18"/>
      <c r="L66" s="18"/>
      <c r="M66" s="18"/>
      <c r="N66" s="18"/>
      <c r="O66" s="18"/>
      <c r="P66" s="18"/>
    </row>
    <row r="67" spans="10:16" ht="15">
      <c r="J67" s="18"/>
      <c r="K67" s="18"/>
      <c r="L67" s="18"/>
      <c r="M67" s="18"/>
      <c r="N67" s="18"/>
      <c r="O67" s="18"/>
      <c r="P67" s="18"/>
    </row>
  </sheetData>
  <sheetProtection/>
  <mergeCells count="4">
    <mergeCell ref="B11:B12"/>
    <mergeCell ref="C11:D12"/>
    <mergeCell ref="C40:F40"/>
    <mergeCell ref="D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49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189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5951.05</v>
      </c>
      <c r="C6" s="10">
        <v>0</v>
      </c>
      <c r="D6" s="10">
        <v>-0.08</v>
      </c>
      <c r="E6" s="1"/>
      <c r="F6" s="10">
        <f>D6</f>
        <v>-0.08</v>
      </c>
      <c r="G6" s="10">
        <f>B6+C6-F6</f>
        <v>5951.13</v>
      </c>
      <c r="H6" s="1"/>
      <c r="I6" s="1"/>
    </row>
    <row r="7" spans="1:9" ht="15">
      <c r="A7" s="1" t="s">
        <v>11</v>
      </c>
      <c r="B7" s="10">
        <v>16246.59</v>
      </c>
      <c r="C7" s="10">
        <v>7922.11</v>
      </c>
      <c r="D7" s="10">
        <v>5228.96</v>
      </c>
      <c r="E7" s="1"/>
      <c r="F7" s="10">
        <f>D7</f>
        <v>5228.96</v>
      </c>
      <c r="G7" s="11">
        <f>B7+C7-F7</f>
        <v>18939.74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5228.88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 t="s">
        <v>190</v>
      </c>
      <c r="C14" s="22" t="s">
        <v>191</v>
      </c>
      <c r="D14" s="22"/>
      <c r="E14" s="22"/>
      <c r="F14" s="1"/>
      <c r="G14" s="1"/>
      <c r="H14" s="1">
        <v>693</v>
      </c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/>
      <c r="C15" s="1"/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693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5186.76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 t="s">
        <v>45</v>
      </c>
      <c r="E35" s="38"/>
      <c r="F35" s="37" t="s">
        <v>186</v>
      </c>
      <c r="G35" s="37"/>
      <c r="H35" s="34"/>
    </row>
    <row r="36" spans="4:8" ht="18.75">
      <c r="D36" s="38"/>
      <c r="E36" s="38"/>
      <c r="F36" s="37" t="s">
        <v>75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август 2012г</v>
      </c>
      <c r="G37" s="37"/>
      <c r="H37" s="34"/>
    </row>
    <row r="39" spans="3:16" ht="15">
      <c r="C39" s="1" t="s">
        <v>48</v>
      </c>
      <c r="D39" s="1" t="s">
        <v>49</v>
      </c>
      <c r="E39" s="1"/>
      <c r="F39" s="1"/>
      <c r="G39" s="1" t="s">
        <v>50</v>
      </c>
      <c r="H39" s="1" t="s">
        <v>51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49" t="s">
        <v>162</v>
      </c>
      <c r="D40" s="350"/>
      <c r="E40" s="350"/>
      <c r="F40" s="3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f>F8</f>
        <v>5228.88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55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56</v>
      </c>
      <c r="E44" s="26"/>
      <c r="F44" s="26"/>
      <c r="G44" s="25"/>
      <c r="H44" s="25"/>
      <c r="I44" s="16">
        <v>5186.76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192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176</v>
      </c>
      <c r="E46" s="14"/>
      <c r="F46" s="14"/>
      <c r="G46" s="1" t="s">
        <v>193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177</v>
      </c>
      <c r="E47" s="14" t="s">
        <v>178</v>
      </c>
      <c r="F47" s="14"/>
      <c r="G47" s="1" t="s">
        <v>194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179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109</v>
      </c>
      <c r="E49" s="13" t="s">
        <v>110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111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112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113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114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115</v>
      </c>
      <c r="E54" s="13"/>
      <c r="F54" s="13"/>
      <c r="G54" s="42">
        <v>2</v>
      </c>
      <c r="H54" s="1"/>
      <c r="I54" s="1">
        <f>C37*G54</f>
        <v>1190.4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116</v>
      </c>
      <c r="E55" s="13"/>
      <c r="F55" s="13" t="s">
        <v>117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113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118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119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64</v>
      </c>
      <c r="D59" s="30"/>
      <c r="E59" s="5"/>
      <c r="F59" s="2" t="s">
        <v>180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352"/>
      <c r="E60" s="353"/>
      <c r="F60" s="22" t="s">
        <v>181</v>
      </c>
      <c r="G60" s="1"/>
      <c r="H60" s="1"/>
      <c r="I60" s="11">
        <f>I42-I46</f>
        <v>735.1199999999999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187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21"/>
      <c r="D62" s="1" t="s">
        <v>190</v>
      </c>
      <c r="E62" s="22" t="s">
        <v>191</v>
      </c>
      <c r="F62" s="22"/>
      <c r="G62" s="1"/>
      <c r="H62" s="1"/>
      <c r="I62" s="1">
        <v>693</v>
      </c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/>
      <c r="E63" s="22"/>
      <c r="F63" s="22"/>
      <c r="G63" s="1"/>
      <c r="H63" s="1"/>
      <c r="I63" s="1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31652.72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I66+I42-I44</f>
        <v>31694.839999999997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5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195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5951.05</v>
      </c>
      <c r="C6" s="10">
        <v>0</v>
      </c>
      <c r="D6" s="10">
        <v>-0.08</v>
      </c>
      <c r="E6" s="1"/>
      <c r="F6" s="10">
        <f>D6</f>
        <v>-0.08</v>
      </c>
      <c r="G6" s="10">
        <f>B6+C6-F6</f>
        <v>5951.13</v>
      </c>
      <c r="H6" s="1"/>
      <c r="I6" s="1"/>
    </row>
    <row r="7" spans="1:9" ht="15">
      <c r="A7" s="1" t="s">
        <v>11</v>
      </c>
      <c r="B7" s="10">
        <v>18939.74</v>
      </c>
      <c r="C7" s="10">
        <v>7922.11</v>
      </c>
      <c r="D7" s="10">
        <v>5765.36</v>
      </c>
      <c r="E7" s="1"/>
      <c r="F7" s="10">
        <f>D7</f>
        <v>5765.36</v>
      </c>
      <c r="G7" s="11">
        <f>B7+C7-F7</f>
        <v>21096.49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5765.28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 t="s">
        <v>196</v>
      </c>
      <c r="B14" s="1" t="s">
        <v>163</v>
      </c>
      <c r="C14" s="22"/>
      <c r="D14" s="22"/>
      <c r="E14" s="22"/>
      <c r="F14" s="1"/>
      <c r="G14" s="1"/>
      <c r="H14" s="1">
        <v>737</v>
      </c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/>
      <c r="C15" s="1"/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5230.76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 t="s">
        <v>45</v>
      </c>
      <c r="E35" s="38"/>
      <c r="F35" s="37" t="s">
        <v>186</v>
      </c>
      <c r="G35" s="37"/>
      <c r="H35" s="34"/>
    </row>
    <row r="36" spans="4:8" ht="18.75">
      <c r="D36" s="38"/>
      <c r="E36" s="38"/>
      <c r="F36" s="37" t="s">
        <v>75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сентябрь  2012г</v>
      </c>
      <c r="G37" s="37"/>
      <c r="H37" s="34"/>
    </row>
    <row r="39" spans="3:16" ht="15">
      <c r="C39" s="1" t="s">
        <v>48</v>
      </c>
      <c r="D39" s="1" t="s">
        <v>49</v>
      </c>
      <c r="E39" s="1"/>
      <c r="F39" s="1"/>
      <c r="G39" s="1" t="s">
        <v>50</v>
      </c>
      <c r="H39" s="1" t="s">
        <v>51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49" t="s">
        <v>162</v>
      </c>
      <c r="D40" s="350"/>
      <c r="E40" s="350"/>
      <c r="F40" s="3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f>F8</f>
        <v>5765.28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55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56</v>
      </c>
      <c r="E44" s="26"/>
      <c r="F44" s="26"/>
      <c r="G44" s="25"/>
      <c r="H44" s="25"/>
      <c r="I44" s="16">
        <v>5230.76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192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176</v>
      </c>
      <c r="E46" s="14"/>
      <c r="F46" s="14"/>
      <c r="G46" s="1" t="s">
        <v>193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177</v>
      </c>
      <c r="E47" s="14" t="s">
        <v>178</v>
      </c>
      <c r="F47" s="14"/>
      <c r="G47" s="1" t="s">
        <v>194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179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109</v>
      </c>
      <c r="E49" s="13" t="s">
        <v>110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111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112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113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114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115</v>
      </c>
      <c r="E54" s="13"/>
      <c r="F54" s="13"/>
      <c r="G54" s="42">
        <v>2</v>
      </c>
      <c r="H54" s="1"/>
      <c r="I54" s="1">
        <f>C37*G54</f>
        <v>1190.4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116</v>
      </c>
      <c r="E55" s="13"/>
      <c r="F55" s="13" t="s">
        <v>117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113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118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119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64</v>
      </c>
      <c r="D59" s="30"/>
      <c r="E59" s="5"/>
      <c r="F59" s="2" t="s">
        <v>180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352"/>
      <c r="E60" s="353"/>
      <c r="F60" s="22" t="s">
        <v>181</v>
      </c>
      <c r="G60" s="1"/>
      <c r="H60" s="1"/>
      <c r="I60" s="11">
        <f>I42-I46</f>
        <v>1271.5199999999995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187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196</v>
      </c>
      <c r="D62" s="1" t="s">
        <v>163</v>
      </c>
      <c r="E62" s="22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/>
      <c r="E63" s="22"/>
      <c r="F63" s="22"/>
      <c r="G63" s="1"/>
      <c r="H63" s="1"/>
      <c r="I63" s="1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31694.84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I66+I42-I44</f>
        <v>32229.36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5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200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5951.13</v>
      </c>
      <c r="C6" s="10">
        <v>0</v>
      </c>
      <c r="D6" s="10">
        <v>3370.84</v>
      </c>
      <c r="E6" s="1"/>
      <c r="F6" s="10">
        <f>D6</f>
        <v>3370.84</v>
      </c>
      <c r="G6" s="10">
        <f>B6+C6-F6</f>
        <v>2580.29</v>
      </c>
      <c r="H6" s="1"/>
      <c r="I6" s="1"/>
    </row>
    <row r="7" spans="1:9" ht="15">
      <c r="A7" s="1" t="s">
        <v>11</v>
      </c>
      <c r="B7" s="10">
        <v>21096.49</v>
      </c>
      <c r="C7" s="10">
        <v>7922.11</v>
      </c>
      <c r="D7" s="10">
        <v>15954.86</v>
      </c>
      <c r="E7" s="1"/>
      <c r="F7" s="10">
        <f>D7</f>
        <v>15954.86</v>
      </c>
      <c r="G7" s="11">
        <f>B7+C7-F7</f>
        <v>13063.740000000002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19325.7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197</v>
      </c>
      <c r="C15" s="1" t="s">
        <v>198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 t="s">
        <v>197</v>
      </c>
      <c r="C16" s="1" t="s">
        <v>199</v>
      </c>
      <c r="D16" s="1"/>
      <c r="E16" s="1"/>
      <c r="F16" s="1"/>
      <c r="G16" s="1"/>
      <c r="H16" s="1">
        <v>26784.47</v>
      </c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27521.47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32015.230000000003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 t="s">
        <v>45</v>
      </c>
      <c r="E35" s="38"/>
      <c r="F35" s="37" t="s">
        <v>186</v>
      </c>
      <c r="G35" s="37"/>
      <c r="H35" s="34"/>
    </row>
    <row r="36" spans="4:8" ht="18.75">
      <c r="D36" s="38"/>
      <c r="E36" s="38"/>
      <c r="F36" s="37" t="s">
        <v>75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ноябрь  2012г</v>
      </c>
      <c r="G37" s="37"/>
      <c r="H37" s="34"/>
    </row>
    <row r="39" spans="3:16" ht="15">
      <c r="C39" s="1" t="s">
        <v>48</v>
      </c>
      <c r="D39" s="1" t="s">
        <v>49</v>
      </c>
      <c r="E39" s="1"/>
      <c r="F39" s="1"/>
      <c r="G39" s="1" t="s">
        <v>50</v>
      </c>
      <c r="H39" s="1" t="s">
        <v>51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49" t="s">
        <v>162</v>
      </c>
      <c r="D40" s="350"/>
      <c r="E40" s="350"/>
      <c r="F40" s="3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v>19325.7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55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56</v>
      </c>
      <c r="E44" s="26"/>
      <c r="F44" s="26"/>
      <c r="G44" s="25"/>
      <c r="H44" s="25"/>
      <c r="I44" s="16">
        <v>32015.23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192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176</v>
      </c>
      <c r="E46" s="14"/>
      <c r="F46" s="14"/>
      <c r="G46" s="1" t="s">
        <v>193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177</v>
      </c>
      <c r="E47" s="14" t="s">
        <v>178</v>
      </c>
      <c r="F47" s="14"/>
      <c r="G47" s="1" t="s">
        <v>194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179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109</v>
      </c>
      <c r="E49" s="13" t="s">
        <v>110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111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112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113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114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115</v>
      </c>
      <c r="E54" s="13"/>
      <c r="F54" s="13"/>
      <c r="G54" s="42">
        <v>3.68</v>
      </c>
      <c r="H54" s="1"/>
      <c r="I54" s="1">
        <f>C37*G54</f>
        <v>2190.3360000000002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116</v>
      </c>
      <c r="E55" s="13"/>
      <c r="F55" s="13" t="s">
        <v>117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113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118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119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64</v>
      </c>
      <c r="D59" s="30"/>
      <c r="E59" s="5"/>
      <c r="F59" s="2" t="s">
        <v>180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352"/>
      <c r="E60" s="353"/>
      <c r="F60" s="22" t="s">
        <v>181</v>
      </c>
      <c r="G60" s="1"/>
      <c r="H60" s="1"/>
      <c r="I60" s="11">
        <f>I42-I46</f>
        <v>14831.94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187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197</v>
      </c>
      <c r="D62" s="1" t="s">
        <v>198</v>
      </c>
      <c r="E62" s="1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1" t="s">
        <v>197</v>
      </c>
      <c r="D63" s="1" t="s">
        <v>199</v>
      </c>
      <c r="E63" s="1"/>
      <c r="F63" s="1"/>
      <c r="G63" s="1"/>
      <c r="H63" s="1"/>
      <c r="I63" s="1">
        <v>26784.47</v>
      </c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32229.36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I66+F8-H26</f>
        <v>19539.829999999994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67">
      <selection activeCell="K72" sqref="K72"/>
    </sheetView>
  </sheetViews>
  <sheetFormatPr defaultColWidth="9.140625" defaultRowHeight="15"/>
  <sheetData>
    <row r="2" ht="15">
      <c r="B2" t="s">
        <v>84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1902.66</v>
      </c>
      <c r="C10" s="1">
        <v>3743.8</v>
      </c>
      <c r="D10" s="1">
        <v>2113.96</v>
      </c>
      <c r="E10" s="1"/>
      <c r="F10" s="1">
        <f>SUM(D10:E10)</f>
        <v>2113.96</v>
      </c>
      <c r="G10" s="1">
        <v>3532.5</v>
      </c>
      <c r="H10" s="1"/>
      <c r="I10" s="1"/>
    </row>
    <row r="11" spans="1:9" ht="15">
      <c r="A11" s="1" t="s">
        <v>11</v>
      </c>
      <c r="B11" s="1">
        <v>9290.63</v>
      </c>
      <c r="C11" s="1">
        <v>2493.91</v>
      </c>
      <c r="D11" s="1">
        <v>1408.17</v>
      </c>
      <c r="E11" s="1"/>
      <c r="F11" s="1">
        <f>SUM(D11:E11)</f>
        <v>1408.17</v>
      </c>
      <c r="G11" s="1">
        <v>10376.37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3522.13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81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39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41</v>
      </c>
      <c r="E54" t="s">
        <v>42</v>
      </c>
      <c r="G54">
        <v>3327.57</v>
      </c>
    </row>
    <row r="55" ht="15">
      <c r="D55" t="s">
        <v>43</v>
      </c>
    </row>
    <row r="59" ht="15">
      <c r="B59" t="s">
        <v>44</v>
      </c>
    </row>
    <row r="60" ht="15">
      <c r="F60" t="s">
        <v>45</v>
      </c>
    </row>
    <row r="61" ht="15">
      <c r="F61" t="s">
        <v>46</v>
      </c>
    </row>
    <row r="62" ht="15">
      <c r="F62" t="s">
        <v>75</v>
      </c>
    </row>
    <row r="63" spans="3:6" ht="15">
      <c r="C63">
        <v>576.7</v>
      </c>
      <c r="F63" t="s">
        <v>83</v>
      </c>
    </row>
    <row r="65" spans="3:9" ht="15">
      <c r="C65" s="1" t="s">
        <v>48</v>
      </c>
      <c r="D65" s="1" t="s">
        <v>49</v>
      </c>
      <c r="E65" s="1"/>
      <c r="F65" s="1"/>
      <c r="G65" s="1" t="s">
        <v>50</v>
      </c>
      <c r="H65" s="1" t="s">
        <v>51</v>
      </c>
      <c r="I65" s="1"/>
    </row>
    <row r="66" spans="3:9" ht="15">
      <c r="C66" s="2">
        <v>1</v>
      </c>
      <c r="D66" s="2" t="s">
        <v>52</v>
      </c>
      <c r="E66" s="2"/>
      <c r="F66" s="2"/>
      <c r="G66" s="2" t="s">
        <v>53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54</v>
      </c>
      <c r="E68" s="3"/>
      <c r="F68" s="3"/>
      <c r="G68" s="3" t="s">
        <v>53</v>
      </c>
      <c r="H68" s="3"/>
      <c r="I68" s="3">
        <v>3522.13</v>
      </c>
    </row>
    <row r="69" spans="3:9" ht="15">
      <c r="C69" s="1">
        <v>3</v>
      </c>
      <c r="D69" s="1" t="s">
        <v>55</v>
      </c>
      <c r="E69" s="1"/>
      <c r="F69" s="1"/>
      <c r="G69" s="1" t="s">
        <v>53</v>
      </c>
      <c r="H69" s="1"/>
      <c r="I69" s="1"/>
    </row>
    <row r="70" spans="3:9" ht="15">
      <c r="C70" s="4">
        <v>4</v>
      </c>
      <c r="D70" s="4" t="s">
        <v>56</v>
      </c>
      <c r="E70" s="4"/>
      <c r="F70" s="4"/>
      <c r="G70" s="4" t="s">
        <v>53</v>
      </c>
      <c r="H70" s="4"/>
      <c r="I70" s="4">
        <v>3327.57</v>
      </c>
    </row>
    <row r="71" spans="3:9" ht="15">
      <c r="C71" s="1"/>
      <c r="D71" s="1" t="s">
        <v>57</v>
      </c>
      <c r="E71" s="1"/>
      <c r="F71" s="1"/>
      <c r="G71" s="1" t="s">
        <v>53</v>
      </c>
      <c r="H71" s="1"/>
      <c r="I71" s="1">
        <v>1903.11</v>
      </c>
    </row>
    <row r="72" spans="3:9" ht="15">
      <c r="C72" s="1"/>
      <c r="D72" s="1"/>
      <c r="E72" s="1"/>
      <c r="F72" s="1"/>
      <c r="G72" s="1" t="s">
        <v>53</v>
      </c>
      <c r="H72" s="1"/>
      <c r="I72" s="1"/>
    </row>
    <row r="73" spans="3:9" ht="15">
      <c r="C73" s="1"/>
      <c r="D73" s="1" t="s">
        <v>58</v>
      </c>
      <c r="E73" s="1"/>
      <c r="F73" s="1"/>
      <c r="G73" s="1" t="s">
        <v>53</v>
      </c>
      <c r="H73" s="1"/>
      <c r="I73" s="1">
        <v>911.19</v>
      </c>
    </row>
    <row r="74" spans="3:9" ht="15">
      <c r="C74" s="1"/>
      <c r="D74" s="1" t="s">
        <v>59</v>
      </c>
      <c r="E74" s="1"/>
      <c r="F74" s="1"/>
      <c r="G74" s="1" t="s">
        <v>60</v>
      </c>
      <c r="H74" s="1"/>
      <c r="I74" s="1"/>
    </row>
    <row r="75" spans="3:9" ht="15">
      <c r="C75" s="1"/>
      <c r="D75" s="1" t="s">
        <v>61</v>
      </c>
      <c r="E75" s="1"/>
      <c r="F75" s="1"/>
      <c r="G75" s="1" t="s">
        <v>60</v>
      </c>
      <c r="H75" s="1"/>
      <c r="I75" s="1"/>
    </row>
    <row r="76" spans="3:9" ht="15">
      <c r="C76" s="1"/>
      <c r="D76" s="1" t="s">
        <v>81</v>
      </c>
      <c r="E76" s="1"/>
      <c r="F76" s="1"/>
      <c r="G76" s="1" t="s">
        <v>53</v>
      </c>
      <c r="H76" s="1"/>
      <c r="I76" s="1">
        <v>328.72</v>
      </c>
    </row>
    <row r="77" spans="3:9" ht="15">
      <c r="C77" s="1"/>
      <c r="D77" s="1" t="s">
        <v>82</v>
      </c>
      <c r="E77" s="1"/>
      <c r="F77" s="1"/>
      <c r="G77" s="1" t="s">
        <v>53</v>
      </c>
      <c r="H77" s="1"/>
      <c r="I77" s="1"/>
    </row>
    <row r="78" spans="3:9" ht="15">
      <c r="C78" s="1"/>
      <c r="D78" s="1" t="s">
        <v>63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64</v>
      </c>
      <c r="E79" s="1"/>
      <c r="F79" s="1"/>
      <c r="G79" s="1" t="s">
        <v>53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65</v>
      </c>
      <c r="E84" s="1"/>
      <c r="F84" s="1"/>
      <c r="G84" s="1" t="s">
        <v>53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66</v>
      </c>
      <c r="E86" s="1"/>
      <c r="F86" s="1"/>
      <c r="G86" s="1" t="s">
        <v>53</v>
      </c>
      <c r="H86" s="1"/>
      <c r="I86" s="1"/>
    </row>
    <row r="87" spans="3:9" ht="15">
      <c r="C87" s="1"/>
      <c r="D87" s="1" t="s">
        <v>67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68</v>
      </c>
      <c r="E88" s="1"/>
      <c r="F88" s="1"/>
      <c r="G88" s="1" t="s">
        <v>53</v>
      </c>
      <c r="H88" s="1"/>
      <c r="I88" s="1">
        <v>4907.2</v>
      </c>
    </row>
    <row r="89" spans="3:9" ht="15">
      <c r="C89" s="1">
        <v>7</v>
      </c>
      <c r="D89" s="1" t="s">
        <v>69</v>
      </c>
      <c r="E89" s="1"/>
      <c r="F89" s="1"/>
      <c r="G89" s="1" t="s">
        <v>53</v>
      </c>
      <c r="H89" s="1"/>
      <c r="I89" s="1"/>
    </row>
    <row r="90" spans="3:9" ht="15">
      <c r="C90" s="1">
        <v>8</v>
      </c>
      <c r="D90" s="1" t="s">
        <v>54</v>
      </c>
      <c r="E90" s="1"/>
      <c r="F90" s="1"/>
      <c r="G90" s="1" t="s">
        <v>53</v>
      </c>
      <c r="H90" s="1"/>
      <c r="I90" s="1"/>
    </row>
    <row r="91" spans="3:9" ht="15">
      <c r="C91" s="1">
        <v>9</v>
      </c>
      <c r="D91" s="1" t="s">
        <v>70</v>
      </c>
      <c r="E91" s="1"/>
      <c r="F91" s="1"/>
      <c r="G91" s="1" t="s">
        <v>53</v>
      </c>
      <c r="H91" s="1"/>
      <c r="I91" s="1"/>
    </row>
    <row r="92" spans="3:9" ht="15">
      <c r="C92" s="1">
        <v>10</v>
      </c>
      <c r="D92" s="1" t="s">
        <v>71</v>
      </c>
      <c r="E92" s="1"/>
      <c r="F92" s="1"/>
      <c r="G92" s="1" t="s">
        <v>53</v>
      </c>
      <c r="H92" s="1"/>
      <c r="I92" s="1">
        <v>5101.76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72</v>
      </c>
    </row>
    <row r="97" ht="15">
      <c r="E97" t="s">
        <v>73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46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200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2580.29</v>
      </c>
      <c r="C6" s="10">
        <v>0</v>
      </c>
      <c r="D6" s="10">
        <v>0</v>
      </c>
      <c r="E6" s="1"/>
      <c r="F6" s="10">
        <f>D6</f>
        <v>0</v>
      </c>
      <c r="G6" s="10">
        <f>B6+C6-F6</f>
        <v>2580.29</v>
      </c>
      <c r="H6" s="1"/>
      <c r="I6" s="1"/>
    </row>
    <row r="7" spans="1:9" ht="15">
      <c r="A7" s="1" t="s">
        <v>11</v>
      </c>
      <c r="B7" s="10">
        <v>13063.74</v>
      </c>
      <c r="C7" s="10">
        <v>7922.11</v>
      </c>
      <c r="D7" s="10">
        <v>6392.39</v>
      </c>
      <c r="E7" s="1"/>
      <c r="F7" s="10">
        <f>D7</f>
        <v>6392.39</v>
      </c>
      <c r="G7" s="11">
        <f>B7+C7-F7</f>
        <v>14593.46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6392.39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201</v>
      </c>
      <c r="C15" s="1" t="s">
        <v>198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5230.76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 t="s">
        <v>45</v>
      </c>
      <c r="E35" s="38"/>
      <c r="F35" s="37" t="s">
        <v>186</v>
      </c>
      <c r="G35" s="37"/>
      <c r="H35" s="34"/>
    </row>
    <row r="36" spans="4:8" ht="18.75">
      <c r="D36" s="38"/>
      <c r="E36" s="38"/>
      <c r="F36" s="37" t="s">
        <v>75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ноябрь  2012г</v>
      </c>
      <c r="G37" s="37"/>
      <c r="H37" s="34"/>
    </row>
    <row r="39" spans="3:16" ht="15">
      <c r="C39" s="1" t="s">
        <v>48</v>
      </c>
      <c r="D39" s="1" t="s">
        <v>49</v>
      </c>
      <c r="E39" s="1"/>
      <c r="F39" s="1"/>
      <c r="G39" s="1" t="s">
        <v>50</v>
      </c>
      <c r="H39" s="1" t="s">
        <v>51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49" t="s">
        <v>162</v>
      </c>
      <c r="D40" s="350"/>
      <c r="E40" s="350"/>
      <c r="F40" s="3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v>6392.39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55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56</v>
      </c>
      <c r="E44" s="26"/>
      <c r="F44" s="26"/>
      <c r="G44" s="25"/>
      <c r="H44" s="25"/>
      <c r="I44" s="16">
        <v>5230.76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192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176</v>
      </c>
      <c r="E46" s="14"/>
      <c r="F46" s="14"/>
      <c r="G46" s="1" t="s">
        <v>193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177</v>
      </c>
      <c r="E47" s="14" t="s">
        <v>178</v>
      </c>
      <c r="F47" s="14"/>
      <c r="G47" s="1" t="s">
        <v>194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179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109</v>
      </c>
      <c r="E49" s="13" t="s">
        <v>110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111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112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113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114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115</v>
      </c>
      <c r="E54" s="13"/>
      <c r="F54" s="13"/>
      <c r="G54" s="42">
        <v>3.68</v>
      </c>
      <c r="H54" s="1"/>
      <c r="I54" s="1">
        <f>C37*G54</f>
        <v>2190.3360000000002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116</v>
      </c>
      <c r="E55" s="13"/>
      <c r="F55" s="13" t="s">
        <v>117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113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118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119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64</v>
      </c>
      <c r="D59" s="30"/>
      <c r="E59" s="5"/>
      <c r="F59" s="2" t="s">
        <v>180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352"/>
      <c r="E60" s="353"/>
      <c r="F60" s="22" t="s">
        <v>181</v>
      </c>
      <c r="G60" s="1"/>
      <c r="H60" s="1"/>
      <c r="I60" s="11">
        <f>I42-I46</f>
        <v>1898.63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187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201</v>
      </c>
      <c r="D62" s="1" t="s">
        <v>198</v>
      </c>
      <c r="E62" s="1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1"/>
      <c r="D63" s="1"/>
      <c r="E63" s="1"/>
      <c r="F63" s="1"/>
      <c r="G63" s="1"/>
      <c r="H63" s="1"/>
      <c r="I63" s="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19539.83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I66+I42-H26</f>
        <v>20701.46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43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203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2580.29</v>
      </c>
      <c r="C6" s="10">
        <v>0</v>
      </c>
      <c r="D6" s="10">
        <v>948.54</v>
      </c>
      <c r="E6" s="1"/>
      <c r="F6" s="10">
        <f>D6</f>
        <v>948.54</v>
      </c>
      <c r="G6" s="10">
        <f>B6+C6-F6</f>
        <v>1631.75</v>
      </c>
      <c r="H6" s="1"/>
      <c r="I6" s="1"/>
    </row>
    <row r="7" spans="1:9" ht="15">
      <c r="A7" s="1" t="s">
        <v>11</v>
      </c>
      <c r="B7" s="10">
        <v>14593.46</v>
      </c>
      <c r="C7" s="10">
        <v>7922.11</v>
      </c>
      <c r="D7" s="10">
        <v>12440.49</v>
      </c>
      <c r="E7" s="1"/>
      <c r="F7" s="10">
        <f>D7</f>
        <v>12440.49</v>
      </c>
      <c r="G7" s="11">
        <f>B7+C7-F7</f>
        <v>10075.08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13389.029999999999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202</v>
      </c>
      <c r="C15" s="1" t="s">
        <v>198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5230.76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 t="s">
        <v>45</v>
      </c>
      <c r="E35" s="38"/>
      <c r="F35" s="37" t="s">
        <v>186</v>
      </c>
      <c r="G35" s="37"/>
      <c r="H35" s="34"/>
    </row>
    <row r="36" spans="4:8" ht="18.75">
      <c r="D36" s="38"/>
      <c r="E36" s="38"/>
      <c r="F36" s="37" t="s">
        <v>75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декабрь  2012г</v>
      </c>
      <c r="G37" s="37"/>
      <c r="H37" s="34"/>
    </row>
    <row r="39" spans="3:16" ht="15">
      <c r="C39" s="1" t="s">
        <v>48</v>
      </c>
      <c r="D39" s="1" t="s">
        <v>49</v>
      </c>
      <c r="E39" s="1"/>
      <c r="F39" s="1"/>
      <c r="G39" s="1" t="s">
        <v>50</v>
      </c>
      <c r="H39" s="1" t="s">
        <v>51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49" t="s">
        <v>162</v>
      </c>
      <c r="D40" s="350"/>
      <c r="E40" s="350"/>
      <c r="F40" s="3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v>13389.03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55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56</v>
      </c>
      <c r="E44" s="26"/>
      <c r="F44" s="26"/>
      <c r="G44" s="25"/>
      <c r="H44" s="25"/>
      <c r="I44" s="16">
        <v>5230.76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192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176</v>
      </c>
      <c r="E46" s="14"/>
      <c r="F46" s="14"/>
      <c r="G46" s="1" t="s">
        <v>193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177</v>
      </c>
      <c r="E47" s="14" t="s">
        <v>178</v>
      </c>
      <c r="F47" s="14"/>
      <c r="G47" s="1" t="s">
        <v>194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179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109</v>
      </c>
      <c r="E49" s="13" t="s">
        <v>110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111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112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113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114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115</v>
      </c>
      <c r="E54" s="13"/>
      <c r="F54" s="13"/>
      <c r="G54" s="42">
        <v>3.68</v>
      </c>
      <c r="H54" s="1"/>
      <c r="I54" s="1">
        <f>C37*G54</f>
        <v>2190.3360000000002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116</v>
      </c>
      <c r="E55" s="13"/>
      <c r="F55" s="13" t="s">
        <v>117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113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118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119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64</v>
      </c>
      <c r="D59" s="30"/>
      <c r="E59" s="5"/>
      <c r="F59" s="2" t="s">
        <v>180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352"/>
      <c r="E60" s="353"/>
      <c r="F60" s="22" t="s">
        <v>181</v>
      </c>
      <c r="G60" s="1"/>
      <c r="H60" s="1"/>
      <c r="I60" s="11">
        <f>I42-I46</f>
        <v>8895.27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187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202</v>
      </c>
      <c r="D62" s="1" t="s">
        <v>198</v>
      </c>
      <c r="E62" s="1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1"/>
      <c r="D63" s="1"/>
      <c r="E63" s="1"/>
      <c r="F63" s="1"/>
      <c r="G63" s="1"/>
      <c r="H63" s="1"/>
      <c r="I63" s="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20701.46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I66+I42-H26</f>
        <v>28859.729999999996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4"/>
  <sheetViews>
    <sheetView zoomScalePageLayoutView="0" workbookViewId="0" topLeftCell="A41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204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1631.75</v>
      </c>
      <c r="C6" s="10">
        <v>0</v>
      </c>
      <c r="D6" s="10">
        <v>1982.04</v>
      </c>
      <c r="E6" s="1"/>
      <c r="F6" s="10">
        <f>D6</f>
        <v>1982.04</v>
      </c>
      <c r="G6" s="10">
        <f>B6+C6-F6</f>
        <v>-350.28999999999996</v>
      </c>
      <c r="H6" s="1"/>
      <c r="I6" s="1"/>
    </row>
    <row r="7" spans="1:9" ht="15">
      <c r="A7" s="1" t="s">
        <v>11</v>
      </c>
      <c r="B7" s="10">
        <v>10075.08</v>
      </c>
      <c r="C7" s="10">
        <v>7922.11</v>
      </c>
      <c r="D7" s="10">
        <v>11108.14</v>
      </c>
      <c r="E7" s="1"/>
      <c r="F7" s="10">
        <f>D7</f>
        <v>11108.14</v>
      </c>
      <c r="G7" s="11">
        <f>B7+C7-F7</f>
        <v>6889.049999999999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13090.18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205</v>
      </c>
      <c r="C15" s="1" t="s">
        <v>209</v>
      </c>
      <c r="D15" s="1"/>
      <c r="E15" s="1"/>
      <c r="F15" s="1"/>
      <c r="G15" s="1"/>
      <c r="H15" s="10">
        <v>804.67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804.67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5298.43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/>
      <c r="E35" s="38"/>
      <c r="F35" s="37"/>
      <c r="G35" s="37"/>
      <c r="H35" s="34"/>
    </row>
    <row r="36" spans="3:8" ht="18.75">
      <c r="C36" s="37" t="s">
        <v>45</v>
      </c>
      <c r="D36" s="38"/>
      <c r="E36" s="37" t="s">
        <v>186</v>
      </c>
      <c r="F36" s="37"/>
      <c r="G36" s="37" t="s">
        <v>75</v>
      </c>
      <c r="H36" s="37"/>
    </row>
    <row r="37" spans="3:8" ht="18.75">
      <c r="C37" s="35">
        <v>595.2</v>
      </c>
      <c r="D37" s="38"/>
      <c r="E37" s="38"/>
      <c r="F37" s="37" t="str">
        <f>E2</f>
        <v>январь  2013г</v>
      </c>
      <c r="G37" s="37"/>
      <c r="H37" s="34"/>
    </row>
    <row r="38" spans="3:16" ht="15">
      <c r="C38" s="1" t="s">
        <v>48</v>
      </c>
      <c r="D38" s="1" t="s">
        <v>49</v>
      </c>
      <c r="E38" s="1"/>
      <c r="F38" s="1"/>
      <c r="G38" s="1" t="s">
        <v>50</v>
      </c>
      <c r="H38" s="1" t="s">
        <v>51</v>
      </c>
      <c r="I38" s="1"/>
      <c r="J38" s="18"/>
      <c r="K38" s="18"/>
      <c r="L38" s="18"/>
      <c r="M38" s="18"/>
      <c r="N38" s="18"/>
      <c r="O38" s="18"/>
      <c r="P38" s="18"/>
    </row>
    <row r="39" spans="3:16" ht="18.75">
      <c r="C39" s="349" t="s">
        <v>162</v>
      </c>
      <c r="D39" s="350"/>
      <c r="E39" s="350"/>
      <c r="F39" s="351"/>
      <c r="G39" s="25"/>
      <c r="H39" s="25"/>
      <c r="I39" s="10">
        <f>C8</f>
        <v>7922.11</v>
      </c>
      <c r="J39" s="18"/>
      <c r="K39" s="18"/>
      <c r="L39" s="18"/>
      <c r="M39" s="18"/>
      <c r="N39" s="18"/>
      <c r="O39" s="18"/>
      <c r="P39" s="18"/>
    </row>
    <row r="40" spans="3:16" ht="15">
      <c r="C40" s="21"/>
      <c r="D40" s="22"/>
      <c r="E40" s="22"/>
      <c r="F40" s="22"/>
      <c r="G40" s="1"/>
      <c r="H40" s="1"/>
      <c r="I40" s="1"/>
      <c r="J40" s="18"/>
      <c r="K40" s="18"/>
      <c r="L40" s="18"/>
      <c r="M40" s="18"/>
      <c r="N40" s="18"/>
      <c r="O40" s="18"/>
      <c r="P40" s="18"/>
    </row>
    <row r="41" spans="3:16" ht="18.75">
      <c r="C41" s="23"/>
      <c r="D41" s="23" t="s">
        <v>2</v>
      </c>
      <c r="E41" s="25"/>
      <c r="F41" s="25"/>
      <c r="G41" s="25"/>
      <c r="H41" s="25"/>
      <c r="I41" s="10">
        <v>13090.18</v>
      </c>
      <c r="J41" s="18"/>
      <c r="K41" s="18"/>
      <c r="L41" s="18"/>
      <c r="M41" s="18"/>
      <c r="N41" s="18"/>
      <c r="O41" s="18"/>
      <c r="P41" s="18"/>
    </row>
    <row r="42" spans="3:16" ht="15">
      <c r="C42" s="21">
        <v>3</v>
      </c>
      <c r="D42" s="22" t="s">
        <v>55</v>
      </c>
      <c r="E42" s="22"/>
      <c r="F42" s="22"/>
      <c r="G42" s="1"/>
      <c r="H42" s="1"/>
      <c r="I42" s="1"/>
      <c r="J42" s="18"/>
      <c r="K42" s="18"/>
      <c r="L42" s="18"/>
      <c r="M42" s="18"/>
      <c r="N42" s="18"/>
      <c r="O42" s="18"/>
      <c r="P42" s="18"/>
    </row>
    <row r="43" spans="3:16" ht="18.75">
      <c r="C43" s="23"/>
      <c r="D43" s="23" t="s">
        <v>56</v>
      </c>
      <c r="E43" s="26"/>
      <c r="F43" s="26"/>
      <c r="G43" s="25"/>
      <c r="H43" s="25"/>
      <c r="I43" s="16">
        <v>5298.43</v>
      </c>
      <c r="J43" s="20">
        <f>I43-H26</f>
        <v>0</v>
      </c>
      <c r="K43" s="18"/>
      <c r="L43" s="18"/>
      <c r="M43" s="18"/>
      <c r="N43" s="18"/>
      <c r="O43" s="18"/>
      <c r="P43" s="18"/>
    </row>
    <row r="44" spans="3:16" ht="15.75">
      <c r="C44" s="27"/>
      <c r="D44" s="14" t="s">
        <v>192</v>
      </c>
      <c r="E44" s="14"/>
      <c r="F44" s="14"/>
      <c r="G44" s="41">
        <v>7.55</v>
      </c>
      <c r="H44" s="13"/>
      <c r="I44" s="13"/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176</v>
      </c>
      <c r="E45" s="14"/>
      <c r="F45" s="14"/>
      <c r="G45" s="1" t="s">
        <v>193</v>
      </c>
      <c r="H45" s="1">
        <v>7.55</v>
      </c>
      <c r="I45" s="11">
        <f>H22</f>
        <v>4493.76</v>
      </c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177</v>
      </c>
      <c r="E46" s="14" t="s">
        <v>178</v>
      </c>
      <c r="F46" s="14"/>
      <c r="G46" s="1" t="s">
        <v>194</v>
      </c>
      <c r="H46" s="1"/>
      <c r="I46" s="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179</v>
      </c>
      <c r="E47" s="14"/>
      <c r="F47" s="14"/>
      <c r="G47" s="1"/>
      <c r="H47" s="1"/>
      <c r="I47" s="1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109</v>
      </c>
      <c r="E48" s="13" t="s">
        <v>110</v>
      </c>
      <c r="F48" s="13"/>
      <c r="G48" s="42">
        <v>1.68</v>
      </c>
      <c r="H48" s="1"/>
      <c r="I48" s="33">
        <f>C37*G48</f>
        <v>999.936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111</v>
      </c>
      <c r="E49" s="13"/>
      <c r="F49" s="13"/>
      <c r="G49" s="42">
        <v>2.22</v>
      </c>
      <c r="H49" s="1"/>
      <c r="I49" s="33">
        <f>C37*G49</f>
        <v>1321.3440000000003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112</v>
      </c>
      <c r="E50" s="13"/>
      <c r="F50" s="13"/>
      <c r="G50" s="42"/>
      <c r="H50" s="1"/>
      <c r="I50" s="1"/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113</v>
      </c>
      <c r="E51" s="13"/>
      <c r="F51" s="13"/>
      <c r="G51" s="42">
        <v>0.69</v>
      </c>
      <c r="H51" s="1"/>
      <c r="I51" s="33">
        <f>C37*G51</f>
        <v>410.688</v>
      </c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114</v>
      </c>
      <c r="E52" s="13"/>
      <c r="F52" s="13"/>
      <c r="G52" s="42"/>
      <c r="H52" s="1"/>
      <c r="I52" s="1"/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115</v>
      </c>
      <c r="E53" s="13"/>
      <c r="F53" s="13"/>
      <c r="G53" s="42">
        <v>3.68</v>
      </c>
      <c r="H53" s="1"/>
      <c r="I53" s="1">
        <f>C37*G53</f>
        <v>2190.3360000000002</v>
      </c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116</v>
      </c>
      <c r="E54" s="13"/>
      <c r="F54" s="13" t="s">
        <v>117</v>
      </c>
      <c r="G54" s="42"/>
      <c r="H54" s="1"/>
      <c r="I54" s="1"/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113</v>
      </c>
      <c r="E55" s="13"/>
      <c r="F55" s="13"/>
      <c r="G55" s="42">
        <v>0.57</v>
      </c>
      <c r="H55" s="1"/>
      <c r="I55" s="33">
        <f>C37*G55</f>
        <v>339.264</v>
      </c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118</v>
      </c>
      <c r="E56" s="13"/>
      <c r="F56" s="13"/>
      <c r="G56" s="42"/>
      <c r="H56" s="1"/>
      <c r="I56" s="1"/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119</v>
      </c>
      <c r="E57" s="13"/>
      <c r="F57" s="13"/>
      <c r="G57" s="42">
        <v>0.39</v>
      </c>
      <c r="H57" s="1"/>
      <c r="I57" s="33">
        <f>C37*G57</f>
        <v>232.12800000000001</v>
      </c>
      <c r="J57" s="18"/>
      <c r="K57" s="18"/>
      <c r="L57" s="18"/>
      <c r="M57" s="18"/>
      <c r="N57" s="18"/>
      <c r="O57" s="18"/>
      <c r="P57" s="18"/>
    </row>
    <row r="58" spans="3:16" ht="18.75">
      <c r="C58" s="30" t="s">
        <v>64</v>
      </c>
      <c r="D58" s="30"/>
      <c r="E58" s="5"/>
      <c r="F58" s="2" t="s">
        <v>180</v>
      </c>
      <c r="G58" s="1"/>
      <c r="H58" s="1">
        <v>5.76</v>
      </c>
      <c r="I58" s="33">
        <f>C37*H58</f>
        <v>3428.3520000000003</v>
      </c>
      <c r="J58" s="18"/>
      <c r="K58" s="18"/>
      <c r="L58" s="18"/>
      <c r="M58" s="18"/>
      <c r="N58" s="18"/>
      <c r="O58" s="18"/>
      <c r="P58" s="18"/>
    </row>
    <row r="59" spans="3:16" ht="15">
      <c r="C59" s="21"/>
      <c r="D59" s="352"/>
      <c r="E59" s="353"/>
      <c r="F59" s="22" t="s">
        <v>181</v>
      </c>
      <c r="G59" s="1"/>
      <c r="H59" s="1"/>
      <c r="I59" s="11">
        <f>I41-I45</f>
        <v>8596.42</v>
      </c>
      <c r="J59" s="18"/>
      <c r="K59" s="18"/>
      <c r="L59" s="18"/>
      <c r="M59" s="18"/>
      <c r="N59" s="18"/>
      <c r="O59" s="18"/>
      <c r="P59" s="18"/>
    </row>
    <row r="60" spans="3:16" ht="15.75">
      <c r="C60" s="39" t="s">
        <v>187</v>
      </c>
      <c r="D60" s="39"/>
      <c r="E60" s="39"/>
      <c r="F60" s="39"/>
      <c r="G60" s="40"/>
      <c r="H60" s="40"/>
      <c r="I60" s="11"/>
      <c r="J60" s="18"/>
      <c r="K60" s="18"/>
      <c r="L60" s="18"/>
      <c r="M60" s="18"/>
      <c r="N60" s="18"/>
      <c r="O60" s="18"/>
      <c r="P60" s="18"/>
    </row>
    <row r="61" spans="3:16" ht="15">
      <c r="C61" s="1" t="s">
        <v>205</v>
      </c>
      <c r="D61" s="1" t="s">
        <v>210</v>
      </c>
      <c r="E61" s="1"/>
      <c r="F61" s="22"/>
      <c r="G61" s="1"/>
      <c r="H61" s="1"/>
      <c r="I61" s="1">
        <v>804.67</v>
      </c>
      <c r="J61" s="18"/>
      <c r="K61" s="18"/>
      <c r="L61" s="18"/>
      <c r="M61" s="18"/>
      <c r="N61" s="18"/>
      <c r="O61" s="18"/>
      <c r="P61" s="18"/>
    </row>
    <row r="62" spans="3:16" ht="15">
      <c r="C62" s="1"/>
      <c r="D62" s="1"/>
      <c r="E62" s="1"/>
      <c r="F62" s="1"/>
      <c r="G62" s="1"/>
      <c r="H62" s="1"/>
      <c r="I62" s="1"/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/>
      <c r="E63" s="22"/>
      <c r="F63" s="22"/>
      <c r="G63" s="1"/>
      <c r="H63" s="1"/>
      <c r="I63" s="1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 t="s">
        <v>67</v>
      </c>
      <c r="E64" s="22"/>
      <c r="F64" s="22"/>
      <c r="G64" s="32"/>
      <c r="H64" s="32"/>
      <c r="I64" s="32"/>
      <c r="J64" s="18"/>
      <c r="K64" s="18"/>
      <c r="L64" s="18"/>
      <c r="M64" s="18"/>
      <c r="N64" s="18"/>
      <c r="O64" s="18"/>
      <c r="P64" s="18"/>
    </row>
    <row r="65" spans="3:16" ht="15">
      <c r="C65" s="22"/>
      <c r="D65" s="31" t="s">
        <v>166</v>
      </c>
      <c r="E65" s="31"/>
      <c r="F65" s="31"/>
      <c r="G65" s="1" t="s">
        <v>53</v>
      </c>
      <c r="H65" s="1"/>
      <c r="I65" s="10">
        <v>28493.21</v>
      </c>
      <c r="J65" s="18"/>
      <c r="K65" s="18"/>
      <c r="L65" s="18"/>
      <c r="M65" s="18"/>
      <c r="N65" s="18"/>
      <c r="O65" s="18"/>
      <c r="P65" s="18"/>
    </row>
    <row r="66" spans="3:16" ht="15">
      <c r="C66" s="1"/>
      <c r="D66" s="1" t="s">
        <v>69</v>
      </c>
      <c r="E66" s="1"/>
      <c r="F66" s="1"/>
      <c r="G66" s="1" t="s">
        <v>53</v>
      </c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/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 t="s">
        <v>70</v>
      </c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8"/>
      <c r="D69" s="8" t="s">
        <v>166</v>
      </c>
      <c r="E69" s="8"/>
      <c r="F69" s="8"/>
      <c r="G69" s="8" t="s">
        <v>53</v>
      </c>
      <c r="H69" s="8"/>
      <c r="I69" s="16">
        <f>I65+I41-H26</f>
        <v>36284.96</v>
      </c>
      <c r="J69" s="18"/>
      <c r="K69" s="18"/>
      <c r="L69" s="18"/>
      <c r="M69" s="18"/>
      <c r="N69" s="18"/>
      <c r="O69" s="18"/>
      <c r="P69" s="18"/>
    </row>
    <row r="70" spans="5:16" ht="15">
      <c r="E70" t="s">
        <v>72</v>
      </c>
      <c r="I70" s="36"/>
      <c r="J70" s="18"/>
      <c r="K70" s="18"/>
      <c r="L70" s="18"/>
      <c r="M70" s="18"/>
      <c r="N70" s="18"/>
      <c r="O70" s="18"/>
      <c r="P70" s="18"/>
    </row>
    <row r="71" spans="5:16" ht="15">
      <c r="E71" t="s">
        <v>73</v>
      </c>
      <c r="J71" s="18"/>
      <c r="K71" s="18"/>
      <c r="L71" s="18"/>
      <c r="M71" s="18"/>
      <c r="N71" s="18"/>
      <c r="O71" s="18"/>
      <c r="P71" s="18"/>
    </row>
    <row r="72" spans="10:16" ht="15"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</sheetData>
  <sheetProtection/>
  <mergeCells count="4">
    <mergeCell ref="B11:B12"/>
    <mergeCell ref="C11:D12"/>
    <mergeCell ref="C39:F39"/>
    <mergeCell ref="D59:E59"/>
  </mergeCells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74"/>
  <sheetViews>
    <sheetView zoomScalePageLayoutView="0" workbookViewId="0" topLeftCell="A23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206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-350.29</v>
      </c>
      <c r="C6" s="10">
        <v>0</v>
      </c>
      <c r="D6" s="10"/>
      <c r="E6" s="1"/>
      <c r="F6" s="10">
        <f>D6</f>
        <v>0</v>
      </c>
      <c r="G6" s="10">
        <v>-350.29</v>
      </c>
      <c r="H6" s="1"/>
      <c r="I6" s="1"/>
    </row>
    <row r="7" spans="1:9" ht="15">
      <c r="A7" s="1" t="s">
        <v>11</v>
      </c>
      <c r="B7" s="10">
        <v>6889.05</v>
      </c>
      <c r="C7" s="10">
        <v>7922.11</v>
      </c>
      <c r="D7" s="10">
        <v>9898.06</v>
      </c>
      <c r="E7" s="1"/>
      <c r="F7" s="10">
        <f>D7</f>
        <v>9898.06</v>
      </c>
      <c r="G7" s="11">
        <v>4913.1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9898.06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211</v>
      </c>
      <c r="C15" s="1" t="s">
        <v>210</v>
      </c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0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4493.76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/>
      <c r="E35" s="38"/>
      <c r="F35" s="37"/>
      <c r="G35" s="37"/>
      <c r="H35" s="34"/>
    </row>
    <row r="36" spans="3:8" ht="18.75">
      <c r="C36" s="37" t="s">
        <v>45</v>
      </c>
      <c r="D36" s="38"/>
      <c r="E36" s="37" t="s">
        <v>186</v>
      </c>
      <c r="F36" s="37"/>
      <c r="G36" s="37" t="s">
        <v>75</v>
      </c>
      <c r="H36" s="37"/>
    </row>
    <row r="37" spans="3:8" ht="18.75">
      <c r="C37" s="35">
        <v>595.2</v>
      </c>
      <c r="D37" s="38"/>
      <c r="E37" s="38"/>
      <c r="F37" s="37" t="str">
        <f>E2</f>
        <v>февраль  2013г</v>
      </c>
      <c r="G37" s="37"/>
      <c r="H37" s="34"/>
    </row>
    <row r="38" spans="3:16" ht="15">
      <c r="C38" s="1" t="s">
        <v>48</v>
      </c>
      <c r="D38" s="1" t="s">
        <v>49</v>
      </c>
      <c r="E38" s="1"/>
      <c r="F38" s="1"/>
      <c r="G38" s="1" t="s">
        <v>50</v>
      </c>
      <c r="H38" s="1" t="s">
        <v>51</v>
      </c>
      <c r="I38" s="1"/>
      <c r="J38" s="18"/>
      <c r="K38" s="18"/>
      <c r="L38" s="18"/>
      <c r="M38" s="18"/>
      <c r="N38" s="18"/>
      <c r="O38" s="18"/>
      <c r="P38" s="18"/>
    </row>
    <row r="39" spans="3:16" ht="18.75">
      <c r="C39" s="349" t="s">
        <v>162</v>
      </c>
      <c r="D39" s="350"/>
      <c r="E39" s="350"/>
      <c r="F39" s="351"/>
      <c r="G39" s="25"/>
      <c r="H39" s="25"/>
      <c r="I39" s="10">
        <f>C8</f>
        <v>7922.11</v>
      </c>
      <c r="J39" s="18"/>
      <c r="K39" s="18"/>
      <c r="L39" s="18"/>
      <c r="M39" s="18"/>
      <c r="N39" s="18"/>
      <c r="O39" s="18"/>
      <c r="P39" s="18"/>
    </row>
    <row r="40" spans="3:16" ht="15">
      <c r="C40" s="21"/>
      <c r="D40" s="22"/>
      <c r="E40" s="22"/>
      <c r="F40" s="22"/>
      <c r="G40" s="1"/>
      <c r="H40" s="1"/>
      <c r="I40" s="1"/>
      <c r="J40" s="18"/>
      <c r="K40" s="18"/>
      <c r="L40" s="18"/>
      <c r="M40" s="18"/>
      <c r="N40" s="18"/>
      <c r="O40" s="18"/>
      <c r="P40" s="18"/>
    </row>
    <row r="41" spans="3:16" ht="18.75">
      <c r="C41" s="23"/>
      <c r="D41" s="23" t="s">
        <v>2</v>
      </c>
      <c r="E41" s="25"/>
      <c r="F41" s="25"/>
      <c r="G41" s="25"/>
      <c r="H41" s="25"/>
      <c r="I41" s="10">
        <v>9898.06</v>
      </c>
      <c r="J41" s="18"/>
      <c r="K41" s="18"/>
      <c r="L41" s="18"/>
      <c r="M41" s="18"/>
      <c r="N41" s="18"/>
      <c r="O41" s="18"/>
      <c r="P41" s="18"/>
    </row>
    <row r="42" spans="3:16" ht="15">
      <c r="C42" s="21">
        <v>3</v>
      </c>
      <c r="D42" s="22" t="s">
        <v>55</v>
      </c>
      <c r="E42" s="22"/>
      <c r="F42" s="22"/>
      <c r="G42" s="1"/>
      <c r="H42" s="1"/>
      <c r="I42" s="1"/>
      <c r="J42" s="18"/>
      <c r="K42" s="18"/>
      <c r="L42" s="18"/>
      <c r="M42" s="18"/>
      <c r="N42" s="18"/>
      <c r="O42" s="18"/>
      <c r="P42" s="18"/>
    </row>
    <row r="43" spans="3:16" ht="18.75">
      <c r="C43" s="23"/>
      <c r="D43" s="23" t="s">
        <v>56</v>
      </c>
      <c r="E43" s="26"/>
      <c r="F43" s="26"/>
      <c r="G43" s="25"/>
      <c r="H43" s="25"/>
      <c r="I43" s="16">
        <v>4493.76</v>
      </c>
      <c r="J43" s="20"/>
      <c r="K43" s="18"/>
      <c r="L43" s="18"/>
      <c r="M43" s="18"/>
      <c r="N43" s="18"/>
      <c r="O43" s="18"/>
      <c r="P43" s="18"/>
    </row>
    <row r="44" spans="3:16" ht="15.75">
      <c r="C44" s="27"/>
      <c r="D44" s="14" t="s">
        <v>192</v>
      </c>
      <c r="E44" s="14"/>
      <c r="F44" s="14"/>
      <c r="G44" s="41">
        <v>7.55</v>
      </c>
      <c r="H44" s="13"/>
      <c r="I44" s="13"/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176</v>
      </c>
      <c r="E45" s="14"/>
      <c r="F45" s="14"/>
      <c r="G45" s="1" t="s">
        <v>193</v>
      </c>
      <c r="H45" s="1">
        <v>7.55</v>
      </c>
      <c r="I45" s="11">
        <f>H22</f>
        <v>4493.76</v>
      </c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177</v>
      </c>
      <c r="E46" s="14" t="s">
        <v>178</v>
      </c>
      <c r="F46" s="14"/>
      <c r="G46" s="1" t="s">
        <v>194</v>
      </c>
      <c r="H46" s="1"/>
      <c r="I46" s="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179</v>
      </c>
      <c r="E47" s="14"/>
      <c r="F47" s="14"/>
      <c r="G47" s="1"/>
      <c r="H47" s="1"/>
      <c r="I47" s="1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109</v>
      </c>
      <c r="E48" s="13" t="s">
        <v>110</v>
      </c>
      <c r="F48" s="13"/>
      <c r="G48" s="42">
        <v>1.68</v>
      </c>
      <c r="H48" s="1"/>
      <c r="I48" s="33">
        <f>C37*G48</f>
        <v>999.936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111</v>
      </c>
      <c r="E49" s="13"/>
      <c r="F49" s="13"/>
      <c r="G49" s="42">
        <v>2.22</v>
      </c>
      <c r="H49" s="1"/>
      <c r="I49" s="33">
        <f>C37*G49</f>
        <v>1321.3440000000003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112</v>
      </c>
      <c r="E50" s="13"/>
      <c r="F50" s="13"/>
      <c r="G50" s="42"/>
      <c r="H50" s="1"/>
      <c r="I50" s="1"/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113</v>
      </c>
      <c r="E51" s="13"/>
      <c r="F51" s="13"/>
      <c r="G51" s="42">
        <v>0.69</v>
      </c>
      <c r="H51" s="1"/>
      <c r="I51" s="33">
        <f>C37*G51</f>
        <v>410.688</v>
      </c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114</v>
      </c>
      <c r="E52" s="13"/>
      <c r="F52" s="13"/>
      <c r="G52" s="42"/>
      <c r="H52" s="1"/>
      <c r="I52" s="1"/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115</v>
      </c>
      <c r="E53" s="13"/>
      <c r="F53" s="13"/>
      <c r="G53" s="42">
        <v>3.68</v>
      </c>
      <c r="H53" s="1"/>
      <c r="I53" s="1">
        <f>C37*G53</f>
        <v>2190.3360000000002</v>
      </c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116</v>
      </c>
      <c r="E54" s="13"/>
      <c r="F54" s="13" t="s">
        <v>117</v>
      </c>
      <c r="G54" s="42"/>
      <c r="H54" s="1"/>
      <c r="I54" s="1"/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113</v>
      </c>
      <c r="E55" s="13"/>
      <c r="F55" s="13"/>
      <c r="G55" s="42">
        <v>0.57</v>
      </c>
      <c r="H55" s="1"/>
      <c r="I55" s="33">
        <f>C37*G55</f>
        <v>339.264</v>
      </c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118</v>
      </c>
      <c r="E56" s="13"/>
      <c r="F56" s="13"/>
      <c r="G56" s="42"/>
      <c r="H56" s="1"/>
      <c r="I56" s="1"/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119</v>
      </c>
      <c r="E57" s="13"/>
      <c r="F57" s="13"/>
      <c r="G57" s="42">
        <v>0.39</v>
      </c>
      <c r="H57" s="1"/>
      <c r="I57" s="33">
        <f>C37*G57</f>
        <v>232.12800000000001</v>
      </c>
      <c r="J57" s="18"/>
      <c r="K57" s="18"/>
      <c r="L57" s="18"/>
      <c r="M57" s="18"/>
      <c r="N57" s="18"/>
      <c r="O57" s="18"/>
      <c r="P57" s="18"/>
    </row>
    <row r="58" spans="3:16" ht="18.75">
      <c r="C58" s="30" t="s">
        <v>64</v>
      </c>
      <c r="D58" s="30"/>
      <c r="E58" s="5"/>
      <c r="F58" s="2" t="s">
        <v>180</v>
      </c>
      <c r="G58" s="1"/>
      <c r="H58" s="1">
        <v>5.76</v>
      </c>
      <c r="I58" s="33">
        <f>C37*H58</f>
        <v>3428.3520000000003</v>
      </c>
      <c r="J58" s="18"/>
      <c r="K58" s="18"/>
      <c r="L58" s="18"/>
      <c r="M58" s="18"/>
      <c r="N58" s="18"/>
      <c r="O58" s="18"/>
      <c r="P58" s="18"/>
    </row>
    <row r="59" spans="3:16" ht="15">
      <c r="C59" s="21"/>
      <c r="D59" s="352"/>
      <c r="E59" s="353"/>
      <c r="F59" s="22" t="s">
        <v>181</v>
      </c>
      <c r="G59" s="1"/>
      <c r="H59" s="1"/>
      <c r="I59" s="11">
        <f>I41-I45</f>
        <v>5404.299999999999</v>
      </c>
      <c r="J59" s="18"/>
      <c r="K59" s="18"/>
      <c r="L59" s="18"/>
      <c r="M59" s="18"/>
      <c r="N59" s="18"/>
      <c r="O59" s="18"/>
      <c r="P59" s="18"/>
    </row>
    <row r="60" spans="3:16" ht="15.75">
      <c r="C60" s="39" t="s">
        <v>187</v>
      </c>
      <c r="D60" s="39"/>
      <c r="E60" s="39"/>
      <c r="F60" s="39"/>
      <c r="G60" s="40"/>
      <c r="H60" s="40"/>
      <c r="I60" s="11"/>
      <c r="J60" s="18"/>
      <c r="K60" s="18"/>
      <c r="L60" s="18"/>
      <c r="M60" s="18"/>
      <c r="N60" s="18"/>
      <c r="O60" s="18"/>
      <c r="P60" s="18"/>
    </row>
    <row r="61" spans="3:16" ht="15">
      <c r="C61" s="1" t="s">
        <v>211</v>
      </c>
      <c r="D61" s="1" t="s">
        <v>210</v>
      </c>
      <c r="E61" s="1"/>
      <c r="F61" s="22"/>
      <c r="G61" s="1"/>
      <c r="H61" s="1"/>
      <c r="I61" s="1">
        <v>0</v>
      </c>
      <c r="J61" s="18"/>
      <c r="K61" s="18"/>
      <c r="L61" s="18"/>
      <c r="M61" s="18"/>
      <c r="N61" s="18"/>
      <c r="O61" s="18"/>
      <c r="P61" s="18"/>
    </row>
    <row r="62" spans="3:16" ht="15">
      <c r="C62" s="1"/>
      <c r="D62" s="1"/>
      <c r="E62" s="1"/>
      <c r="F62" s="1"/>
      <c r="G62" s="1"/>
      <c r="H62" s="1"/>
      <c r="I62" s="1"/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/>
      <c r="E63" s="22"/>
      <c r="F63" s="22"/>
      <c r="G63" s="1"/>
      <c r="H63" s="1"/>
      <c r="I63" s="1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 t="s">
        <v>67</v>
      </c>
      <c r="E64" s="22"/>
      <c r="F64" s="22"/>
      <c r="G64" s="32"/>
      <c r="H64" s="32"/>
      <c r="I64" s="32"/>
      <c r="J64" s="18"/>
      <c r="K64" s="18"/>
      <c r="L64" s="18"/>
      <c r="M64" s="18"/>
      <c r="N64" s="18"/>
      <c r="O64" s="18"/>
      <c r="P64" s="18"/>
    </row>
    <row r="65" spans="3:16" ht="15">
      <c r="C65" s="22"/>
      <c r="D65" s="31" t="s">
        <v>166</v>
      </c>
      <c r="E65" s="31"/>
      <c r="F65" s="31"/>
      <c r="G65" s="1" t="s">
        <v>53</v>
      </c>
      <c r="H65" s="1"/>
      <c r="I65" s="10">
        <v>36284.96</v>
      </c>
      <c r="J65" s="18"/>
      <c r="K65" s="18"/>
      <c r="L65" s="18"/>
      <c r="M65" s="18"/>
      <c r="N65" s="18"/>
      <c r="O65" s="18"/>
      <c r="P65" s="18"/>
    </row>
    <row r="66" spans="3:16" ht="15">
      <c r="C66" s="1"/>
      <c r="D66" s="1" t="s">
        <v>69</v>
      </c>
      <c r="E66" s="1"/>
      <c r="F66" s="1"/>
      <c r="G66" s="1" t="s">
        <v>53</v>
      </c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/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 t="s">
        <v>70</v>
      </c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8"/>
      <c r="D69" s="8" t="s">
        <v>166</v>
      </c>
      <c r="E69" s="8"/>
      <c r="F69" s="8"/>
      <c r="G69" s="8" t="s">
        <v>53</v>
      </c>
      <c r="H69" s="8"/>
      <c r="I69" s="16">
        <f>I65+I41-I43</f>
        <v>41689.259999999995</v>
      </c>
      <c r="J69" s="18"/>
      <c r="K69" s="18"/>
      <c r="L69" s="18"/>
      <c r="M69" s="18"/>
      <c r="N69" s="18"/>
      <c r="O69" s="18"/>
      <c r="P69" s="18"/>
    </row>
    <row r="70" spans="5:16" ht="15">
      <c r="E70" t="s">
        <v>72</v>
      </c>
      <c r="I70" s="36"/>
      <c r="J70" s="18"/>
      <c r="K70" s="18"/>
      <c r="L70" s="18"/>
      <c r="M70" s="18"/>
      <c r="N70" s="18"/>
      <c r="O70" s="18"/>
      <c r="P70" s="18"/>
    </row>
    <row r="71" spans="5:16" ht="15">
      <c r="E71" t="s">
        <v>73</v>
      </c>
      <c r="J71" s="18"/>
      <c r="K71" s="18"/>
      <c r="L71" s="18"/>
      <c r="M71" s="18"/>
      <c r="N71" s="18"/>
      <c r="O71" s="18"/>
      <c r="P71" s="18"/>
    </row>
    <row r="72" spans="10:16" ht="15"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</sheetData>
  <sheetProtection/>
  <mergeCells count="4">
    <mergeCell ref="B11:B12"/>
    <mergeCell ref="C11:D12"/>
    <mergeCell ref="C39:F39"/>
    <mergeCell ref="D59:E59"/>
  </mergeCells>
  <printOptions/>
  <pageMargins left="0.7" right="0.7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74"/>
  <sheetViews>
    <sheetView zoomScalePageLayoutView="0" workbookViewId="0" topLeftCell="A39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160</v>
      </c>
      <c r="E2" t="s">
        <v>215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161</v>
      </c>
      <c r="B6" s="10">
        <v>-350.29</v>
      </c>
      <c r="C6" s="10">
        <v>0</v>
      </c>
      <c r="D6" s="10">
        <v>38.24</v>
      </c>
      <c r="E6" s="1"/>
      <c r="F6" s="10">
        <f>D6</f>
        <v>38.24</v>
      </c>
      <c r="G6" s="10">
        <v>-388.53</v>
      </c>
      <c r="H6" s="1"/>
      <c r="I6" s="1"/>
    </row>
    <row r="7" spans="1:9" ht="15">
      <c r="A7" s="1" t="s">
        <v>11</v>
      </c>
      <c r="B7" s="10">
        <v>4913.1</v>
      </c>
      <c r="C7" s="10">
        <v>7922.11</v>
      </c>
      <c r="D7" s="10">
        <v>8330.14</v>
      </c>
      <c r="E7" s="1"/>
      <c r="F7" s="10">
        <f>D7</f>
        <v>8330.14</v>
      </c>
      <c r="G7" s="11">
        <v>4505.07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8368.38</v>
      </c>
      <c r="G8" s="1"/>
      <c r="H8" s="1"/>
      <c r="I8" s="1"/>
    </row>
    <row r="11" spans="1:15" ht="15">
      <c r="A11" s="1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348"/>
      <c r="C12" s="345"/>
      <c r="D12" s="3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188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214</v>
      </c>
      <c r="C15" s="1" t="s">
        <v>210</v>
      </c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0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175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176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177</v>
      </c>
      <c r="C24" s="13" t="s">
        <v>178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179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4493.76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41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43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44</v>
      </c>
    </row>
    <row r="34" spans="6:8" ht="15.75">
      <c r="F34" s="34"/>
      <c r="G34" s="34"/>
      <c r="H34" s="34"/>
    </row>
    <row r="35" spans="4:8" ht="18.75">
      <c r="D35" s="37"/>
      <c r="E35" s="38"/>
      <c r="F35" s="37"/>
      <c r="G35" s="37"/>
      <c r="H35" s="34"/>
    </row>
    <row r="36" spans="3:8" ht="18.75">
      <c r="C36" s="37" t="s">
        <v>45</v>
      </c>
      <c r="D36" s="38"/>
      <c r="E36" s="37" t="s">
        <v>186</v>
      </c>
      <c r="F36" s="37"/>
      <c r="G36" s="37" t="s">
        <v>75</v>
      </c>
      <c r="H36" s="37"/>
    </row>
    <row r="37" spans="3:8" ht="18.75">
      <c r="C37" s="35">
        <v>595.2</v>
      </c>
      <c r="D37" s="38"/>
      <c r="E37" s="38"/>
      <c r="F37" s="37" t="str">
        <f>E2</f>
        <v>март 2013г</v>
      </c>
      <c r="G37" s="37"/>
      <c r="H37" s="34"/>
    </row>
    <row r="38" spans="3:16" ht="15">
      <c r="C38" s="1" t="s">
        <v>48</v>
      </c>
      <c r="D38" s="1" t="s">
        <v>49</v>
      </c>
      <c r="E38" s="1"/>
      <c r="F38" s="1"/>
      <c r="G38" s="1" t="s">
        <v>50</v>
      </c>
      <c r="H38" s="1" t="s">
        <v>51</v>
      </c>
      <c r="I38" s="1"/>
      <c r="J38" s="18"/>
      <c r="K38" s="18"/>
      <c r="L38" s="18"/>
      <c r="M38" s="18"/>
      <c r="N38" s="18"/>
      <c r="O38" s="18"/>
      <c r="P38" s="18"/>
    </row>
    <row r="39" spans="3:16" ht="18.75">
      <c r="C39" s="349" t="s">
        <v>162</v>
      </c>
      <c r="D39" s="350"/>
      <c r="E39" s="350"/>
      <c r="F39" s="351"/>
      <c r="G39" s="25"/>
      <c r="H39" s="25"/>
      <c r="I39" s="10">
        <f>C8</f>
        <v>7922.11</v>
      </c>
      <c r="J39" s="18"/>
      <c r="K39" s="18"/>
      <c r="L39" s="18"/>
      <c r="M39" s="18"/>
      <c r="N39" s="18"/>
      <c r="O39" s="18"/>
      <c r="P39" s="18"/>
    </row>
    <row r="40" spans="3:16" ht="15">
      <c r="C40" s="21"/>
      <c r="D40" s="22"/>
      <c r="E40" s="22"/>
      <c r="F40" s="22"/>
      <c r="G40" s="1"/>
      <c r="H40" s="1"/>
      <c r="I40" s="1"/>
      <c r="J40" s="18"/>
      <c r="K40" s="18"/>
      <c r="L40" s="18"/>
      <c r="M40" s="18"/>
      <c r="N40" s="18"/>
      <c r="O40" s="18"/>
      <c r="P40" s="18"/>
    </row>
    <row r="41" spans="3:16" ht="18.75">
      <c r="C41" s="23"/>
      <c r="D41" s="23" t="s">
        <v>2</v>
      </c>
      <c r="E41" s="25"/>
      <c r="F41" s="25"/>
      <c r="G41" s="25"/>
      <c r="H41" s="25"/>
      <c r="I41" s="10">
        <v>8368.38</v>
      </c>
      <c r="J41" s="18"/>
      <c r="K41" s="18"/>
      <c r="L41" s="18"/>
      <c r="M41" s="18"/>
      <c r="N41" s="18"/>
      <c r="O41" s="18"/>
      <c r="P41" s="18"/>
    </row>
    <row r="42" spans="3:16" ht="15">
      <c r="C42" s="21">
        <v>3</v>
      </c>
      <c r="D42" s="22" t="s">
        <v>55</v>
      </c>
      <c r="E42" s="22"/>
      <c r="F42" s="22"/>
      <c r="G42" s="1"/>
      <c r="H42" s="1"/>
      <c r="I42" s="1"/>
      <c r="J42" s="18"/>
      <c r="K42" s="18"/>
      <c r="L42" s="18"/>
      <c r="M42" s="18"/>
      <c r="N42" s="18"/>
      <c r="O42" s="18"/>
      <c r="P42" s="18"/>
    </row>
    <row r="43" spans="3:16" ht="18.75">
      <c r="C43" s="23"/>
      <c r="D43" s="23" t="s">
        <v>56</v>
      </c>
      <c r="E43" s="26"/>
      <c r="F43" s="26"/>
      <c r="G43" s="25"/>
      <c r="H43" s="25"/>
      <c r="I43" s="16">
        <v>4493.76</v>
      </c>
      <c r="J43" s="20"/>
      <c r="K43" s="18"/>
      <c r="L43" s="18"/>
      <c r="M43" s="18"/>
      <c r="N43" s="18"/>
      <c r="O43" s="18"/>
      <c r="P43" s="18"/>
    </row>
    <row r="44" spans="3:16" ht="15.75">
      <c r="C44" s="27"/>
      <c r="D44" s="14" t="s">
        <v>192</v>
      </c>
      <c r="E44" s="14"/>
      <c r="F44" s="14"/>
      <c r="G44" s="41">
        <v>7.55</v>
      </c>
      <c r="H44" s="13"/>
      <c r="I44" s="13"/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176</v>
      </c>
      <c r="E45" s="14"/>
      <c r="F45" s="14"/>
      <c r="G45" s="1" t="s">
        <v>193</v>
      </c>
      <c r="H45" s="1">
        <v>7.55</v>
      </c>
      <c r="I45" s="11">
        <f>H22</f>
        <v>4493.76</v>
      </c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177</v>
      </c>
      <c r="E46" s="14" t="s">
        <v>178</v>
      </c>
      <c r="F46" s="14"/>
      <c r="G46" s="1" t="s">
        <v>194</v>
      </c>
      <c r="H46" s="1"/>
      <c r="I46" s="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179</v>
      </c>
      <c r="E47" s="14"/>
      <c r="F47" s="14"/>
      <c r="G47" s="1"/>
      <c r="H47" s="1"/>
      <c r="I47" s="1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109</v>
      </c>
      <c r="E48" s="13" t="s">
        <v>110</v>
      </c>
      <c r="F48" s="13"/>
      <c r="G48" s="42">
        <v>1.68</v>
      </c>
      <c r="H48" s="1"/>
      <c r="I48" s="33">
        <f>C37*G48</f>
        <v>999.936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111</v>
      </c>
      <c r="E49" s="13"/>
      <c r="F49" s="13"/>
      <c r="G49" s="42">
        <v>2.22</v>
      </c>
      <c r="H49" s="1"/>
      <c r="I49" s="33">
        <f>C37*G49</f>
        <v>1321.3440000000003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112</v>
      </c>
      <c r="E50" s="13"/>
      <c r="F50" s="13"/>
      <c r="G50" s="42"/>
      <c r="H50" s="1"/>
      <c r="I50" s="1"/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113</v>
      </c>
      <c r="E51" s="13"/>
      <c r="F51" s="13"/>
      <c r="G51" s="42">
        <v>0.69</v>
      </c>
      <c r="H51" s="1"/>
      <c r="I51" s="33">
        <f>C37*G51</f>
        <v>410.688</v>
      </c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114</v>
      </c>
      <c r="E52" s="13"/>
      <c r="F52" s="13"/>
      <c r="G52" s="42"/>
      <c r="H52" s="1"/>
      <c r="I52" s="1"/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115</v>
      </c>
      <c r="E53" s="13"/>
      <c r="F53" s="13"/>
      <c r="G53" s="42">
        <v>3.68</v>
      </c>
      <c r="H53" s="1"/>
      <c r="I53" s="1">
        <f>C37*G53</f>
        <v>2190.3360000000002</v>
      </c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116</v>
      </c>
      <c r="E54" s="13"/>
      <c r="F54" s="13" t="s">
        <v>117</v>
      </c>
      <c r="G54" s="42"/>
      <c r="H54" s="1"/>
      <c r="I54" s="1"/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113</v>
      </c>
      <c r="E55" s="13"/>
      <c r="F55" s="13"/>
      <c r="G55" s="42">
        <v>0.57</v>
      </c>
      <c r="H55" s="1"/>
      <c r="I55" s="33">
        <f>C37*G55</f>
        <v>339.264</v>
      </c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118</v>
      </c>
      <c r="E56" s="13"/>
      <c r="F56" s="13"/>
      <c r="G56" s="42"/>
      <c r="H56" s="1"/>
      <c r="I56" s="1"/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119</v>
      </c>
      <c r="E57" s="13"/>
      <c r="F57" s="13"/>
      <c r="G57" s="42">
        <v>0.39</v>
      </c>
      <c r="H57" s="1"/>
      <c r="I57" s="33">
        <f>C37*G57</f>
        <v>232.12800000000001</v>
      </c>
      <c r="J57" s="18"/>
      <c r="K57" s="18"/>
      <c r="L57" s="18"/>
      <c r="M57" s="18"/>
      <c r="N57" s="18"/>
      <c r="O57" s="18"/>
      <c r="P57" s="18"/>
    </row>
    <row r="58" spans="3:16" ht="18.75">
      <c r="C58" s="30" t="s">
        <v>64</v>
      </c>
      <c r="D58" s="30"/>
      <c r="E58" s="5"/>
      <c r="F58" s="2" t="s">
        <v>180</v>
      </c>
      <c r="G58" s="1"/>
      <c r="H58" s="1">
        <v>5.76</v>
      </c>
      <c r="I58" s="33">
        <f>C37*H58</f>
        <v>3428.3520000000003</v>
      </c>
      <c r="J58" s="18"/>
      <c r="K58" s="18"/>
      <c r="L58" s="18"/>
      <c r="M58" s="18"/>
      <c r="N58" s="18"/>
      <c r="O58" s="18"/>
      <c r="P58" s="18"/>
    </row>
    <row r="59" spans="3:16" ht="15">
      <c r="C59" s="21"/>
      <c r="D59" s="352"/>
      <c r="E59" s="353"/>
      <c r="F59" s="22" t="s">
        <v>181</v>
      </c>
      <c r="G59" s="1"/>
      <c r="H59" s="1"/>
      <c r="I59" s="11">
        <f>I41-I45</f>
        <v>3874.619999999999</v>
      </c>
      <c r="J59" s="18"/>
      <c r="K59" s="18"/>
      <c r="L59" s="18"/>
      <c r="M59" s="18"/>
      <c r="N59" s="18"/>
      <c r="O59" s="18"/>
      <c r="P59" s="18"/>
    </row>
    <row r="60" spans="3:16" ht="15.75">
      <c r="C60" s="39" t="s">
        <v>187</v>
      </c>
      <c r="D60" s="39"/>
      <c r="E60" s="39"/>
      <c r="F60" s="39"/>
      <c r="G60" s="40"/>
      <c r="H60" s="40"/>
      <c r="I60" s="11"/>
      <c r="J60" s="18"/>
      <c r="K60" s="18"/>
      <c r="L60" s="18"/>
      <c r="M60" s="18"/>
      <c r="N60" s="18"/>
      <c r="O60" s="18"/>
      <c r="P60" s="18"/>
    </row>
    <row r="61" spans="3:16" ht="15">
      <c r="C61" s="1" t="s">
        <v>214</v>
      </c>
      <c r="D61" s="1" t="s">
        <v>210</v>
      </c>
      <c r="E61" s="1"/>
      <c r="F61" s="22"/>
      <c r="G61" s="1"/>
      <c r="H61" s="1"/>
      <c r="I61" s="1">
        <v>0</v>
      </c>
      <c r="J61" s="18"/>
      <c r="K61" s="18"/>
      <c r="L61" s="18"/>
      <c r="M61" s="18"/>
      <c r="N61" s="18"/>
      <c r="O61" s="18"/>
      <c r="P61" s="18"/>
    </row>
    <row r="62" spans="3:16" ht="15">
      <c r="C62" s="1"/>
      <c r="D62" s="1"/>
      <c r="E62" s="1"/>
      <c r="F62" s="1"/>
      <c r="G62" s="1"/>
      <c r="H62" s="1"/>
      <c r="I62" s="1"/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/>
      <c r="E63" s="22"/>
      <c r="F63" s="22"/>
      <c r="G63" s="1"/>
      <c r="H63" s="1"/>
      <c r="I63" s="1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 t="s">
        <v>67</v>
      </c>
      <c r="E64" s="22"/>
      <c r="F64" s="22"/>
      <c r="G64" s="32"/>
      <c r="H64" s="32"/>
      <c r="I64" s="32"/>
      <c r="J64" s="18"/>
      <c r="K64" s="18"/>
      <c r="L64" s="18"/>
      <c r="M64" s="18"/>
      <c r="N64" s="18"/>
      <c r="O64" s="18"/>
      <c r="P64" s="18"/>
    </row>
    <row r="65" spans="3:16" ht="15">
      <c r="C65" s="22"/>
      <c r="D65" s="31" t="s">
        <v>166</v>
      </c>
      <c r="E65" s="31"/>
      <c r="F65" s="31"/>
      <c r="G65" s="1" t="s">
        <v>53</v>
      </c>
      <c r="H65" s="1"/>
      <c r="I65" s="10">
        <v>41689.26</v>
      </c>
      <c r="J65" s="18"/>
      <c r="K65" s="18"/>
      <c r="L65" s="18"/>
      <c r="M65" s="18"/>
      <c r="N65" s="18"/>
      <c r="O65" s="18"/>
      <c r="P65" s="18"/>
    </row>
    <row r="66" spans="3:16" ht="15">
      <c r="C66" s="1"/>
      <c r="D66" s="1" t="s">
        <v>69</v>
      </c>
      <c r="E66" s="1"/>
      <c r="F66" s="1"/>
      <c r="G66" s="1" t="s">
        <v>53</v>
      </c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/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 t="s">
        <v>70</v>
      </c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8"/>
      <c r="D69" s="8" t="s">
        <v>166</v>
      </c>
      <c r="E69" s="8"/>
      <c r="F69" s="8"/>
      <c r="G69" s="8" t="s">
        <v>53</v>
      </c>
      <c r="H69" s="8"/>
      <c r="I69" s="16">
        <f>I65+I41-I43</f>
        <v>45563.88</v>
      </c>
      <c r="J69" s="18"/>
      <c r="K69" s="18"/>
      <c r="L69" s="18"/>
      <c r="M69" s="18"/>
      <c r="N69" s="18"/>
      <c r="O69" s="18"/>
      <c r="P69" s="18"/>
    </row>
    <row r="70" spans="5:16" ht="15">
      <c r="E70" t="s">
        <v>72</v>
      </c>
      <c r="I70" s="36"/>
      <c r="J70" s="18"/>
      <c r="K70" s="18"/>
      <c r="L70" s="18"/>
      <c r="M70" s="18"/>
      <c r="N70" s="18"/>
      <c r="O70" s="18"/>
      <c r="P70" s="18"/>
    </row>
    <row r="71" spans="5:16" ht="15">
      <c r="E71" t="s">
        <v>73</v>
      </c>
      <c r="J71" s="18"/>
      <c r="K71" s="18"/>
      <c r="L71" s="18"/>
      <c r="M71" s="18"/>
      <c r="N71" s="18"/>
      <c r="O71" s="18"/>
      <c r="P71" s="18"/>
    </row>
    <row r="72" spans="10:16" ht="15"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</sheetData>
  <sheetProtection/>
  <mergeCells count="4">
    <mergeCell ref="B11:B12"/>
    <mergeCell ref="C11:D12"/>
    <mergeCell ref="C39:F39"/>
    <mergeCell ref="D59:E59"/>
  </mergeCells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73"/>
  <sheetViews>
    <sheetView zoomScalePageLayoutView="0" workbookViewId="0" topLeftCell="A42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8" max="8" width="10.8515625" style="0" customWidth="1"/>
    <col min="11" max="15" width="7.28125" style="0" customWidth="1"/>
  </cols>
  <sheetData>
    <row r="2" spans="2:5" ht="15">
      <c r="B2" t="s">
        <v>160</v>
      </c>
      <c r="E2" t="s">
        <v>212</v>
      </c>
    </row>
    <row r="4" spans="1:9" ht="15">
      <c r="A4" s="1"/>
      <c r="B4" s="1" t="s">
        <v>0</v>
      </c>
      <c r="C4" s="1" t="s">
        <v>1</v>
      </c>
      <c r="D4" s="1" t="s">
        <v>2</v>
      </c>
      <c r="E4" s="1"/>
      <c r="F4" s="1" t="s">
        <v>4</v>
      </c>
      <c r="G4" s="1" t="s">
        <v>5</v>
      </c>
      <c r="H4" s="1"/>
      <c r="I4" s="18"/>
    </row>
    <row r="5" spans="1:9" ht="15">
      <c r="A5" s="1"/>
      <c r="B5" s="1" t="s">
        <v>6</v>
      </c>
      <c r="C5" s="1"/>
      <c r="D5" s="1"/>
      <c r="E5" s="1"/>
      <c r="F5" s="1" t="s">
        <v>8</v>
      </c>
      <c r="G5" s="1" t="s">
        <v>9</v>
      </c>
      <c r="H5" s="1"/>
      <c r="I5" s="18"/>
    </row>
    <row r="6" spans="1:9" ht="15">
      <c r="A6" s="1" t="s">
        <v>161</v>
      </c>
      <c r="B6" s="10">
        <v>-388.53</v>
      </c>
      <c r="C6" s="10">
        <v>0</v>
      </c>
      <c r="D6" s="10">
        <v>0</v>
      </c>
      <c r="E6" s="1"/>
      <c r="F6" s="10">
        <f>D6</f>
        <v>0</v>
      </c>
      <c r="G6" s="10">
        <v>-388.53</v>
      </c>
      <c r="H6" s="1"/>
      <c r="I6" s="18"/>
    </row>
    <row r="7" spans="1:9" ht="15">
      <c r="A7" s="1" t="s">
        <v>11</v>
      </c>
      <c r="B7" s="10">
        <v>4505.07</v>
      </c>
      <c r="C7" s="10">
        <v>7922.11</v>
      </c>
      <c r="D7" s="10">
        <v>4662.28</v>
      </c>
      <c r="E7" s="1"/>
      <c r="F7" s="10">
        <f>D7</f>
        <v>4662.28</v>
      </c>
      <c r="G7" s="11">
        <v>7764.9</v>
      </c>
      <c r="H7" s="1"/>
      <c r="I7" s="18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4662.28</v>
      </c>
      <c r="G8" s="1"/>
      <c r="H8" s="1"/>
      <c r="I8" s="18"/>
    </row>
    <row r="11" spans="1:15" ht="15">
      <c r="A11" s="18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8"/>
      <c r="B12" s="348"/>
      <c r="C12" s="345"/>
      <c r="D12" s="346"/>
      <c r="E12" s="1"/>
      <c r="F12" s="1"/>
      <c r="G12" s="1" t="s">
        <v>218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8"/>
      <c r="B13" s="1"/>
      <c r="C13" s="2" t="s">
        <v>188</v>
      </c>
      <c r="D13" s="2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8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8"/>
      <c r="B15" s="1" t="s">
        <v>213</v>
      </c>
      <c r="C15" s="1" t="s">
        <v>216</v>
      </c>
      <c r="D15" s="1"/>
      <c r="E15" s="1" t="s">
        <v>217</v>
      </c>
      <c r="F15" s="1">
        <v>2</v>
      </c>
      <c r="G15" s="1"/>
      <c r="H15" s="10">
        <v>1145.6</v>
      </c>
      <c r="I15" s="18"/>
      <c r="J15" s="18"/>
      <c r="K15" s="18"/>
      <c r="L15" s="18"/>
      <c r="M15" s="19"/>
      <c r="N15" s="18"/>
      <c r="O15" s="18"/>
    </row>
    <row r="16" spans="1:15" ht="15">
      <c r="A16" s="18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8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"/>
      <c r="C19" s="1"/>
      <c r="D19" s="1"/>
      <c r="E19" s="1"/>
      <c r="F19" s="1"/>
      <c r="G19" s="1" t="s">
        <v>30</v>
      </c>
      <c r="H19" s="10">
        <f>SUM(H14:H17)</f>
        <v>1145.6</v>
      </c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"/>
      <c r="C20" s="1"/>
      <c r="D20" s="1"/>
      <c r="E20" s="1"/>
      <c r="F20" s="1"/>
      <c r="G20" s="1"/>
      <c r="H20" s="1"/>
      <c r="I20" s="18"/>
      <c r="J20" s="18"/>
      <c r="K20" s="18"/>
      <c r="L20" s="18"/>
      <c r="M20" s="19"/>
      <c r="N20" s="18"/>
      <c r="O20" s="18"/>
    </row>
    <row r="21" spans="1:15" ht="15">
      <c r="A21" s="18"/>
      <c r="B21" s="13" t="s">
        <v>175</v>
      </c>
      <c r="C21" s="29"/>
      <c r="D21" s="29"/>
      <c r="E21" s="10"/>
      <c r="F21" s="1">
        <v>595.2</v>
      </c>
      <c r="G21" s="1">
        <v>7.55</v>
      </c>
      <c r="H21" s="11">
        <f>F21*G21</f>
        <v>4493.76</v>
      </c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3" t="s">
        <v>176</v>
      </c>
      <c r="C22" s="29"/>
      <c r="D22" s="29"/>
      <c r="E22" s="10"/>
      <c r="F22" s="1"/>
      <c r="G22" s="1"/>
      <c r="H22" s="11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3" t="s">
        <v>177</v>
      </c>
      <c r="C23" s="13" t="s">
        <v>178</v>
      </c>
      <c r="D23" s="29"/>
      <c r="E23" s="1"/>
      <c r="F23" s="1"/>
      <c r="G23" s="1"/>
      <c r="H23" s="1"/>
      <c r="I23" s="18"/>
      <c r="J23" s="18"/>
      <c r="K23" s="18"/>
      <c r="L23" s="18"/>
      <c r="M23" s="18"/>
      <c r="N23" s="18"/>
      <c r="O23" s="18"/>
    </row>
    <row r="24" spans="1:15" ht="2.25" customHeight="1" hidden="1">
      <c r="A24" s="18"/>
      <c r="B24" s="13" t="s">
        <v>179</v>
      </c>
      <c r="C24" s="29"/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"/>
      <c r="C25" s="1"/>
      <c r="D25" s="1"/>
      <c r="E25" s="1"/>
      <c r="F25" s="1"/>
      <c r="G25" s="8" t="s">
        <v>31</v>
      </c>
      <c r="H25" s="16">
        <f>SUM(H19:H24)</f>
        <v>5639.360000000001</v>
      </c>
      <c r="I25" s="18"/>
      <c r="J25" s="18"/>
      <c r="K25" s="18"/>
      <c r="L25" s="18"/>
      <c r="M25" s="18"/>
      <c r="N25" s="18"/>
      <c r="O25" s="18"/>
    </row>
    <row r="26" spans="9:15" ht="3.75" customHeight="1" hidden="1">
      <c r="I26" s="18"/>
      <c r="J26" s="18"/>
      <c r="K26" s="18"/>
      <c r="L26" s="18"/>
      <c r="M26" s="18"/>
      <c r="N26" s="18"/>
      <c r="O26" s="18"/>
    </row>
    <row r="27" spans="4:15" ht="15">
      <c r="D27" t="s">
        <v>41</v>
      </c>
      <c r="I27" s="18"/>
      <c r="J27" s="18"/>
      <c r="K27" s="18"/>
      <c r="L27" s="18"/>
      <c r="M27" s="18"/>
      <c r="N27" s="18"/>
      <c r="O27" s="18"/>
    </row>
    <row r="28" spans="4:15" ht="14.25" customHeight="1">
      <c r="D28" t="s">
        <v>43</v>
      </c>
      <c r="I28" s="18"/>
      <c r="J28" s="18"/>
      <c r="K28" s="18"/>
      <c r="L28" s="18"/>
      <c r="M28" s="18"/>
      <c r="N28" s="18"/>
      <c r="O28" s="18"/>
    </row>
    <row r="29" ht="0.75" customHeight="1" hidden="1"/>
    <row r="30" ht="15" hidden="1"/>
    <row r="31" ht="15" hidden="1"/>
    <row r="32" ht="15" hidden="1">
      <c r="B32" t="s">
        <v>44</v>
      </c>
    </row>
    <row r="33" spans="6:8" ht="15.75">
      <c r="F33" s="34"/>
      <c r="G33" s="34"/>
      <c r="H33" s="34"/>
    </row>
    <row r="34" spans="4:8" ht="18.75">
      <c r="D34" s="37"/>
      <c r="E34" s="38"/>
      <c r="F34" s="37"/>
      <c r="G34" s="37"/>
      <c r="H34" s="34"/>
    </row>
    <row r="35" spans="3:8" ht="18.75">
      <c r="C35" s="37" t="s">
        <v>45</v>
      </c>
      <c r="D35" s="38"/>
      <c r="E35" s="37" t="s">
        <v>186</v>
      </c>
      <c r="F35" s="37"/>
      <c r="G35" s="37" t="s">
        <v>75</v>
      </c>
      <c r="H35" s="37"/>
    </row>
    <row r="36" spans="3:8" ht="18.75">
      <c r="C36" s="35">
        <v>595.2</v>
      </c>
      <c r="D36" s="38"/>
      <c r="E36" s="38"/>
      <c r="F36" s="37" t="str">
        <f>E2</f>
        <v>апрель  2013г</v>
      </c>
      <c r="G36" s="37"/>
      <c r="H36" s="34"/>
    </row>
    <row r="37" spans="3:16" ht="15">
      <c r="C37" s="1" t="s">
        <v>48</v>
      </c>
      <c r="D37" s="1"/>
      <c r="E37" s="1"/>
      <c r="F37" s="1"/>
      <c r="G37" s="1"/>
      <c r="H37" s="1" t="s">
        <v>51</v>
      </c>
      <c r="I37" s="1"/>
      <c r="J37" s="18"/>
      <c r="K37" s="18"/>
      <c r="L37" s="18"/>
      <c r="M37" s="18"/>
      <c r="N37" s="18"/>
      <c r="O37" s="18"/>
      <c r="P37" s="18"/>
    </row>
    <row r="38" spans="3:16" ht="18.75">
      <c r="C38" s="354" t="s">
        <v>219</v>
      </c>
      <c r="D38" s="355"/>
      <c r="E38" s="355"/>
      <c r="F38" s="356"/>
      <c r="G38" s="2" t="s">
        <v>217</v>
      </c>
      <c r="H38" s="5">
        <v>13.31</v>
      </c>
      <c r="I38" s="2">
        <f>C8</f>
        <v>7922.11</v>
      </c>
      <c r="J38" s="18"/>
      <c r="K38" s="18"/>
      <c r="L38" s="18"/>
      <c r="M38" s="18"/>
      <c r="N38" s="18"/>
      <c r="O38" s="18"/>
      <c r="P38" s="18"/>
    </row>
    <row r="39" spans="3:16" ht="15">
      <c r="C39" s="21"/>
      <c r="D39" s="22"/>
      <c r="E39" s="22"/>
      <c r="F39" s="22"/>
      <c r="G39" s="1"/>
      <c r="H39" s="1"/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0"/>
      <c r="D40" s="30" t="s">
        <v>220</v>
      </c>
      <c r="E40" s="43"/>
      <c r="F40" s="43"/>
      <c r="G40" s="43"/>
      <c r="H40" s="43"/>
      <c r="I40" s="2">
        <v>4662.28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30"/>
      <c r="D42" s="30" t="s">
        <v>221</v>
      </c>
      <c r="E42" s="44"/>
      <c r="F42" s="44"/>
      <c r="G42" s="43"/>
      <c r="H42" s="43"/>
      <c r="I42" s="45">
        <v>5639.36</v>
      </c>
      <c r="J42" s="20"/>
      <c r="K42" s="18"/>
      <c r="L42" s="18"/>
      <c r="M42" s="18"/>
      <c r="N42" s="18"/>
      <c r="O42" s="18"/>
      <c r="P42" s="18"/>
    </row>
    <row r="43" spans="3:16" ht="15.75">
      <c r="C43" s="27"/>
      <c r="D43" s="14" t="s">
        <v>192</v>
      </c>
      <c r="E43" s="14"/>
      <c r="F43" s="14"/>
      <c r="G43" s="41">
        <v>7.55</v>
      </c>
      <c r="H43" s="13"/>
      <c r="I43" s="13"/>
      <c r="J43" s="18"/>
      <c r="K43" s="18"/>
      <c r="L43" s="18"/>
      <c r="M43" s="18"/>
      <c r="N43" s="18"/>
      <c r="O43" s="18"/>
      <c r="P43" s="18"/>
    </row>
    <row r="44" spans="3:16" ht="15">
      <c r="C44" s="21"/>
      <c r="D44" s="14" t="s">
        <v>176</v>
      </c>
      <c r="E44" s="14"/>
      <c r="F44" s="14"/>
      <c r="G44" s="1" t="s">
        <v>193</v>
      </c>
      <c r="H44" s="1">
        <v>7.55</v>
      </c>
      <c r="I44" s="11">
        <f>H21</f>
        <v>4493.76</v>
      </c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177</v>
      </c>
      <c r="E45" s="14" t="s">
        <v>178</v>
      </c>
      <c r="F45" s="14"/>
      <c r="G45" s="1" t="s">
        <v>194</v>
      </c>
      <c r="H45" s="1"/>
      <c r="I45" s="1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179</v>
      </c>
      <c r="E46" s="14"/>
      <c r="F46" s="14"/>
      <c r="G46" s="1"/>
      <c r="H46" s="1"/>
      <c r="I46" s="1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109</v>
      </c>
      <c r="E47" s="13" t="s">
        <v>110</v>
      </c>
      <c r="F47" s="13"/>
      <c r="G47" s="42">
        <v>1.68</v>
      </c>
      <c r="H47" s="1"/>
      <c r="I47" s="33">
        <f>C36*G47</f>
        <v>999.936</v>
      </c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111</v>
      </c>
      <c r="E48" s="13"/>
      <c r="F48" s="13"/>
      <c r="G48" s="42">
        <v>2.22</v>
      </c>
      <c r="H48" s="1"/>
      <c r="I48" s="33">
        <f>C36*G48</f>
        <v>1321.3440000000003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/>
      <c r="F49" s="13"/>
      <c r="G49" s="42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113</v>
      </c>
      <c r="E50" s="13"/>
      <c r="F50" s="13"/>
      <c r="G50" s="42">
        <v>0.69</v>
      </c>
      <c r="H50" s="1"/>
      <c r="I50" s="33">
        <f>C36*G50</f>
        <v>410.688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114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115</v>
      </c>
      <c r="E52" s="13"/>
      <c r="F52" s="13"/>
      <c r="G52" s="42">
        <v>3.68</v>
      </c>
      <c r="H52" s="1"/>
      <c r="I52" s="1">
        <f>C36*G52</f>
        <v>2190.3360000000002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116</v>
      </c>
      <c r="E53" s="13"/>
      <c r="F53" s="13" t="s">
        <v>117</v>
      </c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113</v>
      </c>
      <c r="E54" s="13"/>
      <c r="F54" s="13"/>
      <c r="G54" s="42">
        <v>0.57</v>
      </c>
      <c r="H54" s="1"/>
      <c r="I54" s="33">
        <f>C36*G54</f>
        <v>339.264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118</v>
      </c>
      <c r="E55" s="13"/>
      <c r="F55" s="13"/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119</v>
      </c>
      <c r="E56" s="13"/>
      <c r="F56" s="13"/>
      <c r="G56" s="42">
        <v>0.39</v>
      </c>
      <c r="H56" s="1"/>
      <c r="I56" s="33">
        <f>C36*G56</f>
        <v>232.12800000000001</v>
      </c>
      <c r="J56" s="18"/>
      <c r="K56" s="18"/>
      <c r="L56" s="18"/>
      <c r="M56" s="18"/>
      <c r="N56" s="18"/>
      <c r="O56" s="18"/>
      <c r="P56" s="18"/>
    </row>
    <row r="57" spans="3:16" ht="18.75">
      <c r="C57" s="30" t="s">
        <v>64</v>
      </c>
      <c r="D57" s="30"/>
      <c r="E57" s="5"/>
      <c r="F57" s="2" t="s">
        <v>180</v>
      </c>
      <c r="G57" s="1"/>
      <c r="H57" s="8">
        <v>3.76</v>
      </c>
      <c r="I57" s="33">
        <f>C36*H57</f>
        <v>2237.952</v>
      </c>
      <c r="J57" s="18"/>
      <c r="K57" s="18"/>
      <c r="L57" s="18"/>
      <c r="M57" s="18"/>
      <c r="N57" s="18"/>
      <c r="O57" s="18"/>
      <c r="P57" s="18"/>
    </row>
    <row r="58" spans="3:16" ht="15">
      <c r="C58" s="21"/>
      <c r="D58" s="352"/>
      <c r="E58" s="353"/>
      <c r="F58" s="22" t="s">
        <v>181</v>
      </c>
      <c r="G58" s="1"/>
      <c r="H58" s="1"/>
      <c r="I58" s="11">
        <f>I40-I44</f>
        <v>168.51999999999953</v>
      </c>
      <c r="J58" s="18"/>
      <c r="K58" s="18"/>
      <c r="L58" s="18"/>
      <c r="M58" s="18"/>
      <c r="N58" s="18"/>
      <c r="O58" s="18"/>
      <c r="P58" s="18"/>
    </row>
    <row r="59" spans="3:16" ht="15.75">
      <c r="C59" s="39" t="s">
        <v>187</v>
      </c>
      <c r="D59" s="39"/>
      <c r="E59" s="39"/>
      <c r="F59" s="39"/>
      <c r="G59" s="40"/>
      <c r="H59" s="40"/>
      <c r="I59" s="11"/>
      <c r="J59" s="18"/>
      <c r="K59" s="18"/>
      <c r="L59" s="18"/>
      <c r="M59" s="18"/>
      <c r="N59" s="18"/>
      <c r="O59" s="18"/>
      <c r="P59" s="18"/>
    </row>
    <row r="60" spans="3:16" ht="15">
      <c r="C60" s="1" t="s">
        <v>213</v>
      </c>
      <c r="D60" s="1" t="s">
        <v>216</v>
      </c>
      <c r="E60" s="1"/>
      <c r="F60" s="1" t="s">
        <v>217</v>
      </c>
      <c r="G60" s="1">
        <v>2</v>
      </c>
      <c r="H60" s="1"/>
      <c r="I60" s="1">
        <v>1145.6</v>
      </c>
      <c r="J60" s="18"/>
      <c r="K60" s="18"/>
      <c r="L60" s="18"/>
      <c r="M60" s="18"/>
      <c r="N60" s="18"/>
      <c r="O60" s="18"/>
      <c r="P60" s="18"/>
    </row>
    <row r="61" spans="3:16" ht="15">
      <c r="C61" s="1"/>
      <c r="D61" s="1"/>
      <c r="E61" s="1"/>
      <c r="F61" s="1"/>
      <c r="G61" s="1"/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21"/>
      <c r="D62" s="22"/>
      <c r="E62" s="22"/>
      <c r="F62" s="22"/>
      <c r="G62" s="1"/>
      <c r="H62" s="1"/>
      <c r="I62" s="11"/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 t="s">
        <v>67</v>
      </c>
      <c r="E63" s="22"/>
      <c r="F63" s="22"/>
      <c r="G63" s="32"/>
      <c r="H63" s="32"/>
      <c r="I63" s="32"/>
      <c r="J63" s="18"/>
      <c r="K63" s="18"/>
      <c r="L63" s="18"/>
      <c r="M63" s="18"/>
      <c r="N63" s="18"/>
      <c r="O63" s="18"/>
      <c r="P63" s="18"/>
    </row>
    <row r="64" spans="3:16" ht="15">
      <c r="C64" s="22"/>
      <c r="D64" s="31" t="s">
        <v>166</v>
      </c>
      <c r="E64" s="31"/>
      <c r="F64" s="31"/>
      <c r="G64" s="1" t="s">
        <v>53</v>
      </c>
      <c r="H64" s="1"/>
      <c r="I64" s="10">
        <v>45563.88</v>
      </c>
      <c r="J64" s="18"/>
      <c r="K64" s="18"/>
      <c r="L64" s="18"/>
      <c r="M64" s="18"/>
      <c r="N64" s="18"/>
      <c r="O64" s="18"/>
      <c r="P64" s="18"/>
    </row>
    <row r="65" spans="3:16" ht="15">
      <c r="C65" s="1"/>
      <c r="D65" s="1" t="s">
        <v>69</v>
      </c>
      <c r="E65" s="1"/>
      <c r="F65" s="1"/>
      <c r="G65" s="1" t="s">
        <v>53</v>
      </c>
      <c r="H65" s="1"/>
      <c r="I65" s="1"/>
      <c r="J65" s="18"/>
      <c r="K65" s="18"/>
      <c r="L65" s="18"/>
      <c r="M65" s="18"/>
      <c r="N65" s="18"/>
      <c r="O65" s="18"/>
      <c r="P65" s="18"/>
    </row>
    <row r="66" spans="3:16" ht="15">
      <c r="C66" s="1"/>
      <c r="D66" s="1"/>
      <c r="E66" s="1"/>
      <c r="F66" s="1"/>
      <c r="G66" s="1" t="s">
        <v>53</v>
      </c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70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8"/>
      <c r="D68" s="8" t="s">
        <v>166</v>
      </c>
      <c r="E68" s="8"/>
      <c r="F68" s="8"/>
      <c r="G68" s="8" t="s">
        <v>53</v>
      </c>
      <c r="H68" s="8"/>
      <c r="I68" s="16">
        <f>I64+I40-I42</f>
        <v>44586.799999999996</v>
      </c>
      <c r="J68" s="18"/>
      <c r="K68" s="18"/>
      <c r="L68" s="18"/>
      <c r="M68" s="18"/>
      <c r="N68" s="18"/>
      <c r="O68" s="18"/>
      <c r="P68" s="18"/>
    </row>
    <row r="69" spans="5:16" ht="15">
      <c r="E69" t="s">
        <v>72</v>
      </c>
      <c r="I69" s="36"/>
      <c r="J69" s="18"/>
      <c r="K69" s="18"/>
      <c r="L69" s="18"/>
      <c r="M69" s="18"/>
      <c r="N69" s="18"/>
      <c r="O69" s="18"/>
      <c r="P69" s="18"/>
    </row>
    <row r="70" spans="5:16" ht="15">
      <c r="E70" t="s">
        <v>73</v>
      </c>
      <c r="J70" s="18"/>
      <c r="K70" s="18"/>
      <c r="L70" s="18"/>
      <c r="M70" s="18"/>
      <c r="N70" s="18"/>
      <c r="O70" s="18"/>
      <c r="P70" s="18"/>
    </row>
    <row r="71" spans="10:16" ht="15">
      <c r="J71" s="18"/>
      <c r="K71" s="18"/>
      <c r="L71" s="18"/>
      <c r="M71" s="18"/>
      <c r="N71" s="18"/>
      <c r="O71" s="18"/>
      <c r="P71" s="18"/>
    </row>
    <row r="72" spans="10:16" ht="15"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</sheetData>
  <sheetProtection/>
  <mergeCells count="4">
    <mergeCell ref="B11:B12"/>
    <mergeCell ref="C11:D12"/>
    <mergeCell ref="C38:F38"/>
    <mergeCell ref="D58:E58"/>
  </mergeCells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73"/>
  <sheetViews>
    <sheetView zoomScalePageLayoutView="0" workbookViewId="0" topLeftCell="A1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8" max="8" width="10.8515625" style="0" customWidth="1"/>
    <col min="11" max="15" width="7.28125" style="0" customWidth="1"/>
  </cols>
  <sheetData>
    <row r="2" spans="2:5" ht="15">
      <c r="B2" t="s">
        <v>160</v>
      </c>
      <c r="E2" t="s">
        <v>223</v>
      </c>
    </row>
    <row r="4" spans="1:9" ht="15">
      <c r="A4" s="1"/>
      <c r="B4" s="1" t="s">
        <v>0</v>
      </c>
      <c r="C4" s="1" t="s">
        <v>1</v>
      </c>
      <c r="D4" s="1" t="s">
        <v>2</v>
      </c>
      <c r="E4" s="1"/>
      <c r="F4" s="1" t="s">
        <v>4</v>
      </c>
      <c r="G4" s="1" t="s">
        <v>5</v>
      </c>
      <c r="H4" s="1"/>
      <c r="I4" s="18"/>
    </row>
    <row r="5" spans="1:9" ht="15">
      <c r="A5" s="1"/>
      <c r="B5" s="1" t="s">
        <v>6</v>
      </c>
      <c r="C5" s="1"/>
      <c r="D5" s="1"/>
      <c r="E5" s="1"/>
      <c r="F5" s="1" t="s">
        <v>8</v>
      </c>
      <c r="G5" s="1" t="s">
        <v>9</v>
      </c>
      <c r="H5" s="1"/>
      <c r="I5" s="18"/>
    </row>
    <row r="6" spans="1:9" ht="15">
      <c r="A6" s="1" t="s">
        <v>161</v>
      </c>
      <c r="B6" s="10">
        <v>-388.53</v>
      </c>
      <c r="C6" s="10">
        <v>0</v>
      </c>
      <c r="D6" s="10">
        <v>0</v>
      </c>
      <c r="E6" s="1"/>
      <c r="F6" s="10">
        <f>D6</f>
        <v>0</v>
      </c>
      <c r="G6" s="10">
        <v>-388.53</v>
      </c>
      <c r="H6" s="1"/>
      <c r="I6" s="18"/>
    </row>
    <row r="7" spans="1:9" ht="15">
      <c r="A7" s="1" t="s">
        <v>11</v>
      </c>
      <c r="B7" s="10">
        <v>7764.9</v>
      </c>
      <c r="C7" s="10">
        <v>7922.11</v>
      </c>
      <c r="D7" s="10">
        <v>6726.17</v>
      </c>
      <c r="E7" s="1"/>
      <c r="F7" s="10">
        <f>D7</f>
        <v>6726.17</v>
      </c>
      <c r="G7" s="11">
        <v>8960.84</v>
      </c>
      <c r="H7" s="1"/>
      <c r="I7" s="18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6726.17</v>
      </c>
      <c r="G8" s="1"/>
      <c r="H8" s="1"/>
      <c r="I8" s="18"/>
    </row>
    <row r="11" spans="1:15" ht="15">
      <c r="A11" s="18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8"/>
      <c r="B12" s="348"/>
      <c r="C12" s="345"/>
      <c r="D12" s="346"/>
      <c r="E12" s="1"/>
      <c r="F12" s="1"/>
      <c r="G12" s="1" t="s">
        <v>218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8"/>
      <c r="B13" s="1"/>
      <c r="C13" s="2" t="s">
        <v>188</v>
      </c>
      <c r="D13" s="2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8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8"/>
      <c r="B15" s="1" t="s">
        <v>222</v>
      </c>
      <c r="C15" s="1" t="s">
        <v>216</v>
      </c>
      <c r="D15" s="1"/>
      <c r="E15" s="1" t="s">
        <v>217</v>
      </c>
      <c r="F15" s="1">
        <v>2</v>
      </c>
      <c r="G15" s="1"/>
      <c r="H15" s="10">
        <v>1145.6</v>
      </c>
      <c r="I15" s="18"/>
      <c r="J15" s="18"/>
      <c r="K15" s="18"/>
      <c r="L15" s="18"/>
      <c r="M15" s="19"/>
      <c r="N15" s="18"/>
      <c r="O15" s="18"/>
    </row>
    <row r="16" spans="1:15" ht="15">
      <c r="A16" s="18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8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"/>
      <c r="C19" s="1"/>
      <c r="D19" s="1"/>
      <c r="E19" s="1"/>
      <c r="F19" s="1"/>
      <c r="G19" s="1" t="s">
        <v>30</v>
      </c>
      <c r="H19" s="10">
        <f>SUM(H14:H17)</f>
        <v>1145.6</v>
      </c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"/>
      <c r="C20" s="1"/>
      <c r="D20" s="1"/>
      <c r="E20" s="1"/>
      <c r="F20" s="1"/>
      <c r="G20" s="1"/>
      <c r="H20" s="1"/>
      <c r="I20" s="18"/>
      <c r="J20" s="18"/>
      <c r="K20" s="18"/>
      <c r="L20" s="18"/>
      <c r="M20" s="19"/>
      <c r="N20" s="18"/>
      <c r="O20" s="18"/>
    </row>
    <row r="21" spans="1:15" ht="15">
      <c r="A21" s="18"/>
      <c r="B21" s="13" t="s">
        <v>175</v>
      </c>
      <c r="C21" s="29"/>
      <c r="D21" s="29"/>
      <c r="E21" s="10"/>
      <c r="F21" s="1">
        <v>595.2</v>
      </c>
      <c r="G21" s="1">
        <v>7.55</v>
      </c>
      <c r="H21" s="11">
        <f>F21*G21</f>
        <v>4493.76</v>
      </c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3" t="s">
        <v>176</v>
      </c>
      <c r="C22" s="29"/>
      <c r="D22" s="29"/>
      <c r="E22" s="10"/>
      <c r="F22" s="1"/>
      <c r="G22" s="1"/>
      <c r="H22" s="11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3" t="s">
        <v>177</v>
      </c>
      <c r="C23" s="13" t="s">
        <v>178</v>
      </c>
      <c r="D23" s="29"/>
      <c r="E23" s="1"/>
      <c r="F23" s="1"/>
      <c r="G23" s="1"/>
      <c r="H23" s="1"/>
      <c r="I23" s="18"/>
      <c r="J23" s="18"/>
      <c r="K23" s="18"/>
      <c r="L23" s="18"/>
      <c r="M23" s="18"/>
      <c r="N23" s="18"/>
      <c r="O23" s="18"/>
    </row>
    <row r="24" spans="1:15" ht="2.25" customHeight="1" hidden="1">
      <c r="A24" s="18"/>
      <c r="B24" s="13" t="s">
        <v>179</v>
      </c>
      <c r="C24" s="29"/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"/>
      <c r="C25" s="1"/>
      <c r="D25" s="1"/>
      <c r="E25" s="1"/>
      <c r="F25" s="1"/>
      <c r="G25" s="8" t="s">
        <v>31</v>
      </c>
      <c r="H25" s="16">
        <f>SUM(H19:H24)</f>
        <v>5639.360000000001</v>
      </c>
      <c r="I25" s="18"/>
      <c r="J25" s="18"/>
      <c r="K25" s="18"/>
      <c r="L25" s="18"/>
      <c r="M25" s="18"/>
      <c r="N25" s="18"/>
      <c r="O25" s="18"/>
    </row>
    <row r="26" spans="9:15" ht="3.75" customHeight="1" hidden="1">
      <c r="I26" s="18"/>
      <c r="J26" s="18"/>
      <c r="K26" s="18"/>
      <c r="L26" s="18"/>
      <c r="M26" s="18"/>
      <c r="N26" s="18"/>
      <c r="O26" s="18"/>
    </row>
    <row r="27" spans="4:15" ht="15">
      <c r="D27" t="s">
        <v>41</v>
      </c>
      <c r="I27" s="18"/>
      <c r="J27" s="18"/>
      <c r="K27" s="18"/>
      <c r="L27" s="18"/>
      <c r="M27" s="18"/>
      <c r="N27" s="18"/>
      <c r="O27" s="18"/>
    </row>
    <row r="28" spans="4:15" ht="14.25" customHeight="1">
      <c r="D28" t="s">
        <v>43</v>
      </c>
      <c r="I28" s="18"/>
      <c r="J28" s="18"/>
      <c r="K28" s="18"/>
      <c r="L28" s="18"/>
      <c r="M28" s="18"/>
      <c r="N28" s="18"/>
      <c r="O28" s="18"/>
    </row>
    <row r="29" ht="0.75" customHeight="1" hidden="1"/>
    <row r="30" ht="15" hidden="1"/>
    <row r="31" ht="15" hidden="1"/>
    <row r="32" ht="15" hidden="1">
      <c r="B32" t="s">
        <v>44</v>
      </c>
    </row>
    <row r="33" spans="6:8" ht="15.75">
      <c r="F33" s="34"/>
      <c r="G33" s="34"/>
      <c r="H33" s="34"/>
    </row>
    <row r="34" spans="4:8" ht="18.75">
      <c r="D34" s="37"/>
      <c r="E34" s="38"/>
      <c r="F34" s="37"/>
      <c r="G34" s="37"/>
      <c r="H34" s="34"/>
    </row>
    <row r="35" spans="3:8" ht="18.75">
      <c r="C35" s="37" t="s">
        <v>45</v>
      </c>
      <c r="D35" s="38"/>
      <c r="E35" s="37" t="s">
        <v>186</v>
      </c>
      <c r="F35" s="37"/>
      <c r="G35" s="37" t="s">
        <v>75</v>
      </c>
      <c r="H35" s="37"/>
    </row>
    <row r="36" spans="3:8" ht="18.75">
      <c r="C36" s="35">
        <v>595.2</v>
      </c>
      <c r="D36" s="38"/>
      <c r="E36" s="38"/>
      <c r="F36" s="37" t="str">
        <f>E2</f>
        <v>июнь  2013г</v>
      </c>
      <c r="G36" s="37"/>
      <c r="H36" s="34"/>
    </row>
    <row r="37" spans="3:16" ht="15">
      <c r="C37" s="1" t="s">
        <v>48</v>
      </c>
      <c r="D37" s="1"/>
      <c r="E37" s="1"/>
      <c r="F37" s="1"/>
      <c r="G37" s="1"/>
      <c r="H37" s="1" t="s">
        <v>51</v>
      </c>
      <c r="I37" s="1"/>
      <c r="J37" s="18"/>
      <c r="K37" s="18"/>
      <c r="L37" s="18"/>
      <c r="M37" s="18"/>
      <c r="N37" s="18"/>
      <c r="O37" s="18"/>
      <c r="P37" s="18"/>
    </row>
    <row r="38" spans="3:16" ht="18.75">
      <c r="C38" s="354" t="s">
        <v>219</v>
      </c>
      <c r="D38" s="355"/>
      <c r="E38" s="355"/>
      <c r="F38" s="356"/>
      <c r="G38" s="2" t="s">
        <v>217</v>
      </c>
      <c r="H38" s="5">
        <v>13.31</v>
      </c>
      <c r="I38" s="2">
        <f>C8</f>
        <v>7922.11</v>
      </c>
      <c r="J38" s="18"/>
      <c r="K38" s="18"/>
      <c r="L38" s="18"/>
      <c r="M38" s="18"/>
      <c r="N38" s="18"/>
      <c r="O38" s="18"/>
      <c r="P38" s="18"/>
    </row>
    <row r="39" spans="3:16" ht="15">
      <c r="C39" s="21"/>
      <c r="D39" s="22"/>
      <c r="E39" s="22"/>
      <c r="F39" s="22"/>
      <c r="G39" s="1"/>
      <c r="H39" s="1"/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0"/>
      <c r="D40" s="30" t="s">
        <v>220</v>
      </c>
      <c r="E40" s="43"/>
      <c r="F40" s="43"/>
      <c r="G40" s="43"/>
      <c r="H40" s="43"/>
      <c r="I40" s="2">
        <v>6726.17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30"/>
      <c r="D42" s="30" t="s">
        <v>221</v>
      </c>
      <c r="E42" s="44"/>
      <c r="F42" s="44"/>
      <c r="G42" s="43"/>
      <c r="H42" s="43"/>
      <c r="I42" s="45">
        <v>5639.36</v>
      </c>
      <c r="J42" s="20"/>
      <c r="K42" s="18"/>
      <c r="L42" s="18"/>
      <c r="M42" s="18"/>
      <c r="N42" s="18"/>
      <c r="O42" s="18"/>
      <c r="P42" s="18"/>
    </row>
    <row r="43" spans="3:16" ht="15.75">
      <c r="C43" s="27"/>
      <c r="D43" s="14" t="s">
        <v>192</v>
      </c>
      <c r="E43" s="14"/>
      <c r="F43" s="14"/>
      <c r="G43" s="41">
        <v>7.55</v>
      </c>
      <c r="H43" s="13"/>
      <c r="I43" s="13"/>
      <c r="J43" s="18"/>
      <c r="K43" s="18"/>
      <c r="L43" s="18"/>
      <c r="M43" s="18"/>
      <c r="N43" s="18"/>
      <c r="O43" s="18"/>
      <c r="P43" s="18"/>
    </row>
    <row r="44" spans="3:16" ht="15">
      <c r="C44" s="21"/>
      <c r="D44" s="14" t="s">
        <v>176</v>
      </c>
      <c r="E44" s="14"/>
      <c r="F44" s="14"/>
      <c r="G44" s="1" t="s">
        <v>193</v>
      </c>
      <c r="H44" s="1">
        <v>7.55</v>
      </c>
      <c r="I44" s="11">
        <f>H21</f>
        <v>4493.76</v>
      </c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177</v>
      </c>
      <c r="E45" s="14" t="s">
        <v>178</v>
      </c>
      <c r="F45" s="14"/>
      <c r="G45" s="1" t="s">
        <v>194</v>
      </c>
      <c r="H45" s="1"/>
      <c r="I45" s="1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179</v>
      </c>
      <c r="E46" s="14"/>
      <c r="F46" s="14"/>
      <c r="G46" s="1"/>
      <c r="H46" s="1"/>
      <c r="I46" s="1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109</v>
      </c>
      <c r="E47" s="13" t="s">
        <v>110</v>
      </c>
      <c r="F47" s="13"/>
      <c r="G47" s="42">
        <v>1.68</v>
      </c>
      <c r="H47" s="1"/>
      <c r="I47" s="33">
        <f>C36*G47</f>
        <v>999.936</v>
      </c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111</v>
      </c>
      <c r="E48" s="13"/>
      <c r="F48" s="13"/>
      <c r="G48" s="42">
        <v>2.22</v>
      </c>
      <c r="H48" s="1"/>
      <c r="I48" s="33">
        <f>C36*G48</f>
        <v>1321.3440000000003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/>
      <c r="F49" s="13"/>
      <c r="G49" s="42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113</v>
      </c>
      <c r="E50" s="13"/>
      <c r="F50" s="13"/>
      <c r="G50" s="42">
        <v>0.69</v>
      </c>
      <c r="H50" s="1"/>
      <c r="I50" s="33">
        <f>C36*G50</f>
        <v>410.688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114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115</v>
      </c>
      <c r="E52" s="13"/>
      <c r="F52" s="13"/>
      <c r="G52" s="42">
        <v>3.68</v>
      </c>
      <c r="H52" s="1"/>
      <c r="I52" s="1">
        <f>C36*G52</f>
        <v>2190.3360000000002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116</v>
      </c>
      <c r="E53" s="13"/>
      <c r="F53" s="13" t="s">
        <v>117</v>
      </c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113</v>
      </c>
      <c r="E54" s="13"/>
      <c r="F54" s="13"/>
      <c r="G54" s="42">
        <v>0.57</v>
      </c>
      <c r="H54" s="1"/>
      <c r="I54" s="33">
        <f>C36*G54</f>
        <v>339.264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118</v>
      </c>
      <c r="E55" s="13"/>
      <c r="F55" s="13"/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119</v>
      </c>
      <c r="E56" s="13"/>
      <c r="F56" s="13"/>
      <c r="G56" s="42">
        <v>0.39</v>
      </c>
      <c r="H56" s="1"/>
      <c r="I56" s="33">
        <f>C36*G56</f>
        <v>232.12800000000001</v>
      </c>
      <c r="J56" s="18"/>
      <c r="K56" s="18"/>
      <c r="L56" s="18"/>
      <c r="M56" s="18"/>
      <c r="N56" s="18"/>
      <c r="O56" s="18"/>
      <c r="P56" s="18"/>
    </row>
    <row r="57" spans="3:16" ht="18.75">
      <c r="C57" s="30" t="s">
        <v>64</v>
      </c>
      <c r="D57" s="30"/>
      <c r="E57" s="5"/>
      <c r="F57" s="2" t="s">
        <v>180</v>
      </c>
      <c r="G57" s="1"/>
      <c r="H57" s="8">
        <v>3.76</v>
      </c>
      <c r="I57" s="33">
        <f>C36*H57</f>
        <v>2237.952</v>
      </c>
      <c r="J57" s="18"/>
      <c r="K57" s="18"/>
      <c r="L57" s="18"/>
      <c r="M57" s="18"/>
      <c r="N57" s="18"/>
      <c r="O57" s="18"/>
      <c r="P57" s="18"/>
    </row>
    <row r="58" spans="3:16" ht="15">
      <c r="C58" s="21"/>
      <c r="D58" s="352"/>
      <c r="E58" s="353"/>
      <c r="F58" s="22" t="s">
        <v>181</v>
      </c>
      <c r="G58" s="1"/>
      <c r="H58" s="1"/>
      <c r="I58" s="11">
        <f>I40-I44</f>
        <v>2232.41</v>
      </c>
      <c r="J58" s="18"/>
      <c r="K58" s="18"/>
      <c r="L58" s="18"/>
      <c r="M58" s="18"/>
      <c r="N58" s="18"/>
      <c r="O58" s="18"/>
      <c r="P58" s="18"/>
    </row>
    <row r="59" spans="3:16" ht="15.75">
      <c r="C59" s="39" t="s">
        <v>187</v>
      </c>
      <c r="D59" s="39"/>
      <c r="E59" s="39"/>
      <c r="F59" s="39"/>
      <c r="G59" s="40"/>
      <c r="H59" s="40"/>
      <c r="I59" s="11"/>
      <c r="J59" s="18"/>
      <c r="K59" s="18"/>
      <c r="L59" s="18"/>
      <c r="M59" s="18"/>
      <c r="N59" s="18"/>
      <c r="O59" s="18"/>
      <c r="P59" s="18"/>
    </row>
    <row r="60" spans="3:16" ht="15">
      <c r="C60" s="1" t="s">
        <v>222</v>
      </c>
      <c r="D60" s="1" t="s">
        <v>216</v>
      </c>
      <c r="E60" s="1"/>
      <c r="F60" s="1" t="s">
        <v>217</v>
      </c>
      <c r="G60" s="1">
        <v>2</v>
      </c>
      <c r="H60" s="1"/>
      <c r="I60" s="1">
        <v>1145.6</v>
      </c>
      <c r="J60" s="18"/>
      <c r="K60" s="18"/>
      <c r="L60" s="18"/>
      <c r="M60" s="18"/>
      <c r="N60" s="18"/>
      <c r="O60" s="18"/>
      <c r="P60" s="18"/>
    </row>
    <row r="61" spans="3:16" ht="15">
      <c r="C61" s="1"/>
      <c r="D61" s="1"/>
      <c r="E61" s="1"/>
      <c r="F61" s="1"/>
      <c r="G61" s="1"/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21"/>
      <c r="D62" s="22"/>
      <c r="E62" s="22"/>
      <c r="F62" s="22"/>
      <c r="G62" s="1"/>
      <c r="H62" s="1"/>
      <c r="I62" s="11"/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 t="s">
        <v>67</v>
      </c>
      <c r="E63" s="22"/>
      <c r="F63" s="22"/>
      <c r="G63" s="32"/>
      <c r="H63" s="32"/>
      <c r="I63" s="32"/>
      <c r="J63" s="18"/>
      <c r="K63" s="18"/>
      <c r="L63" s="18"/>
      <c r="M63" s="18"/>
      <c r="N63" s="18"/>
      <c r="O63" s="18"/>
      <c r="P63" s="18"/>
    </row>
    <row r="64" spans="3:16" ht="15">
      <c r="C64" s="22"/>
      <c r="D64" s="31" t="s">
        <v>166</v>
      </c>
      <c r="E64" s="31"/>
      <c r="F64" s="31"/>
      <c r="G64" s="1" t="s">
        <v>53</v>
      </c>
      <c r="H64" s="1"/>
      <c r="I64" s="10">
        <v>44586.8</v>
      </c>
      <c r="J64" s="18"/>
      <c r="K64" s="18"/>
      <c r="L64" s="18"/>
      <c r="M64" s="18"/>
      <c r="N64" s="18"/>
      <c r="O64" s="18"/>
      <c r="P64" s="18"/>
    </row>
    <row r="65" spans="3:16" ht="15">
      <c r="C65" s="1"/>
      <c r="D65" s="1" t="s">
        <v>69</v>
      </c>
      <c r="E65" s="1"/>
      <c r="F65" s="1"/>
      <c r="G65" s="1" t="s">
        <v>53</v>
      </c>
      <c r="H65" s="1"/>
      <c r="I65" s="1"/>
      <c r="J65" s="18"/>
      <c r="K65" s="18"/>
      <c r="L65" s="18"/>
      <c r="M65" s="18"/>
      <c r="N65" s="18"/>
      <c r="O65" s="18"/>
      <c r="P65" s="18"/>
    </row>
    <row r="66" spans="3:16" ht="15">
      <c r="C66" s="1"/>
      <c r="D66" s="1"/>
      <c r="E66" s="1"/>
      <c r="F66" s="1"/>
      <c r="G66" s="1" t="s">
        <v>53</v>
      </c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70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8"/>
      <c r="D68" s="8" t="s">
        <v>166</v>
      </c>
      <c r="E68" s="8"/>
      <c r="F68" s="8"/>
      <c r="G68" s="8" t="s">
        <v>53</v>
      </c>
      <c r="H68" s="8"/>
      <c r="I68" s="16">
        <f>I64+I40-I42</f>
        <v>45673.61</v>
      </c>
      <c r="J68" s="18"/>
      <c r="K68" s="18"/>
      <c r="L68" s="18"/>
      <c r="M68" s="18"/>
      <c r="N68" s="18"/>
      <c r="O68" s="18"/>
      <c r="P68" s="18"/>
    </row>
    <row r="69" spans="5:16" ht="15">
      <c r="E69" t="s">
        <v>72</v>
      </c>
      <c r="I69" s="36"/>
      <c r="J69" s="18"/>
      <c r="K69" s="18"/>
      <c r="L69" s="18"/>
      <c r="M69" s="18"/>
      <c r="N69" s="18"/>
      <c r="O69" s="18"/>
      <c r="P69" s="18"/>
    </row>
    <row r="70" spans="5:16" ht="15">
      <c r="E70" t="s">
        <v>73</v>
      </c>
      <c r="J70" s="18"/>
      <c r="K70" s="18"/>
      <c r="L70" s="18"/>
      <c r="M70" s="18"/>
      <c r="N70" s="18"/>
      <c r="O70" s="18"/>
      <c r="P70" s="18"/>
    </row>
    <row r="71" spans="10:16" ht="15">
      <c r="J71" s="18"/>
      <c r="K71" s="18"/>
      <c r="L71" s="18"/>
      <c r="M71" s="18"/>
      <c r="N71" s="18"/>
      <c r="O71" s="18"/>
      <c r="P71" s="18"/>
    </row>
    <row r="72" spans="10:16" ht="15"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</sheetData>
  <sheetProtection/>
  <mergeCells count="4">
    <mergeCell ref="B11:B12"/>
    <mergeCell ref="C11:D12"/>
    <mergeCell ref="C38:F38"/>
    <mergeCell ref="D58:E5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73"/>
  <sheetViews>
    <sheetView zoomScalePageLayoutView="0" workbookViewId="0" topLeftCell="A22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8" max="8" width="10.8515625" style="0" customWidth="1"/>
    <col min="11" max="15" width="7.28125" style="0" customWidth="1"/>
  </cols>
  <sheetData>
    <row r="2" spans="2:5" ht="15">
      <c r="B2" t="s">
        <v>160</v>
      </c>
      <c r="E2" t="s">
        <v>223</v>
      </c>
    </row>
    <row r="4" spans="1:9" ht="15">
      <c r="A4" s="1"/>
      <c r="B4" s="1" t="s">
        <v>0</v>
      </c>
      <c r="C4" s="1" t="s">
        <v>1</v>
      </c>
      <c r="D4" s="1" t="s">
        <v>2</v>
      </c>
      <c r="E4" s="1"/>
      <c r="F4" s="1" t="s">
        <v>4</v>
      </c>
      <c r="G4" s="1" t="s">
        <v>5</v>
      </c>
      <c r="H4" s="1"/>
      <c r="I4" s="18"/>
    </row>
    <row r="5" spans="1:9" ht="15">
      <c r="A5" s="1"/>
      <c r="B5" s="1" t="s">
        <v>6</v>
      </c>
      <c r="C5" s="1"/>
      <c r="D5" s="1"/>
      <c r="E5" s="1"/>
      <c r="F5" s="1" t="s">
        <v>8</v>
      </c>
      <c r="G5" s="1" t="s">
        <v>9</v>
      </c>
      <c r="H5" s="1"/>
      <c r="I5" s="18"/>
    </row>
    <row r="6" spans="1:9" ht="15">
      <c r="A6" s="1" t="s">
        <v>161</v>
      </c>
      <c r="B6" s="10">
        <v>-388.53</v>
      </c>
      <c r="C6" s="10">
        <v>0</v>
      </c>
      <c r="D6" s="10">
        <v>0</v>
      </c>
      <c r="E6" s="1"/>
      <c r="F6" s="10">
        <f>D6</f>
        <v>0</v>
      </c>
      <c r="G6" s="10">
        <v>-388.53</v>
      </c>
      <c r="H6" s="1"/>
      <c r="I6" s="18"/>
    </row>
    <row r="7" spans="1:9" ht="15">
      <c r="A7" s="1" t="s">
        <v>11</v>
      </c>
      <c r="B7" s="10">
        <v>8960.84</v>
      </c>
      <c r="C7" s="10">
        <v>7922.12</v>
      </c>
      <c r="D7" s="10">
        <v>11379.42</v>
      </c>
      <c r="E7" s="1"/>
      <c r="F7" s="10">
        <f>D7</f>
        <v>11379.42</v>
      </c>
      <c r="G7" s="11">
        <v>5503.54</v>
      </c>
      <c r="H7" s="1"/>
      <c r="I7" s="18"/>
    </row>
    <row r="8" spans="1:9" ht="15">
      <c r="A8" s="1" t="s">
        <v>12</v>
      </c>
      <c r="B8" s="1"/>
      <c r="C8" s="10">
        <f>SUM(C6:C7)</f>
        <v>7922.12</v>
      </c>
      <c r="D8" s="1"/>
      <c r="E8" s="1"/>
      <c r="F8" s="10">
        <f>SUM(F6:F7)</f>
        <v>11379.42</v>
      </c>
      <c r="G8" s="1"/>
      <c r="H8" s="1"/>
      <c r="I8" s="18"/>
    </row>
    <row r="11" spans="1:15" ht="15">
      <c r="A11" s="18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8"/>
      <c r="B12" s="348"/>
      <c r="C12" s="345"/>
      <c r="D12" s="346"/>
      <c r="E12" s="1"/>
      <c r="F12" s="1"/>
      <c r="G12" s="1" t="s">
        <v>218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8"/>
      <c r="B13" s="1"/>
      <c r="C13" s="2" t="s">
        <v>188</v>
      </c>
      <c r="D13" s="2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8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8"/>
      <c r="B15" s="1" t="s">
        <v>224</v>
      </c>
      <c r="C15" s="1" t="s">
        <v>216</v>
      </c>
      <c r="D15" s="1"/>
      <c r="E15" s="1" t="s">
        <v>217</v>
      </c>
      <c r="F15" s="1">
        <v>2</v>
      </c>
      <c r="G15" s="1"/>
      <c r="H15" s="10">
        <v>1145.6</v>
      </c>
      <c r="I15" s="18"/>
      <c r="J15" s="18"/>
      <c r="K15" s="18"/>
      <c r="L15" s="18"/>
      <c r="M15" s="19"/>
      <c r="N15" s="18"/>
      <c r="O15" s="18"/>
    </row>
    <row r="16" spans="1:15" ht="15">
      <c r="A16" s="18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8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"/>
      <c r="C19" s="1"/>
      <c r="D19" s="1"/>
      <c r="E19" s="1"/>
      <c r="F19" s="1"/>
      <c r="G19" s="1" t="s">
        <v>30</v>
      </c>
      <c r="H19" s="10">
        <f>SUM(H14:H17)</f>
        <v>1145.6</v>
      </c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"/>
      <c r="C20" s="1"/>
      <c r="D20" s="1"/>
      <c r="E20" s="1"/>
      <c r="F20" s="1"/>
      <c r="G20" s="1"/>
      <c r="H20" s="1"/>
      <c r="I20" s="18"/>
      <c r="J20" s="18"/>
      <c r="K20" s="18"/>
      <c r="L20" s="18"/>
      <c r="M20" s="19"/>
      <c r="N20" s="18"/>
      <c r="O20" s="18"/>
    </row>
    <row r="21" spans="1:15" ht="15">
      <c r="A21" s="18"/>
      <c r="B21" s="13" t="s">
        <v>175</v>
      </c>
      <c r="C21" s="29"/>
      <c r="D21" s="29"/>
      <c r="E21" s="10"/>
      <c r="F21" s="1">
        <v>595.2</v>
      </c>
      <c r="G21" s="1">
        <v>7.55</v>
      </c>
      <c r="H21" s="11">
        <f>F21*G21</f>
        <v>4493.76</v>
      </c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3" t="s">
        <v>176</v>
      </c>
      <c r="C22" s="29"/>
      <c r="D22" s="29"/>
      <c r="E22" s="10"/>
      <c r="F22" s="1"/>
      <c r="G22" s="1"/>
      <c r="H22" s="11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3" t="s">
        <v>177</v>
      </c>
      <c r="C23" s="13" t="s">
        <v>178</v>
      </c>
      <c r="D23" s="29"/>
      <c r="E23" s="1"/>
      <c r="F23" s="1"/>
      <c r="G23" s="1"/>
      <c r="H23" s="1"/>
      <c r="I23" s="18"/>
      <c r="J23" s="18"/>
      <c r="K23" s="18"/>
      <c r="L23" s="18"/>
      <c r="M23" s="18"/>
      <c r="N23" s="18"/>
      <c r="O23" s="18"/>
    </row>
    <row r="24" spans="1:15" ht="2.25" customHeight="1" hidden="1">
      <c r="A24" s="18"/>
      <c r="B24" s="13" t="s">
        <v>179</v>
      </c>
      <c r="C24" s="29"/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"/>
      <c r="C25" s="1"/>
      <c r="D25" s="1"/>
      <c r="E25" s="1"/>
      <c r="F25" s="1"/>
      <c r="G25" s="8" t="s">
        <v>31</v>
      </c>
      <c r="H25" s="16">
        <f>SUM(H19:H24)</f>
        <v>5639.360000000001</v>
      </c>
      <c r="I25" s="18"/>
      <c r="J25" s="18"/>
      <c r="K25" s="18"/>
      <c r="L25" s="18"/>
      <c r="M25" s="18"/>
      <c r="N25" s="18"/>
      <c r="O25" s="18"/>
    </row>
    <row r="26" spans="9:15" ht="3.75" customHeight="1" hidden="1">
      <c r="I26" s="18"/>
      <c r="J26" s="18"/>
      <c r="K26" s="18"/>
      <c r="L26" s="18"/>
      <c r="M26" s="18"/>
      <c r="N26" s="18"/>
      <c r="O26" s="18"/>
    </row>
    <row r="27" spans="4:15" ht="15">
      <c r="D27" t="s">
        <v>41</v>
      </c>
      <c r="I27" s="18"/>
      <c r="J27" s="18"/>
      <c r="K27" s="18"/>
      <c r="L27" s="18"/>
      <c r="M27" s="18"/>
      <c r="N27" s="18"/>
      <c r="O27" s="18"/>
    </row>
    <row r="28" spans="4:15" ht="14.25" customHeight="1">
      <c r="D28" t="s">
        <v>43</v>
      </c>
      <c r="I28" s="18"/>
      <c r="J28" s="18"/>
      <c r="K28" s="18"/>
      <c r="L28" s="18"/>
      <c r="M28" s="18"/>
      <c r="N28" s="18"/>
      <c r="O28" s="18"/>
    </row>
    <row r="29" ht="0.75" customHeight="1" hidden="1"/>
    <row r="30" ht="15" hidden="1"/>
    <row r="31" ht="15" hidden="1"/>
    <row r="32" ht="15" hidden="1">
      <c r="B32" t="s">
        <v>44</v>
      </c>
    </row>
    <row r="33" spans="6:8" ht="15.75">
      <c r="F33" s="34"/>
      <c r="G33" s="34"/>
      <c r="H33" s="34"/>
    </row>
    <row r="34" spans="4:8" ht="18.75">
      <c r="D34" s="37"/>
      <c r="E34" s="38"/>
      <c r="F34" s="37"/>
      <c r="G34" s="37"/>
      <c r="H34" s="34"/>
    </row>
    <row r="35" spans="3:8" ht="18.75">
      <c r="C35" s="37" t="s">
        <v>45</v>
      </c>
      <c r="D35" s="38"/>
      <c r="E35" s="37" t="s">
        <v>186</v>
      </c>
      <c r="F35" s="37"/>
      <c r="G35" s="37" t="s">
        <v>75</v>
      </c>
      <c r="H35" s="37"/>
    </row>
    <row r="36" spans="3:8" ht="18.75">
      <c r="C36" s="35">
        <v>595.2</v>
      </c>
      <c r="D36" s="38"/>
      <c r="E36" s="38"/>
      <c r="F36" s="37" t="str">
        <f>E2</f>
        <v>июнь  2013г</v>
      </c>
      <c r="G36" s="37"/>
      <c r="H36" s="34"/>
    </row>
    <row r="37" spans="3:16" ht="15">
      <c r="C37" s="1" t="s">
        <v>48</v>
      </c>
      <c r="D37" s="1"/>
      <c r="E37" s="1"/>
      <c r="F37" s="1"/>
      <c r="G37" s="1"/>
      <c r="H37" s="1" t="s">
        <v>51</v>
      </c>
      <c r="I37" s="1"/>
      <c r="J37" s="18"/>
      <c r="K37" s="18"/>
      <c r="L37" s="18"/>
      <c r="M37" s="18"/>
      <c r="N37" s="18"/>
      <c r="O37" s="18"/>
      <c r="P37" s="18"/>
    </row>
    <row r="38" spans="3:16" ht="18.75">
      <c r="C38" s="354" t="s">
        <v>219</v>
      </c>
      <c r="D38" s="355"/>
      <c r="E38" s="355"/>
      <c r="F38" s="356"/>
      <c r="G38" s="2" t="s">
        <v>217</v>
      </c>
      <c r="H38" s="5">
        <v>13.31</v>
      </c>
      <c r="I38" s="2">
        <f>C8</f>
        <v>7922.12</v>
      </c>
      <c r="J38" s="18"/>
      <c r="K38" s="18"/>
      <c r="L38" s="18"/>
      <c r="M38" s="18"/>
      <c r="N38" s="18"/>
      <c r="O38" s="18"/>
      <c r="P38" s="18"/>
    </row>
    <row r="39" spans="3:16" ht="15">
      <c r="C39" s="21"/>
      <c r="D39" s="22"/>
      <c r="E39" s="22"/>
      <c r="F39" s="22"/>
      <c r="G39" s="1"/>
      <c r="H39" s="1"/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0"/>
      <c r="D40" s="30" t="s">
        <v>220</v>
      </c>
      <c r="E40" s="43"/>
      <c r="F40" s="43"/>
      <c r="G40" s="43"/>
      <c r="H40" s="43"/>
      <c r="I40" s="2">
        <v>11379.42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30"/>
      <c r="D42" s="30" t="s">
        <v>221</v>
      </c>
      <c r="E42" s="44"/>
      <c r="F42" s="44"/>
      <c r="G42" s="43"/>
      <c r="H42" s="43"/>
      <c r="I42" s="45">
        <v>5639.36</v>
      </c>
      <c r="J42" s="20"/>
      <c r="K42" s="18"/>
      <c r="L42" s="18"/>
      <c r="M42" s="18"/>
      <c r="N42" s="18"/>
      <c r="O42" s="18"/>
      <c r="P42" s="18"/>
    </row>
    <row r="43" spans="3:16" ht="15.75">
      <c r="C43" s="27"/>
      <c r="D43" s="14" t="s">
        <v>192</v>
      </c>
      <c r="E43" s="14"/>
      <c r="F43" s="14"/>
      <c r="G43" s="41">
        <v>7.55</v>
      </c>
      <c r="H43" s="13"/>
      <c r="I43" s="13"/>
      <c r="J43" s="18"/>
      <c r="K43" s="18"/>
      <c r="L43" s="18"/>
      <c r="M43" s="18"/>
      <c r="N43" s="18"/>
      <c r="O43" s="18"/>
      <c r="P43" s="18"/>
    </row>
    <row r="44" spans="3:16" ht="15">
      <c r="C44" s="21"/>
      <c r="D44" s="14" t="s">
        <v>176</v>
      </c>
      <c r="E44" s="14"/>
      <c r="F44" s="14"/>
      <c r="G44" s="1" t="s">
        <v>193</v>
      </c>
      <c r="H44" s="1">
        <v>7.55</v>
      </c>
      <c r="I44" s="11">
        <f>H21</f>
        <v>4493.76</v>
      </c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177</v>
      </c>
      <c r="E45" s="14" t="s">
        <v>178</v>
      </c>
      <c r="F45" s="14"/>
      <c r="G45" s="1" t="s">
        <v>194</v>
      </c>
      <c r="H45" s="1"/>
      <c r="I45" s="1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179</v>
      </c>
      <c r="E46" s="14"/>
      <c r="F46" s="14"/>
      <c r="G46" s="1"/>
      <c r="H46" s="1"/>
      <c r="I46" s="1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109</v>
      </c>
      <c r="E47" s="13" t="s">
        <v>110</v>
      </c>
      <c r="F47" s="13"/>
      <c r="G47" s="42">
        <v>1.68</v>
      </c>
      <c r="H47" s="1"/>
      <c r="I47" s="33">
        <f>C36*G47</f>
        <v>999.936</v>
      </c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111</v>
      </c>
      <c r="E48" s="13"/>
      <c r="F48" s="13"/>
      <c r="G48" s="42">
        <v>2.22</v>
      </c>
      <c r="H48" s="1"/>
      <c r="I48" s="33">
        <f>C36*G48</f>
        <v>1321.3440000000003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/>
      <c r="F49" s="13"/>
      <c r="G49" s="42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113</v>
      </c>
      <c r="E50" s="13"/>
      <c r="F50" s="13"/>
      <c r="G50" s="42">
        <v>0.69</v>
      </c>
      <c r="H50" s="1"/>
      <c r="I50" s="33">
        <f>C36*G50</f>
        <v>410.688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114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115</v>
      </c>
      <c r="E52" s="13"/>
      <c r="F52" s="13"/>
      <c r="G52" s="42">
        <v>3.68</v>
      </c>
      <c r="H52" s="1"/>
      <c r="I52" s="1">
        <f>C36*G52</f>
        <v>2190.3360000000002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116</v>
      </c>
      <c r="E53" s="13"/>
      <c r="F53" s="13" t="s">
        <v>117</v>
      </c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113</v>
      </c>
      <c r="E54" s="13"/>
      <c r="F54" s="13"/>
      <c r="G54" s="42">
        <v>0.57</v>
      </c>
      <c r="H54" s="1"/>
      <c r="I54" s="33">
        <f>C36*G54</f>
        <v>339.264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118</v>
      </c>
      <c r="E55" s="13"/>
      <c r="F55" s="13"/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119</v>
      </c>
      <c r="E56" s="13"/>
      <c r="F56" s="13"/>
      <c r="G56" s="42">
        <v>0.39</v>
      </c>
      <c r="H56" s="1"/>
      <c r="I56" s="33">
        <f>C36*G56</f>
        <v>232.12800000000001</v>
      </c>
      <c r="J56" s="18"/>
      <c r="K56" s="18"/>
      <c r="L56" s="18"/>
      <c r="M56" s="18"/>
      <c r="N56" s="18"/>
      <c r="O56" s="18"/>
      <c r="P56" s="18"/>
    </row>
    <row r="57" spans="3:16" ht="18.75">
      <c r="C57" s="30" t="s">
        <v>64</v>
      </c>
      <c r="D57" s="30"/>
      <c r="E57" s="5"/>
      <c r="F57" s="2" t="s">
        <v>180</v>
      </c>
      <c r="G57" s="1"/>
      <c r="H57" s="8">
        <v>3.76</v>
      </c>
      <c r="I57" s="33">
        <f>C36*H57</f>
        <v>2237.952</v>
      </c>
      <c r="J57" s="18"/>
      <c r="K57" s="18"/>
      <c r="L57" s="18"/>
      <c r="M57" s="18"/>
      <c r="N57" s="18"/>
      <c r="O57" s="18"/>
      <c r="P57" s="18"/>
    </row>
    <row r="58" spans="3:16" ht="15">
      <c r="C58" s="21"/>
      <c r="D58" s="352"/>
      <c r="E58" s="353"/>
      <c r="F58" s="22" t="s">
        <v>181</v>
      </c>
      <c r="G58" s="1"/>
      <c r="H58" s="1"/>
      <c r="I58" s="11">
        <f>I40-I44</f>
        <v>6885.66</v>
      </c>
      <c r="J58" s="18"/>
      <c r="K58" s="18"/>
      <c r="L58" s="18"/>
      <c r="M58" s="18"/>
      <c r="N58" s="18"/>
      <c r="O58" s="18"/>
      <c r="P58" s="18"/>
    </row>
    <row r="59" spans="3:16" ht="15.75">
      <c r="C59" s="39" t="s">
        <v>187</v>
      </c>
      <c r="D59" s="39"/>
      <c r="E59" s="39"/>
      <c r="F59" s="39"/>
      <c r="G59" s="40"/>
      <c r="H59" s="40"/>
      <c r="I59" s="11"/>
      <c r="J59" s="18"/>
      <c r="K59" s="18"/>
      <c r="L59" s="18"/>
      <c r="M59" s="18"/>
      <c r="N59" s="18"/>
      <c r="O59" s="18"/>
      <c r="P59" s="18"/>
    </row>
    <row r="60" spans="3:16" ht="15">
      <c r="C60" s="1" t="s">
        <v>222</v>
      </c>
      <c r="D60" s="1" t="s">
        <v>216</v>
      </c>
      <c r="E60" s="1"/>
      <c r="F60" s="1" t="s">
        <v>217</v>
      </c>
      <c r="G60" s="1">
        <v>2</v>
      </c>
      <c r="H60" s="1"/>
      <c r="I60" s="1">
        <v>1145.6</v>
      </c>
      <c r="J60" s="18"/>
      <c r="K60" s="18"/>
      <c r="L60" s="18"/>
      <c r="M60" s="18"/>
      <c r="N60" s="18"/>
      <c r="O60" s="18"/>
      <c r="P60" s="18"/>
    </row>
    <row r="61" spans="3:16" ht="15">
      <c r="C61" s="1"/>
      <c r="D61" s="1"/>
      <c r="E61" s="1"/>
      <c r="F61" s="1"/>
      <c r="G61" s="1"/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21"/>
      <c r="D62" s="22"/>
      <c r="E62" s="22"/>
      <c r="F62" s="22"/>
      <c r="G62" s="1"/>
      <c r="H62" s="1"/>
      <c r="I62" s="11"/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 t="s">
        <v>67</v>
      </c>
      <c r="E63" s="22"/>
      <c r="F63" s="22"/>
      <c r="G63" s="32"/>
      <c r="H63" s="32"/>
      <c r="I63" s="32"/>
      <c r="J63" s="18"/>
      <c r="K63" s="18"/>
      <c r="L63" s="18"/>
      <c r="M63" s="18"/>
      <c r="N63" s="18"/>
      <c r="O63" s="18"/>
      <c r="P63" s="18"/>
    </row>
    <row r="64" spans="3:16" ht="15">
      <c r="C64" s="22"/>
      <c r="D64" s="31" t="s">
        <v>166</v>
      </c>
      <c r="E64" s="31"/>
      <c r="F64" s="31"/>
      <c r="G64" s="1" t="s">
        <v>53</v>
      </c>
      <c r="H64" s="1"/>
      <c r="I64" s="10">
        <v>45673.61</v>
      </c>
      <c r="J64" s="18"/>
      <c r="K64" s="18"/>
      <c r="L64" s="18"/>
      <c r="M64" s="18"/>
      <c r="N64" s="18"/>
      <c r="O64" s="18"/>
      <c r="P64" s="18"/>
    </row>
    <row r="65" spans="3:16" ht="15">
      <c r="C65" s="1"/>
      <c r="D65" s="1" t="s">
        <v>69</v>
      </c>
      <c r="E65" s="1"/>
      <c r="F65" s="1"/>
      <c r="G65" s="1" t="s">
        <v>53</v>
      </c>
      <c r="H65" s="1"/>
      <c r="I65" s="1"/>
      <c r="J65" s="18"/>
      <c r="K65" s="18"/>
      <c r="L65" s="18"/>
      <c r="M65" s="18"/>
      <c r="N65" s="18"/>
      <c r="O65" s="18"/>
      <c r="P65" s="18"/>
    </row>
    <row r="66" spans="3:16" ht="15">
      <c r="C66" s="1"/>
      <c r="D66" s="1"/>
      <c r="E66" s="1"/>
      <c r="F66" s="1"/>
      <c r="G66" s="1" t="s">
        <v>53</v>
      </c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70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8"/>
      <c r="D68" s="8" t="s">
        <v>166</v>
      </c>
      <c r="E68" s="8"/>
      <c r="F68" s="8"/>
      <c r="G68" s="8" t="s">
        <v>53</v>
      </c>
      <c r="H68" s="8"/>
      <c r="I68" s="16">
        <f>I64+I40-I42</f>
        <v>51413.67</v>
      </c>
      <c r="J68" s="18"/>
      <c r="K68" s="18"/>
      <c r="L68" s="18"/>
      <c r="M68" s="18"/>
      <c r="N68" s="18"/>
      <c r="O68" s="18"/>
      <c r="P68" s="18"/>
    </row>
    <row r="69" spans="5:16" ht="15">
      <c r="E69" t="s">
        <v>72</v>
      </c>
      <c r="I69" s="36"/>
      <c r="J69" s="18"/>
      <c r="K69" s="18"/>
      <c r="L69" s="18"/>
      <c r="M69" s="18"/>
      <c r="N69" s="18"/>
      <c r="O69" s="18"/>
      <c r="P69" s="18"/>
    </row>
    <row r="70" spans="5:16" ht="15">
      <c r="E70" t="s">
        <v>73</v>
      </c>
      <c r="J70" s="18"/>
      <c r="K70" s="18"/>
      <c r="L70" s="18"/>
      <c r="M70" s="18"/>
      <c r="N70" s="18"/>
      <c r="O70" s="18"/>
      <c r="P70" s="18"/>
    </row>
    <row r="71" spans="10:16" ht="15">
      <c r="J71" s="18"/>
      <c r="K71" s="18"/>
      <c r="L71" s="18"/>
      <c r="M71" s="18"/>
      <c r="N71" s="18"/>
      <c r="O71" s="18"/>
      <c r="P71" s="18"/>
    </row>
    <row r="72" spans="10:16" ht="15"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</sheetData>
  <sheetProtection/>
  <mergeCells count="4">
    <mergeCell ref="B11:B12"/>
    <mergeCell ref="C11:D12"/>
    <mergeCell ref="C38:F38"/>
    <mergeCell ref="D58:E58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38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8" max="8" width="10.8515625" style="0" customWidth="1"/>
    <col min="11" max="15" width="7.28125" style="0" customWidth="1"/>
  </cols>
  <sheetData>
    <row r="2" spans="2:5" ht="15">
      <c r="B2" t="s">
        <v>160</v>
      </c>
      <c r="E2" t="s">
        <v>225</v>
      </c>
    </row>
    <row r="4" spans="1:9" ht="15">
      <c r="A4" s="1"/>
      <c r="B4" s="1" t="s">
        <v>0</v>
      </c>
      <c r="C4" s="1" t="s">
        <v>1</v>
      </c>
      <c r="D4" s="1" t="s">
        <v>2</v>
      </c>
      <c r="E4" s="1"/>
      <c r="F4" s="1" t="s">
        <v>4</v>
      </c>
      <c r="G4" s="1" t="s">
        <v>5</v>
      </c>
      <c r="H4" s="1"/>
      <c r="I4" s="18"/>
    </row>
    <row r="5" spans="1:9" ht="15">
      <c r="A5" s="1"/>
      <c r="B5" s="1" t="s">
        <v>6</v>
      </c>
      <c r="C5" s="1"/>
      <c r="D5" s="1"/>
      <c r="E5" s="1"/>
      <c r="F5" s="1" t="s">
        <v>8</v>
      </c>
      <c r="G5" s="1" t="s">
        <v>9</v>
      </c>
      <c r="H5" s="1"/>
      <c r="I5" s="18"/>
    </row>
    <row r="6" spans="1:9" ht="15">
      <c r="A6" s="1" t="s">
        <v>161</v>
      </c>
      <c r="B6" s="10">
        <v>-388.53</v>
      </c>
      <c r="C6" s="10">
        <v>0</v>
      </c>
      <c r="D6" s="10">
        <v>0</v>
      </c>
      <c r="E6" s="1"/>
      <c r="F6" s="10">
        <f>D6</f>
        <v>0</v>
      </c>
      <c r="G6" s="10">
        <v>-388.53</v>
      </c>
      <c r="H6" s="1"/>
      <c r="I6" s="18"/>
    </row>
    <row r="7" spans="1:9" ht="15">
      <c r="A7" s="1" t="s">
        <v>11</v>
      </c>
      <c r="B7" s="10">
        <v>5503.54</v>
      </c>
      <c r="C7" s="10">
        <v>7922.11</v>
      </c>
      <c r="D7" s="10"/>
      <c r="E7" s="1"/>
      <c r="F7" s="10">
        <v>5936.98</v>
      </c>
      <c r="G7" s="11">
        <v>7488.67</v>
      </c>
      <c r="H7" s="1"/>
      <c r="I7" s="18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5936.98</v>
      </c>
      <c r="G8" s="1"/>
      <c r="H8" s="1"/>
      <c r="I8" s="18"/>
    </row>
    <row r="11" spans="1:15" ht="15">
      <c r="A11" s="18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8"/>
      <c r="B12" s="348"/>
      <c r="C12" s="345"/>
      <c r="D12" s="346"/>
      <c r="E12" s="1"/>
      <c r="F12" s="1"/>
      <c r="G12" s="1" t="s">
        <v>218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8"/>
      <c r="B13" s="1"/>
      <c r="C13" s="2" t="s">
        <v>188</v>
      </c>
      <c r="D13" s="2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8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8"/>
      <c r="B15" s="1" t="s">
        <v>226</v>
      </c>
      <c r="C15" s="1" t="s">
        <v>227</v>
      </c>
      <c r="D15" s="1"/>
      <c r="E15" s="1" t="s">
        <v>217</v>
      </c>
      <c r="F15" s="1">
        <v>2</v>
      </c>
      <c r="G15" s="1"/>
      <c r="H15" s="10">
        <v>1145.6</v>
      </c>
      <c r="I15" s="18"/>
      <c r="J15" s="18"/>
      <c r="K15" s="18"/>
      <c r="L15" s="18"/>
      <c r="M15" s="19"/>
      <c r="N15" s="18"/>
      <c r="O15" s="18"/>
    </row>
    <row r="16" spans="1:15" ht="15">
      <c r="A16" s="18"/>
      <c r="B16" s="1" t="s">
        <v>228</v>
      </c>
      <c r="C16" s="1" t="s">
        <v>229</v>
      </c>
      <c r="D16" s="1"/>
      <c r="E16" s="1"/>
      <c r="F16" s="1"/>
      <c r="G16" s="1"/>
      <c r="H16" s="1">
        <v>3789</v>
      </c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" t="s">
        <v>226</v>
      </c>
      <c r="C17" s="1" t="s">
        <v>230</v>
      </c>
      <c r="D17" s="1"/>
      <c r="E17" s="1"/>
      <c r="F17" s="1"/>
      <c r="G17" s="1"/>
      <c r="H17" s="1">
        <v>1360</v>
      </c>
      <c r="I17" s="18"/>
      <c r="J17" s="18"/>
      <c r="K17" s="18"/>
      <c r="L17" s="18"/>
      <c r="M17" s="18"/>
      <c r="N17" s="18"/>
      <c r="O17" s="18"/>
    </row>
    <row r="18" spans="1:15" ht="15">
      <c r="A18" s="18"/>
      <c r="B18" s="1" t="s">
        <v>226</v>
      </c>
      <c r="C18" s="1" t="s">
        <v>146</v>
      </c>
      <c r="D18" s="1"/>
      <c r="E18" s="1"/>
      <c r="F18" s="1"/>
      <c r="G18" s="1"/>
      <c r="H18" s="1">
        <v>855.5</v>
      </c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"/>
      <c r="C19" s="1"/>
      <c r="D19" s="1"/>
      <c r="E19" s="1"/>
      <c r="F19" s="1"/>
      <c r="G19" s="1" t="s">
        <v>30</v>
      </c>
      <c r="H19" s="10">
        <f>SUM(H14:H18)</f>
        <v>7150.1</v>
      </c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"/>
      <c r="C20" s="1"/>
      <c r="D20" s="1"/>
      <c r="E20" s="1"/>
      <c r="F20" s="1"/>
      <c r="G20" s="1"/>
      <c r="H20" s="1"/>
      <c r="I20" s="18"/>
      <c r="J20" s="18"/>
      <c r="K20" s="18"/>
      <c r="L20" s="18"/>
      <c r="M20" s="19"/>
      <c r="N20" s="18"/>
      <c r="O20" s="18"/>
    </row>
    <row r="21" spans="1:15" ht="15">
      <c r="A21" s="18"/>
      <c r="B21" s="13" t="s">
        <v>175</v>
      </c>
      <c r="C21" s="29"/>
      <c r="D21" s="29"/>
      <c r="E21" s="10"/>
      <c r="F21" s="1">
        <v>595.2</v>
      </c>
      <c r="G21" s="1">
        <v>7.55</v>
      </c>
      <c r="H21" s="11">
        <f>F21*G21</f>
        <v>4493.76</v>
      </c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3" t="s">
        <v>176</v>
      </c>
      <c r="C22" s="29"/>
      <c r="D22" s="29"/>
      <c r="E22" s="10"/>
      <c r="F22" s="1"/>
      <c r="G22" s="1"/>
      <c r="H22" s="11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3" t="s">
        <v>177</v>
      </c>
      <c r="C23" s="13" t="s">
        <v>178</v>
      </c>
      <c r="D23" s="29"/>
      <c r="E23" s="1"/>
      <c r="F23" s="1"/>
      <c r="G23" s="1"/>
      <c r="H23" s="1"/>
      <c r="I23" s="18"/>
      <c r="J23" s="18"/>
      <c r="K23" s="18"/>
      <c r="L23" s="18"/>
      <c r="M23" s="18"/>
      <c r="N23" s="18"/>
      <c r="O23" s="18"/>
    </row>
    <row r="24" spans="1:15" ht="2.25" customHeight="1" hidden="1">
      <c r="A24" s="18"/>
      <c r="B24" s="13" t="s">
        <v>179</v>
      </c>
      <c r="C24" s="29"/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"/>
      <c r="C25" s="1"/>
      <c r="D25" s="1"/>
      <c r="E25" s="1"/>
      <c r="F25" s="1"/>
      <c r="G25" s="8" t="s">
        <v>31</v>
      </c>
      <c r="H25" s="16">
        <f>SUM(H19:H24)</f>
        <v>11643.86</v>
      </c>
      <c r="I25" s="18"/>
      <c r="J25" s="18"/>
      <c r="K25" s="18"/>
      <c r="L25" s="18"/>
      <c r="M25" s="18"/>
      <c r="N25" s="18"/>
      <c r="O25" s="18"/>
    </row>
    <row r="26" spans="9:15" ht="3.75" customHeight="1" hidden="1">
      <c r="I26" s="18"/>
      <c r="J26" s="18"/>
      <c r="K26" s="18"/>
      <c r="L26" s="18"/>
      <c r="M26" s="18"/>
      <c r="N26" s="18"/>
      <c r="O26" s="18"/>
    </row>
    <row r="27" spans="4:15" ht="15">
      <c r="D27" t="s">
        <v>41</v>
      </c>
      <c r="I27" s="18"/>
      <c r="J27" s="18"/>
      <c r="K27" s="18"/>
      <c r="L27" s="18"/>
      <c r="M27" s="18"/>
      <c r="N27" s="18"/>
      <c r="O27" s="18"/>
    </row>
    <row r="28" spans="4:15" ht="14.25" customHeight="1">
      <c r="D28" t="s">
        <v>43</v>
      </c>
      <c r="I28" s="18"/>
      <c r="J28" s="18"/>
      <c r="K28" s="18"/>
      <c r="L28" s="18"/>
      <c r="M28" s="18"/>
      <c r="N28" s="18"/>
      <c r="O28" s="18"/>
    </row>
    <row r="29" ht="0.75" customHeight="1" hidden="1"/>
    <row r="30" ht="15" hidden="1"/>
    <row r="31" ht="15" hidden="1"/>
    <row r="32" ht="15" hidden="1">
      <c r="B32" t="s">
        <v>44</v>
      </c>
    </row>
    <row r="33" spans="6:8" ht="15.75">
      <c r="F33" s="34"/>
      <c r="G33" s="34"/>
      <c r="H33" s="34"/>
    </row>
    <row r="34" spans="4:8" ht="18.75">
      <c r="D34" s="37"/>
      <c r="E34" s="38"/>
      <c r="F34" s="37"/>
      <c r="G34" s="37"/>
      <c r="H34" s="34"/>
    </row>
    <row r="35" spans="3:8" ht="18.75">
      <c r="C35" s="37" t="s">
        <v>45</v>
      </c>
      <c r="D35" s="38"/>
      <c r="E35" s="37" t="s">
        <v>186</v>
      </c>
      <c r="F35" s="37"/>
      <c r="G35" s="37" t="s">
        <v>75</v>
      </c>
      <c r="H35" s="37"/>
    </row>
    <row r="36" spans="3:8" ht="18.75">
      <c r="C36" s="35">
        <v>595.2</v>
      </c>
      <c r="D36" s="38"/>
      <c r="E36" s="38"/>
      <c r="F36" s="37" t="str">
        <f>E2</f>
        <v>июль  2013г</v>
      </c>
      <c r="G36" s="37"/>
      <c r="H36" s="34"/>
    </row>
    <row r="37" spans="3:16" ht="15">
      <c r="C37" s="1" t="s">
        <v>48</v>
      </c>
      <c r="D37" s="1"/>
      <c r="E37" s="1"/>
      <c r="F37" s="1"/>
      <c r="G37" s="1"/>
      <c r="H37" s="1" t="s">
        <v>51</v>
      </c>
      <c r="I37" s="1"/>
      <c r="J37" s="18"/>
      <c r="K37" s="18"/>
      <c r="L37" s="18"/>
      <c r="M37" s="18"/>
      <c r="N37" s="18"/>
      <c r="O37" s="18"/>
      <c r="P37" s="18"/>
    </row>
    <row r="38" spans="3:16" ht="18.75">
      <c r="C38" s="354" t="s">
        <v>219</v>
      </c>
      <c r="D38" s="355"/>
      <c r="E38" s="355"/>
      <c r="F38" s="356"/>
      <c r="G38" s="2" t="s">
        <v>217</v>
      </c>
      <c r="H38" s="5">
        <v>13.31</v>
      </c>
      <c r="I38" s="2">
        <f>C8</f>
        <v>7922.11</v>
      </c>
      <c r="J38" s="18"/>
      <c r="K38" s="18"/>
      <c r="L38" s="18"/>
      <c r="M38" s="18"/>
      <c r="N38" s="18"/>
      <c r="O38" s="18"/>
      <c r="P38" s="18"/>
    </row>
    <row r="39" spans="3:16" ht="15">
      <c r="C39" s="21"/>
      <c r="D39" s="22"/>
      <c r="E39" s="22"/>
      <c r="F39" s="22"/>
      <c r="G39" s="1"/>
      <c r="H39" s="1"/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0"/>
      <c r="D40" s="30" t="s">
        <v>220</v>
      </c>
      <c r="E40" s="43"/>
      <c r="F40" s="43"/>
      <c r="G40" s="43"/>
      <c r="H40" s="43"/>
      <c r="I40" s="2">
        <v>5936.98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30"/>
      <c r="D42" s="30" t="s">
        <v>221</v>
      </c>
      <c r="E42" s="44"/>
      <c r="F42" s="44"/>
      <c r="G42" s="43"/>
      <c r="H42" s="43"/>
      <c r="I42" s="45">
        <v>11643.86</v>
      </c>
      <c r="J42" s="20"/>
      <c r="K42" s="18"/>
      <c r="L42" s="18"/>
      <c r="M42" s="18"/>
      <c r="N42" s="18"/>
      <c r="O42" s="18"/>
      <c r="P42" s="18"/>
    </row>
    <row r="43" spans="3:16" ht="15.75">
      <c r="C43" s="27"/>
      <c r="D43" s="14" t="s">
        <v>192</v>
      </c>
      <c r="E43" s="14"/>
      <c r="F43" s="14"/>
      <c r="G43" s="41">
        <v>7.55</v>
      </c>
      <c r="H43" s="13"/>
      <c r="I43" s="13"/>
      <c r="J43" s="18"/>
      <c r="K43" s="18"/>
      <c r="L43" s="18"/>
      <c r="M43" s="18"/>
      <c r="N43" s="18"/>
      <c r="O43" s="18"/>
      <c r="P43" s="18"/>
    </row>
    <row r="44" spans="3:16" ht="15">
      <c r="C44" s="21"/>
      <c r="D44" s="14" t="s">
        <v>176</v>
      </c>
      <c r="E44" s="14"/>
      <c r="F44" s="14"/>
      <c r="G44" s="1" t="s">
        <v>193</v>
      </c>
      <c r="H44" s="1">
        <v>7.55</v>
      </c>
      <c r="I44" s="11">
        <f>H21</f>
        <v>4493.76</v>
      </c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177</v>
      </c>
      <c r="E45" s="14" t="s">
        <v>178</v>
      </c>
      <c r="F45" s="14"/>
      <c r="G45" s="1" t="s">
        <v>194</v>
      </c>
      <c r="H45" s="1"/>
      <c r="I45" s="1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179</v>
      </c>
      <c r="E46" s="14"/>
      <c r="F46" s="14"/>
      <c r="G46" s="1"/>
      <c r="H46" s="1"/>
      <c r="I46" s="1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109</v>
      </c>
      <c r="E47" s="13" t="s">
        <v>110</v>
      </c>
      <c r="F47" s="13"/>
      <c r="G47" s="42">
        <v>1.68</v>
      </c>
      <c r="H47" s="1"/>
      <c r="I47" s="33">
        <f>C36*G47</f>
        <v>999.936</v>
      </c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111</v>
      </c>
      <c r="E48" s="13"/>
      <c r="F48" s="13"/>
      <c r="G48" s="42">
        <v>2.22</v>
      </c>
      <c r="H48" s="1"/>
      <c r="I48" s="33">
        <f>C36*G48</f>
        <v>1321.3440000000003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/>
      <c r="F49" s="13"/>
      <c r="G49" s="42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113</v>
      </c>
      <c r="E50" s="13"/>
      <c r="F50" s="13"/>
      <c r="G50" s="42">
        <v>0.69</v>
      </c>
      <c r="H50" s="1"/>
      <c r="I50" s="33">
        <f>C36*G50</f>
        <v>410.688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114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115</v>
      </c>
      <c r="E52" s="13"/>
      <c r="F52" s="13"/>
      <c r="G52" s="42">
        <v>3.68</v>
      </c>
      <c r="H52" s="1"/>
      <c r="I52" s="1">
        <f>C36*G52</f>
        <v>2190.3360000000002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116</v>
      </c>
      <c r="E53" s="13"/>
      <c r="F53" s="13" t="s">
        <v>117</v>
      </c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113</v>
      </c>
      <c r="E54" s="13"/>
      <c r="F54" s="13"/>
      <c r="G54" s="42">
        <v>0.57</v>
      </c>
      <c r="H54" s="1"/>
      <c r="I54" s="33">
        <f>C36*G54</f>
        <v>339.264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118</v>
      </c>
      <c r="E55" s="13"/>
      <c r="F55" s="13"/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119</v>
      </c>
      <c r="E56" s="13"/>
      <c r="F56" s="13"/>
      <c r="G56" s="42">
        <v>0.39</v>
      </c>
      <c r="H56" s="1"/>
      <c r="I56" s="33">
        <f>C36*G56</f>
        <v>232.12800000000001</v>
      </c>
      <c r="J56" s="18"/>
      <c r="K56" s="18"/>
      <c r="L56" s="18"/>
      <c r="M56" s="18"/>
      <c r="N56" s="18"/>
      <c r="O56" s="18"/>
      <c r="P56" s="18"/>
    </row>
    <row r="57" spans="3:16" ht="18.75">
      <c r="C57" s="30" t="s">
        <v>64</v>
      </c>
      <c r="D57" s="30"/>
      <c r="E57" s="5"/>
      <c r="F57" s="2" t="s">
        <v>180</v>
      </c>
      <c r="G57" s="1"/>
      <c r="H57" s="8">
        <v>3.76</v>
      </c>
      <c r="I57" s="33">
        <f>C36*H57</f>
        <v>2237.952</v>
      </c>
      <c r="J57" s="18"/>
      <c r="K57" s="18"/>
      <c r="L57" s="18"/>
      <c r="M57" s="18"/>
      <c r="N57" s="18"/>
      <c r="O57" s="18"/>
      <c r="P57" s="18"/>
    </row>
    <row r="58" spans="3:16" ht="15">
      <c r="C58" s="21"/>
      <c r="D58" s="352"/>
      <c r="E58" s="353"/>
      <c r="F58" s="22" t="s">
        <v>181</v>
      </c>
      <c r="G58" s="1"/>
      <c r="H58" s="1"/>
      <c r="I58" s="11">
        <f>I40-I44</f>
        <v>1443.2199999999993</v>
      </c>
      <c r="J58" s="18"/>
      <c r="K58" s="18"/>
      <c r="L58" s="18"/>
      <c r="M58" s="18"/>
      <c r="N58" s="18"/>
      <c r="O58" s="18"/>
      <c r="P58" s="18"/>
    </row>
    <row r="59" spans="3:16" ht="15.75">
      <c r="C59" s="39" t="s">
        <v>187</v>
      </c>
      <c r="D59" s="39"/>
      <c r="E59" s="39"/>
      <c r="F59" s="39"/>
      <c r="G59" s="40"/>
      <c r="H59" s="40"/>
      <c r="I59" s="11"/>
      <c r="J59" s="18"/>
      <c r="K59" s="18"/>
      <c r="L59" s="18"/>
      <c r="M59" s="18"/>
      <c r="N59" s="18"/>
      <c r="O59" s="18"/>
      <c r="P59" s="18"/>
    </row>
    <row r="60" spans="3:16" ht="15">
      <c r="C60" s="1" t="s">
        <v>226</v>
      </c>
      <c r="D60" s="1" t="s">
        <v>216</v>
      </c>
      <c r="E60" s="1"/>
      <c r="F60" s="1" t="s">
        <v>217</v>
      </c>
      <c r="G60" s="1">
        <v>2</v>
      </c>
      <c r="H60" s="1"/>
      <c r="I60" s="1">
        <v>1145.6</v>
      </c>
      <c r="J60" s="18"/>
      <c r="K60" s="18"/>
      <c r="L60" s="18"/>
      <c r="M60" s="18"/>
      <c r="N60" s="18"/>
      <c r="O60" s="18"/>
      <c r="P60" s="18"/>
    </row>
    <row r="61" spans="3:16" ht="15">
      <c r="C61" s="1" t="s">
        <v>228</v>
      </c>
      <c r="D61" s="1" t="s">
        <v>229</v>
      </c>
      <c r="E61" s="1"/>
      <c r="F61" s="1"/>
      <c r="G61" s="1"/>
      <c r="H61" s="1"/>
      <c r="I61" s="1">
        <v>3789</v>
      </c>
      <c r="J61" s="18"/>
      <c r="K61" s="18"/>
      <c r="L61" s="18"/>
      <c r="M61" s="18"/>
      <c r="N61" s="18"/>
      <c r="O61" s="18"/>
      <c r="P61" s="18"/>
    </row>
    <row r="62" spans="3:16" ht="15">
      <c r="C62" s="1" t="s">
        <v>226</v>
      </c>
      <c r="D62" s="1" t="s">
        <v>230</v>
      </c>
      <c r="E62" s="1"/>
      <c r="F62" s="1"/>
      <c r="G62" s="1"/>
      <c r="H62" s="1"/>
      <c r="I62" s="1">
        <v>1360</v>
      </c>
      <c r="J62" s="18"/>
      <c r="K62" s="18"/>
      <c r="L62" s="18"/>
      <c r="M62" s="18"/>
      <c r="N62" s="18"/>
      <c r="O62" s="18"/>
      <c r="P62" s="18"/>
    </row>
    <row r="63" spans="3:16" ht="15">
      <c r="C63" s="1" t="s">
        <v>226</v>
      </c>
      <c r="D63" s="1" t="s">
        <v>146</v>
      </c>
      <c r="E63" s="1"/>
      <c r="F63" s="1"/>
      <c r="G63" s="1"/>
      <c r="H63" s="1"/>
      <c r="I63" s="1">
        <v>855.5</v>
      </c>
      <c r="J63" s="18"/>
      <c r="K63" s="18"/>
      <c r="L63" s="18"/>
      <c r="M63" s="18"/>
      <c r="N63" s="18"/>
      <c r="O63" s="18"/>
      <c r="P63" s="18"/>
    </row>
    <row r="64" spans="3:16" ht="15">
      <c r="C64" s="1"/>
      <c r="D64" s="1"/>
      <c r="E64" s="1"/>
      <c r="F64" s="1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51413.67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I66+I40-I42</f>
        <v>45706.78999999999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38:F38"/>
    <mergeCell ref="D58:E58"/>
  </mergeCells>
  <printOptions/>
  <pageMargins left="0.7" right="0.7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37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8" max="8" width="10.8515625" style="0" customWidth="1"/>
    <col min="11" max="15" width="7.28125" style="0" customWidth="1"/>
  </cols>
  <sheetData>
    <row r="2" spans="2:5" ht="15">
      <c r="B2" t="s">
        <v>160</v>
      </c>
      <c r="E2" t="s">
        <v>231</v>
      </c>
    </row>
    <row r="4" spans="1:9" ht="15">
      <c r="A4" s="1"/>
      <c r="B4" s="1" t="s">
        <v>0</v>
      </c>
      <c r="C4" s="1" t="s">
        <v>1</v>
      </c>
      <c r="D4" s="1" t="s">
        <v>2</v>
      </c>
      <c r="E4" s="1"/>
      <c r="F4" s="1" t="s">
        <v>4</v>
      </c>
      <c r="G4" s="1" t="s">
        <v>5</v>
      </c>
      <c r="H4" s="1"/>
      <c r="I4" s="18"/>
    </row>
    <row r="5" spans="1:9" ht="15">
      <c r="A5" s="1"/>
      <c r="B5" s="1" t="s">
        <v>6</v>
      </c>
      <c r="C5" s="1"/>
      <c r="D5" s="1"/>
      <c r="E5" s="1"/>
      <c r="F5" s="1" t="s">
        <v>8</v>
      </c>
      <c r="G5" s="1" t="s">
        <v>9</v>
      </c>
      <c r="H5" s="1"/>
      <c r="I5" s="18"/>
    </row>
    <row r="6" spans="1:9" ht="15">
      <c r="A6" s="1" t="s">
        <v>161</v>
      </c>
      <c r="B6" s="10">
        <v>-388.53</v>
      </c>
      <c r="C6" s="10">
        <v>0</v>
      </c>
      <c r="D6" s="10">
        <v>0</v>
      </c>
      <c r="E6" s="1"/>
      <c r="F6" s="10">
        <v>7.56</v>
      </c>
      <c r="G6" s="10">
        <v>-396.09</v>
      </c>
      <c r="H6" s="1"/>
      <c r="I6" s="18"/>
    </row>
    <row r="7" spans="1:9" ht="15">
      <c r="A7" s="1" t="s">
        <v>11</v>
      </c>
      <c r="B7" s="10">
        <v>7488.67</v>
      </c>
      <c r="C7" s="10">
        <v>7922.11</v>
      </c>
      <c r="D7" s="10"/>
      <c r="E7" s="1"/>
      <c r="F7" s="10">
        <v>11501.95</v>
      </c>
      <c r="G7" s="11">
        <v>3908.83</v>
      </c>
      <c r="H7" s="1"/>
      <c r="I7" s="18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11509.51</v>
      </c>
      <c r="G8" s="1"/>
      <c r="H8" s="1"/>
      <c r="I8" s="18"/>
    </row>
    <row r="11" spans="1:15" ht="15">
      <c r="A11" s="18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8"/>
      <c r="B12" s="348"/>
      <c r="C12" s="345"/>
      <c r="D12" s="346"/>
      <c r="E12" s="1"/>
      <c r="F12" s="1"/>
      <c r="G12" s="1" t="s">
        <v>218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8"/>
      <c r="B13" s="1"/>
      <c r="C13" s="2" t="s">
        <v>188</v>
      </c>
      <c r="D13" s="2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8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8"/>
      <c r="B15" s="1" t="s">
        <v>232</v>
      </c>
      <c r="C15" s="1" t="s">
        <v>227</v>
      </c>
      <c r="D15" s="1"/>
      <c r="E15" s="1" t="s">
        <v>217</v>
      </c>
      <c r="F15" s="1">
        <v>2</v>
      </c>
      <c r="G15" s="1"/>
      <c r="H15" s="10">
        <v>1145.6</v>
      </c>
      <c r="I15" s="18"/>
      <c r="J15" s="18"/>
      <c r="K15" s="18"/>
      <c r="L15" s="18"/>
      <c r="M15" s="19"/>
      <c r="N15" s="18"/>
      <c r="O15" s="18"/>
    </row>
    <row r="16" spans="1:15" ht="15">
      <c r="A16" s="18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8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"/>
      <c r="C19" s="1"/>
      <c r="D19" s="1"/>
      <c r="E19" s="1"/>
      <c r="F19" s="1"/>
      <c r="G19" s="1" t="s">
        <v>30</v>
      </c>
      <c r="H19" s="10">
        <f>SUM(H14:H18)</f>
        <v>1145.6</v>
      </c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"/>
      <c r="C20" s="1"/>
      <c r="D20" s="1"/>
      <c r="E20" s="1"/>
      <c r="F20" s="1"/>
      <c r="G20" s="1"/>
      <c r="H20" s="1"/>
      <c r="I20" s="18"/>
      <c r="J20" s="18"/>
      <c r="K20" s="18"/>
      <c r="L20" s="18"/>
      <c r="M20" s="19"/>
      <c r="N20" s="18"/>
      <c r="O20" s="18"/>
    </row>
    <row r="21" spans="1:15" ht="15">
      <c r="A21" s="18"/>
      <c r="B21" s="13" t="s">
        <v>175</v>
      </c>
      <c r="C21" s="29"/>
      <c r="D21" s="29"/>
      <c r="E21" s="10"/>
      <c r="F21" s="1">
        <v>595.2</v>
      </c>
      <c r="G21" s="1">
        <v>7.55</v>
      </c>
      <c r="H21" s="11">
        <f>F21*G21</f>
        <v>4493.76</v>
      </c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3" t="s">
        <v>176</v>
      </c>
      <c r="C22" s="29"/>
      <c r="D22" s="29"/>
      <c r="E22" s="10"/>
      <c r="F22" s="1"/>
      <c r="G22" s="1"/>
      <c r="H22" s="11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3" t="s">
        <v>177</v>
      </c>
      <c r="C23" s="13" t="s">
        <v>178</v>
      </c>
      <c r="D23" s="29"/>
      <c r="E23" s="1"/>
      <c r="F23" s="1"/>
      <c r="G23" s="1"/>
      <c r="H23" s="1"/>
      <c r="I23" s="18"/>
      <c r="J23" s="18"/>
      <c r="K23" s="18"/>
      <c r="L23" s="18"/>
      <c r="M23" s="18"/>
      <c r="N23" s="18"/>
      <c r="O23" s="18"/>
    </row>
    <row r="24" spans="1:15" ht="2.25" customHeight="1" hidden="1">
      <c r="A24" s="18"/>
      <c r="B24" s="13" t="s">
        <v>179</v>
      </c>
      <c r="C24" s="29"/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"/>
      <c r="C25" s="1"/>
      <c r="D25" s="1"/>
      <c r="E25" s="1"/>
      <c r="F25" s="1"/>
      <c r="G25" s="8" t="s">
        <v>31</v>
      </c>
      <c r="H25" s="16">
        <f>SUM(H19:H24)</f>
        <v>5639.360000000001</v>
      </c>
      <c r="I25" s="18"/>
      <c r="J25" s="18"/>
      <c r="K25" s="18"/>
      <c r="L25" s="18"/>
      <c r="M25" s="18"/>
      <c r="N25" s="18"/>
      <c r="O25" s="18"/>
    </row>
    <row r="26" spans="9:15" ht="3.75" customHeight="1" hidden="1">
      <c r="I26" s="18"/>
      <c r="J26" s="18"/>
      <c r="K26" s="18"/>
      <c r="L26" s="18"/>
      <c r="M26" s="18"/>
      <c r="N26" s="18"/>
      <c r="O26" s="18"/>
    </row>
    <row r="27" spans="4:15" ht="15">
      <c r="D27" t="s">
        <v>41</v>
      </c>
      <c r="I27" s="18"/>
      <c r="J27" s="18"/>
      <c r="K27" s="18"/>
      <c r="L27" s="18"/>
      <c r="M27" s="18"/>
      <c r="N27" s="18"/>
      <c r="O27" s="18"/>
    </row>
    <row r="28" spans="4:15" ht="14.25" customHeight="1">
      <c r="D28" t="s">
        <v>43</v>
      </c>
      <c r="I28" s="18"/>
      <c r="J28" s="18"/>
      <c r="K28" s="18"/>
      <c r="L28" s="18"/>
      <c r="M28" s="18"/>
      <c r="N28" s="18"/>
      <c r="O28" s="18"/>
    </row>
    <row r="29" ht="0.75" customHeight="1" hidden="1"/>
    <row r="30" ht="15" hidden="1"/>
    <row r="31" ht="15" hidden="1"/>
    <row r="32" ht="15" hidden="1">
      <c r="B32" t="s">
        <v>44</v>
      </c>
    </row>
    <row r="33" spans="6:8" ht="15.75">
      <c r="F33" s="34"/>
      <c r="G33" s="34"/>
      <c r="H33" s="34"/>
    </row>
    <row r="34" spans="4:8" ht="18.75">
      <c r="D34" s="37"/>
      <c r="E34" s="38"/>
      <c r="F34" s="37"/>
      <c r="G34" s="37"/>
      <c r="H34" s="34"/>
    </row>
    <row r="35" spans="3:8" ht="18.75">
      <c r="C35" s="37" t="s">
        <v>45</v>
      </c>
      <c r="D35" s="38"/>
      <c r="E35" s="37" t="s">
        <v>186</v>
      </c>
      <c r="F35" s="37"/>
      <c r="G35" s="37" t="s">
        <v>75</v>
      </c>
      <c r="H35" s="37"/>
    </row>
    <row r="36" spans="3:8" ht="18.75">
      <c r="C36" s="35">
        <v>595.2</v>
      </c>
      <c r="D36" s="38"/>
      <c r="E36" s="38"/>
      <c r="F36" s="37" t="str">
        <f>E2</f>
        <v>август 2013г</v>
      </c>
      <c r="G36" s="37"/>
      <c r="H36" s="34"/>
    </row>
    <row r="37" spans="3:16" ht="15">
      <c r="C37" s="1" t="s">
        <v>48</v>
      </c>
      <c r="D37" s="1"/>
      <c r="E37" s="1"/>
      <c r="F37" s="1"/>
      <c r="G37" s="1"/>
      <c r="H37" s="1" t="s">
        <v>51</v>
      </c>
      <c r="I37" s="1"/>
      <c r="J37" s="18"/>
      <c r="K37" s="18"/>
      <c r="L37" s="18"/>
      <c r="M37" s="18"/>
      <c r="N37" s="18"/>
      <c r="O37" s="18"/>
      <c r="P37" s="18"/>
    </row>
    <row r="38" spans="3:16" ht="18.75">
      <c r="C38" s="354" t="s">
        <v>219</v>
      </c>
      <c r="D38" s="355"/>
      <c r="E38" s="355"/>
      <c r="F38" s="356"/>
      <c r="G38" s="2" t="s">
        <v>217</v>
      </c>
      <c r="H38" s="5">
        <v>13.31</v>
      </c>
      <c r="I38" s="2">
        <f>C8</f>
        <v>7922.11</v>
      </c>
      <c r="J38" s="18"/>
      <c r="K38" s="18"/>
      <c r="L38" s="18"/>
      <c r="M38" s="18"/>
      <c r="N38" s="18"/>
      <c r="O38" s="18"/>
      <c r="P38" s="18"/>
    </row>
    <row r="39" spans="3:16" ht="15">
      <c r="C39" s="21"/>
      <c r="D39" s="22"/>
      <c r="E39" s="22"/>
      <c r="F39" s="22"/>
      <c r="G39" s="1"/>
      <c r="H39" s="1"/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0"/>
      <c r="D40" s="30" t="s">
        <v>220</v>
      </c>
      <c r="E40" s="43"/>
      <c r="F40" s="43"/>
      <c r="G40" s="43"/>
      <c r="H40" s="43"/>
      <c r="I40" s="2">
        <v>11509.51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30"/>
      <c r="D42" s="30" t="s">
        <v>221</v>
      </c>
      <c r="E42" s="44"/>
      <c r="F42" s="44"/>
      <c r="G42" s="43"/>
      <c r="H42" s="43"/>
      <c r="I42" s="45">
        <v>5639.36</v>
      </c>
      <c r="J42" s="20"/>
      <c r="K42" s="18"/>
      <c r="L42" s="18"/>
      <c r="M42" s="18"/>
      <c r="N42" s="18"/>
      <c r="O42" s="18"/>
      <c r="P42" s="18"/>
    </row>
    <row r="43" spans="3:16" ht="15.75">
      <c r="C43" s="27"/>
      <c r="D43" s="14" t="s">
        <v>192</v>
      </c>
      <c r="E43" s="14"/>
      <c r="F43" s="14"/>
      <c r="G43" s="41">
        <v>7.55</v>
      </c>
      <c r="H43" s="13"/>
      <c r="I43" s="13"/>
      <c r="J43" s="18"/>
      <c r="K43" s="18"/>
      <c r="L43" s="18"/>
      <c r="M43" s="18"/>
      <c r="N43" s="18"/>
      <c r="O43" s="18"/>
      <c r="P43" s="18"/>
    </row>
    <row r="44" spans="3:16" ht="15">
      <c r="C44" s="21"/>
      <c r="D44" s="14" t="s">
        <v>176</v>
      </c>
      <c r="E44" s="14"/>
      <c r="F44" s="14"/>
      <c r="G44" s="1" t="s">
        <v>193</v>
      </c>
      <c r="H44" s="1">
        <v>7.55</v>
      </c>
      <c r="I44" s="11">
        <f>H21</f>
        <v>4493.76</v>
      </c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177</v>
      </c>
      <c r="E45" s="14" t="s">
        <v>178</v>
      </c>
      <c r="F45" s="14"/>
      <c r="G45" s="1" t="s">
        <v>194</v>
      </c>
      <c r="H45" s="1"/>
      <c r="I45" s="1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179</v>
      </c>
      <c r="E46" s="14"/>
      <c r="F46" s="14"/>
      <c r="G46" s="1"/>
      <c r="H46" s="1"/>
      <c r="I46" s="1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109</v>
      </c>
      <c r="E47" s="13" t="s">
        <v>110</v>
      </c>
      <c r="F47" s="13"/>
      <c r="G47" s="42">
        <v>1.68</v>
      </c>
      <c r="H47" s="1"/>
      <c r="I47" s="33">
        <f>C36*G47</f>
        <v>999.936</v>
      </c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111</v>
      </c>
      <c r="E48" s="13"/>
      <c r="F48" s="13"/>
      <c r="G48" s="42">
        <v>2.22</v>
      </c>
      <c r="H48" s="1"/>
      <c r="I48" s="33">
        <f>C36*G48</f>
        <v>1321.3440000000003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/>
      <c r="F49" s="13"/>
      <c r="G49" s="42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113</v>
      </c>
      <c r="E50" s="13"/>
      <c r="F50" s="13"/>
      <c r="G50" s="42">
        <v>0.69</v>
      </c>
      <c r="H50" s="1"/>
      <c r="I50" s="33">
        <f>C36*G50</f>
        <v>410.688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114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115</v>
      </c>
      <c r="E52" s="13"/>
      <c r="F52" s="13"/>
      <c r="G52" s="42">
        <v>3.68</v>
      </c>
      <c r="H52" s="1"/>
      <c r="I52" s="1">
        <f>C36*G52</f>
        <v>2190.3360000000002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116</v>
      </c>
      <c r="E53" s="13"/>
      <c r="F53" s="13" t="s">
        <v>117</v>
      </c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113</v>
      </c>
      <c r="E54" s="13"/>
      <c r="F54" s="13"/>
      <c r="G54" s="42">
        <v>0.57</v>
      </c>
      <c r="H54" s="1"/>
      <c r="I54" s="33">
        <f>C36*G54</f>
        <v>339.264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118</v>
      </c>
      <c r="E55" s="13"/>
      <c r="F55" s="13"/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119</v>
      </c>
      <c r="E56" s="13"/>
      <c r="F56" s="13"/>
      <c r="G56" s="42">
        <v>0.39</v>
      </c>
      <c r="H56" s="1"/>
      <c r="I56" s="33">
        <f>C36*G56</f>
        <v>232.12800000000001</v>
      </c>
      <c r="J56" s="18"/>
      <c r="K56" s="18"/>
      <c r="L56" s="18"/>
      <c r="M56" s="18"/>
      <c r="N56" s="18"/>
      <c r="O56" s="18"/>
      <c r="P56" s="18"/>
    </row>
    <row r="57" spans="3:16" ht="18.75">
      <c r="C57" s="30" t="s">
        <v>64</v>
      </c>
      <c r="D57" s="30"/>
      <c r="E57" s="5"/>
      <c r="F57" s="2" t="s">
        <v>180</v>
      </c>
      <c r="G57" s="1"/>
      <c r="H57" s="8">
        <v>3.76</v>
      </c>
      <c r="I57" s="33">
        <f>C36*H57</f>
        <v>2237.952</v>
      </c>
      <c r="J57" s="18"/>
      <c r="K57" s="18"/>
      <c r="L57" s="18"/>
      <c r="M57" s="18"/>
      <c r="N57" s="18"/>
      <c r="O57" s="18"/>
      <c r="P57" s="18"/>
    </row>
    <row r="58" spans="3:16" ht="15">
      <c r="C58" s="21"/>
      <c r="D58" s="352"/>
      <c r="E58" s="353"/>
      <c r="F58" s="22" t="s">
        <v>181</v>
      </c>
      <c r="G58" s="1"/>
      <c r="H58" s="1"/>
      <c r="I58" s="11">
        <f>I40-I44</f>
        <v>7015.75</v>
      </c>
      <c r="J58" s="18"/>
      <c r="K58" s="18"/>
      <c r="L58" s="18"/>
      <c r="M58" s="18"/>
      <c r="N58" s="18"/>
      <c r="O58" s="18"/>
      <c r="P58" s="18"/>
    </row>
    <row r="59" spans="3:16" ht="15.75">
      <c r="C59" s="39" t="s">
        <v>187</v>
      </c>
      <c r="D59" s="39"/>
      <c r="E59" s="39"/>
      <c r="F59" s="39"/>
      <c r="G59" s="40"/>
      <c r="H59" s="40"/>
      <c r="I59" s="11"/>
      <c r="J59" s="18"/>
      <c r="K59" s="18"/>
      <c r="L59" s="18"/>
      <c r="M59" s="18"/>
      <c r="N59" s="18"/>
      <c r="O59" s="18"/>
      <c r="P59" s="18"/>
    </row>
    <row r="60" spans="3:16" ht="15">
      <c r="C60" s="1" t="s">
        <v>232</v>
      </c>
      <c r="D60" s="1" t="s">
        <v>216</v>
      </c>
      <c r="E60" s="1"/>
      <c r="F60" s="1" t="s">
        <v>217</v>
      </c>
      <c r="G60" s="1">
        <v>2</v>
      </c>
      <c r="H60" s="1"/>
      <c r="I60" s="1">
        <v>1145.6</v>
      </c>
      <c r="J60" s="18"/>
      <c r="K60" s="18"/>
      <c r="L60" s="18"/>
      <c r="M60" s="18"/>
      <c r="N60" s="18"/>
      <c r="O60" s="18"/>
      <c r="P60" s="18"/>
    </row>
    <row r="61" spans="3:16" ht="15">
      <c r="C61" s="1"/>
      <c r="D61" s="1"/>
      <c r="E61" s="1"/>
      <c r="F61" s="1"/>
      <c r="G61" s="1"/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1"/>
      <c r="D62" s="1"/>
      <c r="E62" s="1"/>
      <c r="F62" s="1"/>
      <c r="G62" s="1"/>
      <c r="H62" s="1"/>
      <c r="I62" s="1"/>
      <c r="J62" s="18"/>
      <c r="K62" s="18"/>
      <c r="L62" s="18"/>
      <c r="M62" s="18"/>
      <c r="N62" s="18"/>
      <c r="O62" s="18"/>
      <c r="P62" s="18"/>
    </row>
    <row r="63" spans="3:16" ht="15">
      <c r="C63" s="1"/>
      <c r="D63" s="1"/>
      <c r="E63" s="1"/>
      <c r="F63" s="1"/>
      <c r="G63" s="1"/>
      <c r="H63" s="1"/>
      <c r="I63" s="1"/>
      <c r="J63" s="18"/>
      <c r="K63" s="18"/>
      <c r="L63" s="18"/>
      <c r="M63" s="18"/>
      <c r="N63" s="18"/>
      <c r="O63" s="18"/>
      <c r="P63" s="18"/>
    </row>
    <row r="64" spans="3:16" ht="15">
      <c r="C64" s="1"/>
      <c r="D64" s="1"/>
      <c r="E64" s="1"/>
      <c r="F64" s="1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45706.79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I66+I40-I42</f>
        <v>51576.94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38:F38"/>
    <mergeCell ref="D58:E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79">
      <selection activeCell="K72" sqref="K72"/>
    </sheetView>
  </sheetViews>
  <sheetFormatPr defaultColWidth="9.140625" defaultRowHeight="15"/>
  <sheetData>
    <row r="2" ht="15">
      <c r="B2" t="s">
        <v>85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3532.5</v>
      </c>
      <c r="C10" s="1">
        <v>3743.79</v>
      </c>
      <c r="D10" s="1">
        <v>4394.17</v>
      </c>
      <c r="E10" s="1"/>
      <c r="F10" s="1">
        <f>SUM(D10:E10)</f>
        <v>4394.17</v>
      </c>
      <c r="G10" s="1">
        <v>2882.11</v>
      </c>
      <c r="H10" s="1"/>
      <c r="I10" s="1"/>
    </row>
    <row r="11" spans="1:9" ht="15">
      <c r="A11" s="1" t="s">
        <v>11</v>
      </c>
      <c r="B11" s="1">
        <v>10376.37</v>
      </c>
      <c r="C11" s="1">
        <v>2493.92</v>
      </c>
      <c r="D11" s="1">
        <v>4004.97</v>
      </c>
      <c r="E11" s="1"/>
      <c r="F11" s="1">
        <f>SUM(D11:E11)</f>
        <v>4004.97</v>
      </c>
      <c r="G11" s="1">
        <v>8665.33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8399.14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81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39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41</v>
      </c>
      <c r="E54" t="s">
        <v>42</v>
      </c>
      <c r="G54">
        <v>3327.57</v>
      </c>
    </row>
    <row r="55" ht="15">
      <c r="D55" t="s">
        <v>43</v>
      </c>
    </row>
    <row r="59" ht="15">
      <c r="B59" t="s">
        <v>44</v>
      </c>
    </row>
    <row r="60" ht="15">
      <c r="F60" t="s">
        <v>45</v>
      </c>
    </row>
    <row r="61" ht="15">
      <c r="F61" t="s">
        <v>46</v>
      </c>
    </row>
    <row r="62" ht="15">
      <c r="F62" t="s">
        <v>75</v>
      </c>
    </row>
    <row r="63" spans="3:6" ht="15">
      <c r="C63">
        <v>576.7</v>
      </c>
      <c r="F63" t="s">
        <v>86</v>
      </c>
    </row>
    <row r="65" spans="3:9" ht="15">
      <c r="C65" s="1" t="s">
        <v>48</v>
      </c>
      <c r="D65" s="1" t="s">
        <v>49</v>
      </c>
      <c r="E65" s="1"/>
      <c r="F65" s="1"/>
      <c r="G65" s="1" t="s">
        <v>50</v>
      </c>
      <c r="H65" s="1" t="s">
        <v>51</v>
      </c>
      <c r="I65" s="1"/>
    </row>
    <row r="66" spans="3:9" ht="15">
      <c r="C66" s="2">
        <v>1</v>
      </c>
      <c r="D66" s="2" t="s">
        <v>52</v>
      </c>
      <c r="E66" s="2"/>
      <c r="F66" s="2"/>
      <c r="G66" s="2" t="s">
        <v>53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54</v>
      </c>
      <c r="E68" s="3"/>
      <c r="F68" s="3"/>
      <c r="G68" s="3" t="s">
        <v>53</v>
      </c>
      <c r="H68" s="3"/>
      <c r="I68" s="3">
        <v>8399.14</v>
      </c>
    </row>
    <row r="69" spans="3:9" ht="15">
      <c r="C69" s="1">
        <v>3</v>
      </c>
      <c r="D69" s="1" t="s">
        <v>55</v>
      </c>
      <c r="E69" s="1"/>
      <c r="F69" s="1"/>
      <c r="G69" s="1" t="s">
        <v>53</v>
      </c>
      <c r="H69" s="1"/>
      <c r="I69" s="1"/>
    </row>
    <row r="70" spans="3:9" ht="15">
      <c r="C70" s="4">
        <v>4</v>
      </c>
      <c r="D70" s="4" t="s">
        <v>56</v>
      </c>
      <c r="E70" s="4"/>
      <c r="F70" s="4"/>
      <c r="G70" s="4" t="s">
        <v>53</v>
      </c>
      <c r="H70" s="4"/>
      <c r="I70" s="4">
        <v>3327.57</v>
      </c>
    </row>
    <row r="71" spans="3:9" ht="15">
      <c r="C71" s="1"/>
      <c r="D71" s="1" t="s">
        <v>57</v>
      </c>
      <c r="E71" s="1"/>
      <c r="F71" s="1"/>
      <c r="G71" s="1" t="s">
        <v>53</v>
      </c>
      <c r="H71" s="1"/>
      <c r="I71" s="1">
        <v>1903.11</v>
      </c>
    </row>
    <row r="72" spans="3:9" ht="15">
      <c r="C72" s="1"/>
      <c r="D72" s="1"/>
      <c r="E72" s="1"/>
      <c r="F72" s="1"/>
      <c r="G72" s="1" t="s">
        <v>53</v>
      </c>
      <c r="H72" s="1"/>
      <c r="I72" s="1"/>
    </row>
    <row r="73" spans="3:9" ht="15">
      <c r="C73" s="1"/>
      <c r="D73" s="1" t="s">
        <v>58</v>
      </c>
      <c r="E73" s="1"/>
      <c r="F73" s="1"/>
      <c r="G73" s="1" t="s">
        <v>53</v>
      </c>
      <c r="H73" s="1"/>
      <c r="I73" s="1">
        <v>911.19</v>
      </c>
    </row>
    <row r="74" spans="3:9" ht="15">
      <c r="C74" s="1"/>
      <c r="D74" s="1" t="s">
        <v>59</v>
      </c>
      <c r="E74" s="1"/>
      <c r="F74" s="1"/>
      <c r="G74" s="1" t="s">
        <v>60</v>
      </c>
      <c r="H74" s="1"/>
      <c r="I74" s="1"/>
    </row>
    <row r="75" spans="3:9" ht="15">
      <c r="C75" s="1"/>
      <c r="D75" s="1" t="s">
        <v>61</v>
      </c>
      <c r="E75" s="1"/>
      <c r="F75" s="1"/>
      <c r="G75" s="1" t="s">
        <v>60</v>
      </c>
      <c r="H75" s="1"/>
      <c r="I75" s="1"/>
    </row>
    <row r="76" spans="3:9" ht="15">
      <c r="C76" s="1"/>
      <c r="D76" s="1" t="s">
        <v>81</v>
      </c>
      <c r="E76" s="1"/>
      <c r="F76" s="1"/>
      <c r="G76" s="1" t="s">
        <v>53</v>
      </c>
      <c r="H76" s="1"/>
      <c r="I76" s="1">
        <v>328.72</v>
      </c>
    </row>
    <row r="77" spans="3:9" ht="15">
      <c r="C77" s="1"/>
      <c r="D77" s="1" t="s">
        <v>82</v>
      </c>
      <c r="E77" s="1"/>
      <c r="F77" s="1"/>
      <c r="G77" s="1" t="s">
        <v>53</v>
      </c>
      <c r="H77" s="1"/>
      <c r="I77" s="1"/>
    </row>
    <row r="78" spans="3:9" ht="15">
      <c r="C78" s="1"/>
      <c r="D78" s="1" t="s">
        <v>63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64</v>
      </c>
      <c r="E79" s="1"/>
      <c r="F79" s="1"/>
      <c r="G79" s="1" t="s">
        <v>53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65</v>
      </c>
      <c r="E84" s="1"/>
      <c r="F84" s="1"/>
      <c r="G84" s="1" t="s">
        <v>53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66</v>
      </c>
      <c r="E86" s="1"/>
      <c r="F86" s="1"/>
      <c r="G86" s="1" t="s">
        <v>53</v>
      </c>
      <c r="H86" s="1"/>
      <c r="I86" s="1"/>
    </row>
    <row r="87" spans="3:9" ht="15">
      <c r="C87" s="1"/>
      <c r="D87" s="1" t="s">
        <v>67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68</v>
      </c>
      <c r="E88" s="1"/>
      <c r="F88" s="1"/>
      <c r="G88" s="1" t="s">
        <v>53</v>
      </c>
      <c r="H88" s="1"/>
      <c r="I88" s="1">
        <v>10173.33</v>
      </c>
    </row>
    <row r="89" spans="3:9" ht="15">
      <c r="C89" s="1">
        <v>7</v>
      </c>
      <c r="D89" s="1" t="s">
        <v>69</v>
      </c>
      <c r="E89" s="1"/>
      <c r="F89" s="1"/>
      <c r="G89" s="1" t="s">
        <v>53</v>
      </c>
      <c r="H89" s="1"/>
      <c r="I89" s="1"/>
    </row>
    <row r="90" spans="3:9" ht="15">
      <c r="C90" s="1">
        <v>8</v>
      </c>
      <c r="D90" s="1" t="s">
        <v>54</v>
      </c>
      <c r="E90" s="1"/>
      <c r="F90" s="1"/>
      <c r="G90" s="1" t="s">
        <v>53</v>
      </c>
      <c r="H90" s="1"/>
      <c r="I90" s="1"/>
    </row>
    <row r="91" spans="3:9" ht="15">
      <c r="C91" s="1">
        <v>9</v>
      </c>
      <c r="D91" s="1" t="s">
        <v>70</v>
      </c>
      <c r="E91" s="1"/>
      <c r="F91" s="1"/>
      <c r="G91" s="1" t="s">
        <v>53</v>
      </c>
      <c r="H91" s="1"/>
      <c r="I91" s="1"/>
    </row>
    <row r="92" spans="3:9" ht="15">
      <c r="C92" s="1">
        <v>10</v>
      </c>
      <c r="D92" s="1" t="s">
        <v>71</v>
      </c>
      <c r="E92" s="1"/>
      <c r="F92" s="1"/>
      <c r="G92" s="1" t="s">
        <v>53</v>
      </c>
      <c r="H92" s="1"/>
      <c r="I92" s="1">
        <v>15244.9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72</v>
      </c>
    </row>
    <row r="97" ht="15">
      <c r="E97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25">
      <selection activeCell="K72" sqref="K7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8" max="8" width="10.8515625" style="0" customWidth="1"/>
    <col min="11" max="15" width="7.28125" style="0" customWidth="1"/>
  </cols>
  <sheetData>
    <row r="2" spans="2:5" ht="15">
      <c r="B2" t="s">
        <v>160</v>
      </c>
      <c r="E2" t="s">
        <v>233</v>
      </c>
    </row>
    <row r="4" spans="1:9" ht="15">
      <c r="A4" s="1"/>
      <c r="B4" s="1" t="s">
        <v>0</v>
      </c>
      <c r="C4" s="1" t="s">
        <v>1</v>
      </c>
      <c r="D4" s="1" t="s">
        <v>2</v>
      </c>
      <c r="E4" s="1"/>
      <c r="F4" s="1" t="s">
        <v>4</v>
      </c>
      <c r="G4" s="1" t="s">
        <v>5</v>
      </c>
      <c r="H4" s="1"/>
      <c r="I4" s="18"/>
    </row>
    <row r="5" spans="1:9" ht="15">
      <c r="A5" s="1"/>
      <c r="B5" s="1" t="s">
        <v>6</v>
      </c>
      <c r="C5" s="1"/>
      <c r="D5" s="1"/>
      <c r="E5" s="1"/>
      <c r="F5" s="1" t="s">
        <v>8</v>
      </c>
      <c r="G5" s="1" t="s">
        <v>9</v>
      </c>
      <c r="H5" s="1"/>
      <c r="I5" s="18"/>
    </row>
    <row r="6" spans="1:9" ht="15">
      <c r="A6" s="1" t="s">
        <v>161</v>
      </c>
      <c r="B6" s="10">
        <v>-396.09</v>
      </c>
      <c r="C6" s="10">
        <v>0</v>
      </c>
      <c r="D6" s="10">
        <v>0</v>
      </c>
      <c r="E6" s="1"/>
      <c r="F6" s="10">
        <v>0</v>
      </c>
      <c r="G6" s="10">
        <v>-396.09</v>
      </c>
      <c r="H6" s="1"/>
      <c r="I6" s="18"/>
    </row>
    <row r="7" spans="1:9" ht="15">
      <c r="A7" s="1" t="s">
        <v>11</v>
      </c>
      <c r="B7" s="10">
        <v>3908.83</v>
      </c>
      <c r="C7" s="10">
        <v>7922.11</v>
      </c>
      <c r="D7" s="10"/>
      <c r="E7" s="1"/>
      <c r="F7" s="10">
        <v>6542.77</v>
      </c>
      <c r="G7" s="11">
        <v>5288.17</v>
      </c>
      <c r="H7" s="1"/>
      <c r="I7" s="18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6542.77</v>
      </c>
      <c r="G8" s="1"/>
      <c r="H8" s="1"/>
      <c r="I8" s="18"/>
    </row>
    <row r="11" spans="1:15" ht="15">
      <c r="A11" s="18"/>
      <c r="B11" s="347" t="s">
        <v>13</v>
      </c>
      <c r="C11" s="343" t="s">
        <v>14</v>
      </c>
      <c r="D11" s="3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8"/>
      <c r="B12" s="348"/>
      <c r="C12" s="345"/>
      <c r="D12" s="346"/>
      <c r="E12" s="1"/>
      <c r="F12" s="1"/>
      <c r="G12" s="1" t="s">
        <v>218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8"/>
      <c r="B13" s="1"/>
      <c r="C13" s="2" t="s">
        <v>188</v>
      </c>
      <c r="D13" s="2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8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8"/>
      <c r="B15" s="1" t="s">
        <v>234</v>
      </c>
      <c r="C15" s="1" t="s">
        <v>227</v>
      </c>
      <c r="D15" s="1"/>
      <c r="E15" s="1" t="s">
        <v>217</v>
      </c>
      <c r="F15" s="1">
        <v>2</v>
      </c>
      <c r="G15" s="1"/>
      <c r="H15" s="10">
        <v>1145.6</v>
      </c>
      <c r="I15" s="18"/>
      <c r="J15" s="18"/>
      <c r="K15" s="18"/>
      <c r="L15" s="18"/>
      <c r="M15" s="19"/>
      <c r="N15" s="18"/>
      <c r="O15" s="18"/>
    </row>
    <row r="16" spans="1:15" ht="15">
      <c r="A16" s="18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8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"/>
      <c r="C19" s="1"/>
      <c r="D19" s="1"/>
      <c r="E19" s="1"/>
      <c r="F19" s="1"/>
      <c r="G19" s="1" t="s">
        <v>30</v>
      </c>
      <c r="H19" s="10">
        <f>SUM(H14:H18)</f>
        <v>1145.6</v>
      </c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"/>
      <c r="C20" s="1"/>
      <c r="D20" s="1"/>
      <c r="E20" s="1"/>
      <c r="F20" s="1"/>
      <c r="G20" s="1"/>
      <c r="H20" s="1"/>
      <c r="I20" s="18"/>
      <c r="J20" s="18"/>
      <c r="K20" s="18"/>
      <c r="L20" s="18"/>
      <c r="M20" s="19"/>
      <c r="N20" s="18"/>
      <c r="O20" s="18"/>
    </row>
    <row r="21" spans="1:15" ht="15">
      <c r="A21" s="18"/>
      <c r="B21" s="13" t="s">
        <v>175</v>
      </c>
      <c r="C21" s="29"/>
      <c r="D21" s="29"/>
      <c r="E21" s="10"/>
      <c r="F21" s="1">
        <v>595.2</v>
      </c>
      <c r="G21" s="1">
        <v>7.55</v>
      </c>
      <c r="H21" s="11">
        <f>F21*G21</f>
        <v>4493.76</v>
      </c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3" t="s">
        <v>176</v>
      </c>
      <c r="C22" s="29"/>
      <c r="D22" s="29"/>
      <c r="E22" s="10"/>
      <c r="F22" s="1"/>
      <c r="G22" s="1"/>
      <c r="H22" s="11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3" t="s">
        <v>177</v>
      </c>
      <c r="C23" s="13" t="s">
        <v>178</v>
      </c>
      <c r="D23" s="29"/>
      <c r="E23" s="1"/>
      <c r="F23" s="1"/>
      <c r="G23" s="1"/>
      <c r="H23" s="1"/>
      <c r="I23" s="18"/>
      <c r="J23" s="18"/>
      <c r="K23" s="18"/>
      <c r="L23" s="18"/>
      <c r="M23" s="18"/>
      <c r="N23" s="18"/>
      <c r="O23" s="18"/>
    </row>
    <row r="24" spans="1:15" ht="2.25" customHeight="1" hidden="1">
      <c r="A24" s="18"/>
      <c r="B24" s="13" t="s">
        <v>179</v>
      </c>
      <c r="C24" s="29"/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"/>
      <c r="C25" s="1"/>
      <c r="D25" s="1"/>
      <c r="E25" s="1"/>
      <c r="F25" s="1"/>
      <c r="G25" s="8" t="s">
        <v>31</v>
      </c>
      <c r="H25" s="16">
        <f>SUM(H19:H24)</f>
        <v>5639.360000000001</v>
      </c>
      <c r="I25" s="18"/>
      <c r="J25" s="18"/>
      <c r="K25" s="18"/>
      <c r="L25" s="18"/>
      <c r="M25" s="18"/>
      <c r="N25" s="18"/>
      <c r="O25" s="18"/>
    </row>
    <row r="26" spans="9:15" ht="3.75" customHeight="1" hidden="1">
      <c r="I26" s="18"/>
      <c r="J26" s="18"/>
      <c r="K26" s="18"/>
      <c r="L26" s="18"/>
      <c r="M26" s="18"/>
      <c r="N26" s="18"/>
      <c r="O26" s="18"/>
    </row>
    <row r="27" spans="4:15" ht="15">
      <c r="D27" t="s">
        <v>41</v>
      </c>
      <c r="I27" s="18"/>
      <c r="J27" s="18"/>
      <c r="K27" s="18"/>
      <c r="L27" s="18"/>
      <c r="M27" s="18"/>
      <c r="N27" s="18"/>
      <c r="O27" s="18"/>
    </row>
    <row r="28" spans="4:15" ht="14.25" customHeight="1">
      <c r="D28" t="s">
        <v>43</v>
      </c>
      <c r="I28" s="18"/>
      <c r="J28" s="18"/>
      <c r="K28" s="18"/>
      <c r="L28" s="18"/>
      <c r="M28" s="18"/>
      <c r="N28" s="18"/>
      <c r="O28" s="18"/>
    </row>
    <row r="29" ht="0.75" customHeight="1" hidden="1"/>
    <row r="30" ht="15" hidden="1"/>
    <row r="31" ht="15" hidden="1"/>
    <row r="32" ht="15" hidden="1">
      <c r="B32" t="s">
        <v>44</v>
      </c>
    </row>
    <row r="33" spans="6:8" ht="15.75">
      <c r="F33" s="34"/>
      <c r="G33" s="34"/>
      <c r="H33" s="34"/>
    </row>
    <row r="34" spans="4:8" ht="18.75">
      <c r="D34" s="37"/>
      <c r="E34" s="38"/>
      <c r="F34" s="37"/>
      <c r="G34" s="37"/>
      <c r="H34" s="34"/>
    </row>
    <row r="35" spans="3:8" ht="18.75">
      <c r="C35" s="37" t="s">
        <v>45</v>
      </c>
      <c r="D35" s="38"/>
      <c r="E35" s="37" t="s">
        <v>186</v>
      </c>
      <c r="F35" s="37"/>
      <c r="G35" s="37" t="s">
        <v>75</v>
      </c>
      <c r="H35" s="37"/>
    </row>
    <row r="36" spans="3:8" ht="18.75">
      <c r="C36" s="35">
        <v>595.2</v>
      </c>
      <c r="D36" s="38"/>
      <c r="E36" s="38"/>
      <c r="F36" s="37" t="str">
        <f>E2</f>
        <v>сентябрь 2013г</v>
      </c>
      <c r="G36" s="37"/>
      <c r="H36" s="34"/>
    </row>
    <row r="37" spans="3:16" ht="15">
      <c r="C37" s="1" t="s">
        <v>48</v>
      </c>
      <c r="D37" s="1"/>
      <c r="E37" s="1"/>
      <c r="F37" s="1"/>
      <c r="G37" s="1"/>
      <c r="H37" s="1" t="s">
        <v>51</v>
      </c>
      <c r="I37" s="1"/>
      <c r="J37" s="18"/>
      <c r="K37" s="18"/>
      <c r="L37" s="18"/>
      <c r="M37" s="18"/>
      <c r="N37" s="18"/>
      <c r="O37" s="18"/>
      <c r="P37" s="18"/>
    </row>
    <row r="38" spans="3:16" ht="18.75">
      <c r="C38" s="354" t="s">
        <v>219</v>
      </c>
      <c r="D38" s="355"/>
      <c r="E38" s="355"/>
      <c r="F38" s="356"/>
      <c r="G38" s="2" t="s">
        <v>217</v>
      </c>
      <c r="H38" s="5">
        <v>13.31</v>
      </c>
      <c r="I38" s="2">
        <f>C8</f>
        <v>7922.11</v>
      </c>
      <c r="J38" s="18"/>
      <c r="K38" s="18"/>
      <c r="L38" s="18"/>
      <c r="M38" s="18"/>
      <c r="N38" s="18"/>
      <c r="O38" s="18"/>
      <c r="P38" s="18"/>
    </row>
    <row r="39" spans="3:16" ht="15">
      <c r="C39" s="21"/>
      <c r="D39" s="22"/>
      <c r="E39" s="22"/>
      <c r="F39" s="22"/>
      <c r="G39" s="1"/>
      <c r="H39" s="1"/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30"/>
      <c r="D40" s="30" t="s">
        <v>220</v>
      </c>
      <c r="E40" s="43"/>
      <c r="F40" s="43"/>
      <c r="G40" s="43"/>
      <c r="H40" s="43"/>
      <c r="I40" s="2">
        <v>6542.77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30"/>
      <c r="D42" s="30" t="s">
        <v>221</v>
      </c>
      <c r="E42" s="44"/>
      <c r="F42" s="44"/>
      <c r="G42" s="43"/>
      <c r="H42" s="43"/>
      <c r="I42" s="45">
        <v>5639.36</v>
      </c>
      <c r="J42" s="20"/>
      <c r="K42" s="18"/>
      <c r="L42" s="18"/>
      <c r="M42" s="18"/>
      <c r="N42" s="18"/>
      <c r="O42" s="18"/>
      <c r="P42" s="18"/>
    </row>
    <row r="43" spans="3:16" ht="15.75">
      <c r="C43" s="27"/>
      <c r="D43" s="14" t="s">
        <v>192</v>
      </c>
      <c r="E43" s="14"/>
      <c r="F43" s="14"/>
      <c r="G43" s="41">
        <v>7.55</v>
      </c>
      <c r="H43" s="13"/>
      <c r="I43" s="13"/>
      <c r="J43" s="18"/>
      <c r="K43" s="18"/>
      <c r="L43" s="18"/>
      <c r="M43" s="18"/>
      <c r="N43" s="18"/>
      <c r="O43" s="18"/>
      <c r="P43" s="18"/>
    </row>
    <row r="44" spans="3:16" ht="15">
      <c r="C44" s="21"/>
      <c r="D44" s="14" t="s">
        <v>176</v>
      </c>
      <c r="E44" s="14"/>
      <c r="F44" s="14"/>
      <c r="G44" s="1" t="s">
        <v>193</v>
      </c>
      <c r="H44" s="1">
        <v>7.55</v>
      </c>
      <c r="I44" s="11">
        <f>H21</f>
        <v>4493.76</v>
      </c>
      <c r="J44" s="18"/>
      <c r="K44" s="18"/>
      <c r="L44" s="18"/>
      <c r="M44" s="18"/>
      <c r="N44" s="18"/>
      <c r="O44" s="18"/>
      <c r="P44" s="18"/>
    </row>
    <row r="45" spans="3:16" ht="15">
      <c r="C45" s="21"/>
      <c r="D45" s="14" t="s">
        <v>177</v>
      </c>
      <c r="E45" s="14" t="s">
        <v>178</v>
      </c>
      <c r="F45" s="14"/>
      <c r="G45" s="1" t="s">
        <v>194</v>
      </c>
      <c r="H45" s="1"/>
      <c r="I45" s="1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179</v>
      </c>
      <c r="E46" s="14"/>
      <c r="F46" s="14"/>
      <c r="G46" s="1"/>
      <c r="H46" s="1"/>
      <c r="I46" s="11"/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109</v>
      </c>
      <c r="E47" s="13" t="s">
        <v>110</v>
      </c>
      <c r="F47" s="13"/>
      <c r="G47" s="42">
        <v>1.68</v>
      </c>
      <c r="H47" s="1"/>
      <c r="I47" s="33">
        <f>C36*G47</f>
        <v>999.936</v>
      </c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111</v>
      </c>
      <c r="E48" s="13"/>
      <c r="F48" s="13"/>
      <c r="G48" s="42">
        <v>2.22</v>
      </c>
      <c r="H48" s="1"/>
      <c r="I48" s="33">
        <f>C36*G48</f>
        <v>1321.3440000000003</v>
      </c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/>
      <c r="F49" s="13"/>
      <c r="G49" s="42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113</v>
      </c>
      <c r="E50" s="13"/>
      <c r="F50" s="13"/>
      <c r="G50" s="42">
        <v>0.69</v>
      </c>
      <c r="H50" s="1"/>
      <c r="I50" s="33">
        <f>C36*G50</f>
        <v>410.688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114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115</v>
      </c>
      <c r="E52" s="13"/>
      <c r="F52" s="13"/>
      <c r="G52" s="42">
        <v>3.68</v>
      </c>
      <c r="H52" s="1"/>
      <c r="I52" s="1">
        <f>C36*G52</f>
        <v>2190.3360000000002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116</v>
      </c>
      <c r="E53" s="13"/>
      <c r="F53" s="13" t="s">
        <v>117</v>
      </c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113</v>
      </c>
      <c r="E54" s="13"/>
      <c r="F54" s="13"/>
      <c r="G54" s="42">
        <v>0.57</v>
      </c>
      <c r="H54" s="1"/>
      <c r="I54" s="33">
        <f>C36*G54</f>
        <v>339.264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118</v>
      </c>
      <c r="E55" s="13"/>
      <c r="F55" s="13"/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119</v>
      </c>
      <c r="E56" s="13"/>
      <c r="F56" s="13"/>
      <c r="G56" s="42">
        <v>0.39</v>
      </c>
      <c r="H56" s="1"/>
      <c r="I56" s="33">
        <f>C36*G56</f>
        <v>232.12800000000001</v>
      </c>
      <c r="J56" s="18"/>
      <c r="K56" s="18"/>
      <c r="L56" s="18"/>
      <c r="M56" s="18"/>
      <c r="N56" s="18"/>
      <c r="O56" s="18"/>
      <c r="P56" s="18"/>
    </row>
    <row r="57" spans="3:16" ht="18.75">
      <c r="C57" s="30" t="s">
        <v>64</v>
      </c>
      <c r="D57" s="30"/>
      <c r="E57" s="5"/>
      <c r="F57" s="2" t="s">
        <v>180</v>
      </c>
      <c r="G57" s="1"/>
      <c r="H57" s="8">
        <v>3.76</v>
      </c>
      <c r="I57" s="33">
        <f>C36*H57</f>
        <v>2237.952</v>
      </c>
      <c r="J57" s="18"/>
      <c r="K57" s="18"/>
      <c r="L57" s="18"/>
      <c r="M57" s="18"/>
      <c r="N57" s="18"/>
      <c r="O57" s="18"/>
      <c r="P57" s="18"/>
    </row>
    <row r="58" spans="3:16" ht="15">
      <c r="C58" s="21"/>
      <c r="D58" s="352"/>
      <c r="E58" s="353"/>
      <c r="F58" s="22" t="s">
        <v>181</v>
      </c>
      <c r="G58" s="1"/>
      <c r="H58" s="1"/>
      <c r="I58" s="11">
        <f>I40-I44</f>
        <v>2049.01</v>
      </c>
      <c r="J58" s="18"/>
      <c r="K58" s="18"/>
      <c r="L58" s="18"/>
      <c r="M58" s="18"/>
      <c r="N58" s="18"/>
      <c r="O58" s="18"/>
      <c r="P58" s="18"/>
    </row>
    <row r="59" spans="3:16" ht="15.75">
      <c r="C59" s="39" t="s">
        <v>187</v>
      </c>
      <c r="D59" s="39"/>
      <c r="E59" s="39"/>
      <c r="F59" s="39"/>
      <c r="G59" s="40"/>
      <c r="H59" s="40"/>
      <c r="I59" s="11"/>
      <c r="J59" s="18"/>
      <c r="K59" s="18"/>
      <c r="L59" s="18"/>
      <c r="M59" s="18"/>
      <c r="N59" s="18"/>
      <c r="O59" s="18"/>
      <c r="P59" s="18"/>
    </row>
    <row r="60" spans="3:16" ht="15">
      <c r="C60" s="1" t="s">
        <v>234</v>
      </c>
      <c r="D60" s="1" t="s">
        <v>216</v>
      </c>
      <c r="E60" s="1"/>
      <c r="F60" s="1" t="s">
        <v>217</v>
      </c>
      <c r="G60" s="1">
        <v>2</v>
      </c>
      <c r="H60" s="1"/>
      <c r="I60" s="1">
        <v>1145.6</v>
      </c>
      <c r="J60" s="18"/>
      <c r="K60" s="18"/>
      <c r="L60" s="18"/>
      <c r="M60" s="18"/>
      <c r="N60" s="18"/>
      <c r="O60" s="18"/>
      <c r="P60" s="18"/>
    </row>
    <row r="61" spans="3:16" ht="15">
      <c r="C61" s="1"/>
      <c r="D61" s="1"/>
      <c r="E61" s="1"/>
      <c r="F61" s="1"/>
      <c r="G61" s="1"/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1"/>
      <c r="D62" s="1"/>
      <c r="E62" s="1"/>
      <c r="F62" s="1"/>
      <c r="G62" s="1"/>
      <c r="H62" s="1"/>
      <c r="I62" s="1"/>
      <c r="J62" s="18"/>
      <c r="K62" s="18"/>
      <c r="L62" s="18"/>
      <c r="M62" s="18"/>
      <c r="N62" s="18"/>
      <c r="O62" s="18"/>
      <c r="P62" s="18"/>
    </row>
    <row r="63" spans="3:16" ht="15">
      <c r="C63" s="1"/>
      <c r="D63" s="1"/>
      <c r="E63" s="1"/>
      <c r="F63" s="1"/>
      <c r="G63" s="1"/>
      <c r="H63" s="1"/>
      <c r="I63" s="1"/>
      <c r="J63" s="18"/>
      <c r="K63" s="18"/>
      <c r="L63" s="18"/>
      <c r="M63" s="18"/>
      <c r="N63" s="18"/>
      <c r="O63" s="18"/>
      <c r="P63" s="18"/>
    </row>
    <row r="64" spans="3:16" ht="15">
      <c r="C64" s="1"/>
      <c r="D64" s="1"/>
      <c r="E64" s="1"/>
      <c r="F64" s="1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67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166</v>
      </c>
      <c r="E66" s="31"/>
      <c r="F66" s="31"/>
      <c r="G66" s="1" t="s">
        <v>53</v>
      </c>
      <c r="H66" s="1"/>
      <c r="I66" s="10">
        <v>51576.94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69</v>
      </c>
      <c r="E67" s="1"/>
      <c r="F67" s="1"/>
      <c r="G67" s="1" t="s">
        <v>53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53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70</v>
      </c>
      <c r="E69" s="1"/>
      <c r="F69" s="1"/>
      <c r="G69" s="1" t="s">
        <v>53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166</v>
      </c>
      <c r="E70" s="8"/>
      <c r="F70" s="8"/>
      <c r="G70" s="8" t="s">
        <v>53</v>
      </c>
      <c r="H70" s="8"/>
      <c r="I70" s="16">
        <f>I66+I40-I42</f>
        <v>52480.350000000006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72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73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38:F38"/>
    <mergeCell ref="D58:E58"/>
  </mergeCells>
  <printOptions/>
  <pageMargins left="0.7" right="0.7" top="0.75" bottom="0.75" header="0.3" footer="0.3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2:X79"/>
  <sheetViews>
    <sheetView view="pageBreakPreview" zoomScale="80" zoomScaleSheetLayoutView="80" zoomScalePageLayoutView="0" workbookViewId="0" topLeftCell="A42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0" style="46" hidden="1" customWidth="1" outlineLevel="1"/>
    <col min="24" max="24" width="12.421875" style="46" hidden="1" customWidth="1" outlineLevel="1"/>
    <col min="25" max="26" width="0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55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57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247</v>
      </c>
      <c r="D43" s="64" t="s">
        <v>248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02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7256.079999999999</v>
      </c>
      <c r="J47" s="81">
        <f>J50+J49</f>
        <v>71709.272</v>
      </c>
      <c r="K47" s="81">
        <f>I47-J47</f>
        <v>-64453.191999999995</v>
      </c>
      <c r="L47" s="81">
        <f>L49+L50</f>
        <v>231.5300000000011</v>
      </c>
      <c r="N47" s="82">
        <v>0</v>
      </c>
      <c r="P47" s="83">
        <v>7256.079999999999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2964.6899999999987</v>
      </c>
      <c r="J50" s="85">
        <f>H63</f>
        <v>67417.88</v>
      </c>
      <c r="K50" s="85">
        <f>I50-J50</f>
        <v>-64453.19</v>
      </c>
      <c r="L50" s="85">
        <f>H50-I50</f>
        <v>231.5300000000011</v>
      </c>
      <c r="X50" s="64">
        <v>1661362.54</v>
      </c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 t="e">
        <f>X50-#REF!</f>
        <v>#REF!</v>
      </c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18.75">
      <c r="A54" s="94" t="s">
        <v>258</v>
      </c>
      <c r="B54" s="370" t="s">
        <v>259</v>
      </c>
      <c r="C54" s="371"/>
      <c r="D54" s="371"/>
      <c r="E54" s="371"/>
      <c r="F54" s="371"/>
      <c r="G54" s="48"/>
      <c r="H54" s="95">
        <f>H55+H63</f>
        <v>71709.272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99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03">
        <f>ROUND(G56*C42,2)</f>
        <v>0</v>
      </c>
      <c r="I56" s="64"/>
      <c r="K56" s="98"/>
    </row>
    <row r="57" spans="1:11" ht="41.25" customHeight="1">
      <c r="A57" s="99" t="s">
        <v>264</v>
      </c>
      <c r="B57" s="376" t="s">
        <v>265</v>
      </c>
      <c r="C57" s="366"/>
      <c r="D57" s="366"/>
      <c r="E57" s="366"/>
      <c r="F57" s="366"/>
      <c r="G57" s="102">
        <v>1.34</v>
      </c>
      <c r="H57" s="103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99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67417.88</v>
      </c>
      <c r="I63" s="64"/>
    </row>
    <row r="64" spans="1:13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  <c r="L64" s="46">
        <v>2</v>
      </c>
      <c r="M64" s="46">
        <f>L64*C42</f>
        <v>1190.3999999999999</v>
      </c>
    </row>
    <row r="65" spans="1:9" ht="18.75">
      <c r="A65" s="105"/>
      <c r="B65" s="365" t="s">
        <v>275</v>
      </c>
      <c r="C65" s="366"/>
      <c r="D65" s="366"/>
      <c r="E65" s="366"/>
      <c r="F65" s="366"/>
      <c r="G65" s="104"/>
      <c r="H65" s="104"/>
      <c r="I65" s="64"/>
    </row>
    <row r="66" spans="1:9" ht="18.75">
      <c r="A66" s="105"/>
      <c r="B66" s="357" t="s">
        <v>276</v>
      </c>
      <c r="C66" s="358"/>
      <c r="D66" s="358"/>
      <c r="E66" s="358"/>
      <c r="F66" s="358"/>
      <c r="G66" s="104"/>
      <c r="H66" s="104">
        <v>66272.28</v>
      </c>
      <c r="I66" s="64"/>
    </row>
    <row r="67" spans="1:9" ht="18.75">
      <c r="A67" s="105"/>
      <c r="B67" s="357" t="s">
        <v>277</v>
      </c>
      <c r="C67" s="358"/>
      <c r="D67" s="358"/>
      <c r="E67" s="358"/>
      <c r="F67" s="358"/>
      <c r="G67" s="104"/>
      <c r="H67" s="104">
        <v>0</v>
      </c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>
        <v>0</v>
      </c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v>52480.35</v>
      </c>
      <c r="H71" s="64"/>
      <c r="I71" s="64"/>
    </row>
    <row r="72" spans="1:12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-11972.841999999997</v>
      </c>
      <c r="H72" s="117"/>
      <c r="I72" s="64"/>
      <c r="L72" s="46">
        <v>52480.35</v>
      </c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9" spans="1:7" ht="18.75">
      <c r="A79" s="46" t="s">
        <v>73</v>
      </c>
      <c r="G79" s="46" t="s">
        <v>72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2:X79"/>
  <sheetViews>
    <sheetView view="pageBreakPreview" zoomScale="80" zoomScaleSheetLayoutView="80" zoomScalePageLayoutView="0" workbookViewId="0" topLeftCell="A51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55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57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280</v>
      </c>
      <c r="D43" s="64" t="s">
        <v>248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71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5620.020000000001</v>
      </c>
      <c r="J47" s="81">
        <f>J50+J49</f>
        <v>80702.39199999999</v>
      </c>
      <c r="K47" s="81">
        <f>I47-J47</f>
        <v>-75082.37199999999</v>
      </c>
      <c r="L47" s="81">
        <f>L49+L50</f>
        <v>1867.5899999999988</v>
      </c>
      <c r="N47" s="82">
        <v>0</v>
      </c>
      <c r="P47" s="83">
        <v>5620.020000000001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1328.630000000001</v>
      </c>
      <c r="J50" s="85">
        <f>H63</f>
        <v>76411</v>
      </c>
      <c r="K50" s="85">
        <f>I50-J50</f>
        <v>-75082.37</v>
      </c>
      <c r="L50" s="85">
        <f>H50-I50</f>
        <v>1867.5899999999988</v>
      </c>
      <c r="X50" s="64">
        <v>1661362.54</v>
      </c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 t="e">
        <f>X50-#REF!</f>
        <v>#REF!</v>
      </c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80702.39199999999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99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01">
        <f>ROUND(G56*C42,2)</f>
        <v>0</v>
      </c>
      <c r="I56" s="64"/>
      <c r="K56" s="98"/>
    </row>
    <row r="57" spans="1:11" ht="41.25" customHeight="1">
      <c r="A57" s="99" t="s">
        <v>264</v>
      </c>
      <c r="B57" s="376" t="s">
        <v>265</v>
      </c>
      <c r="C57" s="366"/>
      <c r="D57" s="366"/>
      <c r="E57" s="366"/>
      <c r="F57" s="366"/>
      <c r="G57" s="71">
        <v>1.34</v>
      </c>
      <c r="H57" s="101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99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76411</v>
      </c>
      <c r="I63" s="64"/>
    </row>
    <row r="64" spans="1:13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  <c r="L64" s="46">
        <v>2</v>
      </c>
      <c r="M64" s="46">
        <f>L64*C42</f>
        <v>1190.3999999999999</v>
      </c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>
      <c r="A66" s="105"/>
      <c r="B66" s="357" t="s">
        <v>276</v>
      </c>
      <c r="C66" s="358"/>
      <c r="D66" s="358"/>
      <c r="E66" s="358"/>
      <c r="F66" s="358"/>
      <c r="G66" s="104"/>
      <c r="H66" s="104">
        <v>75265.4</v>
      </c>
      <c r="I66" s="64"/>
    </row>
    <row r="67" spans="1:9" ht="18.75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v>52480.35</v>
      </c>
      <c r="H71" s="64"/>
      <c r="I71" s="64"/>
    </row>
    <row r="72" spans="1:12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-22602.02199999999</v>
      </c>
      <c r="H72" s="117"/>
      <c r="I72" s="64"/>
      <c r="L72" s="46">
        <v>52480.35</v>
      </c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9" spans="1:7" ht="18.75">
      <c r="A79" s="46" t="s">
        <v>73</v>
      </c>
      <c r="G79" s="46" t="s">
        <v>72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2:X79"/>
  <sheetViews>
    <sheetView view="pageBreakPreview" zoomScale="80" zoomScaleSheetLayoutView="80" zoomScalePageLayoutView="0" workbookViewId="0" topLeftCell="A45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19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20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283</v>
      </c>
      <c r="D43" s="64" t="s">
        <v>248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22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6547.379999999999</v>
      </c>
      <c r="J47" s="81">
        <f>J50+J49</f>
        <v>5436.992</v>
      </c>
      <c r="K47" s="81">
        <f>I47-J47</f>
        <v>1110.387999999999</v>
      </c>
      <c r="L47" s="81">
        <f>L49+L50</f>
        <v>940.2300000000009</v>
      </c>
      <c r="N47" s="82">
        <v>0</v>
      </c>
      <c r="P47" s="83">
        <v>6547.379999999999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2255.989999999999</v>
      </c>
      <c r="J50" s="85">
        <f>H63</f>
        <v>1145.6</v>
      </c>
      <c r="K50" s="85">
        <f>I50-J50</f>
        <v>1110.389999999999</v>
      </c>
      <c r="L50" s="85">
        <f>H50-I50</f>
        <v>940.2300000000009</v>
      </c>
      <c r="X50" s="64">
        <v>1661362.54</v>
      </c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 t="e">
        <f>X50-#REF!</f>
        <v>#REF!</v>
      </c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21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23">
        <f>ROUND(G56*C42,2)</f>
        <v>0</v>
      </c>
      <c r="I56" s="64"/>
      <c r="K56" s="98"/>
    </row>
    <row r="57" spans="1:11" ht="41.25" customHeight="1">
      <c r="A57" s="121" t="s">
        <v>264</v>
      </c>
      <c r="B57" s="376" t="s">
        <v>265</v>
      </c>
      <c r="C57" s="366"/>
      <c r="D57" s="366"/>
      <c r="E57" s="366"/>
      <c r="F57" s="366"/>
      <c r="G57" s="122">
        <v>1.34</v>
      </c>
      <c r="H57" s="123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21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13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  <c r="L64" s="46">
        <v>2</v>
      </c>
      <c r="M64" s="46">
        <f>L64*C42</f>
        <v>1190.3999999999999</v>
      </c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>
        <v>0</v>
      </c>
      <c r="I66" s="64"/>
    </row>
    <row r="67" spans="1:9" ht="18.75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'11 13г'!G72</f>
        <v>-22602.02199999999</v>
      </c>
      <c r="H71" s="64"/>
      <c r="I71" s="64"/>
    </row>
    <row r="72" spans="1:12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-21491.63399999999</v>
      </c>
      <c r="H72" s="117"/>
      <c r="I72" s="64"/>
      <c r="L72" s="46">
        <v>52480.35</v>
      </c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9" spans="1:7" ht="18.75">
      <c r="A79" s="46" t="s">
        <v>73</v>
      </c>
      <c r="G79" s="46" t="s">
        <v>72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G58:G59"/>
    <mergeCell ref="H58:H59"/>
    <mergeCell ref="A60:A61"/>
    <mergeCell ref="B60:F61"/>
    <mergeCell ref="G60:G61"/>
    <mergeCell ref="H60:H61"/>
    <mergeCell ref="B54:F54"/>
    <mergeCell ref="B55:F55"/>
    <mergeCell ref="B56:F56"/>
    <mergeCell ref="B57:F57"/>
    <mergeCell ref="A58:A59"/>
    <mergeCell ref="B58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51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24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25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284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27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4407.69</v>
      </c>
      <c r="J47" s="81">
        <f>J50+J49</f>
        <v>5436.992</v>
      </c>
      <c r="K47" s="81">
        <f>I47-J47</f>
        <v>-1029.3020000000006</v>
      </c>
      <c r="L47" s="81">
        <f>L49+L50</f>
        <v>3079.9200000000005</v>
      </c>
      <c r="N47" s="82">
        <v>0</v>
      </c>
      <c r="P47" s="83">
        <v>4407.69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116.29999999999927</v>
      </c>
      <c r="J50" s="85">
        <f>H63</f>
        <v>1145.6</v>
      </c>
      <c r="K50" s="85">
        <f>I50-J50</f>
        <v>-1029.3000000000006</v>
      </c>
      <c r="L50" s="85">
        <f>H50-I50</f>
        <v>3079.9200000000005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26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28">
        <f>ROUND(G56*C42,2)</f>
        <v>0</v>
      </c>
      <c r="I56" s="64"/>
      <c r="K56" s="98"/>
    </row>
    <row r="57" spans="1:11" ht="41.25" customHeight="1">
      <c r="A57" s="126" t="s">
        <v>264</v>
      </c>
      <c r="B57" s="376" t="s">
        <v>265</v>
      </c>
      <c r="C57" s="366"/>
      <c r="D57" s="366"/>
      <c r="E57" s="366"/>
      <c r="F57" s="366"/>
      <c r="G57" s="127">
        <v>1.34</v>
      </c>
      <c r="H57" s="128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26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>
        <v>0</v>
      </c>
      <c r="I66" s="64"/>
    </row>
    <row r="67" spans="1:9" ht="18.75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'12 13г'!G72</f>
        <v>-21491.63399999999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-22520.935999999994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9" spans="1:7" ht="18.75">
      <c r="A79" s="46" t="s">
        <v>73</v>
      </c>
      <c r="G79" s="46" t="s">
        <v>72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G58:G59"/>
    <mergeCell ref="H58:H59"/>
    <mergeCell ref="A60:A61"/>
    <mergeCell ref="B60:F61"/>
    <mergeCell ref="G60:G61"/>
    <mergeCell ref="H60:H61"/>
    <mergeCell ref="B54:F54"/>
    <mergeCell ref="B55:F55"/>
    <mergeCell ref="B56:F56"/>
    <mergeCell ref="B57:F57"/>
    <mergeCell ref="A58:A59"/>
    <mergeCell ref="B58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51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32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33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286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30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9766.920000000002</v>
      </c>
      <c r="J47" s="81">
        <f>J50+J49</f>
        <v>5436.992</v>
      </c>
      <c r="K47" s="81">
        <f>I47-J47</f>
        <v>4329.928000000002</v>
      </c>
      <c r="L47" s="81">
        <f>L49+L50</f>
        <v>-2279.3100000000018</v>
      </c>
      <c r="N47" s="82">
        <v>0</v>
      </c>
      <c r="P47" s="83">
        <v>9766.920000000002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5475.530000000002</v>
      </c>
      <c r="J50" s="85">
        <f>H63</f>
        <v>1145.6</v>
      </c>
      <c r="K50" s="85">
        <f>I50-J50</f>
        <v>4329.930000000002</v>
      </c>
      <c r="L50" s="85">
        <f>H50-I50</f>
        <v>-2279.3100000000018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29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31">
        <f>ROUND(G56*C42,2)</f>
        <v>0</v>
      </c>
      <c r="I56" s="64"/>
      <c r="K56" s="98"/>
    </row>
    <row r="57" spans="1:11" ht="41.25" customHeight="1">
      <c r="A57" s="129" t="s">
        <v>264</v>
      </c>
      <c r="B57" s="376" t="s">
        <v>265</v>
      </c>
      <c r="C57" s="366"/>
      <c r="D57" s="366"/>
      <c r="E57" s="366"/>
      <c r="F57" s="366"/>
      <c r="G57" s="130">
        <v>1.34</v>
      </c>
      <c r="H57" s="131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29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>
        <v>0</v>
      </c>
      <c r="I66" s="64"/>
    </row>
    <row r="67" spans="1:9" ht="18.75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'01 14 г'!G72</f>
        <v>-22520.935999999994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-18191.007999999994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9" spans="1:7" ht="18.75">
      <c r="A79" s="46" t="s">
        <v>73</v>
      </c>
      <c r="G79" s="46" t="s">
        <v>72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50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37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38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287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35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6886.650000000001</v>
      </c>
      <c r="J47" s="81">
        <f>J50+J49</f>
        <v>5436.992</v>
      </c>
      <c r="K47" s="81">
        <f>I47-J47</f>
        <v>1449.6580000000004</v>
      </c>
      <c r="L47" s="81">
        <f>L49+L50</f>
        <v>600.9599999999996</v>
      </c>
      <c r="N47" s="82">
        <v>0</v>
      </c>
      <c r="P47" s="83">
        <v>6886.650000000001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2595.26</v>
      </c>
      <c r="J50" s="85">
        <f>H63</f>
        <v>1145.6</v>
      </c>
      <c r="K50" s="85">
        <f>I50-J50</f>
        <v>1449.6600000000003</v>
      </c>
      <c r="L50" s="85">
        <f>H50-I50</f>
        <v>600.9599999999996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34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36">
        <f>ROUND(G56*C42,2)</f>
        <v>0</v>
      </c>
      <c r="I56" s="64"/>
      <c r="K56" s="98"/>
    </row>
    <row r="57" spans="1:11" ht="41.25" customHeight="1">
      <c r="A57" s="134" t="s">
        <v>264</v>
      </c>
      <c r="B57" s="376" t="s">
        <v>265</v>
      </c>
      <c r="C57" s="366"/>
      <c r="D57" s="366"/>
      <c r="E57" s="366"/>
      <c r="F57" s="366"/>
      <c r="G57" s="135">
        <v>1.34</v>
      </c>
      <c r="H57" s="136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34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>
        <v>0</v>
      </c>
      <c r="I66" s="64"/>
    </row>
    <row r="67" spans="1:9" ht="18.75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'02 14 г'!G72</f>
        <v>-18191.007999999994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-16741.34999999999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8" ht="18.75">
      <c r="A78" s="139" t="s">
        <v>288</v>
      </c>
    </row>
    <row r="79" spans="1:11" ht="18.75">
      <c r="A79" s="139" t="s">
        <v>289</v>
      </c>
      <c r="G79" s="46" t="s">
        <v>72</v>
      </c>
      <c r="K79" s="46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43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4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4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290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41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4407.089999999999</v>
      </c>
      <c r="J47" s="81">
        <f>J50+J49</f>
        <v>16387.332000000002</v>
      </c>
      <c r="K47" s="81">
        <f>I47-J47</f>
        <v>-11980.242000000002</v>
      </c>
      <c r="L47" s="81">
        <f>L49+L50</f>
        <v>3080.520000000001</v>
      </c>
      <c r="N47" s="82">
        <v>0</v>
      </c>
      <c r="P47" s="83">
        <v>4407.089999999999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115.69999999999891</v>
      </c>
      <c r="J50" s="85">
        <f>H63</f>
        <v>12095.94</v>
      </c>
      <c r="K50" s="85">
        <f>I50-J50</f>
        <v>-11980.240000000002</v>
      </c>
      <c r="L50" s="85">
        <f>H50-I50</f>
        <v>3080.520000000001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16387.332000000002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40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42">
        <f>ROUND(G56*C42,2)</f>
        <v>0</v>
      </c>
      <c r="I56" s="64"/>
      <c r="K56" s="98"/>
    </row>
    <row r="57" spans="1:11" ht="41.25" customHeight="1">
      <c r="A57" s="140" t="s">
        <v>264</v>
      </c>
      <c r="B57" s="376" t="s">
        <v>265</v>
      </c>
      <c r="C57" s="366"/>
      <c r="D57" s="366"/>
      <c r="E57" s="366"/>
      <c r="F57" s="366"/>
      <c r="G57" s="141">
        <v>1.34</v>
      </c>
      <c r="H57" s="142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40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12095.94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291</v>
      </c>
      <c r="C66" s="358"/>
      <c r="D66" s="358"/>
      <c r="E66" s="358"/>
      <c r="F66" s="358"/>
      <c r="G66" s="104"/>
      <c r="H66" s="104">
        <v>10092.44</v>
      </c>
      <c r="I66" s="64"/>
    </row>
    <row r="67" spans="1:9" ht="18.75">
      <c r="A67" s="105"/>
      <c r="B67" s="357" t="s">
        <v>292</v>
      </c>
      <c r="C67" s="358"/>
      <c r="D67" s="358"/>
      <c r="E67" s="358"/>
      <c r="F67" s="358"/>
      <c r="G67" s="104"/>
      <c r="H67" s="104">
        <v>857.9</v>
      </c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'03 14 г'!G72</f>
        <v>-16741.34999999999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-28721.591999999993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8" ht="18.75">
      <c r="A78" s="139" t="s">
        <v>288</v>
      </c>
    </row>
    <row r="79" spans="1:11" ht="18.75">
      <c r="A79" s="139" t="s">
        <v>289</v>
      </c>
      <c r="G79" s="46" t="s">
        <v>72</v>
      </c>
      <c r="K79" s="46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51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4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4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293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6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46" t="s">
        <v>251</v>
      </c>
      <c r="L45" s="72" t="s">
        <v>252</v>
      </c>
      <c r="N45" s="46" t="s">
        <v>253</v>
      </c>
      <c r="P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6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N47+P47</f>
        <v>7454.75</v>
      </c>
      <c r="J47" s="81">
        <f>J50+J49</f>
        <v>5436.992</v>
      </c>
      <c r="K47" s="81">
        <f>I47-J47</f>
        <v>2017.7579999999998</v>
      </c>
      <c r="L47" s="81">
        <f>L49+L50</f>
        <v>32.86000000000013</v>
      </c>
      <c r="N47" s="82">
        <v>0</v>
      </c>
      <c r="P47" s="83">
        <v>7454.75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3163.3599999999997</v>
      </c>
      <c r="J50" s="85">
        <f>H63</f>
        <v>1145.6</v>
      </c>
      <c r="K50" s="85">
        <f>I50-J50</f>
        <v>2017.7599999999998</v>
      </c>
      <c r="L50" s="85">
        <f>H50-I50</f>
        <v>32.86000000000013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45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47">
        <f>ROUND(G56*C42,2)</f>
        <v>0</v>
      </c>
      <c r="I56" s="64"/>
      <c r="K56" s="98"/>
    </row>
    <row r="57" spans="1:11" ht="41.25" customHeight="1">
      <c r="A57" s="145" t="s">
        <v>264</v>
      </c>
      <c r="B57" s="376" t="s">
        <v>265</v>
      </c>
      <c r="C57" s="366"/>
      <c r="D57" s="366"/>
      <c r="E57" s="366"/>
      <c r="F57" s="366"/>
      <c r="G57" s="146">
        <v>1.34</v>
      </c>
      <c r="H57" s="147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45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'04 14 г'!G72</f>
        <v>-28721.591999999993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-26703.833999999995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8" ht="18.75">
      <c r="A78" s="139" t="s">
        <v>288</v>
      </c>
    </row>
    <row r="79" spans="1:11" ht="18.75">
      <c r="A79" s="139" t="s">
        <v>289</v>
      </c>
      <c r="G79" s="46" t="s">
        <v>72</v>
      </c>
      <c r="K79" s="46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48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5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5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294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5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51" t="s">
        <v>251</v>
      </c>
      <c r="L45" s="72" t="s">
        <v>252</v>
      </c>
      <c r="N45" s="46" t="s">
        <v>253</v>
      </c>
      <c r="O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5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N47+O47</f>
        <v>7560.9400000000005</v>
      </c>
      <c r="J47" s="81">
        <f>J50+J49</f>
        <v>5436.992</v>
      </c>
      <c r="K47" s="81">
        <f>I47-J47</f>
        <v>2123.9480000000003</v>
      </c>
      <c r="L47" s="81">
        <f>L49+L50</f>
        <v>-73.33000000000038</v>
      </c>
      <c r="N47" s="160">
        <v>7560.9400000000005</v>
      </c>
      <c r="O47" s="160">
        <v>0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3269.55</v>
      </c>
      <c r="J50" s="85">
        <f>H63</f>
        <v>1145.6</v>
      </c>
      <c r="K50" s="85">
        <f>I50-J50</f>
        <v>2123.9500000000003</v>
      </c>
      <c r="L50" s="85">
        <f>H50-I50</f>
        <v>-73.33000000000038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50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52">
        <f>ROUND(G56*C42,2)</f>
        <v>0</v>
      </c>
      <c r="I56" s="64"/>
      <c r="K56" s="98"/>
    </row>
    <row r="57" spans="1:11" ht="41.25" customHeight="1">
      <c r="A57" s="150" t="s">
        <v>264</v>
      </c>
      <c r="B57" s="376" t="s">
        <v>265</v>
      </c>
      <c r="C57" s="366"/>
      <c r="D57" s="366"/>
      <c r="E57" s="366"/>
      <c r="F57" s="366"/>
      <c r="G57" s="151">
        <v>1.34</v>
      </c>
      <c r="H57" s="152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50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'05 14 г'!G72</f>
        <v>-26703.833999999995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-24579.88599999999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8" ht="18.75">
      <c r="A78" s="139" t="s">
        <v>288</v>
      </c>
    </row>
    <row r="79" spans="1:11" ht="18.75">
      <c r="A79" s="139" t="s">
        <v>289</v>
      </c>
      <c r="G79" s="46" t="s">
        <v>72</v>
      </c>
      <c r="K79" s="46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64">
      <selection activeCell="K72" sqref="K72"/>
    </sheetView>
  </sheetViews>
  <sheetFormatPr defaultColWidth="9.140625" defaultRowHeight="15"/>
  <sheetData>
    <row r="2" ht="15">
      <c r="B2" t="s">
        <v>87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2882.11</v>
      </c>
      <c r="C10" s="1">
        <v>2882.11</v>
      </c>
      <c r="D10" s="1">
        <v>3743.8</v>
      </c>
      <c r="E10" s="1"/>
      <c r="F10" s="1">
        <f>SUM(D10:E10)</f>
        <v>3743.8</v>
      </c>
      <c r="G10" s="1">
        <v>4286.66</v>
      </c>
      <c r="H10" s="1"/>
      <c r="I10" s="1"/>
    </row>
    <row r="11" spans="1:9" ht="15">
      <c r="A11" s="1" t="s">
        <v>11</v>
      </c>
      <c r="B11" s="1">
        <v>8865.33</v>
      </c>
      <c r="C11" s="1">
        <v>2493.91</v>
      </c>
      <c r="D11" s="1">
        <v>2855.96</v>
      </c>
      <c r="E11" s="1"/>
      <c r="F11" s="1">
        <f>SUM(D11:E11)</f>
        <v>2855.96</v>
      </c>
      <c r="G11" s="1">
        <v>8503.28</v>
      </c>
      <c r="H11" s="1"/>
      <c r="I11" s="1"/>
    </row>
    <row r="12" spans="1:9" ht="15">
      <c r="A12" s="1" t="s">
        <v>12</v>
      </c>
      <c r="B12" s="1"/>
      <c r="C12" s="2">
        <f>SUM(C10:C11)</f>
        <v>5376.02</v>
      </c>
      <c r="D12" s="1"/>
      <c r="E12" s="1"/>
      <c r="F12" s="2">
        <f>SUM(F10:F11)</f>
        <v>6599.76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81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39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41</v>
      </c>
      <c r="E54" t="s">
        <v>42</v>
      </c>
      <c r="G54">
        <v>3327.57</v>
      </c>
    </row>
    <row r="55" ht="15">
      <c r="D55" t="s">
        <v>43</v>
      </c>
    </row>
    <row r="59" ht="15">
      <c r="B59" t="s">
        <v>44</v>
      </c>
    </row>
    <row r="60" ht="15">
      <c r="F60" t="s">
        <v>45</v>
      </c>
    </row>
    <row r="61" ht="15">
      <c r="F61" t="s">
        <v>46</v>
      </c>
    </row>
    <row r="62" ht="15">
      <c r="F62" t="s">
        <v>75</v>
      </c>
    </row>
    <row r="63" spans="3:6" ht="15">
      <c r="C63">
        <v>576.7</v>
      </c>
      <c r="F63" t="s">
        <v>88</v>
      </c>
    </row>
    <row r="65" spans="3:9" ht="15">
      <c r="C65" s="1" t="s">
        <v>48</v>
      </c>
      <c r="D65" s="1" t="s">
        <v>49</v>
      </c>
      <c r="E65" s="1"/>
      <c r="F65" s="1"/>
      <c r="G65" s="1" t="s">
        <v>50</v>
      </c>
      <c r="H65" s="1" t="s">
        <v>51</v>
      </c>
      <c r="I65" s="1"/>
    </row>
    <row r="66" spans="3:9" ht="15">
      <c r="C66" s="2">
        <v>1</v>
      </c>
      <c r="D66" s="5" t="s">
        <v>52</v>
      </c>
      <c r="E66" s="2"/>
      <c r="F66" s="2"/>
      <c r="G66" s="2" t="s">
        <v>53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6" t="s">
        <v>54</v>
      </c>
      <c r="E68" s="3"/>
      <c r="F68" s="3"/>
      <c r="G68" s="3" t="s">
        <v>53</v>
      </c>
      <c r="H68" s="3"/>
      <c r="I68" s="3">
        <v>6599.76</v>
      </c>
    </row>
    <row r="69" spans="3:9" ht="15">
      <c r="C69" s="1">
        <v>3</v>
      </c>
      <c r="D69" s="1" t="s">
        <v>55</v>
      </c>
      <c r="E69" s="1"/>
      <c r="F69" s="1"/>
      <c r="G69" s="1" t="s">
        <v>53</v>
      </c>
      <c r="H69" s="1"/>
      <c r="I69" s="1"/>
    </row>
    <row r="70" spans="3:9" ht="15">
      <c r="C70" s="4">
        <v>4</v>
      </c>
      <c r="D70" s="7" t="s">
        <v>56</v>
      </c>
      <c r="E70" s="4"/>
      <c r="F70" s="4"/>
      <c r="G70" s="4" t="s">
        <v>53</v>
      </c>
      <c r="H70" s="4"/>
      <c r="I70" s="4">
        <v>3327.57</v>
      </c>
    </row>
    <row r="71" spans="3:9" ht="15">
      <c r="C71" s="4"/>
      <c r="D71" s="7" t="s">
        <v>11</v>
      </c>
      <c r="E71" s="4"/>
      <c r="F71" s="4"/>
      <c r="G71" s="4"/>
      <c r="H71" s="4"/>
      <c r="I71" s="4"/>
    </row>
    <row r="72" spans="3:9" ht="15">
      <c r="C72" s="1"/>
      <c r="D72" s="1" t="s">
        <v>57</v>
      </c>
      <c r="E72" s="1"/>
      <c r="F72" s="1"/>
      <c r="G72" s="1" t="s">
        <v>53</v>
      </c>
      <c r="H72" s="1"/>
      <c r="I72" s="1">
        <v>1903.11</v>
      </c>
    </row>
    <row r="73" spans="3:9" ht="15">
      <c r="C73" s="1"/>
      <c r="D73" s="1" t="s">
        <v>58</v>
      </c>
      <c r="E73" s="1"/>
      <c r="F73" s="1"/>
      <c r="G73" s="1" t="s">
        <v>53</v>
      </c>
      <c r="H73" s="1"/>
      <c r="I73" s="1">
        <v>911.19</v>
      </c>
    </row>
    <row r="74" spans="3:9" ht="15">
      <c r="C74" s="1"/>
      <c r="D74" s="1" t="s">
        <v>81</v>
      </c>
      <c r="E74" s="1"/>
      <c r="F74" s="1"/>
      <c r="G74" s="1" t="s">
        <v>53</v>
      </c>
      <c r="H74" s="1"/>
      <c r="I74" s="1">
        <v>328.72</v>
      </c>
    </row>
    <row r="75" spans="3:9" ht="15">
      <c r="C75" s="1"/>
      <c r="D75" s="1" t="s">
        <v>82</v>
      </c>
      <c r="E75" s="1"/>
      <c r="F75" s="1"/>
      <c r="G75" s="1" t="s">
        <v>53</v>
      </c>
      <c r="H75" s="1"/>
      <c r="I75" s="1"/>
    </row>
    <row r="76" spans="3:9" ht="15">
      <c r="C76" s="1"/>
      <c r="D76" s="1" t="s">
        <v>63</v>
      </c>
      <c r="E76" s="1"/>
      <c r="F76" s="1"/>
      <c r="G76" s="1"/>
      <c r="H76" s="1"/>
      <c r="I76" s="1">
        <v>184.55</v>
      </c>
    </row>
    <row r="77" spans="3:9" ht="15">
      <c r="C77" s="1"/>
      <c r="D77" s="8" t="s">
        <v>64</v>
      </c>
      <c r="E77" s="1"/>
      <c r="F77" s="1"/>
      <c r="G77" s="1" t="s">
        <v>53</v>
      </c>
      <c r="H77" s="1"/>
      <c r="I77" s="1"/>
    </row>
    <row r="78" spans="3:9" ht="15">
      <c r="C78" s="1"/>
      <c r="D78" s="1"/>
      <c r="E78" s="1"/>
      <c r="F78" s="1"/>
      <c r="G78" s="1"/>
      <c r="H78" s="1"/>
      <c r="I78" s="1"/>
    </row>
    <row r="79" spans="3:9" ht="15">
      <c r="C79" s="1"/>
      <c r="D79" s="1"/>
      <c r="E79" s="1"/>
      <c r="F79" s="1"/>
      <c r="G79" s="1"/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>
        <v>5</v>
      </c>
      <c r="D82" s="1" t="s">
        <v>65</v>
      </c>
      <c r="E82" s="1"/>
      <c r="F82" s="1"/>
      <c r="G82" s="1" t="s">
        <v>53</v>
      </c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/>
      <c r="D84" s="1" t="s">
        <v>66</v>
      </c>
      <c r="E84" s="1"/>
      <c r="F84" s="1"/>
      <c r="G84" s="1" t="s">
        <v>53</v>
      </c>
      <c r="H84" s="1"/>
      <c r="I84" s="1"/>
    </row>
    <row r="85" spans="3:9" ht="15">
      <c r="C85" s="1"/>
      <c r="D85" s="1" t="s">
        <v>67</v>
      </c>
      <c r="E85" s="1"/>
      <c r="F85" s="1"/>
      <c r="G85" s="1"/>
      <c r="H85" s="1"/>
      <c r="I85" s="1"/>
    </row>
    <row r="86" spans="3:9" ht="15">
      <c r="C86" s="1">
        <v>6</v>
      </c>
      <c r="D86" s="1" t="s">
        <v>68</v>
      </c>
      <c r="E86" s="1"/>
      <c r="F86" s="1"/>
      <c r="G86" s="1" t="s">
        <v>53</v>
      </c>
      <c r="H86" s="1"/>
      <c r="I86" s="1">
        <v>5101.76</v>
      </c>
    </row>
    <row r="87" spans="3:9" ht="15">
      <c r="C87" s="1">
        <v>7</v>
      </c>
      <c r="D87" s="1" t="s">
        <v>69</v>
      </c>
      <c r="E87" s="1"/>
      <c r="F87" s="1"/>
      <c r="G87" s="1" t="s">
        <v>53</v>
      </c>
      <c r="H87" s="1"/>
      <c r="I87" s="1"/>
    </row>
    <row r="88" spans="3:9" ht="15">
      <c r="C88" s="1">
        <v>8</v>
      </c>
      <c r="D88" s="1" t="s">
        <v>54</v>
      </c>
      <c r="E88" s="1"/>
      <c r="F88" s="1"/>
      <c r="G88" s="1" t="s">
        <v>53</v>
      </c>
      <c r="H88" s="1"/>
      <c r="I88" s="1"/>
    </row>
    <row r="89" spans="3:9" ht="15">
      <c r="C89" s="1">
        <v>9</v>
      </c>
      <c r="D89" s="1" t="s">
        <v>70</v>
      </c>
      <c r="E89" s="1"/>
      <c r="F89" s="1"/>
      <c r="G89" s="1" t="s">
        <v>53</v>
      </c>
      <c r="H89" s="1"/>
      <c r="I89" s="1"/>
    </row>
    <row r="90" spans="3:9" ht="15">
      <c r="C90" s="1">
        <v>10</v>
      </c>
      <c r="D90" s="1" t="s">
        <v>71</v>
      </c>
      <c r="E90" s="1"/>
      <c r="F90" s="1"/>
      <c r="G90" s="1" t="s">
        <v>53</v>
      </c>
      <c r="H90" s="1"/>
      <c r="I90" s="1">
        <v>13445.52</v>
      </c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4" ht="15">
      <c r="E94" t="s">
        <v>72</v>
      </c>
    </row>
    <row r="95" ht="15">
      <c r="E95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42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5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5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295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5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56" t="s">
        <v>251</v>
      </c>
      <c r="L45" s="72" t="s">
        <v>252</v>
      </c>
      <c r="N45" s="46" t="s">
        <v>253</v>
      </c>
      <c r="O45" s="46" t="s">
        <v>254</v>
      </c>
    </row>
    <row r="46" spans="1:12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</row>
    <row r="47" spans="1:15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N47+O47</f>
        <v>9422.13</v>
      </c>
      <c r="J47" s="81">
        <f>J50+J49</f>
        <v>5436.992</v>
      </c>
      <c r="K47" s="81">
        <f>I47-J47</f>
        <v>3985.137999999999</v>
      </c>
      <c r="L47" s="81">
        <f>L49+L50</f>
        <v>-1934.519999999999</v>
      </c>
      <c r="N47" s="161">
        <v>9422.13</v>
      </c>
      <c r="O47" s="161">
        <v>0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5130.739999999999</v>
      </c>
      <c r="J50" s="85">
        <f>H63</f>
        <v>1145.6</v>
      </c>
      <c r="K50" s="85">
        <f>I50-J50</f>
        <v>3985.139999999999</v>
      </c>
      <c r="L50" s="85">
        <f>H50-I50</f>
        <v>-1934.519999999999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86" t="s">
        <v>281</v>
      </c>
      <c r="C54" s="387"/>
      <c r="D54" s="387"/>
      <c r="E54" s="387"/>
      <c r="F54" s="387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55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57">
        <f>ROUND(G56*C42,2)</f>
        <v>0</v>
      </c>
      <c r="I56" s="64"/>
      <c r="K56" s="98"/>
    </row>
    <row r="57" spans="1:11" ht="41.25" customHeight="1">
      <c r="A57" s="155" t="s">
        <v>264</v>
      </c>
      <c r="B57" s="376" t="s">
        <v>265</v>
      </c>
      <c r="C57" s="366"/>
      <c r="D57" s="366"/>
      <c r="E57" s="366"/>
      <c r="F57" s="366"/>
      <c r="G57" s="156">
        <v>1.34</v>
      </c>
      <c r="H57" s="157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55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'06 14 г'!G72</f>
        <v>-24579.88599999999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-20594.747999999992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8" ht="18.75">
      <c r="A78" s="139" t="s">
        <v>288</v>
      </c>
    </row>
    <row r="79" spans="1:11" ht="18.75">
      <c r="A79" s="139" t="s">
        <v>289</v>
      </c>
      <c r="G79" s="46" t="s">
        <v>72</v>
      </c>
      <c r="K79" s="46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48">
      <selection activeCell="K72" sqref="K72"/>
    </sheetView>
  </sheetViews>
  <sheetFormatPr defaultColWidth="9.140625" defaultRowHeight="15" outlineLevelCol="1"/>
  <cols>
    <col min="1" max="1" width="7.7109375" style="46" customWidth="1"/>
    <col min="2" max="2" width="12.140625" style="46" customWidth="1"/>
    <col min="3" max="3" width="9.5742187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2.140625" style="46" customWidth="1"/>
    <col min="8" max="8" width="12.28125" style="46" customWidth="1"/>
    <col min="9" max="9" width="12.710937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67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68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595.1999999999999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296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5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65" t="s">
        <v>251</v>
      </c>
      <c r="L45" s="72" t="s">
        <v>252</v>
      </c>
      <c r="N45" s="162" t="s">
        <v>253</v>
      </c>
      <c r="O45" s="162" t="s">
        <v>254</v>
      </c>
    </row>
    <row r="46" spans="1:15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  <c r="N46" s="163"/>
      <c r="O46" s="163"/>
    </row>
    <row r="47" spans="1:15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7487.610000000001</v>
      </c>
      <c r="I47" s="80">
        <f>N47+O47</f>
        <v>9634.100000000002</v>
      </c>
      <c r="J47" s="81">
        <f>J50+J49</f>
        <v>5436.992</v>
      </c>
      <c r="K47" s="81">
        <f>I47-J47</f>
        <v>4197.108000000002</v>
      </c>
      <c r="L47" s="81">
        <f>L49+L50</f>
        <v>-2146.490000000002</v>
      </c>
      <c r="N47" s="169">
        <v>9634.100000000002</v>
      </c>
      <c r="O47" s="169">
        <v>0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4291.39</v>
      </c>
      <c r="I49" s="85">
        <f>H49</f>
        <v>4291.39</v>
      </c>
      <c r="J49" s="85">
        <f>H55</f>
        <v>4291.392</v>
      </c>
      <c r="K49" s="85">
        <f>I49-J49</f>
        <v>-0.001999999999497959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3196.22</v>
      </c>
      <c r="I50" s="85">
        <f>I47-I49</f>
        <v>5342.710000000002</v>
      </c>
      <c r="J50" s="85">
        <f>H63</f>
        <v>1145.6</v>
      </c>
      <c r="K50" s="85">
        <f>I50-J50</f>
        <v>4197.110000000002</v>
      </c>
      <c r="L50" s="85">
        <f>H50-I50</f>
        <v>-2146.490000000002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5436.992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4291.392</v>
      </c>
      <c r="I55" s="64"/>
      <c r="K55" s="98"/>
    </row>
    <row r="56" spans="1:11" ht="18.75">
      <c r="A56" s="164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66">
        <f>ROUND(G56*C42,2)</f>
        <v>0</v>
      </c>
      <c r="I56" s="64"/>
      <c r="K56" s="98"/>
    </row>
    <row r="57" spans="1:11" ht="41.25" customHeight="1">
      <c r="A57" s="164" t="s">
        <v>264</v>
      </c>
      <c r="B57" s="376" t="s">
        <v>265</v>
      </c>
      <c r="C57" s="366"/>
      <c r="D57" s="366"/>
      <c r="E57" s="366"/>
      <c r="F57" s="366"/>
      <c r="G57" s="165">
        <v>1.34</v>
      </c>
      <c r="H57" s="166">
        <f>ROUND(G57*C42,2)</f>
        <v>797.57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1202.3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779.712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18.75">
      <c r="A62" s="164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1511.81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SUM(H64:H68)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>
      <c r="A69" s="105"/>
      <c r="B69" s="108"/>
      <c r="C69" s="109"/>
      <c r="D69" s="109"/>
      <c r="E69" s="109"/>
      <c r="F69" s="109"/>
      <c r="G69" s="110"/>
      <c r="H69" s="110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'07 14 г'!G72</f>
        <v>-20594.747999999992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-16397.639999999992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9" ht="18.75">
      <c r="A74" s="64"/>
      <c r="B74" s="64"/>
      <c r="C74" s="64"/>
      <c r="D74" s="64"/>
      <c r="E74" s="64"/>
      <c r="F74" s="64"/>
      <c r="G74" s="118"/>
      <c r="H74" s="64"/>
      <c r="I74" s="64"/>
    </row>
    <row r="75" ht="18.75">
      <c r="C75" s="105"/>
    </row>
    <row r="78" ht="18.75">
      <c r="A78" s="170" t="s">
        <v>288</v>
      </c>
    </row>
    <row r="79" spans="1:11" ht="18.75">
      <c r="A79" s="170" t="s">
        <v>289</v>
      </c>
      <c r="G79" s="46" t="s">
        <v>72</v>
      </c>
      <c r="K79" s="46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8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48">
      <selection activeCell="K72" sqref="K72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77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78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306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2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75" t="s">
        <v>251</v>
      </c>
      <c r="L45" s="72" t="s">
        <v>252</v>
      </c>
    </row>
    <row r="46" spans="1:17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L46" s="77"/>
      <c r="N46" s="172" t="s">
        <v>301</v>
      </c>
      <c r="O46" s="172" t="s">
        <v>302</v>
      </c>
      <c r="P46" s="172" t="s">
        <v>253</v>
      </c>
      <c r="Q46" s="172" t="s">
        <v>254</v>
      </c>
    </row>
    <row r="47" spans="1:17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6826.79</v>
      </c>
      <c r="J47" s="81">
        <f>J50+J49</f>
        <v>12058.773</v>
      </c>
      <c r="K47" s="81">
        <f>I47-J47</f>
        <v>-5231.982999999999</v>
      </c>
      <c r="L47" s="81">
        <f>L49+L50</f>
        <v>636.9199999999996</v>
      </c>
      <c r="N47" s="184">
        <v>8292.039999999999</v>
      </c>
      <c r="O47" s="184">
        <v>8905.039999999999</v>
      </c>
      <c r="P47" s="185">
        <v>6826.79</v>
      </c>
      <c r="Q47" s="171">
        <v>0</v>
      </c>
    </row>
    <row r="48" spans="1:12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L48" s="85"/>
    </row>
    <row r="49" spans="1:12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L49" s="85">
        <f>H49-I49</f>
        <v>0</v>
      </c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2549.1000000000004</v>
      </c>
      <c r="J50" s="85">
        <f>H63</f>
        <v>7781.08</v>
      </c>
      <c r="K50" s="85">
        <f>I50-J50</f>
        <v>-5231.98</v>
      </c>
      <c r="L50" s="85">
        <f>H50-I50</f>
        <v>636.9199999999996</v>
      </c>
      <c r="X50" s="64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64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12058.773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174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76">
        <f>ROUND(G56*C42,2)</f>
        <v>0</v>
      </c>
      <c r="I56" s="64"/>
      <c r="K56" s="98"/>
    </row>
    <row r="57" spans="1:11" ht="41.25" customHeight="1">
      <c r="A57" s="174" t="s">
        <v>264</v>
      </c>
      <c r="B57" s="376" t="s">
        <v>265</v>
      </c>
      <c r="C57" s="366"/>
      <c r="D57" s="366"/>
      <c r="E57" s="366"/>
      <c r="F57" s="366"/>
      <c r="G57" s="175">
        <v>1.34</v>
      </c>
      <c r="H57" s="176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174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7781.08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297</v>
      </c>
      <c r="C66" s="358"/>
      <c r="D66" s="358"/>
      <c r="E66" s="358"/>
      <c r="F66" s="358"/>
      <c r="G66" s="104"/>
      <c r="H66" s="104">
        <v>160</v>
      </c>
      <c r="I66" s="64"/>
    </row>
    <row r="67" spans="1:9" ht="18.75" customHeight="1">
      <c r="A67" s="105"/>
      <c r="B67" s="357" t="s">
        <v>298</v>
      </c>
      <c r="C67" s="358"/>
      <c r="D67" s="358"/>
      <c r="E67" s="358"/>
      <c r="F67" s="358"/>
      <c r="G67" s="104"/>
      <c r="H67" s="104">
        <v>512</v>
      </c>
      <c r="I67" s="64"/>
    </row>
    <row r="68" spans="1:9" ht="15" customHeight="1">
      <c r="A68" s="105"/>
      <c r="B68" s="357" t="s">
        <v>299</v>
      </c>
      <c r="C68" s="358"/>
      <c r="D68" s="358"/>
      <c r="E68" s="358"/>
      <c r="F68" s="358"/>
      <c r="G68" s="104"/>
      <c r="H68" s="104">
        <v>265</v>
      </c>
      <c r="I68" s="64"/>
    </row>
    <row r="69" spans="1:9" ht="18.75">
      <c r="A69" s="105"/>
      <c r="B69" s="357" t="s">
        <v>300</v>
      </c>
      <c r="C69" s="358"/>
      <c r="D69" s="358"/>
      <c r="E69" s="358"/>
      <c r="F69" s="358"/>
      <c r="G69" s="104"/>
      <c r="H69" s="104">
        <v>5698.48</v>
      </c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59" t="s">
        <v>278</v>
      </c>
      <c r="C71" s="360"/>
      <c r="D71" s="360"/>
      <c r="E71" s="360"/>
      <c r="F71" s="360"/>
      <c r="G71" s="115">
        <f>'08 14 г'!G72</f>
        <v>-16397.639999999992</v>
      </c>
      <c r="H71" s="64"/>
      <c r="I71" s="64"/>
    </row>
    <row r="72" spans="1:9" ht="27.75" customHeight="1">
      <c r="A72" s="105"/>
      <c r="B72" s="359" t="s">
        <v>279</v>
      </c>
      <c r="C72" s="360"/>
      <c r="D72" s="360"/>
      <c r="E72" s="360"/>
      <c r="F72" s="360"/>
      <c r="G72" s="116">
        <f>G71+I47-H54</f>
        <v>-21629.622999999992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v>22345.530000000002</v>
      </c>
      <c r="F75" s="390"/>
      <c r="G75" s="367">
        <v>23281.63</v>
      </c>
      <c r="H75" s="390"/>
      <c r="L75" s="64">
        <f>E75-G75+H47-I47</f>
        <v>-299.1799999999994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B69:F69"/>
    <mergeCell ref="B68:F68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G58:G59"/>
    <mergeCell ref="H58:H59"/>
    <mergeCell ref="A60:A61"/>
    <mergeCell ref="B60:F61"/>
    <mergeCell ref="G60:G61"/>
    <mergeCell ref="H60:H61"/>
    <mergeCell ref="B50:F50"/>
    <mergeCell ref="B54:F54"/>
    <mergeCell ref="B55:F55"/>
    <mergeCell ref="B56:F56"/>
    <mergeCell ref="B57:F57"/>
    <mergeCell ref="A58:A59"/>
    <mergeCell ref="B58:F59"/>
    <mergeCell ref="E74:F74"/>
    <mergeCell ref="G74:H74"/>
    <mergeCell ref="B75:D75"/>
    <mergeCell ref="E75:F75"/>
    <mergeCell ref="G75:H75"/>
    <mergeCell ref="C14:D15"/>
    <mergeCell ref="A35:K36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54">
      <selection activeCell="K72" sqref="K72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79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80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247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82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6046.3</v>
      </c>
      <c r="J47" s="81">
        <f>J50+J49</f>
        <v>5423.293</v>
      </c>
      <c r="K47" s="81">
        <f>I47-J47</f>
        <v>623.0070000000005</v>
      </c>
      <c r="N47" s="194">
        <v>8905.039999999999</v>
      </c>
      <c r="O47" s="194">
        <v>10322.439999999999</v>
      </c>
      <c r="P47" s="195">
        <v>6046.3</v>
      </c>
      <c r="Q47" s="171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1768.6100000000006</v>
      </c>
      <c r="J50" s="85">
        <f>H63</f>
        <v>1145.6</v>
      </c>
      <c r="K50" s="85">
        <f>I50-J50</f>
        <v>623.0100000000007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5423.293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181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83">
        <f>ROUND(G56*C42,2)</f>
        <v>0</v>
      </c>
      <c r="I56" s="64"/>
      <c r="K56" s="98"/>
    </row>
    <row r="57" spans="1:11" ht="41.25" customHeight="1">
      <c r="A57" s="181" t="s">
        <v>264</v>
      </c>
      <c r="B57" s="376" t="s">
        <v>265</v>
      </c>
      <c r="C57" s="366"/>
      <c r="D57" s="366"/>
      <c r="E57" s="366"/>
      <c r="F57" s="366"/>
      <c r="G57" s="182">
        <v>1.34</v>
      </c>
      <c r="H57" s="183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181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'09 14 г'!G72</f>
        <v>-21629.622999999992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-21006.615999999995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8905.039999999999</v>
      </c>
      <c r="F75" s="390"/>
      <c r="G75" s="367">
        <f>O47</f>
        <v>10322.439999999999</v>
      </c>
      <c r="H75" s="390"/>
      <c r="L75" s="64">
        <f>E75-G75+H47-I47</f>
        <v>0.009999999999308784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  <mergeCell ref="B62:F62"/>
    <mergeCell ref="B63:F63"/>
    <mergeCell ref="B64:F64"/>
    <mergeCell ref="B65:F65"/>
    <mergeCell ref="B66:F66"/>
    <mergeCell ref="B67:F67"/>
    <mergeCell ref="G58:G59"/>
    <mergeCell ref="H58:H59"/>
    <mergeCell ref="A60:A61"/>
    <mergeCell ref="B60:F61"/>
    <mergeCell ref="G60:G61"/>
    <mergeCell ref="H60:H61"/>
    <mergeCell ref="B54:F54"/>
    <mergeCell ref="B55:F55"/>
    <mergeCell ref="B56:F56"/>
    <mergeCell ref="B57:F57"/>
    <mergeCell ref="A58:A59"/>
    <mergeCell ref="B58:F59"/>
    <mergeCell ref="C14:D15"/>
    <mergeCell ref="A35:K36"/>
    <mergeCell ref="B47:F47"/>
    <mergeCell ref="B48:F48"/>
    <mergeCell ref="B49:F49"/>
    <mergeCell ref="B50:F50"/>
  </mergeCells>
  <conditionalFormatting sqref="N47">
    <cfRule type="cellIs" priority="6" dxfId="88" operator="equal" stopIfTrue="1">
      <formula>0</formula>
    </cfRule>
  </conditionalFormatting>
  <conditionalFormatting sqref="N47">
    <cfRule type="cellIs" priority="5" dxfId="89" operator="equal" stopIfTrue="1">
      <formula>0</formula>
    </cfRule>
  </conditionalFormatting>
  <conditionalFormatting sqref="N47:O47">
    <cfRule type="cellIs" priority="4" dxfId="90" operator="equal" stopIfTrue="1">
      <formula>0</formula>
    </cfRule>
  </conditionalFormatting>
  <conditionalFormatting sqref="O47">
    <cfRule type="cellIs" priority="1" dxfId="91" operator="equal" stopIfTrue="1">
      <formula>0</formula>
    </cfRule>
    <cfRule type="cellIs" priority="2" dxfId="88" operator="equal" stopIfTrue="1">
      <formula>326166</formula>
    </cfRule>
    <cfRule type="cellIs" priority="3" dxfId="5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48">
      <selection activeCell="K72" sqref="K72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89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90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280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192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6631.0199999999995</v>
      </c>
      <c r="J47" s="81">
        <f>J50+J49</f>
        <v>5423.293</v>
      </c>
      <c r="K47" s="81">
        <f>I47-J47</f>
        <v>1207.7269999999999</v>
      </c>
      <c r="N47" s="196">
        <v>10322.439999999999</v>
      </c>
      <c r="O47" s="196">
        <v>11155.119999999997</v>
      </c>
      <c r="P47" s="197">
        <v>6631.0199999999995</v>
      </c>
      <c r="Q47" s="171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2353.33</v>
      </c>
      <c r="J50" s="85">
        <f>H63</f>
        <v>1145.6</v>
      </c>
      <c r="K50" s="85">
        <f>I50-J50</f>
        <v>1207.73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5423.293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191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193">
        <f>ROUND(G56*C42,2)</f>
        <v>0</v>
      </c>
      <c r="I56" s="64"/>
      <c r="K56" s="98"/>
    </row>
    <row r="57" spans="1:11" ht="41.25" customHeight="1">
      <c r="A57" s="191" t="s">
        <v>264</v>
      </c>
      <c r="B57" s="376" t="s">
        <v>265</v>
      </c>
      <c r="C57" s="366"/>
      <c r="D57" s="366"/>
      <c r="E57" s="366"/>
      <c r="F57" s="366"/>
      <c r="G57" s="192">
        <v>1.34</v>
      </c>
      <c r="H57" s="193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191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'10 14 г'!G72</f>
        <v>-21006.615999999995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-19798.888999999996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10322.439999999999</v>
      </c>
      <c r="F75" s="390"/>
      <c r="G75" s="367">
        <f>O47</f>
        <v>11155.119999999997</v>
      </c>
      <c r="H75" s="390"/>
      <c r="L75" s="64">
        <f>E75-G75+H47-I47</f>
        <v>0.010000000001127773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  <mergeCell ref="B62:F62"/>
    <mergeCell ref="B63:F63"/>
    <mergeCell ref="B64:F64"/>
    <mergeCell ref="B65:F65"/>
    <mergeCell ref="B66:F66"/>
    <mergeCell ref="B67:F67"/>
    <mergeCell ref="G58:G59"/>
    <mergeCell ref="H58:H59"/>
    <mergeCell ref="A60:A61"/>
    <mergeCell ref="B60:F61"/>
    <mergeCell ref="G60:G61"/>
    <mergeCell ref="H60:H61"/>
    <mergeCell ref="B54:F54"/>
    <mergeCell ref="B55:F55"/>
    <mergeCell ref="B56:F56"/>
    <mergeCell ref="B57:F57"/>
    <mergeCell ref="A58:A59"/>
    <mergeCell ref="B58:F59"/>
    <mergeCell ref="C14:D15"/>
    <mergeCell ref="A35:K36"/>
    <mergeCell ref="B47:F47"/>
    <mergeCell ref="B48:F48"/>
    <mergeCell ref="B49:F49"/>
    <mergeCell ref="B50:F50"/>
  </mergeCells>
  <conditionalFormatting sqref="N47">
    <cfRule type="cellIs" priority="8" dxfId="88" operator="equal" stopIfTrue="1">
      <formula>0</formula>
    </cfRule>
  </conditionalFormatting>
  <conditionalFormatting sqref="N47">
    <cfRule type="cellIs" priority="7" dxfId="89" operator="equal" stopIfTrue="1">
      <formula>0</formula>
    </cfRule>
  </conditionalFormatting>
  <conditionalFormatting sqref="N47:O47">
    <cfRule type="cellIs" priority="6" dxfId="90" operator="equal" stopIfTrue="1">
      <formula>0</formula>
    </cfRule>
  </conditionalFormatting>
  <conditionalFormatting sqref="O47">
    <cfRule type="cellIs" priority="3" dxfId="91" operator="equal" stopIfTrue="1">
      <formula>0</formula>
    </cfRule>
    <cfRule type="cellIs" priority="4" dxfId="88" operator="equal" stopIfTrue="1">
      <formula>326166</formula>
    </cfRule>
    <cfRule type="cellIs" priority="5" dxfId="5" operator="equal" stopIfTrue="1">
      <formula>0</formula>
    </cfRule>
  </conditionalFormatting>
  <conditionalFormatting sqref="N47:O47">
    <cfRule type="cellIs" priority="1" dxfId="92" operator="equal" stopIfTrue="1">
      <formula>0</formula>
    </cfRule>
    <cfRule type="cellIs" priority="2" dxfId="8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X79"/>
  <sheetViews>
    <sheetView view="pageBreakPreview" zoomScale="80" zoomScaleSheetLayoutView="80" zoomScalePageLayoutView="0" workbookViewId="0" topLeftCell="A45">
      <selection activeCell="K72" sqref="K72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19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19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283</v>
      </c>
      <c r="D43" s="64" t="s">
        <v>285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01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7334.209999999999</v>
      </c>
      <c r="J47" s="81">
        <f>J50+J49</f>
        <v>30740.623</v>
      </c>
      <c r="K47" s="81">
        <f>I47-J47</f>
        <v>-23406.413</v>
      </c>
      <c r="N47" s="208">
        <v>11155.119999999997</v>
      </c>
      <c r="O47" s="208">
        <v>11284.609999999999</v>
      </c>
      <c r="P47" s="209">
        <v>7334.209999999999</v>
      </c>
      <c r="Q47" s="171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3056.5199999999995</v>
      </c>
      <c r="J50" s="85">
        <f>H63</f>
        <v>26462.93</v>
      </c>
      <c r="K50" s="85">
        <f>I50-J50</f>
        <v>-23406.41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30740.623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00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02">
        <f>ROUND(G56*C42,2)</f>
        <v>0</v>
      </c>
      <c r="I56" s="64"/>
      <c r="K56" s="98"/>
    </row>
    <row r="57" spans="1:11" ht="41.25" customHeight="1">
      <c r="A57" s="200" t="s">
        <v>264</v>
      </c>
      <c r="B57" s="376" t="s">
        <v>265</v>
      </c>
      <c r="C57" s="366"/>
      <c r="D57" s="366"/>
      <c r="E57" s="366"/>
      <c r="F57" s="366"/>
      <c r="G57" s="201">
        <v>1.34</v>
      </c>
      <c r="H57" s="202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200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26462.93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310</v>
      </c>
      <c r="C66" s="358"/>
      <c r="D66" s="358"/>
      <c r="E66" s="358"/>
      <c r="F66" s="358"/>
      <c r="G66" s="104" t="s">
        <v>311</v>
      </c>
      <c r="H66" s="104">
        <v>25317.33</v>
      </c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'11 14 г'!G72</f>
        <v>-19798.888999999996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-43205.301999999996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11155.119999999997</v>
      </c>
      <c r="F75" s="390"/>
      <c r="G75" s="367">
        <f>O47</f>
        <v>11284.609999999999</v>
      </c>
      <c r="H75" s="390"/>
      <c r="L75" s="64">
        <f>E75-G75+H47-I47</f>
        <v>0.00999999999839929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  <mergeCell ref="B62:F62"/>
    <mergeCell ref="B63:F63"/>
    <mergeCell ref="B64:F64"/>
    <mergeCell ref="B65:F65"/>
    <mergeCell ref="B66:F66"/>
    <mergeCell ref="B67:F67"/>
    <mergeCell ref="G58:G59"/>
    <mergeCell ref="H58:H59"/>
    <mergeCell ref="A60:A61"/>
    <mergeCell ref="B60:F61"/>
    <mergeCell ref="G60:G61"/>
    <mergeCell ref="H60:H61"/>
    <mergeCell ref="B54:F54"/>
    <mergeCell ref="B55:F55"/>
    <mergeCell ref="B56:F56"/>
    <mergeCell ref="B57:F57"/>
    <mergeCell ref="A58:A59"/>
    <mergeCell ref="B58:F59"/>
    <mergeCell ref="C14:D15"/>
    <mergeCell ref="A35:K36"/>
    <mergeCell ref="B47:F47"/>
    <mergeCell ref="B48:F48"/>
    <mergeCell ref="B49:F49"/>
    <mergeCell ref="B50:F50"/>
  </mergeCells>
  <conditionalFormatting sqref="N47">
    <cfRule type="cellIs" priority="13" dxfId="88" operator="equal" stopIfTrue="1">
      <formula>0</formula>
    </cfRule>
  </conditionalFormatting>
  <conditionalFormatting sqref="N47">
    <cfRule type="cellIs" priority="12" dxfId="89" operator="equal" stopIfTrue="1">
      <formula>0</formula>
    </cfRule>
  </conditionalFormatting>
  <conditionalFormatting sqref="N47:O47">
    <cfRule type="cellIs" priority="11" dxfId="90" operator="equal" stopIfTrue="1">
      <formula>0</formula>
    </cfRule>
  </conditionalFormatting>
  <conditionalFormatting sqref="O47">
    <cfRule type="cellIs" priority="8" dxfId="91" operator="equal" stopIfTrue="1">
      <formula>0</formula>
    </cfRule>
    <cfRule type="cellIs" priority="9" dxfId="88" operator="equal" stopIfTrue="1">
      <formula>326166</formula>
    </cfRule>
    <cfRule type="cellIs" priority="10" dxfId="5" operator="equal" stopIfTrue="1">
      <formula>0</formula>
    </cfRule>
  </conditionalFormatting>
  <conditionalFormatting sqref="N47:O47">
    <cfRule type="cellIs" priority="6" dxfId="92" operator="equal" stopIfTrue="1">
      <formula>0</formula>
    </cfRule>
    <cfRule type="cellIs" priority="7" dxfId="8" operator="equal" stopIfTrue="1">
      <formula>0</formula>
    </cfRule>
  </conditionalFormatting>
  <conditionalFormatting sqref="N47:O47">
    <cfRule type="cellIs" priority="3" dxfId="7" operator="equal" stopIfTrue="1">
      <formula>0</formula>
    </cfRule>
    <cfRule type="cellIs" priority="4" dxfId="6" operator="equal" stopIfTrue="1">
      <formula>0</formula>
    </cfRule>
    <cfRule type="cellIs" priority="5" dxfId="5" operator="equal" stopIfTrue="1">
      <formula>0</formula>
    </cfRule>
  </conditionalFormatting>
  <conditionalFormatting sqref="N47:P47">
    <cfRule type="cellIs" priority="2" dxfId="93" operator="greaterThan" stopIfTrue="1">
      <formula>0</formula>
    </cfRule>
  </conditionalFormatting>
  <conditionalFormatting sqref="P47">
    <cfRule type="cellIs" priority="1" dxfId="18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2:X79"/>
  <sheetViews>
    <sheetView view="pageBreakPreview" zoomScale="80" zoomScaleSheetLayoutView="80" zoomScalePageLayoutView="0" workbookViewId="0" topLeftCell="A48">
      <selection activeCell="H66" sqref="H66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06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07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4" t="s">
        <v>284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04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5629.99</v>
      </c>
      <c r="J47" s="81">
        <f>J50+J49</f>
        <v>6876.213</v>
      </c>
      <c r="K47" s="81">
        <f>I47-J47</f>
        <v>-1246.223</v>
      </c>
      <c r="N47" s="210">
        <v>11284.609999999999</v>
      </c>
      <c r="O47" s="210">
        <v>13118.320000000002</v>
      </c>
      <c r="P47" s="211">
        <v>5629.99</v>
      </c>
      <c r="Q47" s="171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1352.3000000000002</v>
      </c>
      <c r="J50" s="85">
        <f>H63</f>
        <v>2598.52</v>
      </c>
      <c r="K50" s="85">
        <f>I50-J50</f>
        <v>-1246.2199999999998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6876.213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03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05">
        <f>ROUND(G56*C42,2)</f>
        <v>0</v>
      </c>
      <c r="I56" s="64"/>
      <c r="K56" s="98"/>
    </row>
    <row r="57" spans="1:11" ht="41.25" customHeight="1">
      <c r="A57" s="203" t="s">
        <v>264</v>
      </c>
      <c r="B57" s="376" t="s">
        <v>265</v>
      </c>
      <c r="C57" s="366"/>
      <c r="D57" s="366"/>
      <c r="E57" s="366"/>
      <c r="F57" s="366"/>
      <c r="G57" s="204">
        <v>1.34</v>
      </c>
      <c r="H57" s="205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203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2598.52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954.67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313</v>
      </c>
      <c r="C66" s="358"/>
      <c r="D66" s="358"/>
      <c r="E66" s="358"/>
      <c r="F66" s="358"/>
      <c r="G66" s="104"/>
      <c r="H66" s="104">
        <v>1643.85</v>
      </c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'12 14 г'!G72</f>
        <v>-43205.301999999996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-44451.524999999994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11284.609999999999</v>
      </c>
      <c r="F75" s="390"/>
      <c r="G75" s="367">
        <f>O47</f>
        <v>13118.320000000002</v>
      </c>
      <c r="H75" s="390"/>
      <c r="L75" s="64">
        <f>E75-G75+H47-I47</f>
        <v>0.0099999999965803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2:F62"/>
    <mergeCell ref="B63:F63"/>
    <mergeCell ref="B64:F64"/>
    <mergeCell ref="B65:F65"/>
    <mergeCell ref="B66:F66"/>
    <mergeCell ref="B67:F67"/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</mergeCells>
  <conditionalFormatting sqref="N47">
    <cfRule type="cellIs" priority="15" dxfId="88" operator="equal" stopIfTrue="1">
      <formula>0</formula>
    </cfRule>
  </conditionalFormatting>
  <conditionalFormatting sqref="N47">
    <cfRule type="cellIs" priority="14" dxfId="89" operator="equal" stopIfTrue="1">
      <formula>0</formula>
    </cfRule>
  </conditionalFormatting>
  <conditionalFormatting sqref="N47:O47">
    <cfRule type="cellIs" priority="13" dxfId="90" operator="equal" stopIfTrue="1">
      <formula>0</formula>
    </cfRule>
  </conditionalFormatting>
  <conditionalFormatting sqref="O47">
    <cfRule type="cellIs" priority="10" dxfId="91" operator="equal" stopIfTrue="1">
      <formula>0</formula>
    </cfRule>
    <cfRule type="cellIs" priority="11" dxfId="88" operator="equal" stopIfTrue="1">
      <formula>326166</formula>
    </cfRule>
    <cfRule type="cellIs" priority="12" dxfId="5" operator="equal" stopIfTrue="1">
      <formula>0</formula>
    </cfRule>
  </conditionalFormatting>
  <conditionalFormatting sqref="N47:O47">
    <cfRule type="cellIs" priority="8" dxfId="92" operator="equal" stopIfTrue="1">
      <formula>0</formula>
    </cfRule>
    <cfRule type="cellIs" priority="9" dxfId="8" operator="equal" stopIfTrue="1">
      <formula>0</formula>
    </cfRule>
  </conditionalFormatting>
  <conditionalFormatting sqref="N47:O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N47:P47">
    <cfRule type="cellIs" priority="4" dxfId="93" operator="greaterThan" stopIfTrue="1">
      <formula>0</formula>
    </cfRule>
  </conditionalFormatting>
  <conditionalFormatting sqref="P47">
    <cfRule type="cellIs" priority="3" dxfId="18" operator="greaterThan" stopIfTrue="1">
      <formula>0</formula>
    </cfRule>
  </conditionalFormatting>
  <conditionalFormatting sqref="N47:O47">
    <cfRule type="cellIs" priority="2" dxfId="3" operator="greaterThan" stopIfTrue="1">
      <formula>0</formula>
    </cfRule>
  </conditionalFormatting>
  <conditionalFormatting sqref="P47">
    <cfRule type="cellIs" priority="1" dxfId="1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2:X79"/>
  <sheetViews>
    <sheetView view="pageBreakPreview" zoomScale="80" zoomScaleSheetLayoutView="80" zoomScalePageLayoutView="0" workbookViewId="0" topLeftCell="A54">
      <selection activeCell="N57" sqref="N57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15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16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4" t="s">
        <v>286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13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7583.110000000001</v>
      </c>
      <c r="J47" s="81">
        <f>J50+J49</f>
        <v>5232.362999999999</v>
      </c>
      <c r="K47" s="81">
        <f>I47-J47</f>
        <v>2350.747000000001</v>
      </c>
      <c r="N47" s="222">
        <v>13118.320000000002</v>
      </c>
      <c r="O47" s="222">
        <v>12998.920000000002</v>
      </c>
      <c r="P47" s="223">
        <v>7583.110000000001</v>
      </c>
      <c r="Q47" s="171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3305.420000000001</v>
      </c>
      <c r="J50" s="85">
        <f>H63</f>
        <v>954.67</v>
      </c>
      <c r="K50" s="85">
        <f>I50-J50</f>
        <v>2350.750000000001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5232.362999999999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12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14">
        <f>ROUND(G56*C42,2)</f>
        <v>0</v>
      </c>
      <c r="I56" s="64"/>
      <c r="K56" s="98"/>
    </row>
    <row r="57" spans="1:11" ht="41.25" customHeight="1">
      <c r="A57" s="212" t="s">
        <v>264</v>
      </c>
      <c r="B57" s="376" t="s">
        <v>265</v>
      </c>
      <c r="C57" s="366"/>
      <c r="D57" s="366"/>
      <c r="E57" s="366"/>
      <c r="F57" s="366"/>
      <c r="G57" s="213">
        <v>1.34</v>
      </c>
      <c r="H57" s="214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212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954.67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954.67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'01 15 г'!G72</f>
        <v>-44451.524999999994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-42100.77799999999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13118.320000000002</v>
      </c>
      <c r="F75" s="390"/>
      <c r="G75" s="367">
        <f>O47</f>
        <v>12998.920000000002</v>
      </c>
      <c r="H75" s="390"/>
      <c r="L75" s="64">
        <f>E75-G75+H47-I47</f>
        <v>0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2:F62"/>
    <mergeCell ref="B63:F63"/>
    <mergeCell ref="B64:F64"/>
    <mergeCell ref="B65:F65"/>
    <mergeCell ref="B66:F66"/>
    <mergeCell ref="B67:F67"/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</mergeCells>
  <conditionalFormatting sqref="N47">
    <cfRule type="cellIs" priority="15" dxfId="88" operator="equal" stopIfTrue="1">
      <formula>0</formula>
    </cfRule>
  </conditionalFormatting>
  <conditionalFormatting sqref="N47">
    <cfRule type="cellIs" priority="14" dxfId="89" operator="equal" stopIfTrue="1">
      <formula>0</formula>
    </cfRule>
  </conditionalFormatting>
  <conditionalFormatting sqref="N47:O47">
    <cfRule type="cellIs" priority="13" dxfId="90" operator="equal" stopIfTrue="1">
      <formula>0</formula>
    </cfRule>
  </conditionalFormatting>
  <conditionalFormatting sqref="O47">
    <cfRule type="cellIs" priority="10" dxfId="91" operator="equal" stopIfTrue="1">
      <formula>0</formula>
    </cfRule>
    <cfRule type="cellIs" priority="11" dxfId="88" operator="equal" stopIfTrue="1">
      <formula>326166</formula>
    </cfRule>
    <cfRule type="cellIs" priority="12" dxfId="5" operator="equal" stopIfTrue="1">
      <formula>0</formula>
    </cfRule>
  </conditionalFormatting>
  <conditionalFormatting sqref="N47:O47">
    <cfRule type="cellIs" priority="8" dxfId="92" operator="equal" stopIfTrue="1">
      <formula>0</formula>
    </cfRule>
    <cfRule type="cellIs" priority="9" dxfId="8" operator="equal" stopIfTrue="1">
      <formula>0</formula>
    </cfRule>
  </conditionalFormatting>
  <conditionalFormatting sqref="N47:O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N47:P47">
    <cfRule type="cellIs" priority="4" dxfId="93" operator="greaterThan" stopIfTrue="1">
      <formula>0</formula>
    </cfRule>
  </conditionalFormatting>
  <conditionalFormatting sqref="P47">
    <cfRule type="cellIs" priority="3" dxfId="18" operator="greaterThan" stopIfTrue="1">
      <formula>0</formula>
    </cfRule>
  </conditionalFormatting>
  <conditionalFormatting sqref="N47:O47">
    <cfRule type="cellIs" priority="2" dxfId="3" operator="greaterThan" stopIfTrue="1">
      <formula>0</formula>
    </cfRule>
  </conditionalFormatting>
  <conditionalFormatting sqref="P47">
    <cfRule type="cellIs" priority="1" dxfId="1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2:X79"/>
  <sheetViews>
    <sheetView view="pageBreakPreview" zoomScale="80" zoomScaleSheetLayoutView="80" zoomScalePageLayoutView="0" workbookViewId="0" topLeftCell="A54">
      <selection activeCell="N53" sqref="N53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20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21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4" t="s">
        <v>287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18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6086.08</v>
      </c>
      <c r="J47" s="81">
        <f>J50+J49</f>
        <v>5232.362999999999</v>
      </c>
      <c r="K47" s="81">
        <f>I47-J47</f>
        <v>853.7170000000006</v>
      </c>
      <c r="N47" s="229">
        <v>12998.920000000002</v>
      </c>
      <c r="O47" s="229">
        <v>14376.539999999999</v>
      </c>
      <c r="P47" s="230">
        <v>6086.08</v>
      </c>
      <c r="Q47" s="171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1808.3900000000003</v>
      </c>
      <c r="J50" s="85">
        <f>H63</f>
        <v>954.67</v>
      </c>
      <c r="K50" s="85">
        <f>I50-J50</f>
        <v>853.7200000000004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5232.362999999999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17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19">
        <f>ROUND(G56*C42,2)</f>
        <v>0</v>
      </c>
      <c r="I56" s="64"/>
      <c r="K56" s="98"/>
    </row>
    <row r="57" spans="1:11" ht="41.25" customHeight="1">
      <c r="A57" s="217" t="s">
        <v>264</v>
      </c>
      <c r="B57" s="376" t="s">
        <v>265</v>
      </c>
      <c r="C57" s="366"/>
      <c r="D57" s="366"/>
      <c r="E57" s="366"/>
      <c r="F57" s="366"/>
      <c r="G57" s="218">
        <v>1.34</v>
      </c>
      <c r="H57" s="219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217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954.67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v>954.67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'02 15 г'!G72</f>
        <v>-42100.77799999999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-41247.06099999999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12998.920000000002</v>
      </c>
      <c r="F75" s="390"/>
      <c r="G75" s="367">
        <f>O47</f>
        <v>14376.539999999999</v>
      </c>
      <c r="H75" s="390"/>
      <c r="L75" s="64">
        <f>E75-G75+H47-I47</f>
        <v>0.010000000002037268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2:F62"/>
    <mergeCell ref="B63:F63"/>
    <mergeCell ref="B64:F64"/>
    <mergeCell ref="B65:F65"/>
    <mergeCell ref="B66:F66"/>
    <mergeCell ref="B67:F67"/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</mergeCells>
  <conditionalFormatting sqref="N47">
    <cfRule type="cellIs" priority="15" dxfId="88" operator="equal" stopIfTrue="1">
      <formula>0</formula>
    </cfRule>
  </conditionalFormatting>
  <conditionalFormatting sqref="N47">
    <cfRule type="cellIs" priority="14" dxfId="89" operator="equal" stopIfTrue="1">
      <formula>0</formula>
    </cfRule>
  </conditionalFormatting>
  <conditionalFormatting sqref="N47:O47">
    <cfRule type="cellIs" priority="13" dxfId="90" operator="equal" stopIfTrue="1">
      <formula>0</formula>
    </cfRule>
  </conditionalFormatting>
  <conditionalFormatting sqref="O47">
    <cfRule type="cellIs" priority="10" dxfId="91" operator="equal" stopIfTrue="1">
      <formula>0</formula>
    </cfRule>
    <cfRule type="cellIs" priority="11" dxfId="88" operator="equal" stopIfTrue="1">
      <formula>326166</formula>
    </cfRule>
    <cfRule type="cellIs" priority="12" dxfId="5" operator="equal" stopIfTrue="1">
      <formula>0</formula>
    </cfRule>
  </conditionalFormatting>
  <conditionalFormatting sqref="N47:O47">
    <cfRule type="cellIs" priority="8" dxfId="92" operator="equal" stopIfTrue="1">
      <formula>0</formula>
    </cfRule>
    <cfRule type="cellIs" priority="9" dxfId="8" operator="equal" stopIfTrue="1">
      <formula>0</formula>
    </cfRule>
  </conditionalFormatting>
  <conditionalFormatting sqref="N47:O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N47:P47">
    <cfRule type="cellIs" priority="4" dxfId="93" operator="greaterThan" stopIfTrue="1">
      <formula>0</formula>
    </cfRule>
  </conditionalFormatting>
  <conditionalFormatting sqref="P47">
    <cfRule type="cellIs" priority="3" dxfId="18" operator="greaterThan" stopIfTrue="1">
      <formula>0</formula>
    </cfRule>
  </conditionalFormatting>
  <conditionalFormatting sqref="N47:O47">
    <cfRule type="cellIs" priority="2" dxfId="3" operator="greaterThan" stopIfTrue="1">
      <formula>0</formula>
    </cfRule>
  </conditionalFormatting>
  <conditionalFormatting sqref="P47">
    <cfRule type="cellIs" priority="1" dxfId="1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2:X79"/>
  <sheetViews>
    <sheetView view="pageBreakPreview" zoomScale="80" zoomScaleSheetLayoutView="80" zoomScalePageLayoutView="0" workbookViewId="0" topLeftCell="A42">
      <selection activeCell="G71" sqref="G71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9.2812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27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28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4" t="s">
        <v>290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25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6907.6</v>
      </c>
      <c r="J47" s="81">
        <f>J50+J49</f>
        <v>5996.082999999999</v>
      </c>
      <c r="K47" s="81">
        <f>I47-J47</f>
        <v>911.5170000000016</v>
      </c>
      <c r="N47" s="236">
        <v>14376.539999999999</v>
      </c>
      <c r="O47" s="236">
        <v>14932.640000000001</v>
      </c>
      <c r="P47" s="237">
        <v>6907.6</v>
      </c>
      <c r="Q47" s="171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2629.9100000000008</v>
      </c>
      <c r="J50" s="85">
        <f>H63</f>
        <v>1718.3899999999999</v>
      </c>
      <c r="K50" s="85">
        <f>I50-J50</f>
        <v>911.5200000000009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5996.082999999999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24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26">
        <f>ROUND(G56*C42,2)</f>
        <v>0</v>
      </c>
      <c r="I56" s="64"/>
      <c r="K56" s="98"/>
    </row>
    <row r="57" spans="1:11" ht="41.25" customHeight="1">
      <c r="A57" s="224" t="s">
        <v>264</v>
      </c>
      <c r="B57" s="376" t="s">
        <v>265</v>
      </c>
      <c r="C57" s="366"/>
      <c r="D57" s="366"/>
      <c r="E57" s="366"/>
      <c r="F57" s="366"/>
      <c r="G57" s="225">
        <v>1.34</v>
      </c>
      <c r="H57" s="226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224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1718.3899999999999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f>1145.6+572.79</f>
        <v>1718.3899999999999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'03 15 г'!G72</f>
        <v>-41247.06099999999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-40335.54399999999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14376.539999999999</v>
      </c>
      <c r="F75" s="390"/>
      <c r="G75" s="367">
        <f>O47</f>
        <v>14932.640000000001</v>
      </c>
      <c r="H75" s="390"/>
      <c r="L75" s="64">
        <f>E75-G75+H47-I47</f>
        <v>0.0099999999965803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2:F62"/>
    <mergeCell ref="B63:F63"/>
    <mergeCell ref="B64:F64"/>
    <mergeCell ref="B65:F65"/>
    <mergeCell ref="B66:F66"/>
    <mergeCell ref="B67:F67"/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</mergeCells>
  <conditionalFormatting sqref="N47">
    <cfRule type="cellIs" priority="18" dxfId="88" operator="equal" stopIfTrue="1">
      <formula>0</formula>
    </cfRule>
  </conditionalFormatting>
  <conditionalFormatting sqref="N47">
    <cfRule type="cellIs" priority="17" dxfId="89" operator="equal" stopIfTrue="1">
      <formula>0</formula>
    </cfRule>
  </conditionalFormatting>
  <conditionalFormatting sqref="N47:O47">
    <cfRule type="cellIs" priority="16" dxfId="90" operator="equal" stopIfTrue="1">
      <formula>0</formula>
    </cfRule>
  </conditionalFormatting>
  <conditionalFormatting sqref="O47">
    <cfRule type="cellIs" priority="13" dxfId="91" operator="equal" stopIfTrue="1">
      <formula>0</formula>
    </cfRule>
    <cfRule type="cellIs" priority="14" dxfId="88" operator="equal" stopIfTrue="1">
      <formula>326166</formula>
    </cfRule>
    <cfRule type="cellIs" priority="15" dxfId="5" operator="equal" stopIfTrue="1">
      <formula>0</formula>
    </cfRule>
  </conditionalFormatting>
  <conditionalFormatting sqref="N47:O47">
    <cfRule type="cellIs" priority="11" dxfId="92" operator="equal" stopIfTrue="1">
      <formula>0</formula>
    </cfRule>
    <cfRule type="cellIs" priority="12" dxfId="8" operator="equal" stopIfTrue="1">
      <formula>0</formula>
    </cfRule>
  </conditionalFormatting>
  <conditionalFormatting sqref="N47:O47">
    <cfRule type="cellIs" priority="8" dxfId="7" operator="equal" stopIfTrue="1">
      <formula>0</formula>
    </cfRule>
    <cfRule type="cellIs" priority="9" dxfId="6" operator="equal" stopIfTrue="1">
      <formula>0</formula>
    </cfRule>
    <cfRule type="cellIs" priority="10" dxfId="5" operator="equal" stopIfTrue="1">
      <formula>0</formula>
    </cfRule>
  </conditionalFormatting>
  <conditionalFormatting sqref="N47:O47">
    <cfRule type="cellIs" priority="7" dxfId="93" operator="greaterThan" stopIfTrue="1">
      <formula>0</formula>
    </cfRule>
  </conditionalFormatting>
  <conditionalFormatting sqref="N47:O47">
    <cfRule type="cellIs" priority="5" dxfId="3" operator="greaterThan" stopIfTrue="1">
      <formula>0</formula>
    </cfRule>
  </conditionalFormatting>
  <conditionalFormatting sqref="N47:O47">
    <cfRule type="cellIs" priority="3" dxfId="94" operator="greaterThan" stopIfTrue="1">
      <formula>15</formula>
    </cfRule>
  </conditionalFormatting>
  <conditionalFormatting sqref="N47:O47">
    <cfRule type="cellIs" priority="1" dxfId="95" operator="greaterThan" stopIfTrue="1">
      <formula>15</formula>
    </cfRule>
    <cfRule type="cellIs" priority="2" dxfId="93" operator="greaterThan" stopIfTrue="1">
      <formula>15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4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89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2339.26</v>
      </c>
      <c r="C10" s="1">
        <v>3743.8</v>
      </c>
      <c r="D10" s="1">
        <v>3421.64</v>
      </c>
      <c r="E10" s="1"/>
      <c r="F10" s="1">
        <f>SUM(D10:E10)</f>
        <v>3421.64</v>
      </c>
      <c r="G10" s="1">
        <v>2661.41</v>
      </c>
      <c r="H10" s="1"/>
      <c r="I10" s="1"/>
    </row>
    <row r="11" spans="1:9" ht="15">
      <c r="A11" s="1" t="s">
        <v>11</v>
      </c>
      <c r="B11" s="1">
        <v>8503.28</v>
      </c>
      <c r="C11" s="1">
        <v>2493.91</v>
      </c>
      <c r="D11" s="1">
        <v>2279.31</v>
      </c>
      <c r="E11" s="1"/>
      <c r="F11" s="1">
        <f>SUM(D11:E11)</f>
        <v>2279.31</v>
      </c>
      <c r="G11" s="1">
        <v>8717.88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5700.95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 t="s">
        <v>91</v>
      </c>
      <c r="B20" s="1" t="s">
        <v>100</v>
      </c>
      <c r="C20" s="1"/>
      <c r="D20" s="1"/>
      <c r="E20" s="1"/>
      <c r="F20" s="1"/>
      <c r="G20" s="1"/>
      <c r="H20" s="1">
        <v>1736.48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 t="s">
        <v>93</v>
      </c>
      <c r="C21" s="1" t="s">
        <v>94</v>
      </c>
      <c r="D21" s="1"/>
      <c r="E21" s="1"/>
      <c r="F21" s="1"/>
      <c r="G21" s="1"/>
      <c r="H21" s="1">
        <v>991.98</v>
      </c>
      <c r="I21" s="1"/>
      <c r="J21" s="1"/>
      <c r="K21" s="1"/>
      <c r="L21" s="1"/>
      <c r="M21" s="1"/>
      <c r="N21" s="1"/>
      <c r="O21" s="1"/>
    </row>
    <row r="22" spans="1:15" ht="15">
      <c r="A22" s="9">
        <v>40491</v>
      </c>
      <c r="B22" s="1" t="s">
        <v>95</v>
      </c>
      <c r="C22" s="1"/>
      <c r="D22" s="1"/>
      <c r="E22" s="1"/>
      <c r="F22" s="1"/>
      <c r="G22" s="1"/>
      <c r="H22" s="1">
        <v>891.96</v>
      </c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 t="s">
        <v>31</v>
      </c>
      <c r="H25" s="1">
        <f>SUM(H20:H24)</f>
        <v>3620.42</v>
      </c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81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39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SUM(H25:H48)</f>
        <v>6947.990000000001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41</v>
      </c>
      <c r="E54" t="s">
        <v>42</v>
      </c>
      <c r="G54">
        <v>3327.57</v>
      </c>
    </row>
    <row r="55" ht="15">
      <c r="D55" t="s">
        <v>43</v>
      </c>
    </row>
    <row r="59" ht="15">
      <c r="B59" t="s">
        <v>44</v>
      </c>
    </row>
    <row r="60" ht="15">
      <c r="F60" t="s">
        <v>45</v>
      </c>
    </row>
    <row r="61" ht="15">
      <c r="F61" t="s">
        <v>46</v>
      </c>
    </row>
    <row r="62" ht="15">
      <c r="F62" t="s">
        <v>75</v>
      </c>
    </row>
    <row r="63" spans="3:6" ht="15">
      <c r="C63">
        <v>576.7</v>
      </c>
      <c r="F63" t="s">
        <v>90</v>
      </c>
    </row>
    <row r="65" spans="3:9" ht="15">
      <c r="C65" s="1" t="s">
        <v>48</v>
      </c>
      <c r="D65" s="1" t="s">
        <v>49</v>
      </c>
      <c r="E65" s="1"/>
      <c r="F65" s="1"/>
      <c r="G65" s="1" t="s">
        <v>50</v>
      </c>
      <c r="H65" s="1" t="s">
        <v>51</v>
      </c>
      <c r="I65" s="1"/>
    </row>
    <row r="66" spans="3:9" ht="15">
      <c r="C66" s="2">
        <v>1</v>
      </c>
      <c r="D66" s="5" t="s">
        <v>52</v>
      </c>
      <c r="E66" s="2"/>
      <c r="F66" s="2"/>
      <c r="G66" s="2" t="s">
        <v>53</v>
      </c>
      <c r="H66" s="2"/>
      <c r="I66" s="2">
        <v>6237.71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6" t="s">
        <v>54</v>
      </c>
      <c r="E68" s="3"/>
      <c r="F68" s="3"/>
      <c r="G68" s="3" t="s">
        <v>53</v>
      </c>
      <c r="H68" s="3"/>
      <c r="I68" s="3">
        <v>5700.95</v>
      </c>
    </row>
    <row r="69" spans="3:9" ht="15">
      <c r="C69" s="1">
        <v>3</v>
      </c>
      <c r="D69" s="1" t="s">
        <v>55</v>
      </c>
      <c r="E69" s="1"/>
      <c r="F69" s="1"/>
      <c r="G69" s="1" t="s">
        <v>53</v>
      </c>
      <c r="H69" s="1"/>
      <c r="I69" s="1"/>
    </row>
    <row r="70" spans="3:9" ht="15">
      <c r="C70" s="4">
        <v>4</v>
      </c>
      <c r="D70" s="7" t="s">
        <v>56</v>
      </c>
      <c r="E70" s="4"/>
      <c r="F70" s="4"/>
      <c r="G70" s="4" t="s">
        <v>53</v>
      </c>
      <c r="H70" s="4"/>
      <c r="I70" s="4">
        <v>6947.99</v>
      </c>
    </row>
    <row r="71" spans="3:9" ht="15">
      <c r="C71" s="4"/>
      <c r="D71" s="7" t="s">
        <v>11</v>
      </c>
      <c r="E71" s="4"/>
      <c r="F71" s="4"/>
      <c r="G71" s="4"/>
      <c r="H71" s="4"/>
      <c r="I71" s="4"/>
    </row>
    <row r="72" spans="3:9" ht="15">
      <c r="C72" s="1"/>
      <c r="D72" s="1" t="s">
        <v>57</v>
      </c>
      <c r="E72" s="1"/>
      <c r="F72" s="1"/>
      <c r="G72" s="1" t="s">
        <v>53</v>
      </c>
      <c r="H72" s="1"/>
      <c r="I72" s="1">
        <v>1903.11</v>
      </c>
    </row>
    <row r="73" spans="3:9" ht="15">
      <c r="C73" s="1"/>
      <c r="D73" s="1" t="s">
        <v>58</v>
      </c>
      <c r="E73" s="1"/>
      <c r="F73" s="1"/>
      <c r="G73" s="1" t="s">
        <v>53</v>
      </c>
      <c r="H73" s="1"/>
      <c r="I73" s="1">
        <v>911.19</v>
      </c>
    </row>
    <row r="74" spans="3:9" ht="15">
      <c r="C74" s="1"/>
      <c r="D74" s="1" t="s">
        <v>81</v>
      </c>
      <c r="E74" s="1"/>
      <c r="F74" s="1"/>
      <c r="G74" s="1" t="s">
        <v>53</v>
      </c>
      <c r="H74" s="1"/>
      <c r="I74" s="1">
        <v>328.72</v>
      </c>
    </row>
    <row r="75" spans="3:9" ht="15">
      <c r="C75" s="1"/>
      <c r="D75" s="1" t="s">
        <v>82</v>
      </c>
      <c r="E75" s="1"/>
      <c r="F75" s="1"/>
      <c r="G75" s="1" t="s">
        <v>53</v>
      </c>
      <c r="H75" s="1"/>
      <c r="I75" s="1"/>
    </row>
    <row r="76" spans="3:9" ht="15">
      <c r="C76" s="1"/>
      <c r="D76" s="1" t="s">
        <v>63</v>
      </c>
      <c r="E76" s="1"/>
      <c r="F76" s="1"/>
      <c r="G76" s="1"/>
      <c r="H76" s="1"/>
      <c r="I76" s="1">
        <v>184.55</v>
      </c>
    </row>
    <row r="77" spans="3:9" ht="15">
      <c r="C77" s="1"/>
      <c r="D77" s="8" t="s">
        <v>64</v>
      </c>
      <c r="E77" s="1"/>
      <c r="F77" s="1"/>
      <c r="G77" s="1" t="s">
        <v>53</v>
      </c>
      <c r="H77" s="1"/>
      <c r="I77" s="1"/>
    </row>
    <row r="78" spans="3:9" ht="15">
      <c r="C78" s="1"/>
      <c r="D78" s="1"/>
      <c r="E78" s="1"/>
      <c r="F78" s="1"/>
      <c r="G78" s="1"/>
      <c r="H78" s="1"/>
      <c r="I78" s="1"/>
    </row>
    <row r="79" spans="3:9" ht="15">
      <c r="C79" s="1"/>
      <c r="D79" s="1" t="s">
        <v>92</v>
      </c>
      <c r="E79" s="1"/>
      <c r="F79" s="1"/>
      <c r="G79" s="1"/>
      <c r="H79" s="1"/>
      <c r="I79" s="1">
        <v>1736.48</v>
      </c>
    </row>
    <row r="80" spans="3:9" ht="15">
      <c r="C80" s="1"/>
      <c r="D80" s="1" t="s">
        <v>93</v>
      </c>
      <c r="E80" s="1" t="s">
        <v>94</v>
      </c>
      <c r="F80" s="1"/>
      <c r="G80" s="1"/>
      <c r="H80" s="1"/>
      <c r="I80" s="1">
        <v>991.98</v>
      </c>
    </row>
    <row r="81" spans="3:9" ht="15">
      <c r="C81" s="1"/>
      <c r="D81" s="1" t="s">
        <v>95</v>
      </c>
      <c r="E81" s="1"/>
      <c r="F81" s="1"/>
      <c r="G81" s="1"/>
      <c r="H81" s="1"/>
      <c r="I81" s="1">
        <v>891.96</v>
      </c>
    </row>
    <row r="82" spans="3:9" ht="15">
      <c r="C82" s="1">
        <v>5</v>
      </c>
      <c r="D82" s="1" t="s">
        <v>65</v>
      </c>
      <c r="E82" s="1"/>
      <c r="F82" s="1"/>
      <c r="G82" s="1" t="s">
        <v>53</v>
      </c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/>
      <c r="D84" s="1" t="s">
        <v>66</v>
      </c>
      <c r="E84" s="1"/>
      <c r="F84" s="1"/>
      <c r="G84" s="1" t="s">
        <v>53</v>
      </c>
      <c r="H84" s="1"/>
      <c r="I84" s="1"/>
    </row>
    <row r="85" spans="3:9" ht="15">
      <c r="C85" s="1"/>
      <c r="D85" s="1" t="s">
        <v>67</v>
      </c>
      <c r="E85" s="1"/>
      <c r="F85" s="1"/>
      <c r="G85" s="1"/>
      <c r="H85" s="1"/>
      <c r="I85" s="1"/>
    </row>
    <row r="86" spans="3:9" ht="15">
      <c r="C86" s="1">
        <v>6</v>
      </c>
      <c r="D86" s="1" t="s">
        <v>68</v>
      </c>
      <c r="E86" s="1"/>
      <c r="F86" s="1"/>
      <c r="G86" s="1" t="s">
        <v>53</v>
      </c>
      <c r="H86" s="1"/>
      <c r="I86" s="1">
        <v>13445.52</v>
      </c>
    </row>
    <row r="87" spans="3:9" ht="15">
      <c r="C87" s="1">
        <v>7</v>
      </c>
      <c r="D87" s="1" t="s">
        <v>69</v>
      </c>
      <c r="E87" s="1"/>
      <c r="F87" s="1"/>
      <c r="G87" s="1" t="s">
        <v>53</v>
      </c>
      <c r="H87" s="1"/>
      <c r="I87" s="1"/>
    </row>
    <row r="88" spans="3:9" ht="15">
      <c r="C88" s="1">
        <v>8</v>
      </c>
      <c r="D88" s="1" t="s">
        <v>54</v>
      </c>
      <c r="E88" s="1"/>
      <c r="F88" s="1"/>
      <c r="G88" s="1" t="s">
        <v>53</v>
      </c>
      <c r="H88" s="1"/>
      <c r="I88" s="1"/>
    </row>
    <row r="89" spans="3:9" ht="15">
      <c r="C89" s="1">
        <v>9</v>
      </c>
      <c r="D89" s="1" t="s">
        <v>70</v>
      </c>
      <c r="E89" s="1"/>
      <c r="F89" s="1"/>
      <c r="G89" s="1" t="s">
        <v>53</v>
      </c>
      <c r="H89" s="1"/>
      <c r="I89" s="1"/>
    </row>
    <row r="90" spans="3:9" ht="15">
      <c r="C90" s="1">
        <v>10</v>
      </c>
      <c r="D90" s="1" t="s">
        <v>71</v>
      </c>
      <c r="E90" s="1"/>
      <c r="F90" s="1"/>
      <c r="G90" s="1" t="s">
        <v>53</v>
      </c>
      <c r="H90" s="1"/>
      <c r="I90" s="1">
        <v>12198.48</v>
      </c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4" ht="15">
      <c r="E94" t="s">
        <v>72</v>
      </c>
    </row>
    <row r="95" ht="15">
      <c r="E95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2:X79"/>
  <sheetViews>
    <sheetView view="pageBreakPreview" zoomScale="80" zoomScaleSheetLayoutView="80" zoomScalePageLayoutView="0" workbookViewId="0" topLeftCell="A45">
      <selection activeCell="H64" sqref="H64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31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32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4" t="s">
        <v>293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34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253</v>
      </c>
      <c r="Q46" s="172" t="s">
        <v>254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8530.91</v>
      </c>
      <c r="J47" s="81">
        <f>J50+J49</f>
        <v>5423.293</v>
      </c>
      <c r="K47" s="81">
        <f>I47-J47</f>
        <v>3107.617</v>
      </c>
      <c r="N47" s="238">
        <v>14932.640000000001</v>
      </c>
      <c r="O47" s="238">
        <v>13865.43</v>
      </c>
      <c r="P47" s="239">
        <v>8530.91</v>
      </c>
      <c r="Q47" s="239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4253.22</v>
      </c>
      <c r="J50" s="85">
        <f>H63</f>
        <v>1145.6</v>
      </c>
      <c r="K50" s="85">
        <f>I50-J50</f>
        <v>3107.6200000000003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5423.293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97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33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35">
        <f>ROUND(G56*C42,2)</f>
        <v>0</v>
      </c>
      <c r="I56" s="64"/>
      <c r="K56" s="98"/>
    </row>
    <row r="57" spans="1:11" ht="41.25" customHeight="1">
      <c r="A57" s="233" t="s">
        <v>264</v>
      </c>
      <c r="B57" s="376" t="s">
        <v>265</v>
      </c>
      <c r="C57" s="366"/>
      <c r="D57" s="366"/>
      <c r="E57" s="366"/>
      <c r="F57" s="366"/>
      <c r="G57" s="234">
        <v>1.34</v>
      </c>
      <c r="H57" s="235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233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f>1145.6</f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'04 15 г'!G72</f>
        <v>-40335.54399999999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-37227.92699999999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14932.640000000001</v>
      </c>
      <c r="F75" s="390"/>
      <c r="G75" s="367">
        <f>O47</f>
        <v>13865.43</v>
      </c>
      <c r="H75" s="390"/>
      <c r="L75" s="64">
        <f>E75-G75+H47-I47</f>
        <v>0.010000000000218279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  <mergeCell ref="B62:F62"/>
    <mergeCell ref="B63:F63"/>
    <mergeCell ref="B64:F64"/>
    <mergeCell ref="B65:F65"/>
    <mergeCell ref="B66:F66"/>
    <mergeCell ref="B67:F67"/>
    <mergeCell ref="G58:G59"/>
    <mergeCell ref="H58:H59"/>
    <mergeCell ref="A60:A61"/>
    <mergeCell ref="B60:F61"/>
    <mergeCell ref="G60:G61"/>
    <mergeCell ref="H60:H61"/>
    <mergeCell ref="B54:F54"/>
    <mergeCell ref="B55:F55"/>
    <mergeCell ref="B56:F56"/>
    <mergeCell ref="B57:F57"/>
    <mergeCell ref="A58:A59"/>
    <mergeCell ref="B58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2:X79"/>
  <sheetViews>
    <sheetView view="pageBreakPreview" zoomScale="80" zoomScaleSheetLayoutView="80" zoomScalePageLayoutView="0" workbookViewId="0" topLeftCell="A42">
      <selection activeCell="G72" sqref="G72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46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4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4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4" t="s">
        <v>294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41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7463.709999999999</v>
      </c>
      <c r="I47" s="80">
        <f>P47+Q47</f>
        <v>8654.08</v>
      </c>
      <c r="J47" s="81">
        <f>J50+J49</f>
        <v>5423.293</v>
      </c>
      <c r="K47" s="81">
        <f>I47-J47</f>
        <v>3230.7870000000003</v>
      </c>
      <c r="N47" s="238">
        <v>13865.43</v>
      </c>
      <c r="O47" s="238">
        <v>12675.050000000001</v>
      </c>
      <c r="P47" s="239">
        <v>8654.08</v>
      </c>
      <c r="Q47" s="239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ROUND(G49*C42,2)</f>
        <v>4277.69</v>
      </c>
      <c r="I49" s="85">
        <f>H49</f>
        <v>4277.69</v>
      </c>
      <c r="J49" s="85">
        <f>H55</f>
        <v>4277.692999999999</v>
      </c>
      <c r="K49" s="85">
        <f>I49-J49</f>
        <v>-0.0029999999997016857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ROUND(G50*C42,2)</f>
        <v>3186.02</v>
      </c>
      <c r="I50" s="85">
        <f>I47-I49</f>
        <v>4376.39</v>
      </c>
      <c r="J50" s="85">
        <f>H63</f>
        <v>1145.6</v>
      </c>
      <c r="K50" s="85">
        <f>I50-J50</f>
        <v>3230.7900000000004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5423.293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100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40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42">
        <f>ROUND(G56*C42,2)</f>
        <v>0</v>
      </c>
      <c r="I56" s="64"/>
      <c r="K56" s="98"/>
    </row>
    <row r="57" spans="1:11" ht="41.25" customHeight="1">
      <c r="A57" s="240" t="s">
        <v>264</v>
      </c>
      <c r="B57" s="376" t="s">
        <v>265</v>
      </c>
      <c r="C57" s="366"/>
      <c r="D57" s="366"/>
      <c r="E57" s="366"/>
      <c r="F57" s="366"/>
      <c r="G57" s="241">
        <v>1.34</v>
      </c>
      <c r="H57" s="242">
        <f>ROUND(G57*C42,2)</f>
        <v>795.02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>ROUND(G58*C42,2)</f>
        <v>1198.47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/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>G60*C42</f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/>
      <c r="I61" s="64"/>
    </row>
    <row r="62" spans="1:9" ht="37.5">
      <c r="A62" s="240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>ROUND(G62*C42,2)</f>
        <v>1506.98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1145.6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f>1145.6</f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8.7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'05 15 г'!G72</f>
        <v>-37227.92699999999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-33997.139999999985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13865.43</v>
      </c>
      <c r="F75" s="390"/>
      <c r="G75" s="367">
        <f>O47</f>
        <v>12675.050000000001</v>
      </c>
      <c r="H75" s="390"/>
      <c r="L75" s="64">
        <f>E75-G75+H47-I47</f>
        <v>0.00999999999839929</v>
      </c>
    </row>
    <row r="78" spans="1:9" ht="18.75">
      <c r="A78" s="170" t="s">
        <v>288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2:F62"/>
    <mergeCell ref="B63:F63"/>
    <mergeCell ref="B64:F64"/>
    <mergeCell ref="B65:F65"/>
    <mergeCell ref="B66:F66"/>
    <mergeCell ref="B67:F67"/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2:X79"/>
  <sheetViews>
    <sheetView view="pageBreakPreview" zoomScale="80" zoomScaleSheetLayoutView="80" zoomScalePageLayoutView="0" workbookViewId="0" topLeftCell="A48">
      <selection activeCell="H66" sqref="H66:H67"/>
    </sheetView>
  </sheetViews>
  <sheetFormatPr defaultColWidth="9.140625" defaultRowHeight="15" outlineLevelCol="1"/>
  <cols>
    <col min="1" max="1" width="6.281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7.421875" style="46" hidden="1" customWidth="1" outlineLevel="1"/>
    <col min="18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4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4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295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41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</f>
        <v>12.58</v>
      </c>
      <c r="H47" s="80">
        <f>H49+H50</f>
        <v>7463.713999999999</v>
      </c>
      <c r="I47" s="80">
        <f>P47+Q47</f>
        <v>6705.639999999999</v>
      </c>
      <c r="J47" s="81">
        <f>J50+J49</f>
        <v>7824.092999999999</v>
      </c>
      <c r="K47" s="81">
        <f>I47-J47</f>
        <v>-1118.4529999999995</v>
      </c>
      <c r="N47" s="238">
        <v>12675.050000000001</v>
      </c>
      <c r="O47" s="238">
        <v>13433.109999999999</v>
      </c>
      <c r="P47" s="239">
        <v>6705.639999999999</v>
      </c>
      <c r="Q47" s="239">
        <v>0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G55</f>
        <v>7.21</v>
      </c>
      <c r="H49" s="85">
        <f>G49*C42</f>
        <v>4277.692999999999</v>
      </c>
      <c r="I49" s="85">
        <f>H49</f>
        <v>4277.692999999999</v>
      </c>
      <c r="J49" s="85">
        <f>H55</f>
        <v>4277.692999999999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5.37</v>
      </c>
      <c r="H50" s="85">
        <f>G50*C42</f>
        <v>3186.0209999999997</v>
      </c>
      <c r="I50" s="85">
        <f>I47-I49</f>
        <v>2427.947</v>
      </c>
      <c r="J50" s="85">
        <f>H63</f>
        <v>3546.3999999999996</v>
      </c>
      <c r="K50" s="85">
        <f>I50-J50</f>
        <v>-1118.4529999999995</v>
      </c>
      <c r="X50" s="105"/>
    </row>
    <row r="51" spans="2:24" ht="18" customHeight="1">
      <c r="B51" s="65"/>
      <c r="C51" s="67"/>
      <c r="D51" s="64"/>
      <c r="E51" s="64"/>
      <c r="F51" s="64"/>
      <c r="G51" s="65"/>
      <c r="H51" s="65"/>
      <c r="I51" s="64"/>
      <c r="X51" s="105"/>
    </row>
    <row r="52" spans="1:9" ht="18.75">
      <c r="A52" s="64"/>
      <c r="B52" s="86"/>
      <c r="C52" s="87"/>
      <c r="D52" s="88"/>
      <c r="E52" s="88"/>
      <c r="F52" s="88"/>
      <c r="G52" s="89" t="s">
        <v>249</v>
      </c>
      <c r="H52" s="89" t="s">
        <v>257</v>
      </c>
      <c r="I52" s="64"/>
    </row>
    <row r="53" spans="1:9" s="78" customFormat="1" ht="11.25" customHeight="1">
      <c r="A53" s="90"/>
      <c r="B53" s="91"/>
      <c r="C53" s="92"/>
      <c r="D53" s="93"/>
      <c r="E53" s="93"/>
      <c r="F53" s="93"/>
      <c r="G53" s="76" t="s">
        <v>53</v>
      </c>
      <c r="H53" s="76" t="s">
        <v>53</v>
      </c>
      <c r="I53" s="73"/>
    </row>
    <row r="54" spans="1:9" ht="37.5" customHeight="1">
      <c r="A54" s="94" t="s">
        <v>258</v>
      </c>
      <c r="B54" s="370" t="s">
        <v>281</v>
      </c>
      <c r="C54" s="371"/>
      <c r="D54" s="371"/>
      <c r="E54" s="371"/>
      <c r="F54" s="371"/>
      <c r="G54" s="48"/>
      <c r="H54" s="95">
        <f>H55+H63</f>
        <v>7824.092999999999</v>
      </c>
      <c r="I54" s="64"/>
    </row>
    <row r="55" spans="1:11" ht="18.75">
      <c r="A55" s="96" t="s">
        <v>260</v>
      </c>
      <c r="B55" s="372" t="s">
        <v>261</v>
      </c>
      <c r="C55" s="373"/>
      <c r="D55" s="373"/>
      <c r="E55" s="373"/>
      <c r="F55" s="374"/>
      <c r="G55" s="100">
        <f>G56+G57+G58+G60+G62</f>
        <v>7.21</v>
      </c>
      <c r="H55" s="97">
        <f>H56+H57+H58+H60+H62</f>
        <v>4277.692999999999</v>
      </c>
      <c r="I55" s="64"/>
      <c r="K55" s="98"/>
    </row>
    <row r="56" spans="1:11" ht="37.5">
      <c r="A56" s="240" t="s">
        <v>262</v>
      </c>
      <c r="B56" s="375" t="s">
        <v>263</v>
      </c>
      <c r="C56" s="373"/>
      <c r="D56" s="373"/>
      <c r="E56" s="373"/>
      <c r="F56" s="374"/>
      <c r="G56" s="100">
        <v>0</v>
      </c>
      <c r="H56" s="242">
        <f>G56*C$42</f>
        <v>0</v>
      </c>
      <c r="I56" s="64"/>
      <c r="K56" s="98"/>
    </row>
    <row r="57" spans="1:11" ht="41.25" customHeight="1">
      <c r="A57" s="240" t="s">
        <v>264</v>
      </c>
      <c r="B57" s="376" t="s">
        <v>265</v>
      </c>
      <c r="C57" s="366"/>
      <c r="D57" s="366"/>
      <c r="E57" s="366"/>
      <c r="F57" s="366"/>
      <c r="G57" s="241">
        <v>1.34</v>
      </c>
      <c r="H57" s="242">
        <f aca="true" t="shared" si="0" ref="H57:H62">G57*C$42</f>
        <v>795.0219999999999</v>
      </c>
      <c r="I57" s="64"/>
      <c r="K57" s="98"/>
    </row>
    <row r="58" spans="1:9" ht="15" customHeight="1">
      <c r="A58" s="358" t="s">
        <v>266</v>
      </c>
      <c r="B58" s="369" t="s">
        <v>267</v>
      </c>
      <c r="C58" s="363"/>
      <c r="D58" s="363"/>
      <c r="E58" s="363"/>
      <c r="F58" s="363"/>
      <c r="G58" s="367">
        <v>2.02</v>
      </c>
      <c r="H58" s="368">
        <f t="shared" si="0"/>
        <v>1198.466</v>
      </c>
      <c r="I58" s="64"/>
    </row>
    <row r="59" spans="1:9" ht="44.25" customHeight="1">
      <c r="A59" s="358"/>
      <c r="B59" s="363"/>
      <c r="C59" s="363"/>
      <c r="D59" s="363"/>
      <c r="E59" s="363"/>
      <c r="F59" s="363"/>
      <c r="G59" s="367"/>
      <c r="H59" s="368">
        <f t="shared" si="0"/>
        <v>0</v>
      </c>
      <c r="I59" s="64"/>
    </row>
    <row r="60" spans="1:9" ht="21" customHeight="1">
      <c r="A60" s="358" t="s">
        <v>268</v>
      </c>
      <c r="B60" s="369" t="s">
        <v>269</v>
      </c>
      <c r="C60" s="363"/>
      <c r="D60" s="363"/>
      <c r="E60" s="363"/>
      <c r="F60" s="363"/>
      <c r="G60" s="367">
        <v>1.31</v>
      </c>
      <c r="H60" s="368">
        <f t="shared" si="0"/>
        <v>777.223</v>
      </c>
      <c r="I60" s="64"/>
    </row>
    <row r="61" spans="1:9" ht="18.75">
      <c r="A61" s="358"/>
      <c r="B61" s="363"/>
      <c r="C61" s="363"/>
      <c r="D61" s="363"/>
      <c r="E61" s="363"/>
      <c r="F61" s="363"/>
      <c r="G61" s="367"/>
      <c r="H61" s="368">
        <f t="shared" si="0"/>
        <v>0</v>
      </c>
      <c r="I61" s="64"/>
    </row>
    <row r="62" spans="1:9" ht="37.5">
      <c r="A62" s="240" t="s">
        <v>270</v>
      </c>
      <c r="B62" s="363" t="s">
        <v>271</v>
      </c>
      <c r="C62" s="363"/>
      <c r="D62" s="363"/>
      <c r="E62" s="363"/>
      <c r="F62" s="363"/>
      <c r="G62" s="89">
        <v>2.54</v>
      </c>
      <c r="H62" s="104">
        <f t="shared" si="0"/>
        <v>1506.982</v>
      </c>
      <c r="I62" s="64"/>
    </row>
    <row r="63" spans="1:9" ht="18.75">
      <c r="A63" s="95" t="s">
        <v>272</v>
      </c>
      <c r="B63" s="364" t="s">
        <v>273</v>
      </c>
      <c r="C63" s="360"/>
      <c r="D63" s="360"/>
      <c r="E63" s="360"/>
      <c r="F63" s="360"/>
      <c r="G63" s="95"/>
      <c r="H63" s="95">
        <f>SUM(H64:H69)</f>
        <v>3546.3999999999996</v>
      </c>
      <c r="I63" s="64"/>
    </row>
    <row r="64" spans="1:9" ht="18.75">
      <c r="A64" s="105"/>
      <c r="B64" s="365" t="s">
        <v>274</v>
      </c>
      <c r="C64" s="366"/>
      <c r="D64" s="366"/>
      <c r="E64" s="366"/>
      <c r="F64" s="366"/>
      <c r="G64" s="106"/>
      <c r="H64" s="107">
        <f>1145.6</f>
        <v>1145.6</v>
      </c>
      <c r="I64" s="64"/>
    </row>
    <row r="65" spans="1:9" ht="37.5" customHeight="1">
      <c r="A65" s="105"/>
      <c r="B65" s="365" t="s">
        <v>282</v>
      </c>
      <c r="C65" s="366"/>
      <c r="D65" s="366"/>
      <c r="E65" s="366"/>
      <c r="F65" s="366"/>
      <c r="G65" s="104"/>
      <c r="H65" s="104"/>
      <c r="I65" s="64"/>
    </row>
    <row r="66" spans="1:9" ht="18.75" customHeight="1">
      <c r="A66" s="105"/>
      <c r="B66" s="357" t="s">
        <v>315</v>
      </c>
      <c r="C66" s="358"/>
      <c r="D66" s="358"/>
      <c r="E66" s="358"/>
      <c r="F66" s="358"/>
      <c r="G66" s="104"/>
      <c r="H66" s="104">
        <v>989.6</v>
      </c>
      <c r="I66" s="64"/>
    </row>
    <row r="67" spans="1:9" ht="18.75" customHeight="1">
      <c r="A67" s="105"/>
      <c r="B67" s="357" t="s">
        <v>316</v>
      </c>
      <c r="C67" s="358"/>
      <c r="D67" s="358"/>
      <c r="E67" s="358"/>
      <c r="F67" s="358"/>
      <c r="G67" s="104"/>
      <c r="H67" s="104">
        <v>1411.2</v>
      </c>
      <c r="I67" s="64"/>
    </row>
    <row r="68" spans="1:9" ht="1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ht="18.75" customHeight="1">
      <c r="A69" s="105"/>
      <c r="B69" s="357" t="s">
        <v>277</v>
      </c>
      <c r="C69" s="358"/>
      <c r="D69" s="358"/>
      <c r="E69" s="358"/>
      <c r="F69" s="358"/>
      <c r="G69" s="104"/>
      <c r="H69" s="104"/>
      <c r="I69" s="64"/>
    </row>
    <row r="70" spans="1:9" s="78" customFormat="1" ht="12.75">
      <c r="A70" s="111"/>
      <c r="B70" s="112"/>
      <c r="C70" s="113"/>
      <c r="D70" s="113"/>
      <c r="E70" s="113"/>
      <c r="F70" s="113"/>
      <c r="G70" s="114" t="s">
        <v>53</v>
      </c>
      <c r="H70" s="73"/>
      <c r="I70" s="73"/>
    </row>
    <row r="71" spans="1:9" ht="18.75">
      <c r="A71" s="105"/>
      <c r="B71" s="394" t="s">
        <v>308</v>
      </c>
      <c r="C71" s="395"/>
      <c r="D71" s="395"/>
      <c r="E71" s="395"/>
      <c r="F71" s="395"/>
      <c r="G71" s="115">
        <f>'06 15 г'!G72</f>
        <v>-33997.139999999985</v>
      </c>
      <c r="H71" s="64"/>
      <c r="I71" s="64"/>
    </row>
    <row r="72" spans="1:9" ht="27.75" customHeight="1">
      <c r="A72" s="105"/>
      <c r="B72" s="394" t="s">
        <v>309</v>
      </c>
      <c r="C72" s="395"/>
      <c r="D72" s="395"/>
      <c r="E72" s="395"/>
      <c r="F72" s="395"/>
      <c r="G72" s="116">
        <f>G71+I47-H54</f>
        <v>-35115.592999999986</v>
      </c>
      <c r="H72" s="117"/>
      <c r="I72" s="64"/>
    </row>
    <row r="73" spans="1:9" ht="18.75">
      <c r="A73" s="65"/>
      <c r="B73" s="361"/>
      <c r="C73" s="362"/>
      <c r="D73" s="362"/>
      <c r="E73" s="362"/>
      <c r="F73" s="362"/>
      <c r="G73" s="117"/>
      <c r="H73" s="105"/>
      <c r="I73" s="64"/>
    </row>
    <row r="74" spans="1:12" ht="18.75">
      <c r="A74" s="64"/>
      <c r="B74" s="113"/>
      <c r="C74" s="113"/>
      <c r="D74" s="113"/>
      <c r="E74" s="388" t="s">
        <v>303</v>
      </c>
      <c r="F74" s="389"/>
      <c r="G74" s="367" t="s">
        <v>304</v>
      </c>
      <c r="H74" s="390"/>
      <c r="I74" s="64"/>
      <c r="L74" s="46" t="s">
        <v>305</v>
      </c>
    </row>
    <row r="75" spans="2:12" ht="18.75">
      <c r="B75" s="391" t="s">
        <v>307</v>
      </c>
      <c r="C75" s="392"/>
      <c r="D75" s="393"/>
      <c r="E75" s="367">
        <f>N47</f>
        <v>12675.050000000001</v>
      </c>
      <c r="F75" s="390"/>
      <c r="G75" s="367">
        <f>O47</f>
        <v>13433.109999999999</v>
      </c>
      <c r="H75" s="390"/>
      <c r="L75" s="64">
        <f>E75-G75+H47-I47</f>
        <v>0.01400000000194268</v>
      </c>
    </row>
    <row r="78" spans="1:9" ht="18.75">
      <c r="A78" s="170" t="s">
        <v>317</v>
      </c>
      <c r="I78" s="173" t="s">
        <v>72</v>
      </c>
    </row>
    <row r="79" spans="1:9" ht="18.75">
      <c r="A79" s="170" t="s">
        <v>289</v>
      </c>
      <c r="I79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4">
    <mergeCell ref="C14:D15"/>
    <mergeCell ref="A35:K36"/>
    <mergeCell ref="B47:F47"/>
    <mergeCell ref="B48:F48"/>
    <mergeCell ref="B49:F49"/>
    <mergeCell ref="B50:F50"/>
    <mergeCell ref="B54:F54"/>
    <mergeCell ref="B55:F55"/>
    <mergeCell ref="B56:F56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62:F62"/>
    <mergeCell ref="B63:F63"/>
    <mergeCell ref="B64:F64"/>
    <mergeCell ref="B65:F65"/>
    <mergeCell ref="B66:F66"/>
    <mergeCell ref="B67:F67"/>
    <mergeCell ref="G74:H74"/>
    <mergeCell ref="B75:D75"/>
    <mergeCell ref="E75:F75"/>
    <mergeCell ref="G75:H75"/>
    <mergeCell ref="B68:F68"/>
    <mergeCell ref="B69:F69"/>
    <mergeCell ref="B71:F71"/>
    <mergeCell ref="B72:F72"/>
    <mergeCell ref="B73:F73"/>
    <mergeCell ref="E74:F7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2:X78"/>
  <sheetViews>
    <sheetView view="pageBreakPreview" zoomScale="80" zoomScaleSheetLayoutView="80" zoomScalePageLayoutView="0" workbookViewId="0" topLeftCell="A50">
      <selection activeCell="H72" sqref="H72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4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4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296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8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46" t="s">
        <v>251</v>
      </c>
      <c r="R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12.58</v>
      </c>
      <c r="H47" s="80">
        <f>H49+H50+H51</f>
        <v>7463.714</v>
      </c>
      <c r="I47" s="80">
        <f>I49+I50+I51</f>
        <v>6709.5999999999985</v>
      </c>
      <c r="J47" s="80">
        <f>J50+J49+J51</f>
        <v>4943.982999999999</v>
      </c>
      <c r="K47" s="80">
        <f>I47-J47</f>
        <v>1765.6169999999993</v>
      </c>
      <c r="L47" s="257">
        <f>K49+K50+K51</f>
        <v>1765.6169999999995</v>
      </c>
      <c r="N47" s="238">
        <v>13433.109999999999</v>
      </c>
      <c r="O47" s="238">
        <v>14187.210000000003</v>
      </c>
      <c r="P47" s="239">
        <v>6043.319999999999</v>
      </c>
      <c r="Q47" s="239">
        <v>0</v>
      </c>
      <c r="R47" s="256">
        <v>666.28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7.21</v>
      </c>
      <c r="H49" s="85">
        <f>G49*C42</f>
        <v>4277.692999999999</v>
      </c>
      <c r="I49" s="85">
        <f>H49</f>
        <v>4277.692999999999</v>
      </c>
      <c r="J49" s="85">
        <f>H56</f>
        <v>4277.692999999999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3.37</v>
      </c>
      <c r="H50" s="85">
        <f>G50*C42</f>
        <v>1999.4209999999998</v>
      </c>
      <c r="I50" s="85">
        <f>P47+Q47-I49</f>
        <v>1765.6269999999995</v>
      </c>
      <c r="J50" s="85">
        <f>H62-H63</f>
        <v>0</v>
      </c>
      <c r="K50" s="85">
        <f>I50-J50</f>
        <v>1765.6269999999995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666.28</v>
      </c>
      <c r="J51" s="85">
        <f>H63</f>
        <v>666.29</v>
      </c>
      <c r="K51" s="85">
        <f>I51-J51</f>
        <v>-0.009999999999990905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4943.982999999999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7.21</v>
      </c>
      <c r="H56" s="97">
        <f>SUM(H57:H61)</f>
        <v>4277.692999999999</v>
      </c>
      <c r="I56" s="64"/>
      <c r="K56" s="98"/>
    </row>
    <row r="57" spans="1:11" ht="37.5">
      <c r="A57" s="245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47">
        <f>G57*C$42</f>
        <v>0</v>
      </c>
      <c r="I57" s="64"/>
      <c r="K57" s="98"/>
    </row>
    <row r="58" spans="1:11" ht="41.25" customHeight="1">
      <c r="A58" s="245" t="s">
        <v>264</v>
      </c>
      <c r="B58" s="376" t="s">
        <v>265</v>
      </c>
      <c r="C58" s="366"/>
      <c r="D58" s="366"/>
      <c r="E58" s="366"/>
      <c r="F58" s="366"/>
      <c r="G58" s="246">
        <v>1.34</v>
      </c>
      <c r="H58" s="247">
        <f>G58*C$42</f>
        <v>795.0219999999999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2.02</v>
      </c>
      <c r="H59" s="251">
        <f>G59*C$42</f>
        <v>1198.466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1.31</v>
      </c>
      <c r="H60" s="251">
        <f>G60*C$42</f>
        <v>777.223</v>
      </c>
      <c r="I60" s="64"/>
    </row>
    <row r="61" spans="1:9" ht="37.5">
      <c r="A61" s="245" t="s">
        <v>270</v>
      </c>
      <c r="B61" s="363" t="s">
        <v>271</v>
      </c>
      <c r="C61" s="363"/>
      <c r="D61" s="363"/>
      <c r="E61" s="363"/>
      <c r="F61" s="363"/>
      <c r="G61" s="89">
        <v>2.54</v>
      </c>
      <c r="H61" s="104">
        <f>G61*C$42</f>
        <v>1506.982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666.29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666.29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'07 15 г'!G72</f>
        <v>-35115.592999999986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G70+I47-H55</f>
        <v>-33349.97599999999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13433.109999999999</v>
      </c>
      <c r="F74" s="390"/>
      <c r="G74" s="367">
        <f>O47</f>
        <v>14187.210000000003</v>
      </c>
      <c r="H74" s="390"/>
      <c r="L74" s="64">
        <f>E74-G74+H47-I47</f>
        <v>0.013999999997395207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B55:F55"/>
    <mergeCell ref="B56:F56"/>
    <mergeCell ref="B57:F57"/>
    <mergeCell ref="B58:F58"/>
    <mergeCell ref="C14:D15"/>
    <mergeCell ref="A35:K36"/>
    <mergeCell ref="B47:F47"/>
    <mergeCell ref="B48:F48"/>
    <mergeCell ref="B49:F49"/>
    <mergeCell ref="B50:F50"/>
    <mergeCell ref="B71:F71"/>
    <mergeCell ref="B72:F72"/>
    <mergeCell ref="E73:F73"/>
    <mergeCell ref="B61:F61"/>
    <mergeCell ref="B62:F62"/>
    <mergeCell ref="B63:F63"/>
    <mergeCell ref="B64:F64"/>
    <mergeCell ref="B65:F65"/>
    <mergeCell ref="B66:F66"/>
    <mergeCell ref="G73:H73"/>
    <mergeCell ref="B74:D74"/>
    <mergeCell ref="E74:F74"/>
    <mergeCell ref="G74:H74"/>
    <mergeCell ref="B51:F51"/>
    <mergeCell ref="B59:F59"/>
    <mergeCell ref="B60:F60"/>
    <mergeCell ref="B67:F67"/>
    <mergeCell ref="B68:F68"/>
    <mergeCell ref="B70:F7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A2:X78"/>
  <sheetViews>
    <sheetView view="pageBreakPreview" zoomScale="80" zoomScaleSheetLayoutView="80" zoomScalePageLayoutView="0" workbookViewId="0" topLeftCell="A45">
      <selection activeCell="H51" sqref="H51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61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62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306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8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59" t="s">
        <v>251</v>
      </c>
      <c r="R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12.58</v>
      </c>
      <c r="H47" s="80">
        <f>H49+H50+H51</f>
        <v>7463.714</v>
      </c>
      <c r="I47" s="80">
        <f>I49+I50+I51</f>
        <v>5921.99</v>
      </c>
      <c r="J47" s="80">
        <f>J50+J49+J51</f>
        <v>5217.883</v>
      </c>
      <c r="K47" s="80">
        <f>I47-J47</f>
        <v>704.107</v>
      </c>
      <c r="L47" s="257">
        <f>K49+K50+K51</f>
        <v>704.1070000000009</v>
      </c>
      <c r="N47" s="238">
        <v>14187.210000000003</v>
      </c>
      <c r="O47" s="238">
        <v>15728.919999999996</v>
      </c>
      <c r="P47" s="239">
        <v>4981.8</v>
      </c>
      <c r="Q47" s="239">
        <v>0</v>
      </c>
      <c r="R47" s="256">
        <v>940.19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7.21</v>
      </c>
      <c r="H49" s="85">
        <f>G49*C42</f>
        <v>4277.692999999999</v>
      </c>
      <c r="I49" s="85">
        <f>H49</f>
        <v>4277.692999999999</v>
      </c>
      <c r="J49" s="85">
        <f>H56</f>
        <v>4277.692999999999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3.37</v>
      </c>
      <c r="H50" s="85">
        <f>G50*C42</f>
        <v>1999.4209999999998</v>
      </c>
      <c r="I50" s="85">
        <f>P47+Q47-I49</f>
        <v>704.1070000000009</v>
      </c>
      <c r="J50" s="85">
        <f>H62-H63</f>
        <v>0</v>
      </c>
      <c r="K50" s="85">
        <f>I50-J50</f>
        <v>704.1070000000009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940.19</v>
      </c>
      <c r="J51" s="85">
        <f>H63</f>
        <v>940.19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5217.883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7.21</v>
      </c>
      <c r="H56" s="97">
        <f>SUM(H57:H61)</f>
        <v>4277.692999999999</v>
      </c>
      <c r="I56" s="64"/>
      <c r="K56" s="98"/>
    </row>
    <row r="57" spans="1:11" ht="37.5">
      <c r="A57" s="258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60">
        <f>G57*C$42</f>
        <v>0</v>
      </c>
      <c r="I57" s="64"/>
      <c r="K57" s="98"/>
    </row>
    <row r="58" spans="1:11" ht="41.25" customHeight="1">
      <c r="A58" s="258" t="s">
        <v>264</v>
      </c>
      <c r="B58" s="376" t="s">
        <v>265</v>
      </c>
      <c r="C58" s="366"/>
      <c r="D58" s="366"/>
      <c r="E58" s="366"/>
      <c r="F58" s="366"/>
      <c r="G58" s="259">
        <v>1.34</v>
      </c>
      <c r="H58" s="260">
        <f>G58*C$42</f>
        <v>795.0219999999999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2.02</v>
      </c>
      <c r="H59" s="251">
        <f>G59*C$42</f>
        <v>1198.466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1.31</v>
      </c>
      <c r="H60" s="251">
        <f>G60*C$42</f>
        <v>777.223</v>
      </c>
      <c r="I60" s="64"/>
    </row>
    <row r="61" spans="1:9" ht="37.5">
      <c r="A61" s="258" t="s">
        <v>270</v>
      </c>
      <c r="B61" s="363" t="s">
        <v>271</v>
      </c>
      <c r="C61" s="363"/>
      <c r="D61" s="363"/>
      <c r="E61" s="363"/>
      <c r="F61" s="363"/>
      <c r="G61" s="89">
        <v>2.54</v>
      </c>
      <c r="H61" s="104">
        <f>G61*C$42</f>
        <v>1506.982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940.19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940.19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'08 15 г'!G71</f>
        <v>-33349.97599999999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G70+I47-H55</f>
        <v>-32645.86899999999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14187.210000000003</v>
      </c>
      <c r="F74" s="390"/>
      <c r="G74" s="367">
        <f>O47</f>
        <v>15728.919999999996</v>
      </c>
      <c r="H74" s="390"/>
      <c r="L74" s="64">
        <f>E74-G74+H47-I47</f>
        <v>0.014000000006490154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2:X78"/>
  <sheetViews>
    <sheetView view="pageBreakPreview" zoomScale="80" zoomScaleSheetLayoutView="80" zoomScalePageLayoutView="0" workbookViewId="0" topLeftCell="A48">
      <selection activeCell="I51" sqref="I51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6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6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247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66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15334.410000000002</v>
      </c>
      <c r="J47" s="80">
        <f>J50+J49+J51</f>
        <v>5610.056</v>
      </c>
      <c r="K47" s="80">
        <f>I47-J47</f>
        <v>9724.354000000003</v>
      </c>
      <c r="L47" s="257">
        <f>K49+K50+K51</f>
        <v>9724.354000000001</v>
      </c>
      <c r="N47" s="238">
        <v>15728.919999999996</v>
      </c>
      <c r="O47" s="238">
        <v>7858.210000000001</v>
      </c>
      <c r="P47" s="239">
        <v>14067.310000000001</v>
      </c>
      <c r="Q47" s="239">
        <v>0</v>
      </c>
      <c r="R47" s="256">
        <v>1267.1000000000001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9724.354000000001</v>
      </c>
      <c r="J50" s="85">
        <f>H62-H63</f>
        <v>0</v>
      </c>
      <c r="K50" s="85">
        <f>I50-J50</f>
        <v>9724.354000000001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1267.1000000000001</v>
      </c>
      <c r="J51" s="85">
        <f>H63</f>
        <v>1267.1000000000001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5610.056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265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67">
        <f>G57*C$42</f>
        <v>0</v>
      </c>
      <c r="I57" s="64"/>
      <c r="K57" s="98"/>
    </row>
    <row r="58" spans="1:11" ht="41.25" customHeight="1">
      <c r="A58" s="265" t="s">
        <v>264</v>
      </c>
      <c r="B58" s="376" t="s">
        <v>265</v>
      </c>
      <c r="C58" s="366"/>
      <c r="D58" s="366"/>
      <c r="E58" s="366"/>
      <c r="F58" s="366"/>
      <c r="G58" s="266">
        <v>1.53</v>
      </c>
      <c r="H58" s="267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265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1267.1000000000001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1267.1000000000001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'09 15 г'!G71</f>
        <v>-32645.86899999999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-22921.514999999992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15728.919999999996</v>
      </c>
      <c r="F74" s="390"/>
      <c r="G74" s="367">
        <f>O47</f>
        <v>7858.210000000001</v>
      </c>
      <c r="H74" s="390"/>
      <c r="L74" s="64">
        <f>E74-G74+H47-I47</f>
        <v>1056.0879999999943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</sheetPr>
  <dimension ref="A2:X78"/>
  <sheetViews>
    <sheetView view="pageBreakPreview" zoomScale="80" zoomScaleSheetLayoutView="80" zoomScalePageLayoutView="0" workbookViewId="0" topLeftCell="A42">
      <selection activeCell="R47" activeCellId="1" sqref="P47 R47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6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6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280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71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6971.33</v>
      </c>
      <c r="J47" s="80">
        <f>J50+J49+J51</f>
        <v>5251.6759999999995</v>
      </c>
      <c r="K47" s="80">
        <f>I47-J47</f>
        <v>1719.6540000000005</v>
      </c>
      <c r="L47" s="257">
        <f>K49+K50+K51</f>
        <v>1719.6540000000005</v>
      </c>
      <c r="N47" s="238">
        <v>7858.210000000001</v>
      </c>
      <c r="O47" s="238">
        <v>10462.759999999998</v>
      </c>
      <c r="P47" s="239">
        <v>6062.610000000001</v>
      </c>
      <c r="Q47" s="239">
        <v>0</v>
      </c>
      <c r="R47" s="256">
        <v>908.7199999999998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1719.6540000000005</v>
      </c>
      <c r="J50" s="85">
        <f>H62-H63</f>
        <v>0</v>
      </c>
      <c r="K50" s="85">
        <f>I50-J50</f>
        <v>1719.6540000000005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908.7199999999998</v>
      </c>
      <c r="J51" s="85">
        <f>H63</f>
        <v>908.7199999999998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5251.6759999999995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270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72">
        <f>G57*C$42</f>
        <v>0</v>
      </c>
      <c r="I57" s="64"/>
      <c r="K57" s="98"/>
    </row>
    <row r="58" spans="1:11" ht="41.25" customHeight="1">
      <c r="A58" s="270" t="s">
        <v>264</v>
      </c>
      <c r="B58" s="376" t="s">
        <v>265</v>
      </c>
      <c r="C58" s="366"/>
      <c r="D58" s="366"/>
      <c r="E58" s="366"/>
      <c r="F58" s="366"/>
      <c r="G58" s="271">
        <v>1.53</v>
      </c>
      <c r="H58" s="272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270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908.7199999999998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908.7199999999998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'10 15 г'!G71</f>
        <v>-22921.514999999992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-21201.86099999999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7858.210000000001</v>
      </c>
      <c r="F74" s="390"/>
      <c r="G74" s="367">
        <f>O47</f>
        <v>10462.759999999998</v>
      </c>
      <c r="H74" s="390"/>
      <c r="L74" s="64">
        <f>E74-G74+H47-I47</f>
        <v>-1056.091999999997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</sheetPr>
  <dimension ref="A2:X78"/>
  <sheetViews>
    <sheetView view="pageBreakPreview" zoomScale="80" zoomScaleSheetLayoutView="80" zoomScalePageLayoutView="0" workbookViewId="0" topLeftCell="A48">
      <selection activeCell="G71" sqref="G71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76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77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283</v>
      </c>
      <c r="D43" s="46" t="s">
        <v>312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74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10131.960000000003</v>
      </c>
      <c r="J47" s="80">
        <f>J50+J49+J51</f>
        <v>5467.915999999999</v>
      </c>
      <c r="K47" s="80">
        <f>I47-J47</f>
        <v>4664.0440000000035</v>
      </c>
      <c r="L47" s="257">
        <f>K49+K50+K51</f>
        <v>4664.044000000002</v>
      </c>
      <c r="N47" s="238">
        <v>10462.759999999998</v>
      </c>
      <c r="O47" s="238">
        <v>8850.590000000002</v>
      </c>
      <c r="P47" s="239">
        <v>9007.000000000002</v>
      </c>
      <c r="Q47" s="239">
        <v>0</v>
      </c>
      <c r="R47" s="256">
        <v>1124.9600000000003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4664.044000000002</v>
      </c>
      <c r="J50" s="85">
        <f>H62-H63</f>
        <v>0</v>
      </c>
      <c r="K50" s="85">
        <f>I50-J50</f>
        <v>4664.044000000002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1124.9600000000003</v>
      </c>
      <c r="J51" s="85">
        <f>H63</f>
        <v>1124.9600000000003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5467.915999999999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273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75">
        <f>G57*C$42</f>
        <v>0</v>
      </c>
      <c r="I57" s="64"/>
      <c r="K57" s="98"/>
    </row>
    <row r="58" spans="1:11" ht="41.25" customHeight="1">
      <c r="A58" s="273" t="s">
        <v>264</v>
      </c>
      <c r="B58" s="376" t="s">
        <v>265</v>
      </c>
      <c r="C58" s="366"/>
      <c r="D58" s="366"/>
      <c r="E58" s="366"/>
      <c r="F58" s="366"/>
      <c r="G58" s="274">
        <v>1.53</v>
      </c>
      <c r="H58" s="275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273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13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1124.9600000000003</v>
      </c>
      <c r="I62" s="64"/>
      <c r="L62" s="64">
        <f>H62+'11 15 г'!H62+'10 15 г'!H62+'09 15 г'!H62+'08 15 г'!H62+'07 15 г'!H63+'06 15 г'!H63+'05 15 г'!H63+'04 15 г'!H63+'03 15 г'!H63+'02 15 г'!H63+'01 15 г'!H63-L63</f>
        <v>4044.6499999999996</v>
      </c>
      <c r="M62" s="46" t="s">
        <v>323</v>
      </c>
    </row>
    <row r="63" spans="1:13" ht="18.75">
      <c r="A63" s="105"/>
      <c r="B63" s="365" t="s">
        <v>274</v>
      </c>
      <c r="C63" s="366"/>
      <c r="D63" s="366"/>
      <c r="E63" s="366"/>
      <c r="F63" s="366"/>
      <c r="G63" s="106"/>
      <c r="H63" s="107">
        <v>1124.9600000000003</v>
      </c>
      <c r="I63" s="64"/>
      <c r="L63" s="64">
        <f>H63+'11 15 г'!H63+'10 15 г'!H63+'09 15 г'!H63+'08 15 г'!H63+'07 15 г'!H64+'06 15 г'!H64+'05 15 г'!H64+'04 15 г'!H64+'03 15 г'!H64+'02 15 г'!H64+'01 15 г'!H64</f>
        <v>12926.460000000001</v>
      </c>
      <c r="M63" s="46" t="s">
        <v>322</v>
      </c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'11 15 г'!G71</f>
        <v>-21201.86099999999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-16537.81699999999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10462.759999999998</v>
      </c>
      <c r="F74" s="390"/>
      <c r="G74" s="367">
        <f>O47</f>
        <v>8850.590000000002</v>
      </c>
      <c r="H74" s="390"/>
      <c r="L74" s="64">
        <f>E74-G74+H47-I47</f>
        <v>-0.002000000005864422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51">
      <selection activeCell="I63" sqref="I63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81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82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284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79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8005.659999999999</v>
      </c>
      <c r="J47" s="80">
        <f>J50+J49+J51</f>
        <v>5801.605999999999</v>
      </c>
      <c r="K47" s="80">
        <f>I47-J47</f>
        <v>2204.054</v>
      </c>
      <c r="L47" s="257">
        <f>K49+K50+K51</f>
        <v>2204.053999999999</v>
      </c>
      <c r="N47" s="238">
        <v>8850.590000000002</v>
      </c>
      <c r="O47" s="238">
        <v>9364.720000000001</v>
      </c>
      <c r="P47" s="239">
        <v>6907.009999999999</v>
      </c>
      <c r="Q47" s="239">
        <v>0</v>
      </c>
      <c r="R47" s="256">
        <v>1098.6499999999999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2564.053999999999</v>
      </c>
      <c r="J50" s="85">
        <f>H62-H63</f>
        <v>360</v>
      </c>
      <c r="K50" s="85">
        <f>I50-J50</f>
        <v>2204.053999999999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1098.6499999999999</v>
      </c>
      <c r="J51" s="85">
        <f>H63</f>
        <v>1098.6499999999999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5801.605999999999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278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80">
        <f>G57*C$42</f>
        <v>0</v>
      </c>
      <c r="I57" s="64"/>
      <c r="K57" s="98"/>
    </row>
    <row r="58" spans="1:11" ht="41.25" customHeight="1">
      <c r="A58" s="278" t="s">
        <v>264</v>
      </c>
      <c r="B58" s="376" t="s">
        <v>265</v>
      </c>
      <c r="C58" s="366"/>
      <c r="D58" s="366"/>
      <c r="E58" s="366"/>
      <c r="F58" s="366"/>
      <c r="G58" s="279">
        <v>1.53</v>
      </c>
      <c r="H58" s="280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278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1458.6499999999999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1098.6499999999999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321</v>
      </c>
      <c r="C65" s="358"/>
      <c r="D65" s="358"/>
      <c r="E65" s="358"/>
      <c r="F65" s="358"/>
      <c r="G65" s="104"/>
      <c r="H65" s="104">
        <v>360</v>
      </c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'12 15 г'!G71</f>
        <v>-16537.81699999999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-14333.762999999988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8850.590000000002</v>
      </c>
      <c r="F74" s="390"/>
      <c r="G74" s="367">
        <f>O47</f>
        <v>9364.720000000001</v>
      </c>
      <c r="H74" s="390"/>
      <c r="L74" s="64">
        <f>E74-G74+H47-I47</f>
        <v>-0.0019999999976789695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44">
      <selection activeCell="Q47" sqref="Q47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86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87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286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84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6302.55</v>
      </c>
      <c r="J47" s="80">
        <f>J50+J49+J51</f>
        <v>5220.735999999999</v>
      </c>
      <c r="K47" s="80">
        <f>I47-J47</f>
        <v>1081.8140000000012</v>
      </c>
      <c r="L47" s="257">
        <f>K49+K50+K51</f>
        <v>1081.8140000000003</v>
      </c>
      <c r="N47" s="238">
        <v>9364.720000000001</v>
      </c>
      <c r="O47" s="238">
        <v>11581.97</v>
      </c>
      <c r="P47" s="239">
        <v>5424.77</v>
      </c>
      <c r="Q47" s="239"/>
      <c r="R47" s="256">
        <v>877.78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1081.8140000000003</v>
      </c>
      <c r="J50" s="85">
        <f>H62-H63</f>
        <v>0</v>
      </c>
      <c r="K50" s="85">
        <f>I50-J50</f>
        <v>1081.8140000000003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877.78</v>
      </c>
      <c r="J51" s="85">
        <f>H63</f>
        <v>877.78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5220.735999999999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283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85">
        <f>G57*C$42</f>
        <v>0</v>
      </c>
      <c r="I57" s="64"/>
      <c r="K57" s="98"/>
    </row>
    <row r="58" spans="1:11" ht="41.25" customHeight="1">
      <c r="A58" s="283" t="s">
        <v>264</v>
      </c>
      <c r="B58" s="376" t="s">
        <v>265</v>
      </c>
      <c r="C58" s="366"/>
      <c r="D58" s="366"/>
      <c r="E58" s="366"/>
      <c r="F58" s="366"/>
      <c r="G58" s="284">
        <v>1.53</v>
      </c>
      <c r="H58" s="285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283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877.78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877.78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'01 16 г'!G71</f>
        <v>-14333.762999999988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-13251.948999999988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9364.720000000001</v>
      </c>
      <c r="F74" s="390"/>
      <c r="G74" s="367">
        <f>O47</f>
        <v>11581.97</v>
      </c>
      <c r="H74" s="390"/>
      <c r="L74" s="64">
        <f>E74-G74+H47-I47</f>
        <v>-0.011999999997897248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31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96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2661.41</v>
      </c>
      <c r="C10" s="1">
        <v>3743.8</v>
      </c>
      <c r="D10" s="1">
        <v>2742.01</v>
      </c>
      <c r="E10" s="1"/>
      <c r="F10" s="1">
        <f>SUM(D10:E10)</f>
        <v>2742.01</v>
      </c>
      <c r="G10" s="1">
        <v>3663.2</v>
      </c>
      <c r="H10" s="1"/>
      <c r="I10" s="1"/>
    </row>
    <row r="11" spans="1:9" ht="15">
      <c r="A11" s="1" t="s">
        <v>11</v>
      </c>
      <c r="B11" s="1">
        <v>8717.88</v>
      </c>
      <c r="C11" s="1">
        <v>2493.91</v>
      </c>
      <c r="D11" s="1">
        <v>1826.59</v>
      </c>
      <c r="E11" s="1"/>
      <c r="F11" s="1">
        <v>1826.59</v>
      </c>
      <c r="G11" s="1">
        <v>9385.2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4568.6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 t="s">
        <v>97</v>
      </c>
      <c r="B20" s="1" t="s">
        <v>98</v>
      </c>
      <c r="C20" s="1"/>
      <c r="D20" s="1"/>
      <c r="E20" s="1"/>
      <c r="F20" s="1"/>
      <c r="G20" s="1"/>
      <c r="H20" s="1">
        <v>464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 t="s">
        <v>31</v>
      </c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595.2</v>
      </c>
      <c r="F38" s="1" t="s">
        <v>33</v>
      </c>
      <c r="G38" s="1"/>
      <c r="H38" s="1">
        <v>940.42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1964.16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81</v>
      </c>
      <c r="D43" s="1"/>
      <c r="E43" s="1">
        <v>0.57</v>
      </c>
      <c r="F43" s="1"/>
      <c r="G43" s="1"/>
      <c r="H43" s="1">
        <v>339.26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39</v>
      </c>
      <c r="D46" s="1"/>
      <c r="E46" s="1"/>
      <c r="F46" s="1">
        <v>0.32</v>
      </c>
      <c r="G46" s="1"/>
      <c r="H46" s="1">
        <v>190.46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SUM(H20:H48)</f>
        <v>3898.3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5" ht="15">
      <c r="D54" t="s">
        <v>41</v>
      </c>
      <c r="E54" t="s">
        <v>42</v>
      </c>
    </row>
    <row r="55" ht="15">
      <c r="D55" t="s">
        <v>43</v>
      </c>
    </row>
    <row r="59" ht="15">
      <c r="B59" t="s">
        <v>44</v>
      </c>
    </row>
    <row r="60" ht="15">
      <c r="F60" t="s">
        <v>45</v>
      </c>
    </row>
    <row r="61" ht="15">
      <c r="F61" t="s">
        <v>46</v>
      </c>
    </row>
    <row r="62" ht="15">
      <c r="F62" t="s">
        <v>75</v>
      </c>
    </row>
    <row r="63" spans="3:6" ht="15">
      <c r="C63">
        <v>595.2</v>
      </c>
      <c r="F63" t="s">
        <v>99</v>
      </c>
    </row>
    <row r="65" spans="3:9" ht="15">
      <c r="C65" s="1" t="s">
        <v>48</v>
      </c>
      <c r="D65" s="1" t="s">
        <v>49</v>
      </c>
      <c r="E65" s="1"/>
      <c r="F65" s="1"/>
      <c r="G65" s="1" t="s">
        <v>50</v>
      </c>
      <c r="H65" s="1" t="s">
        <v>51</v>
      </c>
      <c r="I65" s="1"/>
    </row>
    <row r="66" spans="3:9" ht="15">
      <c r="C66" s="2">
        <v>1</v>
      </c>
      <c r="D66" s="5" t="s">
        <v>52</v>
      </c>
      <c r="E66" s="2"/>
      <c r="F66" s="2"/>
      <c r="G66" s="2" t="s">
        <v>53</v>
      </c>
      <c r="H66" s="2"/>
      <c r="I66" s="2">
        <v>6237.71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6" t="s">
        <v>54</v>
      </c>
      <c r="E68" s="3"/>
      <c r="F68" s="3"/>
      <c r="G68" s="3" t="s">
        <v>53</v>
      </c>
      <c r="H68" s="3"/>
      <c r="I68" s="3">
        <v>4568.6</v>
      </c>
    </row>
    <row r="69" spans="3:9" ht="15">
      <c r="C69" s="1">
        <v>3</v>
      </c>
      <c r="D69" s="1" t="s">
        <v>55</v>
      </c>
      <c r="E69" s="1"/>
      <c r="F69" s="1"/>
      <c r="G69" s="1" t="s">
        <v>53</v>
      </c>
      <c r="H69" s="1"/>
      <c r="I69" s="1"/>
    </row>
    <row r="70" spans="3:9" ht="15">
      <c r="C70" s="4">
        <v>4</v>
      </c>
      <c r="D70" s="7" t="s">
        <v>56</v>
      </c>
      <c r="E70" s="4"/>
      <c r="F70" s="4"/>
      <c r="G70" s="4" t="s">
        <v>53</v>
      </c>
      <c r="H70" s="4"/>
      <c r="I70" s="4">
        <v>3898.3</v>
      </c>
    </row>
    <row r="71" spans="3:9" ht="15">
      <c r="C71" s="4"/>
      <c r="D71" s="7" t="s">
        <v>11</v>
      </c>
      <c r="E71" s="4"/>
      <c r="F71" s="4"/>
      <c r="G71" s="4"/>
      <c r="H71" s="4"/>
      <c r="I71" s="4"/>
    </row>
    <row r="72" spans="3:9" ht="15">
      <c r="C72" s="1"/>
      <c r="D72" s="1" t="s">
        <v>57</v>
      </c>
      <c r="E72" s="1"/>
      <c r="F72" s="1"/>
      <c r="G72" s="1" t="s">
        <v>53</v>
      </c>
      <c r="H72" s="1"/>
      <c r="I72" s="1">
        <v>1964.16</v>
      </c>
    </row>
    <row r="73" spans="3:9" ht="15">
      <c r="C73" s="1"/>
      <c r="D73" s="1" t="s">
        <v>58</v>
      </c>
      <c r="E73" s="1"/>
      <c r="F73" s="1"/>
      <c r="G73" s="1" t="s">
        <v>53</v>
      </c>
      <c r="H73" s="1"/>
      <c r="I73" s="1">
        <v>940.42</v>
      </c>
    </row>
    <row r="74" spans="3:9" ht="15">
      <c r="C74" s="1"/>
      <c r="D74" s="1" t="s">
        <v>81</v>
      </c>
      <c r="E74" s="1"/>
      <c r="F74" s="1"/>
      <c r="G74" s="1" t="s">
        <v>53</v>
      </c>
      <c r="H74" s="1"/>
      <c r="I74" s="1">
        <v>339.26</v>
      </c>
    </row>
    <row r="75" spans="3:9" ht="15">
      <c r="C75" s="1"/>
      <c r="D75" s="1" t="s">
        <v>82</v>
      </c>
      <c r="E75" s="1"/>
      <c r="F75" s="1"/>
      <c r="G75" s="1" t="s">
        <v>53</v>
      </c>
      <c r="H75" s="1"/>
      <c r="I75" s="1"/>
    </row>
    <row r="76" spans="3:9" ht="15">
      <c r="C76" s="1"/>
      <c r="D76" s="1" t="s">
        <v>63</v>
      </c>
      <c r="E76" s="1"/>
      <c r="F76" s="1"/>
      <c r="G76" s="1"/>
      <c r="H76" s="1"/>
      <c r="I76" s="1">
        <v>190.46</v>
      </c>
    </row>
    <row r="77" spans="3:9" ht="15">
      <c r="C77" s="1"/>
      <c r="D77" s="8" t="s">
        <v>64</v>
      </c>
      <c r="E77" s="1"/>
      <c r="F77" s="1"/>
      <c r="G77" s="1" t="s">
        <v>53</v>
      </c>
      <c r="H77" s="1"/>
      <c r="I77" s="1"/>
    </row>
    <row r="78" spans="3:9" ht="15">
      <c r="C78" s="1"/>
      <c r="D78" s="1"/>
      <c r="E78" s="1"/>
      <c r="F78" s="1"/>
      <c r="G78" s="1"/>
      <c r="H78" s="1"/>
      <c r="I78" s="1"/>
    </row>
    <row r="79" spans="3:9" ht="15">
      <c r="C79" s="1"/>
      <c r="D79" s="1" t="s">
        <v>98</v>
      </c>
      <c r="E79" s="1"/>
      <c r="F79" s="1"/>
      <c r="G79" s="1"/>
      <c r="H79" s="1"/>
      <c r="I79" s="1">
        <v>464</v>
      </c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>
        <v>5</v>
      </c>
      <c r="D82" s="1"/>
      <c r="E82" s="1"/>
      <c r="F82" s="1"/>
      <c r="G82" s="1" t="s">
        <v>53</v>
      </c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/>
      <c r="D84" s="1" t="s">
        <v>66</v>
      </c>
      <c r="E84" s="1"/>
      <c r="F84" s="1"/>
      <c r="G84" s="1" t="s">
        <v>53</v>
      </c>
      <c r="H84" s="1"/>
      <c r="I84" s="1"/>
    </row>
    <row r="85" spans="3:9" ht="15">
      <c r="C85" s="1"/>
      <c r="D85" s="1" t="s">
        <v>67</v>
      </c>
      <c r="E85" s="1"/>
      <c r="F85" s="1"/>
      <c r="G85" s="1"/>
      <c r="H85" s="1"/>
      <c r="I85" s="1"/>
    </row>
    <row r="86" spans="3:9" ht="15">
      <c r="C86" s="1">
        <v>6</v>
      </c>
      <c r="D86" s="1" t="s">
        <v>68</v>
      </c>
      <c r="E86" s="1"/>
      <c r="F86" s="1"/>
      <c r="G86" s="1" t="s">
        <v>53</v>
      </c>
      <c r="H86" s="1"/>
      <c r="I86" s="1">
        <v>12198.48</v>
      </c>
    </row>
    <row r="87" spans="3:9" ht="15">
      <c r="C87" s="1">
        <v>7</v>
      </c>
      <c r="D87" s="1" t="s">
        <v>69</v>
      </c>
      <c r="E87" s="1"/>
      <c r="F87" s="1"/>
      <c r="G87" s="1" t="s">
        <v>53</v>
      </c>
      <c r="H87" s="1"/>
      <c r="I87" s="1"/>
    </row>
    <row r="88" spans="3:9" ht="15">
      <c r="C88" s="1">
        <v>8</v>
      </c>
      <c r="D88" s="1" t="s">
        <v>54</v>
      </c>
      <c r="E88" s="1"/>
      <c r="F88" s="1"/>
      <c r="G88" s="1" t="s">
        <v>53</v>
      </c>
      <c r="H88" s="1"/>
      <c r="I88" s="1"/>
    </row>
    <row r="89" spans="3:9" ht="15">
      <c r="C89" s="1">
        <v>9</v>
      </c>
      <c r="D89" s="1" t="s">
        <v>70</v>
      </c>
      <c r="E89" s="1"/>
      <c r="F89" s="1"/>
      <c r="G89" s="1" t="s">
        <v>53</v>
      </c>
      <c r="H89" s="1"/>
      <c r="I89" s="1"/>
    </row>
    <row r="90" spans="3:9" ht="15">
      <c r="C90" s="1">
        <v>10</v>
      </c>
      <c r="D90" s="1" t="s">
        <v>71</v>
      </c>
      <c r="E90" s="1"/>
      <c r="F90" s="1"/>
      <c r="G90" s="1" t="s">
        <v>53</v>
      </c>
      <c r="H90" s="1"/>
      <c r="I90" s="1">
        <v>12868.78</v>
      </c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4" ht="15">
      <c r="E94" t="s">
        <v>72</v>
      </c>
    </row>
    <row r="95" ht="15">
      <c r="E95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39">
      <selection activeCell="J54" sqref="J54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91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92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287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89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7368.92</v>
      </c>
      <c r="J47" s="80">
        <f>J50+J49+J51</f>
        <v>5369.266</v>
      </c>
      <c r="K47" s="80">
        <f>I47-J47</f>
        <v>1999.6540000000005</v>
      </c>
      <c r="L47" s="257">
        <f>K49+K50+K51</f>
        <v>1999.6539999999995</v>
      </c>
      <c r="N47" s="238">
        <v>11581.97</v>
      </c>
      <c r="O47" s="238">
        <v>12732.839999999998</v>
      </c>
      <c r="P47" s="239">
        <v>6342.61</v>
      </c>
      <c r="Q47" s="239">
        <v>0</v>
      </c>
      <c r="R47" s="256">
        <v>1026.31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1999.6539999999995</v>
      </c>
      <c r="J50" s="85">
        <f>H62-H63</f>
        <v>0</v>
      </c>
      <c r="K50" s="85">
        <f>I50-J50</f>
        <v>1999.6539999999995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1026.31</v>
      </c>
      <c r="J51" s="85">
        <f>H63</f>
        <v>1026.31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5369.266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288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90">
        <f>G57*C$42</f>
        <v>0</v>
      </c>
      <c r="I57" s="64"/>
      <c r="K57" s="98"/>
    </row>
    <row r="58" spans="1:11" ht="41.25" customHeight="1">
      <c r="A58" s="288" t="s">
        <v>264</v>
      </c>
      <c r="B58" s="376" t="s">
        <v>265</v>
      </c>
      <c r="C58" s="366"/>
      <c r="D58" s="366"/>
      <c r="E58" s="366"/>
      <c r="F58" s="366"/>
      <c r="G58" s="289">
        <v>1.53</v>
      </c>
      <c r="H58" s="290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288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1026.31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1026.31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'02 16 г'!G71</f>
        <v>-13251.948999999988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-11252.294999999987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11581.97</v>
      </c>
      <c r="F74" s="390"/>
      <c r="G74" s="367">
        <f>O47</f>
        <v>12732.839999999998</v>
      </c>
      <c r="H74" s="390"/>
      <c r="L74" s="64">
        <f>E74-G74+H47-I47</f>
        <v>-0.0019999999985884642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51">
      <selection activeCell="G70" sqref="G70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96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97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290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294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8732.710000000001</v>
      </c>
      <c r="J47" s="80">
        <f>J50+J49+J51</f>
        <v>5280.705999999999</v>
      </c>
      <c r="K47" s="80">
        <f>I47-J47</f>
        <v>3452.0040000000017</v>
      </c>
      <c r="L47" s="257">
        <f>K49+K50+K51</f>
        <v>3452.004000000001</v>
      </c>
      <c r="N47" s="238">
        <v>12732.839999999998</v>
      </c>
      <c r="O47" s="238">
        <v>12519.919999999998</v>
      </c>
      <c r="P47" s="239">
        <v>7794.960000000001</v>
      </c>
      <c r="Q47" s="239">
        <v>0</v>
      </c>
      <c r="R47" s="239">
        <v>937.75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3452.004000000001</v>
      </c>
      <c r="J50" s="85">
        <f>H62-H63</f>
        <v>0</v>
      </c>
      <c r="K50" s="85">
        <f>I50-J50</f>
        <v>3452.004000000001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937.75</v>
      </c>
      <c r="J51" s="85">
        <f>H63</f>
        <v>937.75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5280.705999999999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293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295">
        <f>G57*C$42</f>
        <v>0</v>
      </c>
      <c r="I57" s="64"/>
      <c r="K57" s="98"/>
    </row>
    <row r="58" spans="1:11" ht="41.25" customHeight="1">
      <c r="A58" s="293" t="s">
        <v>264</v>
      </c>
      <c r="B58" s="376" t="s">
        <v>265</v>
      </c>
      <c r="C58" s="366"/>
      <c r="D58" s="366"/>
      <c r="E58" s="366"/>
      <c r="F58" s="366"/>
      <c r="G58" s="294">
        <v>1.53</v>
      </c>
      <c r="H58" s="295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293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937.75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937.75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'03 16 г'!G71</f>
        <v>-11252.294999999987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-7800.2909999999865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12732.839999999998</v>
      </c>
      <c r="F74" s="390"/>
      <c r="G74" s="367">
        <f>O47</f>
        <v>12519.919999999998</v>
      </c>
      <c r="H74" s="390"/>
      <c r="L74" s="64">
        <f>E74-G74+H47-I47</f>
        <v>-0.0020000000004074536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51">
      <selection activeCell="H63" sqref="H63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29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29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293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01" t="s">
        <v>251</v>
      </c>
      <c r="Q45" s="46">
        <v>1186.61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6515.28</v>
      </c>
      <c r="J47" s="80">
        <f>J50+J49+J51</f>
        <v>5250.415999999999</v>
      </c>
      <c r="K47" s="80">
        <f>I47-J47</f>
        <v>1264.8640000000005</v>
      </c>
      <c r="L47" s="257">
        <f>K49+K50+K51</f>
        <v>1264.8639999999996</v>
      </c>
      <c r="N47" s="238">
        <v>12519.919999999998</v>
      </c>
      <c r="O47" s="238">
        <v>14524.44</v>
      </c>
      <c r="P47" s="239">
        <v>5607.82</v>
      </c>
      <c r="Q47" s="239">
        <v>0</v>
      </c>
      <c r="R47" s="239">
        <v>907.4599999999999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1264.8639999999996</v>
      </c>
      <c r="J50" s="85">
        <f>H62-H63</f>
        <v>0</v>
      </c>
      <c r="K50" s="85">
        <f>I50-J50</f>
        <v>1264.8639999999996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907.4599999999999</v>
      </c>
      <c r="J51" s="85">
        <f>H63</f>
        <v>907.4599999999999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5250.415999999999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00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02">
        <f>G57*C$42</f>
        <v>0</v>
      </c>
      <c r="I57" s="64"/>
      <c r="K57" s="98"/>
    </row>
    <row r="58" spans="1:11" ht="41.25" customHeight="1">
      <c r="A58" s="300" t="s">
        <v>264</v>
      </c>
      <c r="B58" s="376" t="s">
        <v>265</v>
      </c>
      <c r="C58" s="366"/>
      <c r="D58" s="366"/>
      <c r="E58" s="366"/>
      <c r="F58" s="366"/>
      <c r="G58" s="301">
        <v>1.53</v>
      </c>
      <c r="H58" s="302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00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907.4599999999999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907.4599999999999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'04 16 г'!G71</f>
        <v>-7800.2909999999865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-6535.426999999987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12519.919999999998</v>
      </c>
      <c r="F74" s="390"/>
      <c r="G74" s="367">
        <f>O47</f>
        <v>14524.44</v>
      </c>
      <c r="H74" s="390"/>
      <c r="L74" s="64">
        <f>E74-G74+H47-I47</f>
        <v>-0.012000000001535227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48">
      <selection activeCell="H63" sqref="H63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0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0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294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06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7982.489999999999</v>
      </c>
      <c r="J47" s="80">
        <f>J50+J49+J51</f>
        <v>5454.735999999999</v>
      </c>
      <c r="K47" s="80">
        <f>I47-J47</f>
        <v>2527.754</v>
      </c>
      <c r="L47" s="257">
        <f>K49+K50+K51</f>
        <v>2527.753999999999</v>
      </c>
      <c r="N47" s="238">
        <v>14524.44</v>
      </c>
      <c r="O47" s="238">
        <v>15061.740000000002</v>
      </c>
      <c r="P47" s="239">
        <v>6870.709999999999</v>
      </c>
      <c r="Q47" s="239">
        <v>0</v>
      </c>
      <c r="R47" s="239">
        <v>1111.78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2527.753999999999</v>
      </c>
      <c r="J50" s="85">
        <f>H62-H63</f>
        <v>0</v>
      </c>
      <c r="K50" s="85">
        <f>I50-J50</f>
        <v>2527.753999999999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1111.78</v>
      </c>
      <c r="J51" s="85">
        <f>H63</f>
        <v>1111.78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5454.735999999999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05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07">
        <f>G57*C$42</f>
        <v>0</v>
      </c>
      <c r="I57" s="64"/>
      <c r="K57" s="98"/>
    </row>
    <row r="58" spans="1:11" ht="41.25" customHeight="1">
      <c r="A58" s="305" t="s">
        <v>264</v>
      </c>
      <c r="B58" s="376" t="s">
        <v>265</v>
      </c>
      <c r="C58" s="366"/>
      <c r="D58" s="366"/>
      <c r="E58" s="366"/>
      <c r="F58" s="366"/>
      <c r="G58" s="306">
        <v>1.53</v>
      </c>
      <c r="H58" s="307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05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1111.78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1111.78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357" t="s">
        <v>277</v>
      </c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'05 16 г'!G71</f>
        <v>-6535.426999999987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-4007.672999999988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14524.44</v>
      </c>
      <c r="F74" s="390"/>
      <c r="G74" s="367">
        <f>O47</f>
        <v>15061.740000000002</v>
      </c>
      <c r="H74" s="390"/>
      <c r="L74" s="64">
        <f>E74-G74+H47-I47</f>
        <v>-0.001999999999497959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39">
      <selection activeCell="H65" sqref="H65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0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0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295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11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8445.57</v>
      </c>
      <c r="J47" s="80">
        <f>J50+J49+J51</f>
        <v>6984.596</v>
      </c>
      <c r="K47" s="80">
        <f>I47-J47</f>
        <v>1460.9740000000002</v>
      </c>
      <c r="L47" s="257">
        <f>K49+K50+K51</f>
        <v>1460.9739999999993</v>
      </c>
      <c r="N47" s="238">
        <v>15061.740000000002</v>
      </c>
      <c r="O47" s="238">
        <v>15135.960000000001</v>
      </c>
      <c r="P47" s="239">
        <v>7259.23</v>
      </c>
      <c r="Q47" s="239">
        <v>0</v>
      </c>
      <c r="R47" s="239">
        <v>1186.3400000000001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2916.2739999999994</v>
      </c>
      <c r="J50" s="85">
        <f>H62-H63</f>
        <v>1455.3000000000002</v>
      </c>
      <c r="K50" s="85">
        <f>I50-J50</f>
        <v>1460.9739999999993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1186.3400000000001</v>
      </c>
      <c r="J51" s="85">
        <f>H63</f>
        <v>1186.3400000000001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6984.596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10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12">
        <f>G57*C$42</f>
        <v>0</v>
      </c>
      <c r="I57" s="64"/>
      <c r="K57" s="98"/>
    </row>
    <row r="58" spans="1:11" ht="41.25" customHeight="1">
      <c r="A58" s="310" t="s">
        <v>264</v>
      </c>
      <c r="B58" s="376" t="s">
        <v>265</v>
      </c>
      <c r="C58" s="366"/>
      <c r="D58" s="366"/>
      <c r="E58" s="366"/>
      <c r="F58" s="366"/>
      <c r="G58" s="311">
        <v>1.53</v>
      </c>
      <c r="H58" s="312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10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2641.6400000000003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1186.3400000000001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401" t="s">
        <v>324</v>
      </c>
      <c r="C65" s="358"/>
      <c r="D65" s="358"/>
      <c r="E65" s="358"/>
      <c r="F65" s="358"/>
      <c r="G65" s="104"/>
      <c r="H65" s="104">
        <v>1455.3</v>
      </c>
      <c r="I65" s="64"/>
    </row>
    <row r="66" spans="1:9" ht="18.75" customHeight="1">
      <c r="A66" s="105"/>
      <c r="B66" s="357" t="s">
        <v>277</v>
      </c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 t="s">
        <v>277</v>
      </c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 t="s">
        <v>277</v>
      </c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'06 16 г'!G71</f>
        <v>-4007.672999999988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-2546.6989999999887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15061.740000000002</v>
      </c>
      <c r="F74" s="390"/>
      <c r="G74" s="367">
        <f>O47</f>
        <v>15135.960000000001</v>
      </c>
      <c r="H74" s="390"/>
      <c r="L74" s="64">
        <f>E74-G74+H47-I47</f>
        <v>-0.0019999999985884642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35">
      <selection activeCell="G70" sqref="G70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1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1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296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7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16" t="s">
        <v>251</v>
      </c>
      <c r="Q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6429</v>
      </c>
      <c r="J47" s="80">
        <f>J50+J49+J51</f>
        <v>5238.375999999999</v>
      </c>
      <c r="K47" s="80">
        <f>I47-J47</f>
        <v>1190.6240000000007</v>
      </c>
      <c r="L47" s="257">
        <f>K49+K50+K51</f>
        <v>1190.6239999999998</v>
      </c>
      <c r="N47" s="238">
        <v>15135.960000000001</v>
      </c>
      <c r="O47" s="238">
        <v>17226.75</v>
      </c>
      <c r="P47" s="239">
        <v>5533.58</v>
      </c>
      <c r="Q47" s="239">
        <v>0</v>
      </c>
      <c r="R47" s="239">
        <v>895.4200000000001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1190.6239999999998</v>
      </c>
      <c r="J50" s="85">
        <f>H62-H63</f>
        <v>0</v>
      </c>
      <c r="K50" s="85">
        <f>I50-J50</f>
        <v>1190.6239999999998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895.4200000000001</v>
      </c>
      <c r="J51" s="85">
        <f>H63</f>
        <v>895.4200000000001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5238.375999999999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15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17">
        <f>G57*C$42</f>
        <v>0</v>
      </c>
      <c r="I57" s="64"/>
      <c r="K57" s="98"/>
    </row>
    <row r="58" spans="1:11" ht="41.25" customHeight="1">
      <c r="A58" s="315" t="s">
        <v>264</v>
      </c>
      <c r="B58" s="376" t="s">
        <v>265</v>
      </c>
      <c r="C58" s="366"/>
      <c r="D58" s="366"/>
      <c r="E58" s="366"/>
      <c r="F58" s="366"/>
      <c r="G58" s="316">
        <v>1.53</v>
      </c>
      <c r="H58" s="317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15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895.4200000000001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895.4200000000001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401"/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/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/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/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'07 16 г'!G71</f>
        <v>-2546.6989999999887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-1356.074999999989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15135.960000000001</v>
      </c>
      <c r="F74" s="390"/>
      <c r="G74" s="367">
        <f>O47</f>
        <v>17226.75</v>
      </c>
      <c r="H74" s="390"/>
      <c r="L74" s="64">
        <f>E74-G74+H47-I47</f>
        <v>-0.0019999999985884642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51">
      <selection activeCell="H65" sqref="H65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21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22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306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8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19" t="s">
        <v>251</v>
      </c>
      <c r="R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9045.19</v>
      </c>
      <c r="J47" s="80">
        <f>J50+J49+J51</f>
        <v>6431.855999999999</v>
      </c>
      <c r="K47" s="80">
        <f>I47-J47</f>
        <v>2613.3340000000017</v>
      </c>
      <c r="L47" s="257">
        <f>K49+K50+K51</f>
        <v>2613.334</v>
      </c>
      <c r="N47" s="238">
        <v>17226.75</v>
      </c>
      <c r="O47" s="238">
        <v>16701.35</v>
      </c>
      <c r="P47" s="239">
        <v>7781.29</v>
      </c>
      <c r="Q47" s="239">
        <v>0</v>
      </c>
      <c r="R47" s="239">
        <v>1263.8999999999999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5.04</v>
      </c>
      <c r="H50" s="85">
        <f>G50*C42</f>
        <v>2990.232</v>
      </c>
      <c r="I50" s="85">
        <f>P47+Q47-I49</f>
        <v>3438.334</v>
      </c>
      <c r="J50" s="85">
        <f>H62-H63</f>
        <v>824.9999999999998</v>
      </c>
      <c r="K50" s="85">
        <f>I50-J50</f>
        <v>2613.334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2</v>
      </c>
      <c r="H51" s="85">
        <f>G51*C42</f>
        <v>1186.6</v>
      </c>
      <c r="I51" s="85">
        <f>R47</f>
        <v>1263.8999999999999</v>
      </c>
      <c r="J51" s="85">
        <f>H63</f>
        <v>1263.8999999999999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6431.855999999999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18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20">
        <f>G57*C$42</f>
        <v>0</v>
      </c>
      <c r="I57" s="64"/>
      <c r="K57" s="98"/>
    </row>
    <row r="58" spans="1:11" ht="41.25" customHeight="1">
      <c r="A58" s="318" t="s">
        <v>264</v>
      </c>
      <c r="B58" s="376" t="s">
        <v>265</v>
      </c>
      <c r="C58" s="366"/>
      <c r="D58" s="366"/>
      <c r="E58" s="366"/>
      <c r="F58" s="366"/>
      <c r="G58" s="319">
        <v>1.53</v>
      </c>
      <c r="H58" s="320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18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2088.8999999999996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1263.8999999999999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401" t="s">
        <v>324</v>
      </c>
      <c r="C65" s="358"/>
      <c r="D65" s="358"/>
      <c r="E65" s="358"/>
      <c r="F65" s="358"/>
      <c r="G65" s="104"/>
      <c r="H65" s="104">
        <v>825</v>
      </c>
      <c r="I65" s="64"/>
    </row>
    <row r="66" spans="1:9" ht="18.75" customHeight="1">
      <c r="A66" s="105"/>
      <c r="B66" s="357"/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/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/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'08 16 г'!G71</f>
        <v>-1356.074999999989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1257.259000000011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17226.75</v>
      </c>
      <c r="F74" s="390"/>
      <c r="G74" s="367">
        <f>O47</f>
        <v>16701.35</v>
      </c>
      <c r="H74" s="390"/>
      <c r="L74" s="64">
        <f>E74-G74+H47-I47</f>
        <v>-0.0019999999985884642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39">
      <selection activeCell="K61" sqref="K61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2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2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247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8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26" t="s">
        <v>251</v>
      </c>
      <c r="R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8134.969999999999</v>
      </c>
      <c r="J47" s="80">
        <f>J50+J49+J51</f>
        <v>4342.955999999999</v>
      </c>
      <c r="K47" s="80">
        <f>I47-J47</f>
        <v>3792.014</v>
      </c>
      <c r="L47" s="257">
        <f>K49+K50+K51</f>
        <v>3792.013999999999</v>
      </c>
      <c r="N47" s="238">
        <v>16701.35</v>
      </c>
      <c r="O47" s="238">
        <v>17086.17</v>
      </c>
      <c r="P47" s="239">
        <v>7562.2</v>
      </c>
      <c r="Q47" s="239">
        <v>0</v>
      </c>
      <c r="R47" s="239">
        <v>572.77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7.04</v>
      </c>
      <c r="H50" s="85">
        <f>G50*C42</f>
        <v>4176.831999999999</v>
      </c>
      <c r="I50" s="85">
        <f>P47+Q47+R47-I49</f>
        <v>3792.013999999999</v>
      </c>
      <c r="J50" s="85">
        <f>H62-H63</f>
        <v>0</v>
      </c>
      <c r="K50" s="85">
        <f>I50-J50</f>
        <v>3792.013999999999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0</v>
      </c>
      <c r="H51" s="85">
        <f>G51*C42</f>
        <v>0</v>
      </c>
      <c r="I51" s="85">
        <v>0</v>
      </c>
      <c r="J51" s="85">
        <f>H63</f>
        <v>0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4342.955999999999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25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27">
        <f>G57*C$42</f>
        <v>0</v>
      </c>
      <c r="I57" s="64"/>
      <c r="K57" s="98"/>
    </row>
    <row r="58" spans="1:11" ht="41.25" customHeight="1">
      <c r="A58" s="325" t="s">
        <v>264</v>
      </c>
      <c r="B58" s="376" t="s">
        <v>265</v>
      </c>
      <c r="C58" s="366"/>
      <c r="D58" s="366"/>
      <c r="E58" s="366"/>
      <c r="F58" s="366"/>
      <c r="G58" s="326">
        <v>1.53</v>
      </c>
      <c r="H58" s="327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25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0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0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401"/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/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/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/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'09 16 г'!G71</f>
        <v>1257.259000000011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5049.27300000001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16701.35</v>
      </c>
      <c r="F74" s="390"/>
      <c r="G74" s="367">
        <f>O47</f>
        <v>17086.17</v>
      </c>
      <c r="H74" s="390"/>
      <c r="L74" s="64">
        <f>E74-G74+H47-I47</f>
        <v>-0.0019999999985884642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48">
      <selection activeCell="H65" sqref="H65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28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29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280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8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31" t="s">
        <v>251</v>
      </c>
      <c r="R45" s="46">
        <v>1186.6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8006.65</v>
      </c>
      <c r="J47" s="80">
        <f>J50+J49+J51</f>
        <v>4986.955999999999</v>
      </c>
      <c r="K47" s="80">
        <f>I47-J47</f>
        <v>3019.6940000000004</v>
      </c>
      <c r="L47" s="257">
        <f>K49+K50+K51</f>
        <v>3019.6939999999995</v>
      </c>
      <c r="N47" s="238">
        <v>17086.17</v>
      </c>
      <c r="O47" s="238">
        <v>17599.31</v>
      </c>
      <c r="P47" s="239">
        <v>7782</v>
      </c>
      <c r="Q47" s="239">
        <v>0</v>
      </c>
      <c r="R47" s="239">
        <v>224.65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7.04</v>
      </c>
      <c r="H50" s="85">
        <f>G50*C42</f>
        <v>4176.831999999999</v>
      </c>
      <c r="I50" s="85">
        <f>P47+Q47+R47-I49</f>
        <v>3663.6939999999995</v>
      </c>
      <c r="J50" s="85">
        <f>H62-H63</f>
        <v>644</v>
      </c>
      <c r="K50" s="85">
        <f>I50-J50</f>
        <v>3019.6939999999995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0</v>
      </c>
      <c r="H51" s="85">
        <f>G51*C42</f>
        <v>0</v>
      </c>
      <c r="I51" s="85">
        <v>0</v>
      </c>
      <c r="J51" s="85">
        <f>H63</f>
        <v>0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4986.955999999999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30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32">
        <f>G57*C$42</f>
        <v>0</v>
      </c>
      <c r="I57" s="64"/>
      <c r="K57" s="98"/>
    </row>
    <row r="58" spans="1:11" ht="41.25" customHeight="1">
      <c r="A58" s="330" t="s">
        <v>264</v>
      </c>
      <c r="B58" s="376" t="s">
        <v>265</v>
      </c>
      <c r="C58" s="366"/>
      <c r="D58" s="366"/>
      <c r="E58" s="366"/>
      <c r="F58" s="366"/>
      <c r="G58" s="331">
        <v>1.53</v>
      </c>
      <c r="H58" s="332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30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644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0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401" t="s">
        <v>325</v>
      </c>
      <c r="C65" s="358"/>
      <c r="D65" s="358"/>
      <c r="E65" s="358"/>
      <c r="F65" s="358"/>
      <c r="G65" s="104"/>
      <c r="H65" s="104">
        <v>644</v>
      </c>
      <c r="I65" s="64"/>
    </row>
    <row r="66" spans="1:9" ht="18.75" customHeight="1">
      <c r="A66" s="105"/>
      <c r="B66" s="357"/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/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/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'10 16 г'!G71</f>
        <v>5049.27300000001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8068.96700000001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17086.17</v>
      </c>
      <c r="F74" s="390"/>
      <c r="G74" s="367">
        <f>O47</f>
        <v>17599.31</v>
      </c>
      <c r="H74" s="390"/>
      <c r="L74" s="64">
        <f>E74-G74+H47-I47</f>
        <v>-0.002000000002226443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view="pageBreakPreview" zoomScale="80" zoomScaleSheetLayoutView="80" zoomScalePageLayoutView="0" workbookViewId="0" topLeftCell="A51">
      <selection activeCell="R47" sqref="R47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33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34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283</v>
      </c>
      <c r="D43" s="46" t="s">
        <v>320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36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9408.17</v>
      </c>
      <c r="J47" s="80">
        <f>J50+J49+J51</f>
        <v>4342.955999999999</v>
      </c>
      <c r="K47" s="80">
        <f>I47-J47</f>
        <v>5065.214000000001</v>
      </c>
      <c r="L47" s="257">
        <f>K49+K50+K51</f>
        <v>5065.214</v>
      </c>
      <c r="N47" s="238">
        <v>17599.31</v>
      </c>
      <c r="O47" s="238">
        <v>16710.93</v>
      </c>
      <c r="P47" s="239">
        <v>9129.4</v>
      </c>
      <c r="Q47" s="239">
        <v>0</v>
      </c>
      <c r="R47" s="239">
        <v>278.77000000000004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7.04</v>
      </c>
      <c r="H50" s="85">
        <f>G50*C42</f>
        <v>4176.831999999999</v>
      </c>
      <c r="I50" s="85">
        <f>P47+Q47+R47-I49</f>
        <v>5065.214</v>
      </c>
      <c r="J50" s="85">
        <f>H62-H63</f>
        <v>0</v>
      </c>
      <c r="K50" s="85">
        <f>I50-J50</f>
        <v>5065.214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0</v>
      </c>
      <c r="H51" s="85">
        <f>G51*C42</f>
        <v>0</v>
      </c>
      <c r="I51" s="85">
        <v>0</v>
      </c>
      <c r="J51" s="85">
        <f>H63</f>
        <v>0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4342.955999999999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35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37">
        <f>G57*C$42</f>
        <v>0</v>
      </c>
      <c r="I57" s="64"/>
      <c r="K57" s="98"/>
    </row>
    <row r="58" spans="1:11" ht="41.25" customHeight="1">
      <c r="A58" s="335" t="s">
        <v>264</v>
      </c>
      <c r="B58" s="376" t="s">
        <v>265</v>
      </c>
      <c r="C58" s="366"/>
      <c r="D58" s="366"/>
      <c r="E58" s="366"/>
      <c r="F58" s="366"/>
      <c r="G58" s="336">
        <v>1.53</v>
      </c>
      <c r="H58" s="337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35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0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0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401"/>
      <c r="C65" s="358"/>
      <c r="D65" s="358"/>
      <c r="E65" s="358"/>
      <c r="F65" s="358"/>
      <c r="G65" s="104"/>
      <c r="H65" s="104"/>
      <c r="I65" s="64"/>
    </row>
    <row r="66" spans="1:9" ht="18.75" customHeight="1">
      <c r="A66" s="105"/>
      <c r="B66" s="357"/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/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/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'11 16 г'!G71</f>
        <v>8068.96700000001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13134.18100000001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17599.31</v>
      </c>
      <c r="F74" s="390"/>
      <c r="G74" s="367">
        <f>O47</f>
        <v>16710.93</v>
      </c>
      <c r="H74" s="390"/>
      <c r="L74" s="64">
        <f>E74-G74+H47-I47</f>
        <v>-0.0019999999985884642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29"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  <mergeCell ref="B72:F72"/>
    <mergeCell ref="B60:F60"/>
    <mergeCell ref="B61:F61"/>
    <mergeCell ref="B62:F62"/>
    <mergeCell ref="B63:F63"/>
    <mergeCell ref="B64:F64"/>
    <mergeCell ref="B65:F65"/>
    <mergeCell ref="B51:F51"/>
    <mergeCell ref="B55:F55"/>
    <mergeCell ref="B56:F56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1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101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3663.2</v>
      </c>
      <c r="C10" s="1">
        <v>3041.47</v>
      </c>
      <c r="D10" s="1">
        <v>2132.49</v>
      </c>
      <c r="E10" s="1"/>
      <c r="F10" s="1">
        <f>SUM(D10:E10)</f>
        <v>2132.49</v>
      </c>
      <c r="G10" s="1">
        <v>4572.18</v>
      </c>
      <c r="H10" s="1"/>
      <c r="I10" s="1"/>
    </row>
    <row r="11" spans="1:9" ht="15">
      <c r="A11" s="1" t="s">
        <v>11</v>
      </c>
      <c r="B11" s="1">
        <v>9385.2</v>
      </c>
      <c r="C11" s="1">
        <v>3981.91</v>
      </c>
      <c r="D11" s="1">
        <v>2349.22</v>
      </c>
      <c r="E11" s="1"/>
      <c r="F11" s="1">
        <v>2349.22</v>
      </c>
      <c r="G11" s="1">
        <v>11017.89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4481.709999999999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 t="s">
        <v>27</v>
      </c>
      <c r="C23" s="1" t="s">
        <v>28</v>
      </c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ht="15"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120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4481.71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98</v>
      </c>
      <c r="E72" s="1"/>
      <c r="F72" s="1"/>
      <c r="G72" s="1"/>
      <c r="H72" s="1"/>
      <c r="I72" s="1">
        <v>464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12868.78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13368.6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72</v>
      </c>
    </row>
    <row r="85" ht="15">
      <c r="E85" t="s">
        <v>73</v>
      </c>
    </row>
  </sheetData>
  <sheetProtection/>
  <printOptions/>
  <pageMargins left="0.7086614173228347" right="0.7086614173228347" top="0.31496062992125984" bottom="0.15748031496062992" header="0.31496062992125984" footer="0.15748031496062992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X78"/>
  <sheetViews>
    <sheetView tabSelected="1" view="pageBreakPreview" zoomScale="80" zoomScaleSheetLayoutView="80" zoomScalePageLayoutView="0" workbookViewId="0" topLeftCell="A41">
      <selection activeCell="J67" sqref="J67"/>
    </sheetView>
  </sheetViews>
  <sheetFormatPr defaultColWidth="9.140625" defaultRowHeight="15" outlineLevelCol="1"/>
  <cols>
    <col min="1" max="1" width="6.8515625" style="46" customWidth="1"/>
    <col min="2" max="2" width="12.140625" style="46" customWidth="1"/>
    <col min="3" max="3" width="11.00390625" style="46" customWidth="1"/>
    <col min="4" max="4" width="10.57421875" style="46" customWidth="1"/>
    <col min="5" max="5" width="10.28125" style="46" customWidth="1"/>
    <col min="6" max="6" width="6.140625" style="46" customWidth="1"/>
    <col min="7" max="7" width="11.7109375" style="46" customWidth="1"/>
    <col min="8" max="8" width="12.28125" style="46" customWidth="1"/>
    <col min="9" max="9" width="12.140625" style="46" customWidth="1"/>
    <col min="10" max="10" width="10.8515625" style="46" customWidth="1"/>
    <col min="11" max="11" width="18.421875" style="46" customWidth="1"/>
    <col min="12" max="12" width="13.421875" style="46" hidden="1" customWidth="1" outlineLevel="1"/>
    <col min="13" max="13" width="7.421875" style="46" hidden="1" customWidth="1" outlineLevel="1"/>
    <col min="14" max="14" width="12.28125" style="46" hidden="1" customWidth="1" outlineLevel="1"/>
    <col min="15" max="15" width="7.421875" style="46" hidden="1" customWidth="1" outlineLevel="1"/>
    <col min="16" max="16" width="10.7109375" style="46" hidden="1" customWidth="1" outlineLevel="1"/>
    <col min="17" max="17" width="9.57421875" style="46" hidden="1" customWidth="1" outlineLevel="1"/>
    <col min="18" max="18" width="11.140625" style="46" hidden="1" customWidth="1" outlineLevel="1"/>
    <col min="19" max="23" width="9.140625" style="46" hidden="1" customWidth="1" outlineLevel="1"/>
    <col min="24" max="24" width="12.421875" style="46" hidden="1" customWidth="1" outlineLevel="1"/>
    <col min="25" max="26" width="9.140625" style="46" hidden="1" customWidth="1" outlineLevel="1"/>
    <col min="27" max="27" width="9.140625" style="0" customWidth="1" collapsed="1"/>
    <col min="28" max="16384" width="9.140625" style="46" customWidth="1"/>
  </cols>
  <sheetData>
    <row r="1" ht="12.75" customHeight="1" hidden="1"/>
    <row r="2" spans="2:8" ht="18.75" hidden="1">
      <c r="B2" s="47" t="s">
        <v>235</v>
      </c>
      <c r="C2" s="47"/>
      <c r="D2" s="47" t="s">
        <v>236</v>
      </c>
      <c r="E2" s="47"/>
      <c r="F2" s="47" t="s">
        <v>237</v>
      </c>
      <c r="G2" s="47"/>
      <c r="H2" s="47"/>
    </row>
    <row r="3" ht="18.75" hidden="1"/>
    <row r="4" ht="1.5" customHeight="1" hidden="1"/>
    <row r="5" ht="18.75" hidden="1"/>
    <row r="6" spans="2:11" ht="18.75" hidden="1">
      <c r="B6" s="48"/>
      <c r="C6" s="49" t="s">
        <v>0</v>
      </c>
      <c r="D6" s="49" t="s">
        <v>1</v>
      </c>
      <c r="E6" s="49"/>
      <c r="F6" s="49" t="s">
        <v>2</v>
      </c>
      <c r="G6" s="49" t="s">
        <v>3</v>
      </c>
      <c r="H6" s="49" t="s">
        <v>4</v>
      </c>
      <c r="I6" s="49" t="s">
        <v>5</v>
      </c>
      <c r="J6" s="49"/>
      <c r="K6" s="50"/>
    </row>
    <row r="7" spans="2:11" ht="18.75" hidden="1">
      <c r="B7" s="48"/>
      <c r="C7" s="49" t="s">
        <v>6</v>
      </c>
      <c r="D7" s="49"/>
      <c r="E7" s="49"/>
      <c r="F7" s="49"/>
      <c r="G7" s="49" t="s">
        <v>7</v>
      </c>
      <c r="H7" s="49" t="s">
        <v>8</v>
      </c>
      <c r="I7" s="49" t="s">
        <v>9</v>
      </c>
      <c r="J7" s="49"/>
      <c r="K7" s="50"/>
    </row>
    <row r="8" spans="2:11" ht="18.75" hidden="1">
      <c r="B8" s="48" t="s">
        <v>161</v>
      </c>
      <c r="C8" s="51">
        <v>48.28</v>
      </c>
      <c r="D8" s="51">
        <v>0</v>
      </c>
      <c r="E8" s="51"/>
      <c r="F8" s="52"/>
      <c r="G8" s="48"/>
      <c r="H8" s="51">
        <v>0</v>
      </c>
      <c r="I8" s="52">
        <v>48.28</v>
      </c>
      <c r="J8" s="48"/>
      <c r="K8" s="53"/>
    </row>
    <row r="9" spans="2:11" ht="18.75" hidden="1">
      <c r="B9" s="48" t="s">
        <v>11</v>
      </c>
      <c r="C9" s="51">
        <v>4790.06</v>
      </c>
      <c r="D9" s="51">
        <v>3707.55</v>
      </c>
      <c r="E9" s="51"/>
      <c r="F9" s="52">
        <v>2795.32</v>
      </c>
      <c r="G9" s="48"/>
      <c r="H9" s="51">
        <v>2795.32</v>
      </c>
      <c r="I9" s="52">
        <v>5702.29</v>
      </c>
      <c r="J9" s="48"/>
      <c r="K9" s="53"/>
    </row>
    <row r="10" spans="2:11" ht="18.75" hidden="1">
      <c r="B10" s="48" t="s">
        <v>12</v>
      </c>
      <c r="C10" s="48"/>
      <c r="D10" s="51">
        <f>SUM(D8:D9)</f>
        <v>3707.55</v>
      </c>
      <c r="E10" s="51"/>
      <c r="F10" s="48"/>
      <c r="G10" s="48"/>
      <c r="H10" s="51">
        <f>SUM(H8:H9)</f>
        <v>2795.32</v>
      </c>
      <c r="I10" s="48"/>
      <c r="J10" s="48"/>
      <c r="K10" s="53"/>
    </row>
    <row r="11" ht="18.75" hidden="1">
      <c r="B11" s="46" t="s">
        <v>238</v>
      </c>
    </row>
    <row r="12" ht="7.5" customHeight="1" hidden="1"/>
    <row r="13" ht="8.25" customHeight="1" hidden="1"/>
    <row r="14" spans="2:17" ht="18.75" hidden="1">
      <c r="B14" s="54" t="s">
        <v>239</v>
      </c>
      <c r="C14" s="377" t="s">
        <v>14</v>
      </c>
      <c r="D14" s="378"/>
      <c r="E14" s="341"/>
      <c r="F14" s="49"/>
      <c r="G14" s="49"/>
      <c r="H14" s="49"/>
      <c r="I14" s="49" t="s">
        <v>20</v>
      </c>
      <c r="J14" s="53"/>
      <c r="K14" s="53"/>
      <c r="L14" s="53"/>
      <c r="M14" s="53"/>
      <c r="N14" s="53"/>
      <c r="O14" s="53"/>
      <c r="P14" s="53"/>
      <c r="Q14" s="53"/>
    </row>
    <row r="15" spans="2:17" ht="14.25" customHeight="1" hidden="1">
      <c r="B15" s="56"/>
      <c r="C15" s="379"/>
      <c r="D15" s="380"/>
      <c r="E15" s="342"/>
      <c r="F15" s="49"/>
      <c r="G15" s="49"/>
      <c r="H15" s="49" t="s">
        <v>218</v>
      </c>
      <c r="I15" s="49"/>
      <c r="J15" s="53"/>
      <c r="K15" s="53"/>
      <c r="L15" s="53"/>
      <c r="M15" s="53"/>
      <c r="N15" s="53"/>
      <c r="O15" s="53"/>
      <c r="P15" s="53"/>
      <c r="Q15" s="53"/>
    </row>
    <row r="16" spans="2:17" ht="3.75" customHeight="1" hidden="1">
      <c r="B16" s="58"/>
      <c r="C16" s="48"/>
      <c r="D16" s="48"/>
      <c r="E16" s="48"/>
      <c r="F16" s="48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</row>
    <row r="17" spans="2:17" ht="13.5" customHeight="1" hidden="1"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53"/>
      <c r="O17" s="53"/>
      <c r="P17" s="53"/>
      <c r="Q17" s="53"/>
    </row>
    <row r="18" spans="2:17" ht="0.75" customHeight="1" hidden="1">
      <c r="B18" s="48"/>
      <c r="C18" s="48"/>
      <c r="D18" s="48"/>
      <c r="E18" s="48"/>
      <c r="F18" s="48"/>
      <c r="G18" s="48"/>
      <c r="H18" s="48"/>
      <c r="I18" s="48"/>
      <c r="J18" s="53"/>
      <c r="K18" s="53"/>
      <c r="L18" s="53"/>
      <c r="M18" s="53"/>
      <c r="N18" s="53"/>
      <c r="O18" s="53"/>
      <c r="P18" s="53"/>
      <c r="Q18" s="53"/>
    </row>
    <row r="19" spans="2:17" ht="14.25" customHeight="1" hidden="1" thickBot="1">
      <c r="B19" s="48"/>
      <c r="C19" s="48"/>
      <c r="D19" s="48"/>
      <c r="E19" s="48"/>
      <c r="F19" s="48"/>
      <c r="G19" s="48"/>
      <c r="H19" s="48"/>
      <c r="I19" s="48"/>
      <c r="J19" s="53"/>
      <c r="K19" s="53"/>
      <c r="L19" s="53"/>
      <c r="M19" s="53"/>
      <c r="N19" s="53"/>
      <c r="O19" s="53"/>
      <c r="P19" s="53"/>
      <c r="Q19" s="53"/>
    </row>
    <row r="20" spans="2:17" ht="0.75" customHeight="1" hidden="1"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53"/>
      <c r="N20" s="53"/>
      <c r="O20" s="53"/>
      <c r="P20" s="53"/>
      <c r="Q20" s="53"/>
    </row>
    <row r="21" spans="2:17" ht="19.5" hidden="1" thickBot="1">
      <c r="B21" s="48"/>
      <c r="C21" s="48"/>
      <c r="D21" s="48"/>
      <c r="E21" s="48"/>
      <c r="F21" s="48"/>
      <c r="G21" s="59" t="s">
        <v>240</v>
      </c>
      <c r="H21" s="60" t="s">
        <v>217</v>
      </c>
      <c r="I21" s="48"/>
      <c r="J21" s="53"/>
      <c r="K21" s="53"/>
      <c r="L21" s="53"/>
      <c r="M21" s="53"/>
      <c r="N21" s="53"/>
      <c r="O21" s="53"/>
      <c r="P21" s="53"/>
      <c r="Q21" s="53"/>
    </row>
    <row r="22" spans="2:17" ht="18.75" hidden="1">
      <c r="B22" s="61" t="s">
        <v>175</v>
      </c>
      <c r="C22" s="61"/>
      <c r="D22" s="61"/>
      <c r="E22" s="61"/>
      <c r="F22" s="51"/>
      <c r="G22" s="48">
        <v>347.8</v>
      </c>
      <c r="H22" s="48">
        <v>7.55</v>
      </c>
      <c r="I22" s="52">
        <f>G22*H22</f>
        <v>2625.89</v>
      </c>
      <c r="J22" s="53"/>
      <c r="K22" s="53"/>
      <c r="L22" s="53"/>
      <c r="M22" s="53"/>
      <c r="N22" s="53"/>
      <c r="O22" s="53"/>
      <c r="P22" s="53"/>
      <c r="Q22" s="53"/>
    </row>
    <row r="23" spans="2:17" ht="18.75" hidden="1">
      <c r="B23" s="61" t="s">
        <v>176</v>
      </c>
      <c r="C23" s="61"/>
      <c r="D23" s="61"/>
      <c r="E23" s="61"/>
      <c r="F23" s="48"/>
      <c r="G23" s="48"/>
      <c r="H23" s="48"/>
      <c r="I23" s="48"/>
      <c r="J23" s="53"/>
      <c r="K23" s="53"/>
      <c r="L23" s="53"/>
      <c r="M23" s="53"/>
      <c r="N23" s="53"/>
      <c r="O23" s="53"/>
      <c r="P23" s="53"/>
      <c r="Q23" s="53"/>
    </row>
    <row r="24" spans="2:17" ht="2.25" customHeight="1" hidden="1">
      <c r="B24" s="61" t="s">
        <v>177</v>
      </c>
      <c r="C24" s="61" t="s">
        <v>178</v>
      </c>
      <c r="D24" s="61"/>
      <c r="E24" s="61"/>
      <c r="F24" s="48"/>
      <c r="G24" s="48"/>
      <c r="H24" s="48"/>
      <c r="I24" s="48"/>
      <c r="J24" s="53"/>
      <c r="K24" s="53"/>
      <c r="L24" s="53"/>
      <c r="M24" s="53"/>
      <c r="N24" s="53"/>
      <c r="O24" s="53"/>
      <c r="P24" s="53"/>
      <c r="Q24" s="53"/>
    </row>
    <row r="25" spans="2:17" ht="14.25" customHeight="1" hidden="1">
      <c r="B25" s="61" t="s">
        <v>179</v>
      </c>
      <c r="C25" s="61"/>
      <c r="D25" s="61"/>
      <c r="E25" s="61"/>
      <c r="F25" s="48"/>
      <c r="G25" s="48"/>
      <c r="H25" s="48"/>
      <c r="I25" s="48"/>
      <c r="J25" s="53"/>
      <c r="K25" s="53"/>
      <c r="L25" s="53"/>
      <c r="M25" s="53"/>
      <c r="N25" s="53"/>
      <c r="O25" s="53"/>
      <c r="P25" s="53"/>
      <c r="Q25" s="53"/>
    </row>
    <row r="26" spans="2:17" ht="18.75" hidden="1">
      <c r="B26" s="48"/>
      <c r="C26" s="48"/>
      <c r="D26" s="48"/>
      <c r="E26" s="48"/>
      <c r="F26" s="48"/>
      <c r="G26" s="48"/>
      <c r="H26" s="48"/>
      <c r="I26" s="48"/>
      <c r="J26" s="53"/>
      <c r="K26" s="53"/>
      <c r="L26" s="53"/>
      <c r="M26" s="53"/>
      <c r="N26" s="53"/>
      <c r="O26" s="53"/>
      <c r="P26" s="53"/>
      <c r="Q26" s="53"/>
    </row>
    <row r="27" spans="2:17" ht="0.75" customHeight="1" hidden="1">
      <c r="B27" s="48"/>
      <c r="C27" s="48"/>
      <c r="D27" s="48"/>
      <c r="E27" s="48"/>
      <c r="F27" s="48"/>
      <c r="G27" s="48"/>
      <c r="H27" s="48"/>
      <c r="I27" s="48"/>
      <c r="J27" s="53"/>
      <c r="K27" s="53"/>
      <c r="L27" s="53"/>
      <c r="M27" s="53"/>
      <c r="N27" s="53"/>
      <c r="O27" s="53"/>
      <c r="P27" s="53"/>
      <c r="Q27" s="53"/>
    </row>
    <row r="28" spans="2:17" ht="3.75" customHeight="1" hidden="1">
      <c r="B28" s="48"/>
      <c r="C28" s="48"/>
      <c r="D28" s="48"/>
      <c r="E28" s="48"/>
      <c r="F28" s="48"/>
      <c r="G28" s="48"/>
      <c r="H28" s="48"/>
      <c r="I28" s="48"/>
      <c r="J28" s="53"/>
      <c r="K28" s="53"/>
      <c r="L28" s="53"/>
      <c r="M28" s="53"/>
      <c r="N28" s="53"/>
      <c r="O28" s="53"/>
      <c r="P28" s="53"/>
      <c r="Q28" s="53"/>
    </row>
    <row r="29" spans="2:17" ht="18.75" hidden="1">
      <c r="B29" s="48"/>
      <c r="C29" s="48"/>
      <c r="D29" s="48"/>
      <c r="E29" s="48"/>
      <c r="F29" s="48"/>
      <c r="G29" s="48"/>
      <c r="H29" s="48"/>
      <c r="I29" s="48"/>
      <c r="J29" s="53"/>
      <c r="K29" s="53"/>
      <c r="L29" s="53"/>
      <c r="M29" s="53"/>
      <c r="N29" s="53"/>
      <c r="O29" s="53"/>
      <c r="P29" s="53"/>
      <c r="Q29" s="53"/>
    </row>
    <row r="30" spans="2:17" ht="0.75" customHeight="1" hidden="1">
      <c r="B30" s="48"/>
      <c r="C30" s="48"/>
      <c r="D30" s="48"/>
      <c r="E30" s="48"/>
      <c r="F30" s="48"/>
      <c r="G30" s="48"/>
      <c r="H30" s="48"/>
      <c r="I30" s="48"/>
      <c r="J30" s="53"/>
      <c r="K30" s="53"/>
      <c r="L30" s="53"/>
      <c r="M30" s="53"/>
      <c r="N30" s="53"/>
      <c r="O30" s="53"/>
      <c r="P30" s="53"/>
      <c r="Q30" s="53"/>
    </row>
    <row r="31" spans="2:17" ht="18.75" hidden="1">
      <c r="B31" s="48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</row>
    <row r="32" spans="2:17" ht="18.75" hidden="1">
      <c r="B32" s="48"/>
      <c r="C32" s="48"/>
      <c r="D32" s="48"/>
      <c r="E32" s="48"/>
      <c r="F32" s="48"/>
      <c r="G32" s="48"/>
      <c r="H32" s="48"/>
      <c r="I32" s="48"/>
      <c r="J32" s="53"/>
      <c r="K32" s="53"/>
      <c r="L32" s="53"/>
      <c r="M32" s="53"/>
      <c r="N32" s="53"/>
      <c r="O32" s="53"/>
      <c r="P32" s="53"/>
      <c r="Q32" s="53"/>
    </row>
    <row r="33" spans="2:17" ht="18.75" hidden="1">
      <c r="B33" s="48"/>
      <c r="C33" s="48"/>
      <c r="D33" s="48"/>
      <c r="E33" s="48"/>
      <c r="F33" s="48"/>
      <c r="G33" s="49"/>
      <c r="H33" s="49"/>
      <c r="I33" s="62"/>
      <c r="J33" s="53"/>
      <c r="K33" s="53"/>
      <c r="L33" s="53"/>
      <c r="M33" s="53"/>
      <c r="N33" s="53"/>
      <c r="O33" s="53"/>
      <c r="P33" s="53"/>
      <c r="Q33" s="53"/>
    </row>
    <row r="34" spans="2:17" ht="18.75" hidden="1">
      <c r="B34" s="48"/>
      <c r="C34" s="48"/>
      <c r="D34" s="48"/>
      <c r="E34" s="48"/>
      <c r="F34" s="48"/>
      <c r="G34" s="48"/>
      <c r="H34" s="48" t="s">
        <v>31</v>
      </c>
      <c r="I34" s="63">
        <f>SUM(I17:I33)</f>
        <v>2625.89</v>
      </c>
      <c r="J34" s="53"/>
      <c r="K34" s="53"/>
      <c r="L34" s="53"/>
      <c r="M34" s="53"/>
      <c r="N34" s="53"/>
      <c r="O34" s="53"/>
      <c r="P34" s="53"/>
      <c r="Q34" s="53"/>
    </row>
    <row r="35" spans="1:11" ht="18.75">
      <c r="A35" s="381" t="s">
        <v>241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ht="18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ht="18.75" hidden="1"/>
    <row r="38" ht="18.75" hidden="1"/>
    <row r="39" spans="1:9" ht="18.75">
      <c r="A39" s="64"/>
      <c r="B39" s="65"/>
      <c r="C39" s="65"/>
      <c r="D39" s="65"/>
      <c r="E39" s="65"/>
      <c r="F39" s="65"/>
      <c r="G39" s="65"/>
      <c r="H39" s="64"/>
      <c r="I39" s="64"/>
    </row>
    <row r="40" spans="1:9" ht="18.75">
      <c r="A40" s="64"/>
      <c r="B40" s="64" t="s">
        <v>242</v>
      </c>
      <c r="C40" s="65"/>
      <c r="D40" s="65"/>
      <c r="E40" s="65"/>
      <c r="F40" s="65"/>
      <c r="G40" s="64"/>
      <c r="H40" s="65"/>
      <c r="I40" s="64"/>
    </row>
    <row r="41" spans="1:9" ht="18.75">
      <c r="A41" s="64"/>
      <c r="B41" s="65" t="s">
        <v>243</v>
      </c>
      <c r="C41" s="64" t="s">
        <v>244</v>
      </c>
      <c r="D41" s="64"/>
      <c r="E41" s="64"/>
      <c r="F41" s="65"/>
      <c r="G41" s="64"/>
      <c r="H41" s="65"/>
      <c r="I41" s="64"/>
    </row>
    <row r="42" spans="1:9" ht="18.75">
      <c r="A42" s="64"/>
      <c r="B42" s="65" t="s">
        <v>245</v>
      </c>
      <c r="C42" s="66">
        <v>593.3</v>
      </c>
      <c r="D42" s="64" t="s">
        <v>130</v>
      </c>
      <c r="E42" s="64"/>
      <c r="F42" s="65"/>
      <c r="G42" s="64"/>
      <c r="H42" s="65"/>
      <c r="I42" s="64"/>
    </row>
    <row r="43" spans="1:9" ht="18" customHeight="1">
      <c r="A43" s="64"/>
      <c r="B43" s="65" t="s">
        <v>246</v>
      </c>
      <c r="C43" s="67" t="s">
        <v>284</v>
      </c>
      <c r="D43" s="46" t="s">
        <v>326</v>
      </c>
      <c r="E43" s="64"/>
      <c r="F43" s="64"/>
      <c r="G43" s="65"/>
      <c r="H43" s="65"/>
      <c r="I43" s="64"/>
    </row>
    <row r="44" spans="1:9" ht="18" customHeight="1">
      <c r="A44" s="64"/>
      <c r="B44" s="65"/>
      <c r="C44" s="67"/>
      <c r="D44" s="64"/>
      <c r="E44" s="64"/>
      <c r="F44" s="64"/>
      <c r="G44" s="65"/>
      <c r="H44" s="65"/>
      <c r="I44" s="64"/>
    </row>
    <row r="45" spans="1:11" ht="60" customHeight="1">
      <c r="A45" s="64"/>
      <c r="B45" s="65"/>
      <c r="C45" s="67"/>
      <c r="D45" s="64"/>
      <c r="E45" s="64"/>
      <c r="F45" s="64"/>
      <c r="G45" s="68" t="s">
        <v>249</v>
      </c>
      <c r="H45" s="69" t="s">
        <v>1</v>
      </c>
      <c r="I45" s="69" t="s">
        <v>2</v>
      </c>
      <c r="J45" s="70" t="s">
        <v>250</v>
      </c>
      <c r="K45" s="339" t="s">
        <v>251</v>
      </c>
    </row>
    <row r="46" spans="1:24" s="78" customFormat="1" ht="12.75" customHeight="1">
      <c r="A46" s="73"/>
      <c r="B46" s="74"/>
      <c r="C46" s="75"/>
      <c r="D46" s="73"/>
      <c r="E46" s="73"/>
      <c r="F46" s="73"/>
      <c r="G46" s="76" t="s">
        <v>53</v>
      </c>
      <c r="H46" s="76" t="s">
        <v>53</v>
      </c>
      <c r="I46" s="76" t="s">
        <v>53</v>
      </c>
      <c r="J46" s="76" t="s">
        <v>53</v>
      </c>
      <c r="K46" s="76" t="s">
        <v>53</v>
      </c>
      <c r="N46" s="172" t="s">
        <v>301</v>
      </c>
      <c r="O46" s="172" t="s">
        <v>302</v>
      </c>
      <c r="P46" s="172" t="s">
        <v>314</v>
      </c>
      <c r="Q46" s="172" t="s">
        <v>253</v>
      </c>
      <c r="R46" s="172" t="s">
        <v>319</v>
      </c>
      <c r="X46" s="186"/>
    </row>
    <row r="47" spans="1:24" ht="33" customHeight="1">
      <c r="A47" s="64"/>
      <c r="B47" s="382" t="s">
        <v>255</v>
      </c>
      <c r="C47" s="382"/>
      <c r="D47" s="382"/>
      <c r="E47" s="382"/>
      <c r="F47" s="382"/>
      <c r="G47" s="79">
        <f>G49+G50+G51</f>
        <v>14.36</v>
      </c>
      <c r="H47" s="80">
        <f>H49+H50+H51</f>
        <v>8519.788</v>
      </c>
      <c r="I47" s="80">
        <f>I49+I50+I51</f>
        <v>10338.25</v>
      </c>
      <c r="J47" s="80">
        <f>J50+J49+J51</f>
        <v>7350.745999999999</v>
      </c>
      <c r="K47" s="80">
        <f>I47-J47</f>
        <v>2987.504000000001</v>
      </c>
      <c r="L47" s="257">
        <f>K49+K50+K51</f>
        <v>2987.504</v>
      </c>
      <c r="N47" s="238">
        <v>16710.93</v>
      </c>
      <c r="O47" s="238">
        <v>14892.469999999998</v>
      </c>
      <c r="P47" s="239">
        <v>9914.23</v>
      </c>
      <c r="Q47" s="239">
        <v>0</v>
      </c>
      <c r="R47" s="239">
        <v>424.02</v>
      </c>
      <c r="X47" s="187"/>
    </row>
    <row r="48" spans="1:24" ht="18" customHeight="1">
      <c r="A48" s="64"/>
      <c r="B48" s="383" t="s">
        <v>256</v>
      </c>
      <c r="C48" s="384"/>
      <c r="D48" s="384"/>
      <c r="E48" s="384"/>
      <c r="F48" s="385"/>
      <c r="G48" s="84"/>
      <c r="H48" s="85"/>
      <c r="I48" s="85"/>
      <c r="J48" s="48"/>
      <c r="K48" s="48"/>
      <c r="X48" s="188"/>
    </row>
    <row r="49" spans="1:24" ht="18" customHeight="1">
      <c r="A49" s="64"/>
      <c r="B49" s="358" t="s">
        <v>11</v>
      </c>
      <c r="C49" s="358"/>
      <c r="D49" s="358"/>
      <c r="E49" s="358"/>
      <c r="F49" s="358"/>
      <c r="G49" s="84">
        <f>G56</f>
        <v>7.32</v>
      </c>
      <c r="H49" s="85">
        <f>G49*C42</f>
        <v>4342.956</v>
      </c>
      <c r="I49" s="85">
        <f>H49</f>
        <v>4342.956</v>
      </c>
      <c r="J49" s="85">
        <f>H56</f>
        <v>4342.955999999999</v>
      </c>
      <c r="K49" s="85">
        <f>I49-J49</f>
        <v>0</v>
      </c>
      <c r="X49" s="105"/>
    </row>
    <row r="50" spans="1:24" ht="18" customHeight="1">
      <c r="A50" s="64"/>
      <c r="B50" s="358" t="s">
        <v>64</v>
      </c>
      <c r="C50" s="358"/>
      <c r="D50" s="358"/>
      <c r="E50" s="358"/>
      <c r="F50" s="358"/>
      <c r="G50" s="84">
        <v>7.04</v>
      </c>
      <c r="H50" s="85">
        <f>G50*C42</f>
        <v>4176.831999999999</v>
      </c>
      <c r="I50" s="85">
        <f>P47+Q47+R47-I49</f>
        <v>5995.294</v>
      </c>
      <c r="J50" s="85">
        <f>H62-H63</f>
        <v>3007.79</v>
      </c>
      <c r="K50" s="85">
        <f>I50-J50</f>
        <v>2987.504</v>
      </c>
      <c r="X50" s="105"/>
    </row>
    <row r="51" spans="2:24" ht="18" customHeight="1">
      <c r="B51" s="396" t="s">
        <v>274</v>
      </c>
      <c r="C51" s="397"/>
      <c r="D51" s="397"/>
      <c r="E51" s="397"/>
      <c r="F51" s="398"/>
      <c r="G51" s="84">
        <v>0</v>
      </c>
      <c r="H51" s="85">
        <f>G51*C42</f>
        <v>0</v>
      </c>
      <c r="I51" s="85">
        <v>0</v>
      </c>
      <c r="J51" s="85">
        <f>H63</f>
        <v>0</v>
      </c>
      <c r="K51" s="85">
        <f>I51-J51</f>
        <v>0</v>
      </c>
      <c r="X51" s="105"/>
    </row>
    <row r="52" spans="2:24" ht="18" customHeight="1">
      <c r="B52" s="253"/>
      <c r="C52" s="254"/>
      <c r="D52" s="254"/>
      <c r="E52" s="254"/>
      <c r="F52" s="254"/>
      <c r="G52" s="255"/>
      <c r="H52" s="255"/>
      <c r="I52" s="105"/>
      <c r="J52" s="53"/>
      <c r="K52" s="53"/>
      <c r="X52" s="105"/>
    </row>
    <row r="53" spans="1:9" ht="18.75">
      <c r="A53" s="64"/>
      <c r="B53" s="86"/>
      <c r="C53" s="87"/>
      <c r="D53" s="88"/>
      <c r="E53" s="88"/>
      <c r="F53" s="88"/>
      <c r="G53" s="89" t="s">
        <v>249</v>
      </c>
      <c r="H53" s="89" t="s">
        <v>257</v>
      </c>
      <c r="I53" s="64"/>
    </row>
    <row r="54" spans="1:9" s="78" customFormat="1" ht="11.25" customHeight="1">
      <c r="A54" s="90"/>
      <c r="B54" s="91"/>
      <c r="C54" s="92"/>
      <c r="D54" s="93"/>
      <c r="E54" s="93"/>
      <c r="F54" s="93"/>
      <c r="G54" s="76" t="s">
        <v>53</v>
      </c>
      <c r="H54" s="76" t="s">
        <v>53</v>
      </c>
      <c r="I54" s="73"/>
    </row>
    <row r="55" spans="1:9" ht="37.5" customHeight="1">
      <c r="A55" s="94" t="s">
        <v>258</v>
      </c>
      <c r="B55" s="370" t="s">
        <v>281</v>
      </c>
      <c r="C55" s="371"/>
      <c r="D55" s="371"/>
      <c r="E55" s="371"/>
      <c r="F55" s="371"/>
      <c r="G55" s="48"/>
      <c r="H55" s="95">
        <f>H56+H62</f>
        <v>7350.745999999999</v>
      </c>
      <c r="I55" s="64"/>
    </row>
    <row r="56" spans="1:11" ht="18.75">
      <c r="A56" s="96" t="s">
        <v>260</v>
      </c>
      <c r="B56" s="372" t="s">
        <v>261</v>
      </c>
      <c r="C56" s="373"/>
      <c r="D56" s="373"/>
      <c r="E56" s="373"/>
      <c r="F56" s="374"/>
      <c r="G56" s="100">
        <f>G57+G58+G59+G60+G61</f>
        <v>7.32</v>
      </c>
      <c r="H56" s="97">
        <f>SUM(H57:H61)</f>
        <v>4342.955999999999</v>
      </c>
      <c r="I56" s="64"/>
      <c r="K56" s="98"/>
    </row>
    <row r="57" spans="1:11" ht="37.5">
      <c r="A57" s="338" t="s">
        <v>262</v>
      </c>
      <c r="B57" s="375" t="s">
        <v>263</v>
      </c>
      <c r="C57" s="373"/>
      <c r="D57" s="373"/>
      <c r="E57" s="373"/>
      <c r="F57" s="374"/>
      <c r="G57" s="100">
        <v>0</v>
      </c>
      <c r="H57" s="340">
        <f>G57*C$42</f>
        <v>0</v>
      </c>
      <c r="I57" s="64"/>
      <c r="K57" s="98"/>
    </row>
    <row r="58" spans="1:11" ht="41.25" customHeight="1">
      <c r="A58" s="338" t="s">
        <v>264</v>
      </c>
      <c r="B58" s="376" t="s">
        <v>265</v>
      </c>
      <c r="C58" s="366"/>
      <c r="D58" s="366"/>
      <c r="E58" s="366"/>
      <c r="F58" s="366"/>
      <c r="G58" s="339">
        <v>1.53</v>
      </c>
      <c r="H58" s="340">
        <f>G58*C$42</f>
        <v>907.7489999999999</v>
      </c>
      <c r="I58" s="64"/>
      <c r="K58" s="98"/>
    </row>
    <row r="59" spans="1:9" ht="54.75" customHeight="1">
      <c r="A59" s="250" t="s">
        <v>266</v>
      </c>
      <c r="B59" s="375" t="s">
        <v>267</v>
      </c>
      <c r="C59" s="399"/>
      <c r="D59" s="399"/>
      <c r="E59" s="399"/>
      <c r="F59" s="400"/>
      <c r="G59" s="252">
        <v>2.3</v>
      </c>
      <c r="H59" s="251">
        <f>G59*C$42</f>
        <v>1364.5899999999997</v>
      </c>
      <c r="I59" s="64"/>
    </row>
    <row r="60" spans="1:9" ht="42" customHeight="1">
      <c r="A60" s="250" t="s">
        <v>268</v>
      </c>
      <c r="B60" s="375" t="s">
        <v>269</v>
      </c>
      <c r="C60" s="399"/>
      <c r="D60" s="399"/>
      <c r="E60" s="399"/>
      <c r="F60" s="400"/>
      <c r="G60" s="252">
        <v>1.49</v>
      </c>
      <c r="H60" s="251">
        <f>G60*C$42</f>
        <v>884.0169999999999</v>
      </c>
      <c r="I60" s="64"/>
    </row>
    <row r="61" spans="1:9" ht="37.5">
      <c r="A61" s="338" t="s">
        <v>270</v>
      </c>
      <c r="B61" s="363" t="s">
        <v>271</v>
      </c>
      <c r="C61" s="363"/>
      <c r="D61" s="363"/>
      <c r="E61" s="363"/>
      <c r="F61" s="363"/>
      <c r="G61" s="89">
        <v>2</v>
      </c>
      <c r="H61" s="104">
        <f>G61*C$42</f>
        <v>1186.6</v>
      </c>
      <c r="I61" s="64"/>
    </row>
    <row r="62" spans="1:9" ht="18.75">
      <c r="A62" s="95" t="s">
        <v>272</v>
      </c>
      <c r="B62" s="364" t="s">
        <v>273</v>
      </c>
      <c r="C62" s="360"/>
      <c r="D62" s="360"/>
      <c r="E62" s="360"/>
      <c r="F62" s="360"/>
      <c r="G62" s="95"/>
      <c r="H62" s="95">
        <f>SUM(H63:H68)</f>
        <v>3007.79</v>
      </c>
      <c r="I62" s="64"/>
    </row>
    <row r="63" spans="1:9" ht="18.75">
      <c r="A63" s="105"/>
      <c r="B63" s="365" t="s">
        <v>274</v>
      </c>
      <c r="C63" s="366"/>
      <c r="D63" s="366"/>
      <c r="E63" s="366"/>
      <c r="F63" s="366"/>
      <c r="G63" s="106"/>
      <c r="H63" s="107">
        <v>0</v>
      </c>
      <c r="I63" s="64"/>
    </row>
    <row r="64" spans="1:9" ht="37.5" customHeight="1">
      <c r="A64" s="105"/>
      <c r="B64" s="365" t="s">
        <v>282</v>
      </c>
      <c r="C64" s="366"/>
      <c r="D64" s="366"/>
      <c r="E64" s="366"/>
      <c r="F64" s="366"/>
      <c r="G64" s="104"/>
      <c r="H64" s="104"/>
      <c r="I64" s="64"/>
    </row>
    <row r="65" spans="1:9" ht="18.75" customHeight="1">
      <c r="A65" s="105"/>
      <c r="B65" s="401" t="s">
        <v>327</v>
      </c>
      <c r="C65" s="358"/>
      <c r="D65" s="358"/>
      <c r="E65" s="358"/>
      <c r="F65" s="358"/>
      <c r="G65" s="104"/>
      <c r="H65" s="104">
        <v>3007.79</v>
      </c>
      <c r="I65" s="64"/>
    </row>
    <row r="66" spans="1:9" ht="18.75" customHeight="1">
      <c r="A66" s="105"/>
      <c r="B66" s="357"/>
      <c r="C66" s="358"/>
      <c r="D66" s="358"/>
      <c r="E66" s="358"/>
      <c r="F66" s="358"/>
      <c r="G66" s="104"/>
      <c r="H66" s="104"/>
      <c r="I66" s="64"/>
    </row>
    <row r="67" spans="1:9" ht="15" customHeight="1">
      <c r="A67" s="105"/>
      <c r="B67" s="357"/>
      <c r="C67" s="358"/>
      <c r="D67" s="358"/>
      <c r="E67" s="358"/>
      <c r="F67" s="358"/>
      <c r="G67" s="104"/>
      <c r="H67" s="104"/>
      <c r="I67" s="64"/>
    </row>
    <row r="68" spans="1:9" ht="18.75" customHeight="1">
      <c r="A68" s="105"/>
      <c r="B68" s="357"/>
      <c r="C68" s="358"/>
      <c r="D68" s="358"/>
      <c r="E68" s="358"/>
      <c r="F68" s="358"/>
      <c r="G68" s="104"/>
      <c r="H68" s="104"/>
      <c r="I68" s="64"/>
    </row>
    <row r="69" spans="1:9" s="78" customFormat="1" ht="12.75">
      <c r="A69" s="111"/>
      <c r="B69" s="112"/>
      <c r="C69" s="113"/>
      <c r="D69" s="113"/>
      <c r="E69" s="113"/>
      <c r="F69" s="113"/>
      <c r="G69" s="114"/>
      <c r="H69" s="73"/>
      <c r="I69" s="73"/>
    </row>
    <row r="70" spans="1:9" ht="18.75">
      <c r="A70" s="105"/>
      <c r="B70" s="394" t="s">
        <v>308</v>
      </c>
      <c r="C70" s="395"/>
      <c r="D70" s="395"/>
      <c r="E70" s="395"/>
      <c r="F70" s="395"/>
      <c r="G70" s="115">
        <f>'12 16 г'!G71</f>
        <v>13134.18100000001</v>
      </c>
      <c r="H70" s="64"/>
      <c r="I70" s="64"/>
    </row>
    <row r="71" spans="1:9" ht="27.75" customHeight="1">
      <c r="A71" s="105"/>
      <c r="B71" s="394" t="s">
        <v>309</v>
      </c>
      <c r="C71" s="395"/>
      <c r="D71" s="395"/>
      <c r="E71" s="395"/>
      <c r="F71" s="395"/>
      <c r="G71" s="116">
        <f>G70+K49+K50</f>
        <v>16121.685000000009</v>
      </c>
      <c r="H71" s="117"/>
      <c r="I71" s="64"/>
    </row>
    <row r="72" spans="1:9" ht="18.75">
      <c r="A72" s="65"/>
      <c r="B72" s="361"/>
      <c r="C72" s="362"/>
      <c r="D72" s="362"/>
      <c r="E72" s="362"/>
      <c r="F72" s="362"/>
      <c r="G72" s="117"/>
      <c r="H72" s="105"/>
      <c r="I72" s="64"/>
    </row>
    <row r="73" spans="1:12" ht="18.75">
      <c r="A73" s="64"/>
      <c r="B73" s="113"/>
      <c r="C73" s="113"/>
      <c r="D73" s="113"/>
      <c r="E73" s="388" t="s">
        <v>303</v>
      </c>
      <c r="F73" s="389"/>
      <c r="G73" s="367" t="s">
        <v>304</v>
      </c>
      <c r="H73" s="390"/>
      <c r="I73" s="64"/>
      <c r="L73" s="46" t="s">
        <v>305</v>
      </c>
    </row>
    <row r="74" spans="2:12" ht="18.75">
      <c r="B74" s="391" t="s">
        <v>318</v>
      </c>
      <c r="C74" s="392"/>
      <c r="D74" s="393"/>
      <c r="E74" s="367">
        <f>N47</f>
        <v>16710.93</v>
      </c>
      <c r="F74" s="390"/>
      <c r="G74" s="367">
        <f>O47</f>
        <v>14892.469999999998</v>
      </c>
      <c r="H74" s="390"/>
      <c r="L74" s="64">
        <f>E74-G74+H47-I47</f>
        <v>-0.001999999996769475</v>
      </c>
    </row>
    <row r="77" spans="1:9" ht="18.75">
      <c r="A77" s="170" t="s">
        <v>317</v>
      </c>
      <c r="I77" s="173" t="s">
        <v>72</v>
      </c>
    </row>
    <row r="78" spans="1:9" ht="18.75">
      <c r="A78" s="170" t="s">
        <v>289</v>
      </c>
      <c r="I78" s="173" t="s">
        <v>73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29">
    <mergeCell ref="C14:D15"/>
    <mergeCell ref="A35:K36"/>
    <mergeCell ref="B47:F47"/>
    <mergeCell ref="B48:F48"/>
    <mergeCell ref="B49:F49"/>
    <mergeCell ref="B50:F50"/>
    <mergeCell ref="B51:F51"/>
    <mergeCell ref="B55:F55"/>
    <mergeCell ref="B56:F56"/>
    <mergeCell ref="B57:F57"/>
    <mergeCell ref="B58:F58"/>
    <mergeCell ref="B59:F59"/>
    <mergeCell ref="B72:F72"/>
    <mergeCell ref="B60:F60"/>
    <mergeCell ref="B61:F61"/>
    <mergeCell ref="B62:F62"/>
    <mergeCell ref="B63:F63"/>
    <mergeCell ref="B64:F64"/>
    <mergeCell ref="B65:F65"/>
    <mergeCell ref="E73:F73"/>
    <mergeCell ref="G73:H73"/>
    <mergeCell ref="B74:D74"/>
    <mergeCell ref="E74:F74"/>
    <mergeCell ref="G74:H74"/>
    <mergeCell ref="B66:F66"/>
    <mergeCell ref="B67:F67"/>
    <mergeCell ref="B68:F68"/>
    <mergeCell ref="B70:F70"/>
    <mergeCell ref="B71:F7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64">
      <selection activeCell="K72" sqref="K7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133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4572.18</v>
      </c>
      <c r="C10" s="1">
        <v>3041.47</v>
      </c>
      <c r="D10" s="1">
        <v>2533.2</v>
      </c>
      <c r="E10" s="1"/>
      <c r="F10" s="1">
        <f>SUM(D10:E10)</f>
        <v>2533.2</v>
      </c>
      <c r="G10" s="1">
        <v>5080.45</v>
      </c>
      <c r="H10" s="1"/>
      <c r="I10" s="1"/>
    </row>
    <row r="11" spans="1:9" ht="15">
      <c r="A11" s="1" t="s">
        <v>11</v>
      </c>
      <c r="B11" s="1">
        <v>11017.89</v>
      </c>
      <c r="C11" s="1">
        <v>3981.91</v>
      </c>
      <c r="D11" s="1">
        <v>3324.23</v>
      </c>
      <c r="E11" s="1"/>
      <c r="F11" s="1">
        <v>3324.23</v>
      </c>
      <c r="G11" s="1">
        <v>11675.57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5857.43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 t="s">
        <v>122</v>
      </c>
      <c r="B19" s="1" t="s">
        <v>121</v>
      </c>
      <c r="C19" s="1"/>
      <c r="D19" s="1"/>
      <c r="E19" s="1">
        <v>2</v>
      </c>
      <c r="F19" s="1"/>
      <c r="G19" s="1"/>
      <c r="H19" s="1">
        <v>577</v>
      </c>
      <c r="I19" s="1" t="s">
        <v>124</v>
      </c>
      <c r="J19" s="1" t="s">
        <v>60</v>
      </c>
      <c r="K19" s="1">
        <v>2</v>
      </c>
      <c r="L19" s="1"/>
      <c r="M19" s="1">
        <v>276</v>
      </c>
      <c r="N19" s="1"/>
      <c r="O19" s="1"/>
    </row>
    <row r="20" spans="1:15" ht="15">
      <c r="A20" s="1" t="s">
        <v>122</v>
      </c>
      <c r="B20" s="1" t="s">
        <v>123</v>
      </c>
      <c r="C20" s="1"/>
      <c r="D20" s="1"/>
      <c r="E20" s="1"/>
      <c r="F20" s="1"/>
      <c r="G20" s="1"/>
      <c r="H20" s="1">
        <v>694.64</v>
      </c>
      <c r="I20" s="1" t="s">
        <v>125</v>
      </c>
      <c r="J20" s="1" t="s">
        <v>60</v>
      </c>
      <c r="K20" s="1">
        <v>2</v>
      </c>
      <c r="L20" s="1"/>
      <c r="M20" s="1">
        <v>32</v>
      </c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126</v>
      </c>
      <c r="J21" s="1" t="s">
        <v>60</v>
      </c>
      <c r="K21" s="1">
        <v>4</v>
      </c>
      <c r="L21" s="1"/>
      <c r="M21" s="1">
        <v>48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 t="s">
        <v>127</v>
      </c>
      <c r="J22" s="1" t="s">
        <v>60</v>
      </c>
      <c r="K22" s="1">
        <v>2</v>
      </c>
      <c r="L22" s="1"/>
      <c r="M22" s="1">
        <v>38</v>
      </c>
      <c r="N22" s="1"/>
      <c r="O22" s="1"/>
    </row>
    <row r="23" spans="1:15" ht="15">
      <c r="A23" s="1"/>
      <c r="B23" s="1" t="s">
        <v>27</v>
      </c>
      <c r="C23" s="1" t="s">
        <v>28</v>
      </c>
      <c r="D23" s="1"/>
      <c r="E23" s="1" t="s">
        <v>29</v>
      </c>
      <c r="F23" s="1">
        <v>144.31</v>
      </c>
      <c r="G23" s="1"/>
      <c r="H23" s="1"/>
      <c r="I23" s="1" t="s">
        <v>128</v>
      </c>
      <c r="J23" s="1" t="s">
        <v>60</v>
      </c>
      <c r="K23" s="1">
        <v>2</v>
      </c>
      <c r="L23" s="1"/>
      <c r="M23" s="1">
        <v>24</v>
      </c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 t="s">
        <v>129</v>
      </c>
      <c r="J24" s="1" t="s">
        <v>130</v>
      </c>
      <c r="K24" s="1">
        <v>0.5</v>
      </c>
      <c r="L24" s="1"/>
      <c r="M24" s="1">
        <v>20</v>
      </c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 t="s">
        <v>131</v>
      </c>
      <c r="J25" s="1" t="s">
        <v>130</v>
      </c>
      <c r="K25" s="1">
        <v>0.3</v>
      </c>
      <c r="L25" s="1"/>
      <c r="M25" s="1">
        <v>150</v>
      </c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 t="s">
        <v>132</v>
      </c>
      <c r="J26" s="1"/>
      <c r="K26" s="1">
        <v>0.1</v>
      </c>
      <c r="L26" s="1"/>
      <c r="M26" s="1">
        <v>7</v>
      </c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595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102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103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104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105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81</v>
      </c>
      <c r="D34" s="1"/>
      <c r="E34" s="1"/>
      <c r="F34" s="1" t="s">
        <v>106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107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39</v>
      </c>
      <c r="D37" s="1"/>
      <c r="E37" s="1"/>
      <c r="F37" s="1" t="s">
        <v>108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4676.530000000001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41</v>
      </c>
      <c r="E42" t="s">
        <v>42</v>
      </c>
    </row>
    <row r="43" ht="15">
      <c r="D43" t="s">
        <v>43</v>
      </c>
    </row>
    <row r="47" ht="15">
      <c r="B47" t="s">
        <v>44</v>
      </c>
    </row>
    <row r="48" spans="3:6" ht="15">
      <c r="C48">
        <v>2</v>
      </c>
      <c r="F48" t="s">
        <v>45</v>
      </c>
    </row>
    <row r="49" ht="15">
      <c r="F49" t="s">
        <v>46</v>
      </c>
    </row>
    <row r="50" ht="15">
      <c r="F50" t="s">
        <v>75</v>
      </c>
    </row>
    <row r="51" spans="3:6" ht="15">
      <c r="C51">
        <v>595.2</v>
      </c>
      <c r="F51" t="s">
        <v>134</v>
      </c>
    </row>
    <row r="53" spans="3:15" ht="15">
      <c r="C53" s="1" t="s">
        <v>48</v>
      </c>
      <c r="D53" s="1" t="s">
        <v>49</v>
      </c>
      <c r="E53" s="1"/>
      <c r="F53" s="1"/>
      <c r="G53" s="1" t="s">
        <v>50</v>
      </c>
      <c r="H53" s="1" t="s">
        <v>51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52</v>
      </c>
      <c r="E54" s="2"/>
      <c r="F54" s="2"/>
      <c r="G54" s="2" t="s">
        <v>53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54</v>
      </c>
      <c r="E56" s="3"/>
      <c r="F56" s="3"/>
      <c r="G56" s="3" t="s">
        <v>53</v>
      </c>
      <c r="H56" s="3"/>
      <c r="I56" s="3">
        <v>5857.43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55</v>
      </c>
      <c r="E57" s="1"/>
      <c r="F57" s="1"/>
      <c r="G57" s="1" t="s">
        <v>53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56</v>
      </c>
      <c r="E58" s="4"/>
      <c r="F58" s="4"/>
      <c r="G58" s="4" t="s">
        <v>53</v>
      </c>
      <c r="H58" s="4"/>
      <c r="I58" s="4">
        <v>5271.53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109</v>
      </c>
      <c r="E60" s="1" t="s">
        <v>110</v>
      </c>
      <c r="F60" s="1"/>
      <c r="G60" s="1" t="s">
        <v>53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111</v>
      </c>
      <c r="E61" s="1"/>
      <c r="F61" s="1"/>
      <c r="G61" s="1" t="s">
        <v>53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112</v>
      </c>
      <c r="E62" s="1"/>
      <c r="F62" s="1"/>
      <c r="G62" s="1" t="s">
        <v>53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113</v>
      </c>
      <c r="E63" s="1"/>
      <c r="F63" s="1"/>
      <c r="G63" s="1" t="s">
        <v>53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114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115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116</v>
      </c>
      <c r="E66" s="1"/>
      <c r="F66" s="1" t="s">
        <v>117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113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118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119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64</v>
      </c>
      <c r="E70" s="1"/>
      <c r="F70" s="1"/>
      <c r="G70" s="1" t="s">
        <v>53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98</v>
      </c>
      <c r="E72" s="1"/>
      <c r="F72" s="1"/>
      <c r="G72" s="1"/>
      <c r="H72" s="1"/>
      <c r="I72" s="1">
        <v>464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66</v>
      </c>
      <c r="E74" s="1"/>
      <c r="F74" s="1"/>
      <c r="G74" s="1" t="s">
        <v>53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67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68</v>
      </c>
      <c r="E76" s="1"/>
      <c r="F76" s="1"/>
      <c r="G76" s="1" t="s">
        <v>53</v>
      </c>
      <c r="H76" s="1"/>
      <c r="I76" s="1">
        <v>13368.6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69</v>
      </c>
      <c r="E77" s="1"/>
      <c r="F77" s="1"/>
      <c r="G77" s="1" t="s">
        <v>53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54</v>
      </c>
      <c r="E78" s="1"/>
      <c r="F78" s="1"/>
      <c r="G78" s="1" t="s">
        <v>53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70</v>
      </c>
      <c r="E79" s="1"/>
      <c r="F79" s="1"/>
      <c r="G79" s="1" t="s">
        <v>53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71</v>
      </c>
      <c r="E80" s="1"/>
      <c r="F80" s="1"/>
      <c r="G80" s="1" t="s">
        <v>53</v>
      </c>
      <c r="H80" s="1"/>
      <c r="I80" s="1">
        <v>13954.5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72</v>
      </c>
    </row>
    <row r="85" ht="15">
      <c r="E85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2017-02-15T03:48:23Z</dcterms:modified>
  <cp:category/>
  <cp:version/>
  <cp:contentType/>
  <cp:contentStatus/>
</cp:coreProperties>
</file>