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450" yWindow="65401" windowWidth="11265" windowHeight="8010" firstSheet="37" activeTab="49"/>
  </bookViews>
  <sheets>
    <sheet name="декаб2012г" sheetId="1" r:id="rId1"/>
    <sheet name="январь2013г" sheetId="2" r:id="rId2"/>
    <sheet name="февраль2013г" sheetId="3" r:id="rId3"/>
    <sheet name="март2013г" sheetId="4" r:id="rId4"/>
    <sheet name="апрель2013г" sheetId="5" r:id="rId5"/>
    <sheet name="май2013г" sheetId="6" r:id="rId6"/>
    <sheet name="июнь2013г" sheetId="7" r:id="rId7"/>
    <sheet name="июль2013г" sheetId="8" r:id="rId8"/>
    <sheet name="август2013г" sheetId="9" r:id="rId9"/>
    <sheet name="сентябрь2013г" sheetId="10" r:id="rId10"/>
    <sheet name="окт 2013г" sheetId="11" r:id="rId11"/>
    <sheet name="11 13г" sheetId="12" r:id="rId12"/>
    <sheet name="12 13г" sheetId="13" r:id="rId13"/>
    <sheet name="01 14г" sheetId="14" r:id="rId14"/>
    <sheet name="02 14 г" sheetId="15" r:id="rId15"/>
    <sheet name="03 14 г" sheetId="16" r:id="rId16"/>
    <sheet name="04 14 г" sheetId="17" r:id="rId17"/>
    <sheet name="05 14 г" sheetId="18" r:id="rId18"/>
    <sheet name="06 14 г" sheetId="19" r:id="rId19"/>
    <sheet name="07 14 г" sheetId="20" r:id="rId20"/>
    <sheet name="08 14 г" sheetId="21" r:id="rId21"/>
    <sheet name="09 14 г" sheetId="22" r:id="rId22"/>
    <sheet name="10 14 г" sheetId="23" r:id="rId23"/>
    <sheet name="11 14 г" sheetId="24" r:id="rId24"/>
    <sheet name="12 14 г" sheetId="25" r:id="rId25"/>
    <sheet name="01 15 г" sheetId="26" r:id="rId26"/>
    <sheet name="02 15 г" sheetId="27" r:id="rId27"/>
    <sheet name="03 15 г" sheetId="28" r:id="rId28"/>
    <sheet name="04 15 г" sheetId="29" r:id="rId29"/>
    <sheet name="05 15 г" sheetId="30" r:id="rId30"/>
    <sheet name="06 15 г" sheetId="31" r:id="rId31"/>
    <sheet name="07 15 г" sheetId="32" r:id="rId32"/>
    <sheet name="08 15 г" sheetId="33" r:id="rId33"/>
    <sheet name="09 15 г" sheetId="34" r:id="rId34"/>
    <sheet name="10 15 г" sheetId="35" r:id="rId35"/>
    <sheet name="11 15 г" sheetId="36" r:id="rId36"/>
    <sheet name="12 15 г" sheetId="37" r:id="rId37"/>
    <sheet name="01 16 г" sheetId="38" r:id="rId38"/>
    <sheet name="02 16 г" sheetId="39" r:id="rId39"/>
    <sheet name="03 16 г" sheetId="40" r:id="rId40"/>
    <sheet name="04 16 г" sheetId="41" r:id="rId41"/>
    <sheet name="05 16 г" sheetId="42" r:id="rId42"/>
    <sheet name="06 16 г" sheetId="43" r:id="rId43"/>
    <sheet name="07 16 г" sheetId="44" r:id="rId44"/>
    <sheet name="08 16 г" sheetId="45" r:id="rId45"/>
    <sheet name="09 16 г" sheetId="46" r:id="rId46"/>
    <sheet name="10 16 г" sheetId="47" r:id="rId47"/>
    <sheet name="11 16 г" sheetId="48" r:id="rId48"/>
    <sheet name="12 16 г" sheetId="49" r:id="rId49"/>
    <sheet name="01 17 г" sheetId="50" r:id="rId50"/>
  </sheets>
  <definedNames>
    <definedName name="_xlnm.Print_Area" localSheetId="13">'01 14г'!$A$35:$K$84</definedName>
    <definedName name="_xlnm.Print_Area" localSheetId="25">'01 15 г'!$A$35:$K$83</definedName>
    <definedName name="_xlnm.Print_Area" localSheetId="37">'01 16 г'!$A$35:$K$81</definedName>
    <definedName name="_xlnm.Print_Area" localSheetId="49">'01 17 г'!$A$35:$K$81</definedName>
    <definedName name="_xlnm.Print_Area" localSheetId="14">'02 14 г'!$A$35:$K$84</definedName>
    <definedName name="_xlnm.Print_Area" localSheetId="26">'02 15 г'!$A$35:$K$83</definedName>
    <definedName name="_xlnm.Print_Area" localSheetId="38">'02 16 г'!$A$35:$K$81</definedName>
    <definedName name="_xlnm.Print_Area" localSheetId="15">'03 14 г'!$A$35:$K$84</definedName>
    <definedName name="_xlnm.Print_Area" localSheetId="27">'03 15 г'!$A$35:$K$83</definedName>
    <definedName name="_xlnm.Print_Area" localSheetId="39">'03 16 г'!$A$35:$K$81</definedName>
    <definedName name="_xlnm.Print_Area" localSheetId="16">'04 14 г'!$A$35:$K$84</definedName>
    <definedName name="_xlnm.Print_Area" localSheetId="28">'04 15 г'!$A$35:$K$83</definedName>
    <definedName name="_xlnm.Print_Area" localSheetId="40">'04 16 г'!$A$35:$K$81</definedName>
    <definedName name="_xlnm.Print_Area" localSheetId="17">'05 14 г'!$A$35:$K$84</definedName>
    <definedName name="_xlnm.Print_Area" localSheetId="29">'05 15 г'!$A$35:$K$83</definedName>
    <definedName name="_xlnm.Print_Area" localSheetId="41">'05 16 г'!$A$35:$K$81</definedName>
    <definedName name="_xlnm.Print_Area" localSheetId="18">'06 14 г'!$A$35:$K$84</definedName>
    <definedName name="_xlnm.Print_Area" localSheetId="30">'06 15 г'!$A$35:$K$83</definedName>
    <definedName name="_xlnm.Print_Area" localSheetId="42">'06 16 г'!$A$35:$K$81</definedName>
    <definedName name="_xlnm.Print_Area" localSheetId="19">'07 14 г'!$A$35:$K$84</definedName>
    <definedName name="_xlnm.Print_Area" localSheetId="31">'07 15 г'!$A$35:$K$83</definedName>
    <definedName name="_xlnm.Print_Area" localSheetId="43">'07 16 г'!$A$35:$K$81</definedName>
    <definedName name="_xlnm.Print_Area" localSheetId="20">'08 14 г'!$A$35:$K$84</definedName>
    <definedName name="_xlnm.Print_Area" localSheetId="32">'08 15 г'!$A$35:$K$81</definedName>
    <definedName name="_xlnm.Print_Area" localSheetId="44">'08 16 г'!$A$35:$K$81</definedName>
    <definedName name="_xlnm.Print_Area" localSheetId="21">'09 14 г'!$A$35:$K$83</definedName>
    <definedName name="_xlnm.Print_Area" localSheetId="33">'09 15 г'!$A$35:$K$81</definedName>
    <definedName name="_xlnm.Print_Area" localSheetId="45">'09 16 г'!$A$35:$K$81</definedName>
    <definedName name="_xlnm.Print_Area" localSheetId="22">'10 14 г'!$A$35:$K$83</definedName>
    <definedName name="_xlnm.Print_Area" localSheetId="34">'10 15 г'!$A$35:$K$81</definedName>
    <definedName name="_xlnm.Print_Area" localSheetId="46">'10 16 г'!$A$35:$K$81</definedName>
    <definedName name="_xlnm.Print_Area" localSheetId="11">'11 13г'!$A$35:$K$84</definedName>
    <definedName name="_xlnm.Print_Area" localSheetId="23">'11 14 г'!$A$35:$K$83</definedName>
    <definedName name="_xlnm.Print_Area" localSheetId="35">'11 15 г'!$A$35:$K$81</definedName>
    <definedName name="_xlnm.Print_Area" localSheetId="47">'11 16 г'!$A$35:$K$81</definedName>
    <definedName name="_xlnm.Print_Area" localSheetId="12">'12 13г'!$A$35:$K$84</definedName>
    <definedName name="_xlnm.Print_Area" localSheetId="24">'12 14 г'!$A$35:$K$83</definedName>
    <definedName name="_xlnm.Print_Area" localSheetId="36">'12 15 г'!$A$35:$K$81</definedName>
    <definedName name="_xlnm.Print_Area" localSheetId="48">'12 16 г'!$A$35:$K$81</definedName>
    <definedName name="_xlnm.Print_Area" localSheetId="10">'окт 2013г'!$A$35:$K$84</definedName>
  </definedNames>
  <calcPr fullCalcOnLoad="1"/>
</workbook>
</file>

<file path=xl/sharedStrings.xml><?xml version="1.0" encoding="utf-8"?>
<sst xmlns="http://schemas.openxmlformats.org/spreadsheetml/2006/main" count="5317" uniqueCount="257">
  <si>
    <t xml:space="preserve">      Сальдо</t>
  </si>
  <si>
    <t>Начислено</t>
  </si>
  <si>
    <t>Оплачено</t>
  </si>
  <si>
    <t xml:space="preserve">  Оплачено</t>
  </si>
  <si>
    <t xml:space="preserve">   Всего</t>
  </si>
  <si>
    <t>Сальдо на конец</t>
  </si>
  <si>
    <t>на начало  м-ца</t>
  </si>
  <si>
    <t>льгот</t>
  </si>
  <si>
    <t>оплачено</t>
  </si>
  <si>
    <t>периода</t>
  </si>
  <si>
    <t>Тех. ремонт.</t>
  </si>
  <si>
    <t>Содержание</t>
  </si>
  <si>
    <t>ИТОГО:</t>
  </si>
  <si>
    <t xml:space="preserve"> Дата </t>
  </si>
  <si>
    <t xml:space="preserve">Краткое описание работ </t>
  </si>
  <si>
    <t xml:space="preserve"> Затрата    труда</t>
  </si>
  <si>
    <t>ст-ть 1 час(руб)</t>
  </si>
  <si>
    <t>Ст-ть работ(руб)</t>
  </si>
  <si>
    <t>итого</t>
  </si>
  <si>
    <t>Всего затрат</t>
  </si>
  <si>
    <t>Остаток:</t>
  </si>
  <si>
    <t>Лицевой счет</t>
  </si>
  <si>
    <t>№ п/п</t>
  </si>
  <si>
    <t>Наименоваие</t>
  </si>
  <si>
    <t>сумма руб.</t>
  </si>
  <si>
    <t>руб.</t>
  </si>
  <si>
    <t>Фактические затраты в т.ч.</t>
  </si>
  <si>
    <t>Текущий ремонт</t>
  </si>
  <si>
    <t>Накопления на капитальный ремонт</t>
  </si>
  <si>
    <t>Задолженность на начало месяца</t>
  </si>
  <si>
    <t>Задолженность на конец месяца</t>
  </si>
  <si>
    <t>Подпись уполномоченного:</t>
  </si>
  <si>
    <t>кап/рем</t>
  </si>
  <si>
    <t>н/сальдо</t>
  </si>
  <si>
    <t>начислен</t>
  </si>
  <si>
    <t>оплата</t>
  </si>
  <si>
    <t>к/сальдо</t>
  </si>
  <si>
    <t>пер.Глинки 3,</t>
  </si>
  <si>
    <t>03,2011г</t>
  </si>
  <si>
    <t>04,2011г</t>
  </si>
  <si>
    <t>05.2011г</t>
  </si>
  <si>
    <t>06.2011г</t>
  </si>
  <si>
    <t>07.2011г</t>
  </si>
  <si>
    <t>08,2011г</t>
  </si>
  <si>
    <t>09.2011г</t>
  </si>
  <si>
    <t>10.2011г</t>
  </si>
  <si>
    <t>11.2011г</t>
  </si>
  <si>
    <t>12.2011г</t>
  </si>
  <si>
    <t xml:space="preserve">пер.Глинки 3    </t>
  </si>
  <si>
    <t>ООО Белово Строй Гарант</t>
  </si>
  <si>
    <t>1.2012г</t>
  </si>
  <si>
    <t>Начислено за месяц</t>
  </si>
  <si>
    <t>2.2012г</t>
  </si>
  <si>
    <t>Перечисления</t>
  </si>
  <si>
    <t>с12.2010г</t>
  </si>
  <si>
    <t>Накоплено на начало месяца по т/р</t>
  </si>
  <si>
    <t>Накоплено на конец месяца по т/р</t>
  </si>
  <si>
    <t>3.2012г</t>
  </si>
  <si>
    <t>4.2012г</t>
  </si>
  <si>
    <t>5.2012г</t>
  </si>
  <si>
    <t>6.2012г</t>
  </si>
  <si>
    <t>7.2012г</t>
  </si>
  <si>
    <t>текущий ремонт</t>
  </si>
  <si>
    <t>содержание и обслуживание</t>
  </si>
  <si>
    <t>общего имущества многоквартирного</t>
  </si>
  <si>
    <t>дома</t>
  </si>
  <si>
    <t>за 1 кв.м общей</t>
  </si>
  <si>
    <t>площади</t>
  </si>
  <si>
    <t xml:space="preserve">  1,5руб.  за 1м2</t>
  </si>
  <si>
    <t xml:space="preserve">с12.2010г </t>
  </si>
  <si>
    <t xml:space="preserve">  МКД   по адресу </t>
  </si>
  <si>
    <t>начисление</t>
  </si>
  <si>
    <t>выполненные работы по гекущему ремонту за месяц</t>
  </si>
  <si>
    <t>8.2012г</t>
  </si>
  <si>
    <t>обслуживание и уборка придомовой</t>
  </si>
  <si>
    <t>территории и контейн-й площ-ки</t>
  </si>
  <si>
    <t xml:space="preserve">техобслуживание внутридом-х </t>
  </si>
  <si>
    <t>инженерных сетей</t>
  </si>
  <si>
    <t xml:space="preserve">аварийное обслуживание </t>
  </si>
  <si>
    <t xml:space="preserve"> внутридомовых</t>
  </si>
  <si>
    <t>сетей</t>
  </si>
  <si>
    <t xml:space="preserve">электросетей  </t>
  </si>
  <si>
    <t>прочие услуги</t>
  </si>
  <si>
    <t xml:space="preserve">в том </t>
  </si>
  <si>
    <t>числе</t>
  </si>
  <si>
    <t>тариф</t>
  </si>
  <si>
    <t>9.2012г</t>
  </si>
  <si>
    <t>10.2012г</t>
  </si>
  <si>
    <t>11.2012г</t>
  </si>
  <si>
    <t xml:space="preserve"> декабрь  2012</t>
  </si>
  <si>
    <t>декабрь    2012г</t>
  </si>
  <si>
    <t>12.2012г</t>
  </si>
  <si>
    <t>январь2013г</t>
  </si>
  <si>
    <t>январь    2013г</t>
  </si>
  <si>
    <t>01.2013г</t>
  </si>
  <si>
    <t>дата</t>
  </si>
  <si>
    <t>февраль   2013г</t>
  </si>
  <si>
    <t>02.2013г</t>
  </si>
  <si>
    <t>замки</t>
  </si>
  <si>
    <t>03.2013г</t>
  </si>
  <si>
    <t>март   2013г</t>
  </si>
  <si>
    <t>март 013г</t>
  </si>
  <si>
    <t>04.2013г</t>
  </si>
  <si>
    <t>апрель 2013г</t>
  </si>
  <si>
    <t>апрель   2013г</t>
  </si>
  <si>
    <t>№ акта</t>
  </si>
  <si>
    <t>Начислено за месяцпо МКД</t>
  </si>
  <si>
    <t>Оплачено за мес-ц по МКД</t>
  </si>
  <si>
    <t>Фактические затраты в т.ч. по МКД</t>
  </si>
  <si>
    <t>май2013г</t>
  </si>
  <si>
    <t>май  2013г</t>
  </si>
  <si>
    <t>05.2013г</t>
  </si>
  <si>
    <t>06.2013г</t>
  </si>
  <si>
    <t>июнь  2013г</t>
  </si>
  <si>
    <t>07.2013г</t>
  </si>
  <si>
    <t>июль  2013г</t>
  </si>
  <si>
    <t>08.2013г</t>
  </si>
  <si>
    <t>август  2013г</t>
  </si>
  <si>
    <t>08.2013Г</t>
  </si>
  <si>
    <t>ЭЛЕКТРОМОНТАЖНЫЕ РАБОТЫ</t>
  </si>
  <si>
    <t>ремонт крыши   кв.3,4</t>
  </si>
  <si>
    <t>авгу2013г</t>
  </si>
  <si>
    <t>сентябрь 2013г</t>
  </si>
  <si>
    <t>сентябрь  2013г</t>
  </si>
  <si>
    <t>09.2013г</t>
  </si>
  <si>
    <t>ул.Гастелло, 19</t>
  </si>
  <si>
    <t xml:space="preserve"> июль  2013г</t>
  </si>
  <si>
    <t>ОООБелово Строй Гарант</t>
  </si>
  <si>
    <t>Тек. ремонт.</t>
  </si>
  <si>
    <t>антена</t>
  </si>
  <si>
    <t>S     МКД</t>
  </si>
  <si>
    <t>ООО "БеловоСтройГарант"</t>
  </si>
  <si>
    <t>Сведения о состоянии лицевого счета</t>
  </si>
  <si>
    <t>Адрес:</t>
  </si>
  <si>
    <t>пгт.Новый-Городок, ул.Глинки,д.3</t>
  </si>
  <si>
    <t>Площадь:</t>
  </si>
  <si>
    <t>м2</t>
  </si>
  <si>
    <t>Месяц:</t>
  </si>
  <si>
    <t>октябрь</t>
  </si>
  <si>
    <t>2013г</t>
  </si>
  <si>
    <t>Тариф</t>
  </si>
  <si>
    <t>Фактич. расходы</t>
  </si>
  <si>
    <t>Фактич.остаток ("оплачено-расходы")</t>
  </si>
  <si>
    <t>Содержание и текущий ремонт общего имущества многоквартирного дома</t>
  </si>
  <si>
    <t>с/с</t>
  </si>
  <si>
    <t>тр</t>
  </si>
  <si>
    <t>кр</t>
  </si>
  <si>
    <t>в том числе:</t>
  </si>
  <si>
    <t>Капитальный ремонт</t>
  </si>
  <si>
    <t>Сумма</t>
  </si>
  <si>
    <t>1.</t>
  </si>
  <si>
    <t>Расходы за месяц всего, в т.ч.:</t>
  </si>
  <si>
    <t>1.1.</t>
  </si>
  <si>
    <t>Содержание:</t>
  </si>
  <si>
    <t>1.1.1.</t>
  </si>
  <si>
    <t>Обслуживание и уборка придомовой территории</t>
  </si>
  <si>
    <t>1.1.2.</t>
  </si>
  <si>
    <t>Техническое обслуживание внутридомовых инженерных и электричексих сетей</t>
  </si>
  <si>
    <t>1.1.3.</t>
  </si>
  <si>
    <t>Аварийное обслуживание внутридомовых инженерных сетей</t>
  </si>
  <si>
    <t>1.1.4.</t>
  </si>
  <si>
    <t>Общехозяйственные</t>
  </si>
  <si>
    <t>1.2.</t>
  </si>
  <si>
    <t>Выполненные работы:</t>
  </si>
  <si>
    <t>Выполненные работы по текущему ремонту за месяц:</t>
  </si>
  <si>
    <t>-благоустройство (щебень)</t>
  </si>
  <si>
    <t>-установка входной двери</t>
  </si>
  <si>
    <t>Остаток денежных средств на начало месяца</t>
  </si>
  <si>
    <t>ТР</t>
  </si>
  <si>
    <t>КР</t>
  </si>
  <si>
    <t>Остаток денежных средств на конец месяца</t>
  </si>
  <si>
    <t xml:space="preserve"> </t>
  </si>
  <si>
    <t>03,2013г</t>
  </si>
  <si>
    <t>Дата:</t>
  </si>
  <si>
    <t>ноябрь</t>
  </si>
  <si>
    <t>-</t>
  </si>
  <si>
    <t>Выполненные работы и оказанные услуги за месяц всего, в т.ч.:</t>
  </si>
  <si>
    <t>Капитальный ремонт,руб.</t>
  </si>
  <si>
    <t>Н.сальдо</t>
  </si>
  <si>
    <t>К.сальдо</t>
  </si>
  <si>
    <t>Расходы</t>
  </si>
  <si>
    <t>декабрь</t>
  </si>
  <si>
    <t>Выполненные работы по ремонту за месяц:</t>
  </si>
  <si>
    <t>кр начисл</t>
  </si>
  <si>
    <t>январь</t>
  </si>
  <si>
    <t>2014 г</t>
  </si>
  <si>
    <t>н.сальдо</t>
  </si>
  <si>
    <t>начислено</t>
  </si>
  <si>
    <t>к.сальдо</t>
  </si>
  <si>
    <t>расход</t>
  </si>
  <si>
    <t>янв.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</si>
  <si>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</si>
  <si>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</si>
  <si>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</si>
  <si>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</si>
  <si>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</si>
  <si>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</si>
  <si>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</si>
  <si>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</si>
  <si>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</si>
  <si>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</si>
  <si>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</si>
  <si>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всего</t>
  </si>
  <si>
    <t>Капитальный ремонт 2014 г.</t>
  </si>
  <si>
    <t>месяц</t>
  </si>
  <si>
    <t>февраль</t>
  </si>
  <si>
    <t>март</t>
  </si>
  <si>
    <t>Возврат</t>
  </si>
  <si>
    <t>-ремонт водоотведения(кв.3,4)</t>
  </si>
  <si>
    <t>-установка замков</t>
  </si>
  <si>
    <t>-ремонт кровли(кв.7)</t>
  </si>
  <si>
    <t>апрель</t>
  </si>
  <si>
    <t>Исполнитель: гл.экономист Попова Е.О.</t>
  </si>
  <si>
    <t>тел.3-39-09</t>
  </si>
  <si>
    <t>июнь</t>
  </si>
  <si>
    <t>июль</t>
  </si>
  <si>
    <t>август</t>
  </si>
  <si>
    <t>-ремонт шиферной кровли</t>
  </si>
  <si>
    <t>сентябрь</t>
  </si>
  <si>
    <t>снять за ремонт шиферной кровли в авгутсе!</t>
  </si>
  <si>
    <t>*-расходы КР за выполненные работу по ремонту шиферной кровли в авг.14 г.согласно протокола  общего собрания собственников помещений МКД (длит.снятие)</t>
  </si>
  <si>
    <t>Расходы*</t>
  </si>
  <si>
    <t>-ремонт шиферной кровли ( 19,2 м2)</t>
  </si>
  <si>
    <t>Долг н</t>
  </si>
  <si>
    <t>Долг к</t>
  </si>
  <si>
    <t>Проверка</t>
  </si>
  <si>
    <t>снятие</t>
  </si>
  <si>
    <t>Задолженность по оплате (СС и ТР)</t>
  </si>
  <si>
    <t>Финансовый результат МКД на начало месяца</t>
  </si>
  <si>
    <t>Финансовый результат МКД на конец месяца</t>
  </si>
  <si>
    <t>-замена ввода х.в.с.</t>
  </si>
  <si>
    <t>2015 г</t>
  </si>
  <si>
    <t xml:space="preserve">-ремонт системы хвс </t>
  </si>
  <si>
    <t>ост.ст.</t>
  </si>
  <si>
    <t>тр опл.</t>
  </si>
  <si>
    <t>кр опл</t>
  </si>
  <si>
    <t>кр к.саль</t>
  </si>
  <si>
    <t>снять за ремонт шиферной кровли в авгутсе!!!</t>
  </si>
  <si>
    <t>Исполнитель: гл.экономист Лебедева А.В.</t>
  </si>
  <si>
    <t>пгт.Новый-Городок, пер.Глинки,д.3</t>
  </si>
  <si>
    <t>-ремонт шиферной кровли кв.7</t>
  </si>
  <si>
    <t>-замена запорной арматуры</t>
  </si>
  <si>
    <t>*-расходы КР согласно протокола  общего собрания собственников помещений МКД (длит.снятие)</t>
  </si>
  <si>
    <t>-ремонт теплоснабжения ( кв.6 )</t>
  </si>
  <si>
    <t>-ремонт двери, дер. пола</t>
  </si>
  <si>
    <t>-утепление трубопровода х.в.с.</t>
  </si>
  <si>
    <t>-ремонт теплоснабжения (кв.8)</t>
  </si>
  <si>
    <t>-смена деревянного пола в подъезде</t>
  </si>
  <si>
    <t>за 2015г.</t>
  </si>
  <si>
    <t>содержание</t>
  </si>
  <si>
    <t>-замена патрона</t>
  </si>
  <si>
    <t>2016 г</t>
  </si>
  <si>
    <t>ремонт шиферной кровли кв.8</t>
  </si>
  <si>
    <t>кв.2,5 ремонт системы х.в.с.</t>
  </si>
  <si>
    <t>ремонт деревянного пола</t>
  </si>
  <si>
    <t>кв.8 ремонт системы теплоснабжения</t>
  </si>
  <si>
    <t>2017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</si>
</sst>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1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62"/>
      <name val="Arial Cyr"/>
      <family val="0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3" tint="0.39998000860214233"/>
      <name val="Arial Cyr"/>
      <family val="0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/>
      <top style="thin"/>
      <bottom/>
    </border>
    <border>
      <left>
        <color indexed="63"/>
      </left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6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7" fillId="0" borderId="0" xfId="54" applyFont="1" applyAlignment="1">
      <alignment vertical="center"/>
      <protection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48" fillId="0" borderId="10" xfId="0" applyFont="1" applyBorder="1" applyAlignment="1">
      <alignment vertical="center"/>
    </xf>
    <xf numFmtId="2" fontId="48" fillId="33" borderId="10" xfId="0" applyNumberFormat="1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34" borderId="10" xfId="0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35" borderId="10" xfId="0" applyNumberFormat="1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48" fillId="34" borderId="10" xfId="0" applyFont="1" applyFill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8" fillId="33" borderId="0" xfId="0" applyFont="1" applyFill="1" applyAlignment="1">
      <alignment vertical="center"/>
    </xf>
    <xf numFmtId="0" fontId="57" fillId="34" borderId="10" xfId="0" applyFont="1" applyFill="1" applyBorder="1" applyAlignment="1">
      <alignment vertical="center"/>
    </xf>
    <xf numFmtId="0" fontId="59" fillId="34" borderId="10" xfId="0" applyFont="1" applyFill="1" applyBorder="1" applyAlignment="1">
      <alignment vertical="center"/>
    </xf>
    <xf numFmtId="0" fontId="60" fillId="34" borderId="10" xfId="0" applyFont="1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8" fillId="0" borderId="10" xfId="0" applyFont="1" applyBorder="1" applyAlignment="1">
      <alignment vertical="center"/>
    </xf>
    <xf numFmtId="0" fontId="58" fillId="0" borderId="10" xfId="0" applyFont="1" applyFill="1" applyBorder="1" applyAlignment="1">
      <alignment vertical="center"/>
    </xf>
    <xf numFmtId="0" fontId="32" fillId="33" borderId="15" xfId="55" applyFont="1" applyFill="1" applyBorder="1">
      <alignment/>
      <protection/>
    </xf>
    <xf numFmtId="0" fontId="48" fillId="0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2" fontId="0" fillId="0" borderId="10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35" borderId="13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0" borderId="21" xfId="0" applyBorder="1" applyAlignment="1">
      <alignment vertical="center"/>
    </xf>
    <xf numFmtId="2" fontId="48" fillId="34" borderId="10" xfId="0" applyNumberFormat="1" applyFont="1" applyFill="1" applyBorder="1" applyAlignment="1">
      <alignment vertical="center"/>
    </xf>
    <xf numFmtId="0" fontId="57" fillId="34" borderId="10" xfId="0" applyFont="1" applyFill="1" applyBorder="1" applyAlignment="1">
      <alignment/>
    </xf>
    <xf numFmtId="0" fontId="59" fillId="34" borderId="10" xfId="0" applyFont="1" applyFill="1" applyBorder="1" applyAlignment="1">
      <alignment/>
    </xf>
    <xf numFmtId="0" fontId="57" fillId="36" borderId="10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0" fontId="59" fillId="0" borderId="0" xfId="52" applyFont="1" applyProtection="1">
      <alignment/>
      <protection hidden="1"/>
    </xf>
    <xf numFmtId="0" fontId="0" fillId="0" borderId="0" xfId="52" applyFont="1" applyProtection="1">
      <alignment/>
      <protection hidden="1"/>
    </xf>
    <xf numFmtId="0" fontId="57" fillId="0" borderId="0" xfId="52" applyFont="1" applyProtection="1">
      <alignment/>
      <protection hidden="1"/>
    </xf>
    <xf numFmtId="0" fontId="59" fillId="0" borderId="10" xfId="52" applyFont="1" applyBorder="1" applyProtection="1">
      <alignment/>
      <protection hidden="1"/>
    </xf>
    <xf numFmtId="0" fontId="57" fillId="0" borderId="10" xfId="52" applyFont="1" applyBorder="1" applyProtection="1">
      <alignment/>
      <protection hidden="1"/>
    </xf>
    <xf numFmtId="0" fontId="57" fillId="0" borderId="0" xfId="52" applyFont="1" applyBorder="1" applyProtection="1">
      <alignment/>
      <protection hidden="1"/>
    </xf>
    <xf numFmtId="0" fontId="59" fillId="33" borderId="10" xfId="52" applyFont="1" applyFill="1" applyBorder="1" applyProtection="1">
      <alignment/>
      <protection hidden="1"/>
    </xf>
    <xf numFmtId="2" fontId="59" fillId="33" borderId="10" xfId="52" applyNumberFormat="1" applyFont="1" applyFill="1" applyBorder="1" applyProtection="1">
      <alignment/>
      <protection hidden="1"/>
    </xf>
    <xf numFmtId="0" fontId="59" fillId="0" borderId="0" xfId="52" applyFont="1" applyBorder="1" applyProtection="1">
      <alignment/>
      <protection hidden="1"/>
    </xf>
    <xf numFmtId="0" fontId="57" fillId="0" borderId="22" xfId="52" applyFont="1" applyBorder="1" applyProtection="1">
      <alignment/>
      <protection hidden="1"/>
    </xf>
    <xf numFmtId="0" fontId="33" fillId="0" borderId="23" xfId="55" applyFont="1" applyBorder="1" applyAlignment="1" applyProtection="1">
      <alignment horizontal="center" wrapText="1"/>
      <protection hidden="1"/>
    </xf>
    <xf numFmtId="0" fontId="0" fillId="0" borderId="0" xfId="52" applyFont="1" applyBorder="1" applyProtection="1">
      <alignment/>
      <protection hidden="1"/>
    </xf>
    <xf numFmtId="0" fontId="57" fillId="0" borderId="13" xfId="52" applyFont="1" applyBorder="1" applyProtection="1">
      <alignment/>
      <protection hidden="1"/>
    </xf>
    <xf numFmtId="0" fontId="33" fillId="0" borderId="24" xfId="55" applyFont="1" applyBorder="1" applyAlignment="1" applyProtection="1">
      <alignment horizontal="center" wrapText="1"/>
      <protection hidden="1"/>
    </xf>
    <xf numFmtId="0" fontId="59" fillId="0" borderId="13" xfId="52" applyFont="1" applyBorder="1" applyProtection="1">
      <alignment/>
      <protection hidden="1"/>
    </xf>
    <xf numFmtId="0" fontId="34" fillId="33" borderId="25" xfId="52" applyFont="1" applyFill="1" applyBorder="1" applyProtection="1">
      <alignment/>
      <protection hidden="1"/>
    </xf>
    <xf numFmtId="0" fontId="34" fillId="0" borderId="25" xfId="52" applyFont="1" applyBorder="1" applyProtection="1">
      <alignment/>
      <protection hidden="1"/>
    </xf>
    <xf numFmtId="0" fontId="59" fillId="0" borderId="10" xfId="52" applyFont="1" applyFill="1" applyBorder="1" applyProtection="1">
      <alignment/>
      <protection hidden="1"/>
    </xf>
    <xf numFmtId="2" fontId="57" fillId="33" borderId="10" xfId="52" applyNumberFormat="1" applyFont="1" applyFill="1" applyBorder="1" applyProtection="1">
      <alignment/>
      <protection hidden="1"/>
    </xf>
    <xf numFmtId="2" fontId="59" fillId="0" borderId="10" xfId="52" applyNumberFormat="1" applyFont="1" applyBorder="1" applyProtection="1">
      <alignment/>
      <protection hidden="1"/>
    </xf>
    <xf numFmtId="4" fontId="59" fillId="0" borderId="0" xfId="52" applyNumberFormat="1" applyFont="1" applyProtection="1">
      <alignment/>
      <protection hidden="1"/>
    </xf>
    <xf numFmtId="4" fontId="57" fillId="0" borderId="0" xfId="52" applyNumberFormat="1" applyFont="1" applyProtection="1">
      <alignment/>
      <protection hidden="1"/>
    </xf>
    <xf numFmtId="4" fontId="59" fillId="0" borderId="0" xfId="52" applyNumberFormat="1" applyFont="1" applyFill="1" applyProtection="1">
      <alignment/>
      <protection hidden="1"/>
    </xf>
    <xf numFmtId="4" fontId="59" fillId="0" borderId="0" xfId="52" applyNumberFormat="1" applyFont="1" applyAlignment="1" applyProtection="1">
      <alignment horizontal="center"/>
      <protection hidden="1"/>
    </xf>
    <xf numFmtId="4" fontId="59" fillId="0" borderId="0" xfId="52" applyNumberFormat="1" applyFont="1" applyAlignment="1" applyProtection="1">
      <alignment vertical="center"/>
      <protection hidden="1"/>
    </xf>
    <xf numFmtId="4" fontId="57" fillId="0" borderId="0" xfId="52" applyNumberFormat="1" applyFont="1" applyAlignment="1" applyProtection="1">
      <alignment vertical="center"/>
      <protection hidden="1"/>
    </xf>
    <xf numFmtId="4" fontId="59" fillId="0" borderId="0" xfId="52" applyNumberFormat="1" applyFont="1" applyAlignment="1" applyProtection="1">
      <alignment horizontal="center" vertical="center"/>
      <protection hidden="1"/>
    </xf>
    <xf numFmtId="4" fontId="59" fillId="0" borderId="22" xfId="52" applyNumberFormat="1" applyFont="1" applyBorder="1" applyAlignment="1" applyProtection="1">
      <alignment horizontal="center" vertical="center"/>
      <protection hidden="1"/>
    </xf>
    <xf numFmtId="4" fontId="59" fillId="0" borderId="10" xfId="52" applyNumberFormat="1" applyFont="1" applyBorder="1" applyAlignment="1" applyProtection="1">
      <alignment horizontal="center" vertical="center"/>
      <protection hidden="1"/>
    </xf>
    <xf numFmtId="4" fontId="59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52" applyFont="1" applyAlignment="1" applyProtection="1">
      <alignment vertical="center"/>
      <protection hidden="1"/>
    </xf>
    <xf numFmtId="4" fontId="59" fillId="0" borderId="22" xfId="52" applyNumberFormat="1" applyFont="1" applyBorder="1" applyAlignment="1" applyProtection="1">
      <alignment horizontal="center"/>
      <protection hidden="1"/>
    </xf>
    <xf numFmtId="0" fontId="59" fillId="0" borderId="10" xfId="0" applyFont="1" applyBorder="1" applyAlignment="1" applyProtection="1">
      <alignment/>
      <protection hidden="1"/>
    </xf>
    <xf numFmtId="4" fontId="57" fillId="0" borderId="10" xfId="52" applyNumberFormat="1" applyFont="1" applyBorder="1" applyAlignment="1" applyProtection="1">
      <alignment horizontal="center"/>
      <protection hidden="1"/>
    </xf>
    <xf numFmtId="4" fontId="57" fillId="0" borderId="10" xfId="52" applyNumberFormat="1" applyFont="1" applyBorder="1" applyProtection="1">
      <alignment/>
      <protection hidden="1"/>
    </xf>
    <xf numFmtId="4" fontId="59" fillId="0" borderId="10" xfId="0" applyNumberFormat="1" applyFont="1" applyBorder="1" applyAlignment="1" applyProtection="1">
      <alignment/>
      <protection hidden="1"/>
    </xf>
    <xf numFmtId="0" fontId="0" fillId="0" borderId="0" xfId="52" applyFont="1" applyAlignment="1" applyProtection="1">
      <alignment horizontal="center"/>
      <protection hidden="1"/>
    </xf>
    <xf numFmtId="4" fontId="59" fillId="0" borderId="10" xfId="52" applyNumberFormat="1" applyFont="1" applyBorder="1" applyProtection="1">
      <alignment/>
      <protection hidden="1"/>
    </xf>
    <xf numFmtId="4" fontId="0" fillId="0" borderId="0" xfId="52" applyNumberFormat="1" applyFont="1" applyAlignment="1" applyProtection="1">
      <alignment horizontal="center"/>
      <protection hidden="1"/>
    </xf>
    <xf numFmtId="4" fontId="57" fillId="37" borderId="10" xfId="52" applyNumberFormat="1" applyFont="1" applyFill="1" applyBorder="1" applyAlignment="1" applyProtection="1">
      <alignment horizontal="center"/>
      <protection hidden="1"/>
    </xf>
    <xf numFmtId="4" fontId="57" fillId="37" borderId="10" xfId="52" applyNumberFormat="1" applyFont="1" applyFill="1" applyBorder="1" applyProtection="1">
      <alignment/>
      <protection hidden="1"/>
    </xf>
    <xf numFmtId="0" fontId="57" fillId="0" borderId="0" xfId="0" applyFont="1" applyFill="1" applyBorder="1" applyAlignment="1" applyProtection="1">
      <alignment/>
      <protection hidden="1"/>
    </xf>
    <xf numFmtId="4" fontId="57" fillId="0" borderId="0" xfId="0" applyNumberFormat="1" applyFont="1" applyFill="1" applyBorder="1" applyAlignment="1" applyProtection="1">
      <alignment/>
      <protection hidden="1"/>
    </xf>
    <xf numFmtId="4" fontId="57" fillId="0" borderId="0" xfId="52" applyNumberFormat="1" applyFont="1" applyBorder="1" applyAlignment="1" applyProtection="1">
      <alignment horizontal="left" wrapText="1"/>
      <protection hidden="1"/>
    </xf>
    <xf numFmtId="4" fontId="57" fillId="0" borderId="0" xfId="52" applyNumberFormat="1" applyFont="1" applyBorder="1" applyAlignment="1" applyProtection="1">
      <alignment horizontal="center"/>
      <protection hidden="1"/>
    </xf>
    <xf numFmtId="4" fontId="57" fillId="0" borderId="0" xfId="52" applyNumberFormat="1" applyFont="1" applyBorder="1" applyProtection="1">
      <alignment/>
      <protection hidden="1"/>
    </xf>
    <xf numFmtId="0" fontId="59" fillId="0" borderId="0" xfId="0" applyFont="1" applyBorder="1" applyAlignment="1" applyProtection="1">
      <alignment/>
      <protection hidden="1"/>
    </xf>
    <xf numFmtId="4" fontId="59" fillId="0" borderId="0" xfId="0" applyNumberFormat="1" applyFont="1" applyBorder="1" applyAlignment="1" applyProtection="1">
      <alignment/>
      <protection hidden="1"/>
    </xf>
    <xf numFmtId="4" fontId="57" fillId="0" borderId="0" xfId="52" applyNumberFormat="1" applyFont="1" applyFill="1" applyBorder="1" applyAlignment="1" applyProtection="1">
      <alignment/>
      <protection hidden="1"/>
    </xf>
    <xf numFmtId="4" fontId="59" fillId="0" borderId="0" xfId="52" applyNumberFormat="1" applyFont="1" applyFill="1" applyBorder="1" applyAlignment="1" applyProtection="1">
      <alignment/>
      <protection hidden="1"/>
    </xf>
    <xf numFmtId="4" fontId="59" fillId="0" borderId="10" xfId="52" applyNumberFormat="1" applyFont="1" applyFill="1" applyBorder="1" applyAlignment="1" applyProtection="1">
      <alignment horizontal="center"/>
      <protection hidden="1"/>
    </xf>
    <xf numFmtId="4" fontId="57" fillId="0" borderId="10" xfId="52" applyNumberFormat="1" applyFont="1" applyBorder="1" applyAlignment="1" applyProtection="1">
      <alignment horizontal="left"/>
      <protection hidden="1"/>
    </xf>
    <xf numFmtId="4" fontId="0" fillId="0" borderId="0" xfId="52" applyNumberFormat="1" applyProtection="1">
      <alignment/>
      <protection hidden="1"/>
    </xf>
    <xf numFmtId="4" fontId="57" fillId="0" borderId="26" xfId="52" applyNumberFormat="1" applyFont="1" applyBorder="1" applyAlignment="1" applyProtection="1">
      <alignment horizontal="left" wrapText="1"/>
      <protection hidden="1"/>
    </xf>
    <xf numFmtId="4" fontId="59" fillId="0" borderId="27" xfId="52" applyNumberFormat="1" applyFont="1" applyFill="1" applyBorder="1" applyAlignment="1" applyProtection="1">
      <alignment wrapText="1"/>
      <protection hidden="1"/>
    </xf>
    <xf numFmtId="4" fontId="59" fillId="0" borderId="10" xfId="52" applyNumberFormat="1" applyFont="1" applyFill="1" applyBorder="1" applyAlignment="1" applyProtection="1">
      <alignment wrapText="1"/>
      <protection hidden="1"/>
    </xf>
    <xf numFmtId="4" fontId="0" fillId="0" borderId="0" xfId="52" applyNumberFormat="1" applyAlignment="1" applyProtection="1">
      <alignment horizontal="right"/>
      <protection hidden="1"/>
    </xf>
    <xf numFmtId="4" fontId="59" fillId="0" borderId="10" xfId="52" applyNumberFormat="1" applyFont="1" applyBorder="1" applyAlignment="1" applyProtection="1">
      <alignment horizontal="right" wrapText="1"/>
      <protection hidden="1"/>
    </xf>
    <xf numFmtId="4" fontId="59" fillId="0" borderId="10" xfId="52" applyNumberFormat="1" applyFont="1" applyFill="1" applyBorder="1" applyAlignment="1" applyProtection="1">
      <alignment horizontal="center" wrapText="1"/>
      <protection hidden="1"/>
    </xf>
    <xf numFmtId="0" fontId="59" fillId="0" borderId="0" xfId="52" applyFont="1" applyAlignment="1" applyProtection="1">
      <alignment horizontal="right"/>
      <protection hidden="1"/>
    </xf>
    <xf numFmtId="4" fontId="59" fillId="0" borderId="10" xfId="52" applyNumberFormat="1" applyFont="1" applyFill="1" applyBorder="1" applyProtection="1">
      <alignment/>
      <protection hidden="1"/>
    </xf>
    <xf numFmtId="4" fontId="59" fillId="0" borderId="0" xfId="52" applyNumberFormat="1" applyFont="1" applyBorder="1" applyProtection="1">
      <alignment/>
      <protection hidden="1"/>
    </xf>
    <xf numFmtId="4" fontId="59" fillId="0" borderId="13" xfId="52" applyNumberFormat="1" applyFont="1" applyFill="1" applyBorder="1" applyProtection="1">
      <alignment/>
      <protection hidden="1"/>
    </xf>
    <xf numFmtId="4" fontId="34" fillId="0" borderId="10" xfId="52" applyNumberFormat="1" applyFont="1" applyFill="1" applyBorder="1" applyProtection="1">
      <alignment/>
      <protection hidden="1"/>
    </xf>
    <xf numFmtId="4" fontId="59" fillId="0" borderId="0" xfId="52" applyNumberFormat="1" applyFont="1" applyFill="1" applyBorder="1" applyAlignment="1" applyProtection="1">
      <alignment wrapText="1"/>
      <protection hidden="1"/>
    </xf>
    <xf numFmtId="4" fontId="59" fillId="0" borderId="0" xfId="52" applyNumberFormat="1" applyFont="1" applyBorder="1" applyAlignment="1" applyProtection="1">
      <alignment wrapText="1"/>
      <protection hidden="1"/>
    </xf>
    <xf numFmtId="4" fontId="59" fillId="0" borderId="0" xfId="52" applyNumberFormat="1" applyFont="1" applyFill="1" applyBorder="1" applyProtection="1">
      <alignment/>
      <protection hidden="1"/>
    </xf>
    <xf numFmtId="4" fontId="59" fillId="0" borderId="0" xfId="52" applyNumberFormat="1" applyFont="1" applyFill="1" applyBorder="1" applyAlignment="1" applyProtection="1">
      <alignment horizontal="right"/>
      <protection hidden="1"/>
    </xf>
    <xf numFmtId="0" fontId="0" fillId="0" borderId="0" xfId="52" applyFont="1" applyBorder="1" applyAlignment="1" applyProtection="1">
      <alignment horizontal="center"/>
      <protection hidden="1"/>
    </xf>
    <xf numFmtId="4" fontId="57" fillId="0" borderId="0" xfId="52" applyNumberFormat="1" applyFont="1" applyBorder="1" applyAlignment="1" applyProtection="1">
      <alignment vertical="center"/>
      <protection hidden="1"/>
    </xf>
    <xf numFmtId="4" fontId="59" fillId="0" borderId="0" xfId="52" applyNumberFormat="1" applyFont="1" applyFill="1" applyBorder="1" applyAlignment="1" applyProtection="1">
      <alignment vertical="center"/>
      <protection hidden="1"/>
    </xf>
    <xf numFmtId="4" fontId="48" fillId="0" borderId="10" xfId="52" applyNumberFormat="1" applyFont="1" applyBorder="1" applyAlignment="1" applyProtection="1">
      <alignment horizontal="center" vertical="center"/>
      <protection hidden="1"/>
    </xf>
    <xf numFmtId="4" fontId="0" fillId="0" borderId="10" xfId="52" applyNumberFormat="1" applyFont="1" applyBorder="1" applyAlignment="1" applyProtection="1">
      <alignment horizontal="center" vertical="center"/>
      <protection hidden="1"/>
    </xf>
    <xf numFmtId="4" fontId="0" fillId="35" borderId="10" xfId="52" applyNumberFormat="1" applyFill="1" applyBorder="1" applyAlignment="1" applyProtection="1">
      <alignment horizontal="center" vertical="center"/>
      <protection hidden="1"/>
    </xf>
    <xf numFmtId="0" fontId="0" fillId="0" borderId="10" xfId="52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2" fontId="0" fillId="0" borderId="10" xfId="0" applyNumberFormat="1" applyBorder="1" applyAlignment="1" applyProtection="1">
      <alignment vertical="center"/>
      <protection hidden="1"/>
    </xf>
    <xf numFmtId="0" fontId="0" fillId="0" borderId="22" xfId="52" applyBorder="1" applyAlignment="1" applyProtection="1">
      <alignment vertical="center"/>
      <protection hidden="1"/>
    </xf>
    <xf numFmtId="0" fontId="61" fillId="0" borderId="0" xfId="52" applyFont="1" applyProtection="1">
      <alignment/>
      <protection hidden="1"/>
    </xf>
    <xf numFmtId="4" fontId="0" fillId="0" borderId="10" xfId="52" applyNumberFormat="1" applyFont="1" applyBorder="1" applyProtection="1">
      <alignment/>
      <protection hidden="1"/>
    </xf>
    <xf numFmtId="0" fontId="0" fillId="0" borderId="10" xfId="52" applyFont="1" applyBorder="1" applyProtection="1">
      <alignment/>
      <protection hidden="1"/>
    </xf>
    <xf numFmtId="4" fontId="0" fillId="0" borderId="0" xfId="52" applyNumberFormat="1" applyFont="1" applyBorder="1" applyProtection="1">
      <alignment/>
      <protection hidden="1"/>
    </xf>
    <xf numFmtId="4" fontId="59" fillId="0" borderId="10" xfId="52" applyNumberFormat="1" applyFont="1" applyFill="1" applyBorder="1" applyAlignment="1" applyProtection="1">
      <alignment horizontal="center" wrapText="1"/>
      <protection hidden="1"/>
    </xf>
    <xf numFmtId="4" fontId="59" fillId="0" borderId="10" xfId="52" applyNumberFormat="1" applyFont="1" applyFill="1" applyBorder="1" applyAlignment="1" applyProtection="1">
      <alignment wrapText="1"/>
      <protection hidden="1"/>
    </xf>
    <xf numFmtId="4" fontId="59" fillId="0" borderId="10" xfId="52" applyNumberFormat="1" applyFont="1" applyBorder="1" applyAlignment="1" applyProtection="1">
      <alignment horizontal="right" wrapText="1"/>
      <protection hidden="1"/>
    </xf>
    <xf numFmtId="0" fontId="33" fillId="0" borderId="23" xfId="55" applyFont="1" applyBorder="1" applyAlignment="1" applyProtection="1">
      <alignment horizontal="center" wrapText="1"/>
      <protection hidden="1"/>
    </xf>
    <xf numFmtId="0" fontId="33" fillId="0" borderId="24" xfId="55" applyFont="1" applyBorder="1" applyAlignment="1" applyProtection="1">
      <alignment horizontal="center" wrapText="1"/>
      <protection hidden="1"/>
    </xf>
    <xf numFmtId="0" fontId="33" fillId="0" borderId="23" xfId="55" applyFont="1" applyBorder="1" applyAlignment="1" applyProtection="1">
      <alignment horizontal="center" wrapText="1"/>
      <protection hidden="1"/>
    </xf>
    <xf numFmtId="0" fontId="33" fillId="0" borderId="24" xfId="55" applyFont="1" applyBorder="1" applyAlignment="1" applyProtection="1">
      <alignment horizontal="center" wrapText="1"/>
      <protection hidden="1"/>
    </xf>
    <xf numFmtId="4" fontId="59" fillId="0" borderId="10" xfId="52" applyNumberFormat="1" applyFont="1" applyBorder="1" applyAlignment="1" applyProtection="1">
      <alignment horizontal="right" wrapText="1"/>
      <protection hidden="1"/>
    </xf>
    <xf numFmtId="4" fontId="59" fillId="0" borderId="10" xfId="52" applyNumberFormat="1" applyFont="1" applyFill="1" applyBorder="1" applyAlignment="1" applyProtection="1">
      <alignment horizontal="center" wrapText="1"/>
      <protection hidden="1"/>
    </xf>
    <xf numFmtId="4" fontId="59" fillId="0" borderId="10" xfId="52" applyNumberFormat="1" applyFont="1" applyFill="1" applyBorder="1" applyAlignment="1" applyProtection="1">
      <alignment wrapText="1"/>
      <protection hidden="1"/>
    </xf>
    <xf numFmtId="4" fontId="59" fillId="0" borderId="10" xfId="0" applyNumberFormat="1" applyFont="1" applyFill="1" applyBorder="1" applyAlignment="1" applyProtection="1">
      <alignment horizontal="center" vertical="center"/>
      <protection hidden="1"/>
    </xf>
    <xf numFmtId="4" fontId="59" fillId="0" borderId="10" xfId="52" applyNumberFormat="1" applyFont="1" applyFill="1" applyBorder="1" applyAlignment="1" applyProtection="1">
      <alignment horizontal="center" vertical="center"/>
      <protection hidden="1"/>
    </xf>
    <xf numFmtId="0" fontId="59" fillId="0" borderId="10" xfId="52" applyFont="1" applyFill="1" applyBorder="1" applyAlignment="1" applyProtection="1">
      <alignment horizontal="center" vertical="center"/>
      <protection hidden="1"/>
    </xf>
    <xf numFmtId="0" fontId="0" fillId="0" borderId="0" xfId="52" applyFont="1" applyAlignment="1" applyProtection="1">
      <alignment horizontal="center"/>
      <protection hidden="1"/>
    </xf>
    <xf numFmtId="4" fontId="59" fillId="0" borderId="10" xfId="52" applyNumberFormat="1" applyFont="1" applyFill="1" applyBorder="1" applyAlignment="1" applyProtection="1">
      <alignment horizontal="center" wrapText="1"/>
      <protection hidden="1"/>
    </xf>
    <xf numFmtId="4" fontId="59" fillId="0" borderId="10" xfId="52" applyNumberFormat="1" applyFont="1" applyFill="1" applyBorder="1" applyAlignment="1" applyProtection="1">
      <alignment wrapText="1"/>
      <protection hidden="1"/>
    </xf>
    <xf numFmtId="4" fontId="59" fillId="0" borderId="10" xfId="52" applyNumberFormat="1" applyFont="1" applyBorder="1" applyAlignment="1" applyProtection="1">
      <alignment horizontal="right" wrapText="1"/>
      <protection hidden="1"/>
    </xf>
    <xf numFmtId="0" fontId="33" fillId="0" borderId="23" xfId="55" applyFont="1" applyBorder="1" applyAlignment="1" applyProtection="1">
      <alignment horizontal="center" wrapText="1"/>
      <protection hidden="1"/>
    </xf>
    <xf numFmtId="0" fontId="33" fillId="0" borderId="24" xfId="55" applyFont="1" applyBorder="1" applyAlignment="1" applyProtection="1">
      <alignment horizontal="center" wrapText="1"/>
      <protection hidden="1"/>
    </xf>
    <xf numFmtId="0" fontId="48" fillId="0" borderId="22" xfId="0" applyFont="1" applyBorder="1" applyAlignment="1" applyProtection="1">
      <alignment horizontal="center"/>
      <protection hidden="1"/>
    </xf>
    <xf numFmtId="4" fontId="57" fillId="38" borderId="10" xfId="0" applyNumberFormat="1" applyFont="1" applyFill="1" applyBorder="1" applyAlignment="1" applyProtection="1">
      <alignment wrapText="1"/>
      <protection hidden="1"/>
    </xf>
    <xf numFmtId="4" fontId="59" fillId="0" borderId="10" xfId="0" applyNumberFormat="1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62" fillId="0" borderId="10" xfId="0" applyFont="1" applyBorder="1" applyAlignment="1" applyProtection="1">
      <alignment horizontal="center"/>
      <protection hidden="1"/>
    </xf>
    <xf numFmtId="4" fontId="62" fillId="0" borderId="10" xfId="0" applyNumberFormat="1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33" fillId="0" borderId="23" xfId="55" applyFont="1" applyBorder="1" applyAlignment="1" applyProtection="1">
      <alignment horizontal="center" wrapText="1"/>
      <protection hidden="1"/>
    </xf>
    <xf numFmtId="0" fontId="33" fillId="0" borderId="24" xfId="55" applyFont="1" applyBorder="1" applyAlignment="1" applyProtection="1">
      <alignment horizontal="center" wrapText="1"/>
      <protection hidden="1"/>
    </xf>
    <xf numFmtId="4" fontId="59" fillId="0" borderId="10" xfId="52" applyNumberFormat="1" applyFont="1" applyBorder="1" applyAlignment="1" applyProtection="1">
      <alignment horizontal="right" wrapText="1"/>
      <protection hidden="1"/>
    </xf>
    <xf numFmtId="4" fontId="59" fillId="0" borderId="10" xfId="52" applyNumberFormat="1" applyFont="1" applyFill="1" applyBorder="1" applyAlignment="1" applyProtection="1">
      <alignment horizontal="center" wrapText="1"/>
      <protection hidden="1"/>
    </xf>
    <xf numFmtId="4" fontId="59" fillId="0" borderId="10" xfId="52" applyNumberFormat="1" applyFont="1" applyFill="1" applyBorder="1" applyAlignment="1" applyProtection="1">
      <alignment wrapText="1"/>
      <protection hidden="1"/>
    </xf>
    <xf numFmtId="4" fontId="0" fillId="0" borderId="10" xfId="0" applyNumberFormat="1" applyFont="1" applyBorder="1" applyAlignment="1" applyProtection="1">
      <alignment/>
      <protection hidden="1"/>
    </xf>
    <xf numFmtId="0" fontId="33" fillId="0" borderId="23" xfId="55" applyFont="1" applyBorder="1" applyAlignment="1" applyProtection="1">
      <alignment horizontal="center" wrapText="1"/>
      <protection hidden="1"/>
    </xf>
    <xf numFmtId="0" fontId="33" fillId="0" borderId="24" xfId="55" applyFont="1" applyBorder="1" applyAlignment="1" applyProtection="1">
      <alignment horizontal="center" wrapText="1"/>
      <protection hidden="1"/>
    </xf>
    <xf numFmtId="4" fontId="59" fillId="0" borderId="10" xfId="52" applyNumberFormat="1" applyFont="1" applyBorder="1" applyAlignment="1" applyProtection="1">
      <alignment horizontal="right" wrapText="1"/>
      <protection hidden="1"/>
    </xf>
    <xf numFmtId="4" fontId="59" fillId="0" borderId="10" xfId="52" applyNumberFormat="1" applyFont="1" applyFill="1" applyBorder="1" applyAlignment="1" applyProtection="1">
      <alignment horizontal="center" wrapText="1"/>
      <protection hidden="1"/>
    </xf>
    <xf numFmtId="4" fontId="59" fillId="0" borderId="10" xfId="52" applyNumberFormat="1" applyFont="1" applyFill="1" applyBorder="1" applyAlignment="1" applyProtection="1">
      <alignment wrapText="1"/>
      <protection hidden="1"/>
    </xf>
    <xf numFmtId="4" fontId="59" fillId="0" borderId="10" xfId="52" applyNumberFormat="1" applyFont="1" applyBorder="1" applyAlignment="1" applyProtection="1">
      <alignment horizontal="left" wrapText="1"/>
      <protection hidden="1"/>
    </xf>
    <xf numFmtId="0" fontId="33" fillId="0" borderId="23" xfId="55" applyFont="1" applyBorder="1" applyAlignment="1" applyProtection="1">
      <alignment horizontal="center" wrapText="1"/>
      <protection hidden="1"/>
    </xf>
    <xf numFmtId="0" fontId="33" fillId="0" borderId="24" xfId="55" applyFont="1" applyBorder="1" applyAlignment="1" applyProtection="1">
      <alignment horizontal="center" wrapText="1"/>
      <protection hidden="1"/>
    </xf>
    <xf numFmtId="4" fontId="59" fillId="0" borderId="10" xfId="52" applyNumberFormat="1" applyFont="1" applyBorder="1" applyAlignment="1" applyProtection="1">
      <alignment horizontal="right" wrapText="1"/>
      <protection hidden="1"/>
    </xf>
    <xf numFmtId="4" fontId="59" fillId="0" borderId="10" xfId="52" applyNumberFormat="1" applyFont="1" applyFill="1" applyBorder="1" applyAlignment="1" applyProtection="1">
      <alignment horizontal="center" wrapText="1"/>
      <protection hidden="1"/>
    </xf>
    <xf numFmtId="4" fontId="59" fillId="0" borderId="10" xfId="52" applyNumberFormat="1" applyFont="1" applyFill="1" applyBorder="1" applyAlignment="1" applyProtection="1">
      <alignment wrapText="1"/>
      <protection hidden="1"/>
    </xf>
    <xf numFmtId="0" fontId="33" fillId="0" borderId="23" xfId="55" applyFont="1" applyBorder="1" applyAlignment="1" applyProtection="1">
      <alignment horizontal="center" wrapText="1"/>
      <protection hidden="1"/>
    </xf>
    <xf numFmtId="0" fontId="33" fillId="0" borderId="24" xfId="55" applyFont="1" applyBorder="1" applyAlignment="1" applyProtection="1">
      <alignment horizontal="center" wrapText="1"/>
      <protection hidden="1"/>
    </xf>
    <xf numFmtId="4" fontId="59" fillId="0" borderId="10" xfId="52" applyNumberFormat="1" applyFont="1" applyBorder="1" applyAlignment="1" applyProtection="1">
      <alignment horizontal="right" wrapText="1"/>
      <protection hidden="1"/>
    </xf>
    <xf numFmtId="4" fontId="59" fillId="0" borderId="10" xfId="52" applyNumberFormat="1" applyFont="1" applyFill="1" applyBorder="1" applyAlignment="1" applyProtection="1">
      <alignment horizontal="center" wrapText="1"/>
      <protection hidden="1"/>
    </xf>
    <xf numFmtId="4" fontId="59" fillId="0" borderId="10" xfId="52" applyNumberFormat="1" applyFont="1" applyFill="1" applyBorder="1" applyAlignment="1" applyProtection="1">
      <alignment wrapText="1"/>
      <protection hidden="1"/>
    </xf>
    <xf numFmtId="4" fontId="0" fillId="0" borderId="10" xfId="0" applyNumberFormat="1" applyFont="1" applyBorder="1" applyAlignment="1" applyProtection="1">
      <alignment wrapText="1"/>
      <protection hidden="1"/>
    </xf>
    <xf numFmtId="2" fontId="63" fillId="13" borderId="0" xfId="0" applyNumberFormat="1" applyFont="1" applyFill="1" applyAlignment="1">
      <alignment horizontal="center"/>
    </xf>
    <xf numFmtId="2" fontId="0" fillId="39" borderId="0" xfId="0" applyNumberFormat="1" applyFill="1" applyAlignment="1">
      <alignment horizontal="right"/>
    </xf>
    <xf numFmtId="4" fontId="48" fillId="0" borderId="0" xfId="52" applyNumberFormat="1" applyFont="1" applyBorder="1" applyAlignment="1" applyProtection="1">
      <alignment horizontal="center" vertical="center"/>
      <protection hidden="1"/>
    </xf>
    <xf numFmtId="4" fontId="0" fillId="0" borderId="0" xfId="52" applyNumberFormat="1" applyFont="1" applyBorder="1" applyAlignment="1" applyProtection="1">
      <alignment horizontal="center" vertical="center"/>
      <protection hidden="1"/>
    </xf>
    <xf numFmtId="4" fontId="0" fillId="35" borderId="0" xfId="52" applyNumberFormat="1" applyFill="1" applyBorder="1" applyAlignment="1" applyProtection="1">
      <alignment horizontal="center" vertical="center"/>
      <protection hidden="1"/>
    </xf>
    <xf numFmtId="0" fontId="0" fillId="0" borderId="0" xfId="52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2" fontId="0" fillId="0" borderId="0" xfId="0" applyNumberFormat="1" applyBorder="1" applyAlignment="1" applyProtection="1">
      <alignment vertical="center"/>
      <protection hidden="1"/>
    </xf>
    <xf numFmtId="4" fontId="60" fillId="0" borderId="0" xfId="52" applyNumberFormat="1" applyFont="1" applyProtection="1">
      <alignment/>
      <protection hidden="1"/>
    </xf>
    <xf numFmtId="0" fontId="33" fillId="0" borderId="23" xfId="55" applyFont="1" applyBorder="1" applyAlignment="1" applyProtection="1">
      <alignment horizontal="center" wrapText="1"/>
      <protection hidden="1"/>
    </xf>
    <xf numFmtId="0" fontId="33" fillId="0" borderId="24" xfId="55" applyFont="1" applyBorder="1" applyAlignment="1" applyProtection="1">
      <alignment horizontal="center" wrapText="1"/>
      <protection hidden="1"/>
    </xf>
    <xf numFmtId="4" fontId="59" fillId="0" borderId="10" xfId="52" applyNumberFormat="1" applyFont="1" applyBorder="1" applyAlignment="1" applyProtection="1">
      <alignment horizontal="right" wrapText="1"/>
      <protection hidden="1"/>
    </xf>
    <xf numFmtId="4" fontId="59" fillId="0" borderId="10" xfId="52" applyNumberFormat="1" applyFont="1" applyFill="1" applyBorder="1" applyAlignment="1" applyProtection="1">
      <alignment horizontal="center" wrapText="1"/>
      <protection hidden="1"/>
    </xf>
    <xf numFmtId="4" fontId="59" fillId="0" borderId="10" xfId="52" applyNumberFormat="1" applyFont="1" applyFill="1" applyBorder="1" applyAlignment="1" applyProtection="1">
      <alignment wrapText="1"/>
      <protection hidden="1"/>
    </xf>
    <xf numFmtId="4" fontId="5" fillId="40" borderId="0" xfId="0" applyNumberFormat="1" applyFont="1" applyFill="1" applyAlignment="1">
      <alignment horizontal="center"/>
    </xf>
    <xf numFmtId="2" fontId="5" fillId="39" borderId="0" xfId="0" applyNumberFormat="1" applyFont="1" applyFill="1" applyAlignment="1">
      <alignment horizontal="center"/>
    </xf>
    <xf numFmtId="0" fontId="33" fillId="0" borderId="23" xfId="55" applyFont="1" applyBorder="1" applyAlignment="1" applyProtection="1">
      <alignment horizontal="center" wrapText="1"/>
      <protection hidden="1"/>
    </xf>
    <xf numFmtId="0" fontId="33" fillId="0" borderId="24" xfId="55" applyFont="1" applyBorder="1" applyAlignment="1" applyProtection="1">
      <alignment horizontal="center" wrapText="1"/>
      <protection hidden="1"/>
    </xf>
    <xf numFmtId="4" fontId="59" fillId="0" borderId="10" xfId="52" applyNumberFormat="1" applyFont="1" applyBorder="1" applyAlignment="1" applyProtection="1">
      <alignment horizontal="right" wrapText="1"/>
      <protection hidden="1"/>
    </xf>
    <xf numFmtId="4" fontId="59" fillId="0" borderId="10" xfId="52" applyNumberFormat="1" applyFont="1" applyFill="1" applyBorder="1" applyAlignment="1" applyProtection="1">
      <alignment horizontal="center" wrapText="1"/>
      <protection hidden="1"/>
    </xf>
    <xf numFmtId="4" fontId="59" fillId="0" borderId="10" xfId="52" applyNumberFormat="1" applyFont="1" applyFill="1" applyBorder="1" applyAlignment="1" applyProtection="1">
      <alignment wrapText="1"/>
      <protection hidden="1"/>
    </xf>
    <xf numFmtId="2" fontId="6" fillId="41" borderId="0" xfId="0" applyNumberFormat="1" applyFont="1" applyFill="1" applyBorder="1" applyAlignment="1">
      <alignment horizontal="center"/>
    </xf>
    <xf numFmtId="2" fontId="0" fillId="40" borderId="0" xfId="0" applyNumberFormat="1" applyFill="1" applyBorder="1" applyAlignment="1">
      <alignment horizontal="right"/>
    </xf>
    <xf numFmtId="2" fontId="0" fillId="39" borderId="28" xfId="0" applyNumberFormat="1" applyFill="1" applyBorder="1" applyAlignment="1">
      <alignment horizontal="right"/>
    </xf>
    <xf numFmtId="0" fontId="33" fillId="0" borderId="23" xfId="55" applyFont="1" applyBorder="1" applyAlignment="1" applyProtection="1">
      <alignment horizontal="center" wrapText="1"/>
      <protection hidden="1"/>
    </xf>
    <xf numFmtId="0" fontId="33" fillId="0" borderId="24" xfId="55" applyFont="1" applyBorder="1" applyAlignment="1" applyProtection="1">
      <alignment horizontal="center" wrapText="1"/>
      <protection hidden="1"/>
    </xf>
    <xf numFmtId="4" fontId="59" fillId="0" borderId="10" xfId="52" applyNumberFormat="1" applyFont="1" applyBorder="1" applyAlignment="1" applyProtection="1">
      <alignment horizontal="right" wrapText="1"/>
      <protection hidden="1"/>
    </xf>
    <xf numFmtId="4" fontId="59" fillId="0" borderId="10" xfId="52" applyNumberFormat="1" applyFont="1" applyFill="1" applyBorder="1" applyAlignment="1" applyProtection="1">
      <alignment horizontal="center" wrapText="1"/>
      <protection hidden="1"/>
    </xf>
    <xf numFmtId="4" fontId="59" fillId="0" borderId="10" xfId="52" applyNumberFormat="1" applyFont="1" applyFill="1" applyBorder="1" applyAlignment="1" applyProtection="1">
      <alignment wrapText="1"/>
      <protection hidden="1"/>
    </xf>
    <xf numFmtId="2" fontId="0" fillId="41" borderId="0" xfId="0" applyNumberFormat="1" applyFill="1" applyAlignment="1">
      <alignment horizontal="right"/>
    </xf>
    <xf numFmtId="2" fontId="0" fillId="9" borderId="0" xfId="0" applyNumberFormat="1" applyFill="1" applyAlignment="1">
      <alignment horizontal="right"/>
    </xf>
    <xf numFmtId="4" fontId="7" fillId="42" borderId="0" xfId="0" applyNumberFormat="1" applyFont="1" applyFill="1" applyAlignment="1">
      <alignment horizontal="center"/>
    </xf>
    <xf numFmtId="2" fontId="0" fillId="43" borderId="0" xfId="0" applyNumberFormat="1" applyFill="1" applyAlignment="1">
      <alignment horizontal="right"/>
    </xf>
    <xf numFmtId="0" fontId="33" fillId="0" borderId="23" xfId="55" applyFont="1" applyBorder="1" applyAlignment="1" applyProtection="1">
      <alignment horizontal="center" wrapText="1"/>
      <protection hidden="1"/>
    </xf>
    <xf numFmtId="0" fontId="33" fillId="0" borderId="24" xfId="55" applyFont="1" applyBorder="1" applyAlignment="1" applyProtection="1">
      <alignment horizontal="center" wrapText="1"/>
      <protection hidden="1"/>
    </xf>
    <xf numFmtId="4" fontId="59" fillId="0" borderId="10" xfId="52" applyNumberFormat="1" applyFont="1" applyBorder="1" applyAlignment="1" applyProtection="1">
      <alignment horizontal="right" wrapText="1"/>
      <protection hidden="1"/>
    </xf>
    <xf numFmtId="4" fontId="59" fillId="0" borderId="10" xfId="52" applyNumberFormat="1" applyFont="1" applyFill="1" applyBorder="1" applyAlignment="1" applyProtection="1">
      <alignment horizontal="center" wrapText="1"/>
      <protection hidden="1"/>
    </xf>
    <xf numFmtId="4" fontId="59" fillId="0" borderId="10" xfId="52" applyNumberFormat="1" applyFont="1" applyFill="1" applyBorder="1" applyAlignment="1" applyProtection="1">
      <alignment wrapText="1"/>
      <protection hidden="1"/>
    </xf>
    <xf numFmtId="4" fontId="0" fillId="0" borderId="0" xfId="0" applyNumberFormat="1" applyAlignment="1">
      <alignment vertical="center"/>
    </xf>
    <xf numFmtId="0" fontId="59" fillId="34" borderId="10" xfId="52" applyFont="1" applyFill="1" applyBorder="1" applyAlignment="1" applyProtection="1">
      <alignment horizontal="center" vertical="center"/>
      <protection hidden="1"/>
    </xf>
    <xf numFmtId="4" fontId="59" fillId="34" borderId="10" xfId="0" applyNumberFormat="1" applyFont="1" applyFill="1" applyBorder="1" applyAlignment="1" applyProtection="1">
      <alignment horizontal="center" vertical="center"/>
      <protection hidden="1"/>
    </xf>
    <xf numFmtId="4" fontId="59" fillId="34" borderId="0" xfId="0" applyNumberFormat="1" applyFont="1" applyFill="1" applyBorder="1" applyAlignment="1" applyProtection="1">
      <alignment/>
      <protection hidden="1"/>
    </xf>
    <xf numFmtId="4" fontId="64" fillId="0" borderId="0" xfId="52" applyNumberFormat="1" applyFont="1" applyProtection="1">
      <alignment/>
      <protection hidden="1"/>
    </xf>
    <xf numFmtId="0" fontId="65" fillId="0" borderId="0" xfId="52" applyFont="1" applyBorder="1" applyAlignment="1" applyProtection="1">
      <alignment vertical="center"/>
      <protection hidden="1"/>
    </xf>
    <xf numFmtId="4" fontId="65" fillId="0" borderId="0" xfId="0" applyNumberFormat="1" applyFont="1" applyBorder="1" applyAlignment="1" applyProtection="1">
      <alignment vertical="center"/>
      <protection hidden="1"/>
    </xf>
    <xf numFmtId="1" fontId="5" fillId="15" borderId="0" xfId="0" applyNumberFormat="1" applyFont="1" applyFill="1" applyAlignment="1">
      <alignment horizontal="center"/>
    </xf>
    <xf numFmtId="2" fontId="5" fillId="41" borderId="0" xfId="0" applyNumberFormat="1" applyFont="1" applyFill="1" applyAlignment="1">
      <alignment horizontal="center"/>
    </xf>
    <xf numFmtId="0" fontId="0" fillId="0" borderId="10" xfId="52" applyFont="1" applyBorder="1" applyAlignment="1" applyProtection="1">
      <alignment horizontal="center"/>
      <protection hidden="1"/>
    </xf>
    <xf numFmtId="0" fontId="0" fillId="0" borderId="0" xfId="52" applyFont="1" applyBorder="1" applyAlignment="1" applyProtection="1">
      <alignment vertical="center"/>
      <protection hidden="1"/>
    </xf>
    <xf numFmtId="0" fontId="60" fillId="0" borderId="0" xfId="52" applyFont="1" applyProtection="1">
      <alignment/>
      <protection hidden="1"/>
    </xf>
    <xf numFmtId="4" fontId="59" fillId="0" borderId="10" xfId="52" applyNumberFormat="1" applyFont="1" applyFill="1" applyBorder="1" applyAlignment="1" applyProtection="1">
      <alignment horizontal="center" wrapText="1"/>
      <protection hidden="1"/>
    </xf>
    <xf numFmtId="4" fontId="59" fillId="0" borderId="10" xfId="52" applyNumberFormat="1" applyFont="1" applyFill="1" applyBorder="1" applyAlignment="1" applyProtection="1">
      <alignment wrapText="1"/>
      <protection hidden="1"/>
    </xf>
    <xf numFmtId="4" fontId="59" fillId="0" borderId="10" xfId="52" applyNumberFormat="1" applyFont="1" applyBorder="1" applyAlignment="1" applyProtection="1">
      <alignment horizontal="right" wrapText="1"/>
      <protection hidden="1"/>
    </xf>
    <xf numFmtId="0" fontId="33" fillId="0" borderId="23" xfId="55" applyFont="1" applyBorder="1" applyAlignment="1" applyProtection="1">
      <alignment horizontal="center" wrapText="1"/>
      <protection hidden="1"/>
    </xf>
    <xf numFmtId="0" fontId="33" fillId="0" borderId="24" xfId="55" applyFont="1" applyBorder="1" applyAlignment="1" applyProtection="1">
      <alignment horizontal="center" wrapText="1"/>
      <protection hidden="1"/>
    </xf>
    <xf numFmtId="1" fontId="8" fillId="17" borderId="29" xfId="0" applyNumberFormat="1" applyFont="1" applyFill="1" applyBorder="1" applyAlignment="1">
      <alignment horizontal="center"/>
    </xf>
    <xf numFmtId="2" fontId="8" fillId="17" borderId="29" xfId="0" applyNumberFormat="1" applyFont="1" applyFill="1" applyBorder="1" applyAlignment="1">
      <alignment horizontal="right"/>
    </xf>
    <xf numFmtId="2" fontId="5" fillId="10" borderId="0" xfId="0" applyNumberFormat="1" applyFont="1" applyFill="1" applyAlignment="1">
      <alignment horizontal="center"/>
    </xf>
    <xf numFmtId="2" fontId="5" fillId="44" borderId="0" xfId="0" applyNumberFormat="1" applyFont="1" applyFill="1" applyAlignment="1">
      <alignment horizontal="center"/>
    </xf>
    <xf numFmtId="2" fontId="9" fillId="39" borderId="0" xfId="0" applyNumberFormat="1" applyFont="1" applyFill="1" applyAlignment="1">
      <alignment horizontal="right"/>
    </xf>
    <xf numFmtId="0" fontId="33" fillId="0" borderId="23" xfId="55" applyFont="1" applyBorder="1" applyAlignment="1" applyProtection="1">
      <alignment horizontal="center" wrapText="1"/>
      <protection hidden="1"/>
    </xf>
    <xf numFmtId="0" fontId="33" fillId="0" borderId="24" xfId="55" applyFont="1" applyBorder="1" applyAlignment="1" applyProtection="1">
      <alignment horizontal="center" wrapText="1"/>
      <protection hidden="1"/>
    </xf>
    <xf numFmtId="4" fontId="59" fillId="0" borderId="10" xfId="52" applyNumberFormat="1" applyFont="1" applyBorder="1" applyAlignment="1" applyProtection="1">
      <alignment horizontal="right" wrapText="1"/>
      <protection hidden="1"/>
    </xf>
    <xf numFmtId="4" fontId="59" fillId="0" borderId="10" xfId="52" applyNumberFormat="1" applyFont="1" applyFill="1" applyBorder="1" applyAlignment="1" applyProtection="1">
      <alignment horizontal="center" wrapText="1"/>
      <protection hidden="1"/>
    </xf>
    <xf numFmtId="4" fontId="59" fillId="0" borderId="10" xfId="52" applyNumberFormat="1" applyFont="1" applyFill="1" applyBorder="1" applyAlignment="1" applyProtection="1">
      <alignment wrapText="1"/>
      <protection hidden="1"/>
    </xf>
    <xf numFmtId="4" fontId="59" fillId="0" borderId="0" xfId="0" applyNumberFormat="1" applyFont="1" applyFill="1" applyBorder="1" applyAlignment="1" applyProtection="1">
      <alignment/>
      <protection hidden="1"/>
    </xf>
    <xf numFmtId="1" fontId="5" fillId="45" borderId="0" xfId="0" applyNumberFormat="1" applyFont="1" applyFill="1" applyAlignment="1">
      <alignment horizontal="center"/>
    </xf>
    <xf numFmtId="2" fontId="5" fillId="19" borderId="0" xfId="0" applyNumberFormat="1" applyFont="1" applyFill="1" applyAlignment="1">
      <alignment horizontal="center"/>
    </xf>
    <xf numFmtId="2" fontId="5" fillId="38" borderId="0" xfId="0" applyNumberFormat="1" applyFont="1" applyFill="1" applyAlignment="1">
      <alignment horizontal="center"/>
    </xf>
    <xf numFmtId="2" fontId="5" fillId="40" borderId="0" xfId="0" applyNumberFormat="1" applyFont="1" applyFill="1" applyAlignment="1">
      <alignment horizontal="center"/>
    </xf>
    <xf numFmtId="4" fontId="59" fillId="0" borderId="10" xfId="52" applyNumberFormat="1" applyFont="1" applyFill="1" applyBorder="1" applyAlignment="1" applyProtection="1">
      <alignment horizontal="center" wrapText="1"/>
      <protection hidden="1"/>
    </xf>
    <xf numFmtId="4" fontId="59" fillId="0" borderId="10" xfId="52" applyNumberFormat="1" applyFont="1" applyFill="1" applyBorder="1" applyAlignment="1" applyProtection="1">
      <alignment wrapText="1"/>
      <protection hidden="1"/>
    </xf>
    <xf numFmtId="4" fontId="59" fillId="0" borderId="10" xfId="52" applyNumberFormat="1" applyFont="1" applyBorder="1" applyAlignment="1" applyProtection="1">
      <alignment horizontal="right" wrapText="1"/>
      <protection hidden="1"/>
    </xf>
    <xf numFmtId="0" fontId="33" fillId="0" borderId="23" xfId="55" applyFont="1" applyBorder="1" applyAlignment="1" applyProtection="1">
      <alignment horizontal="center" wrapText="1"/>
      <protection hidden="1"/>
    </xf>
    <xf numFmtId="0" fontId="33" fillId="0" borderId="24" xfId="55" applyFont="1" applyBorder="1" applyAlignment="1" applyProtection="1">
      <alignment horizontal="center" wrapText="1"/>
      <protection hidden="1"/>
    </xf>
    <xf numFmtId="0" fontId="33" fillId="0" borderId="23" xfId="55" applyFont="1" applyBorder="1" applyAlignment="1" applyProtection="1">
      <alignment horizontal="center" wrapText="1"/>
      <protection hidden="1"/>
    </xf>
    <xf numFmtId="0" fontId="33" fillId="0" borderId="24" xfId="55" applyFont="1" applyBorder="1" applyAlignment="1" applyProtection="1">
      <alignment horizontal="center" wrapText="1"/>
      <protection hidden="1"/>
    </xf>
    <xf numFmtId="4" fontId="59" fillId="0" borderId="10" xfId="52" applyNumberFormat="1" applyFont="1" applyBorder="1" applyAlignment="1" applyProtection="1">
      <alignment horizontal="right" wrapText="1"/>
      <protection hidden="1"/>
    </xf>
    <xf numFmtId="4" fontId="59" fillId="0" borderId="10" xfId="52" applyNumberFormat="1" applyFont="1" applyFill="1" applyBorder="1" applyAlignment="1" applyProtection="1">
      <alignment horizontal="center" wrapText="1"/>
      <protection hidden="1"/>
    </xf>
    <xf numFmtId="4" fontId="59" fillId="0" borderId="10" xfId="52" applyNumberFormat="1" applyFont="1" applyFill="1" applyBorder="1" applyAlignment="1" applyProtection="1">
      <alignment wrapText="1"/>
      <protection hidden="1"/>
    </xf>
    <xf numFmtId="3" fontId="8" fillId="39" borderId="10" xfId="0" applyNumberFormat="1" applyFont="1" applyFill="1" applyBorder="1" applyAlignment="1">
      <alignment horizontal="center"/>
    </xf>
    <xf numFmtId="2" fontId="8" fillId="39" borderId="10" xfId="0" applyNumberFormat="1" applyFont="1" applyFill="1" applyBorder="1" applyAlignment="1">
      <alignment horizontal="center"/>
    </xf>
    <xf numFmtId="2" fontId="0" fillId="16" borderId="10" xfId="0" applyNumberFormat="1" applyFill="1" applyBorder="1" applyAlignment="1">
      <alignment horizontal="right"/>
    </xf>
    <xf numFmtId="0" fontId="0" fillId="0" borderId="0" xfId="0" applyBorder="1" applyAlignment="1" applyProtection="1">
      <alignment/>
      <protection hidden="1"/>
    </xf>
    <xf numFmtId="0" fontId="48" fillId="0" borderId="0" xfId="0" applyFont="1" applyBorder="1" applyAlignment="1" applyProtection="1">
      <alignment horizontal="center"/>
      <protection hidden="1"/>
    </xf>
    <xf numFmtId="4" fontId="57" fillId="38" borderId="0" xfId="0" applyNumberFormat="1" applyFont="1" applyFill="1" applyBorder="1" applyAlignment="1" applyProtection="1">
      <alignment wrapText="1"/>
      <protection hidden="1"/>
    </xf>
    <xf numFmtId="4" fontId="59" fillId="0" borderId="0" xfId="0" applyNumberFormat="1" applyFont="1" applyFill="1" applyBorder="1" applyAlignment="1" applyProtection="1">
      <alignment horizontal="center"/>
      <protection hidden="1"/>
    </xf>
    <xf numFmtId="4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4" fontId="0" fillId="0" borderId="0" xfId="0" applyNumberFormat="1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62" fillId="0" borderId="0" xfId="0" applyFont="1" applyBorder="1" applyAlignment="1" applyProtection="1">
      <alignment horizontal="center"/>
      <protection hidden="1"/>
    </xf>
    <xf numFmtId="4" fontId="62" fillId="0" borderId="0" xfId="0" applyNumberFormat="1" applyFont="1" applyBorder="1" applyAlignment="1" applyProtection="1">
      <alignment horizontal="center"/>
      <protection hidden="1"/>
    </xf>
    <xf numFmtId="0" fontId="33" fillId="0" borderId="23" xfId="55" applyFont="1" applyBorder="1" applyAlignment="1" applyProtection="1">
      <alignment horizontal="center" wrapText="1"/>
      <protection hidden="1"/>
    </xf>
    <xf numFmtId="0" fontId="33" fillId="0" borderId="24" xfId="55" applyFont="1" applyBorder="1" applyAlignment="1" applyProtection="1">
      <alignment horizontal="center" wrapText="1"/>
      <protection hidden="1"/>
    </xf>
    <xf numFmtId="4" fontId="59" fillId="0" borderId="10" xfId="52" applyNumberFormat="1" applyFont="1" applyBorder="1" applyAlignment="1" applyProtection="1">
      <alignment horizontal="right" wrapText="1"/>
      <protection hidden="1"/>
    </xf>
    <xf numFmtId="4" fontId="59" fillId="0" borderId="10" xfId="52" applyNumberFormat="1" applyFont="1" applyFill="1" applyBorder="1" applyAlignment="1" applyProtection="1">
      <alignment horizontal="center" wrapText="1"/>
      <protection hidden="1"/>
    </xf>
    <xf numFmtId="4" fontId="59" fillId="0" borderId="10" xfId="52" applyNumberFormat="1" applyFont="1" applyFill="1" applyBorder="1" applyAlignment="1" applyProtection="1">
      <alignment wrapText="1"/>
      <protection hidden="1"/>
    </xf>
    <xf numFmtId="1" fontId="8" fillId="39" borderId="0" xfId="0" applyNumberFormat="1" applyFont="1" applyFill="1" applyAlignment="1">
      <alignment horizontal="center"/>
    </xf>
    <xf numFmtId="2" fontId="8" fillId="39" borderId="0" xfId="0" applyNumberFormat="1" applyFont="1" applyFill="1" applyAlignment="1">
      <alignment horizontal="center"/>
    </xf>
    <xf numFmtId="2" fontId="8" fillId="46" borderId="0" xfId="0" applyNumberFormat="1" applyFont="1" applyFill="1" applyAlignment="1">
      <alignment horizontal="right"/>
    </xf>
    <xf numFmtId="0" fontId="33" fillId="0" borderId="23" xfId="55" applyFont="1" applyBorder="1" applyAlignment="1" applyProtection="1">
      <alignment horizontal="center" wrapText="1"/>
      <protection hidden="1"/>
    </xf>
    <xf numFmtId="0" fontId="33" fillId="0" borderId="24" xfId="55" applyFont="1" applyBorder="1" applyAlignment="1" applyProtection="1">
      <alignment horizontal="center" wrapText="1"/>
      <protection hidden="1"/>
    </xf>
    <xf numFmtId="4" fontId="59" fillId="0" borderId="10" xfId="52" applyNumberFormat="1" applyFont="1" applyBorder="1" applyAlignment="1" applyProtection="1">
      <alignment horizontal="right" wrapText="1"/>
      <protection hidden="1"/>
    </xf>
    <xf numFmtId="4" fontId="59" fillId="0" borderId="10" xfId="52" applyNumberFormat="1" applyFont="1" applyFill="1" applyBorder="1" applyAlignment="1" applyProtection="1">
      <alignment horizontal="center" wrapText="1"/>
      <protection hidden="1"/>
    </xf>
    <xf numFmtId="4" fontId="59" fillId="0" borderId="10" xfId="52" applyNumberFormat="1" applyFont="1" applyFill="1" applyBorder="1" applyAlignment="1" applyProtection="1">
      <alignment wrapText="1"/>
      <protection hidden="1"/>
    </xf>
    <xf numFmtId="3" fontId="8" fillId="47" borderId="0" xfId="0" applyNumberFormat="1" applyFont="1" applyFill="1" applyAlignment="1">
      <alignment horizontal="center"/>
    </xf>
    <xf numFmtId="2" fontId="8" fillId="26" borderId="0" xfId="0" applyNumberFormat="1" applyFont="1" applyFill="1" applyAlignment="1">
      <alignment horizontal="center"/>
    </xf>
    <xf numFmtId="2" fontId="0" fillId="48" borderId="0" xfId="0" applyNumberFormat="1" applyFill="1" applyAlignment="1">
      <alignment horizontal="center"/>
    </xf>
    <xf numFmtId="4" fontId="59" fillId="34" borderId="10" xfId="52" applyNumberFormat="1" applyFont="1" applyFill="1" applyBorder="1" applyProtection="1">
      <alignment/>
      <protection hidden="1"/>
    </xf>
    <xf numFmtId="0" fontId="33" fillId="0" borderId="23" xfId="55" applyFont="1" applyBorder="1" applyAlignment="1" applyProtection="1">
      <alignment horizontal="center" wrapText="1"/>
      <protection hidden="1"/>
    </xf>
    <xf numFmtId="0" fontId="33" fillId="0" borderId="24" xfId="55" applyFont="1" applyBorder="1" applyAlignment="1" applyProtection="1">
      <alignment horizontal="center" wrapText="1"/>
      <protection hidden="1"/>
    </xf>
    <xf numFmtId="4" fontId="59" fillId="0" borderId="10" xfId="52" applyNumberFormat="1" applyFont="1" applyBorder="1" applyAlignment="1" applyProtection="1">
      <alignment horizontal="right" wrapText="1"/>
      <protection hidden="1"/>
    </xf>
    <xf numFmtId="4" fontId="59" fillId="0" borderId="10" xfId="52" applyNumberFormat="1" applyFont="1" applyFill="1" applyBorder="1" applyAlignment="1" applyProtection="1">
      <alignment horizontal="center" wrapText="1"/>
      <protection hidden="1"/>
    </xf>
    <xf numFmtId="4" fontId="59" fillId="0" borderId="10" xfId="52" applyNumberFormat="1" applyFont="1" applyFill="1" applyBorder="1" applyAlignment="1" applyProtection="1">
      <alignment wrapText="1"/>
      <protection hidden="1"/>
    </xf>
    <xf numFmtId="1" fontId="8" fillId="48" borderId="10" xfId="0" applyNumberFormat="1" applyFont="1" applyFill="1" applyBorder="1" applyAlignment="1">
      <alignment horizontal="center"/>
    </xf>
    <xf numFmtId="2" fontId="5" fillId="38" borderId="10" xfId="0" applyNumberFormat="1" applyFont="1" applyFill="1" applyBorder="1" applyAlignment="1">
      <alignment horizontal="center"/>
    </xf>
    <xf numFmtId="2" fontId="0" fillId="9" borderId="10" xfId="0" applyNumberFormat="1" applyFill="1" applyBorder="1" applyAlignment="1">
      <alignment horizontal="right"/>
    </xf>
    <xf numFmtId="4" fontId="59" fillId="0" borderId="10" xfId="52" applyNumberFormat="1" applyFont="1" applyFill="1" applyBorder="1" applyAlignment="1" applyProtection="1">
      <alignment horizontal="center" wrapText="1"/>
      <protection hidden="1"/>
    </xf>
    <xf numFmtId="4" fontId="59" fillId="0" borderId="10" xfId="52" applyNumberFormat="1" applyFont="1" applyFill="1" applyBorder="1" applyAlignment="1" applyProtection="1">
      <alignment wrapText="1"/>
      <protection hidden="1"/>
    </xf>
    <xf numFmtId="4" fontId="59" fillId="0" borderId="10" xfId="52" applyNumberFormat="1" applyFont="1" applyBorder="1" applyAlignment="1" applyProtection="1">
      <alignment horizontal="right" wrapText="1"/>
      <protection hidden="1"/>
    </xf>
    <xf numFmtId="0" fontId="33" fillId="0" borderId="23" xfId="55" applyFont="1" applyBorder="1" applyAlignment="1" applyProtection="1">
      <alignment horizontal="center" wrapText="1"/>
      <protection hidden="1"/>
    </xf>
    <xf numFmtId="0" fontId="33" fillId="0" borderId="24" xfId="55" applyFont="1" applyBorder="1" applyAlignment="1" applyProtection="1">
      <alignment horizontal="center" wrapText="1"/>
      <protection hidden="1"/>
    </xf>
    <xf numFmtId="1" fontId="5" fillId="39" borderId="0" xfId="0" applyNumberFormat="1" applyFont="1" applyFill="1" applyAlignment="1">
      <alignment horizontal="center"/>
    </xf>
    <xf numFmtId="164" fontId="10" fillId="45" borderId="0" xfId="0" applyNumberFormat="1" applyFont="1" applyFill="1" applyAlignment="1">
      <alignment horizontal="center"/>
    </xf>
    <xf numFmtId="2" fontId="0" fillId="10" borderId="0" xfId="0" applyNumberFormat="1" applyFill="1" applyAlignment="1">
      <alignment horizontal="right"/>
    </xf>
    <xf numFmtId="4" fontId="59" fillId="0" borderId="10" xfId="52" applyNumberFormat="1" applyFont="1" applyFill="1" applyBorder="1" applyAlignment="1" applyProtection="1">
      <alignment horizontal="center" wrapText="1"/>
      <protection hidden="1"/>
    </xf>
    <xf numFmtId="4" fontId="59" fillId="0" borderId="10" xfId="52" applyNumberFormat="1" applyFont="1" applyFill="1" applyBorder="1" applyAlignment="1" applyProtection="1">
      <alignment wrapText="1"/>
      <protection hidden="1"/>
    </xf>
    <xf numFmtId="4" fontId="59" fillId="0" borderId="10" xfId="52" applyNumberFormat="1" applyFont="1" applyBorder="1" applyAlignment="1" applyProtection="1">
      <alignment horizontal="right" wrapText="1"/>
      <protection hidden="1"/>
    </xf>
    <xf numFmtId="0" fontId="33" fillId="0" borderId="23" xfId="55" applyFont="1" applyBorder="1" applyAlignment="1" applyProtection="1">
      <alignment horizontal="center" wrapText="1"/>
      <protection hidden="1"/>
    </xf>
    <xf numFmtId="0" fontId="33" fillId="0" borderId="24" xfId="55" applyFont="1" applyBorder="1" applyAlignment="1" applyProtection="1">
      <alignment horizontal="center" wrapText="1"/>
      <protection hidden="1"/>
    </xf>
    <xf numFmtId="1" fontId="5" fillId="41" borderId="0" xfId="0" applyNumberFormat="1" applyFont="1" applyFill="1" applyAlignment="1">
      <alignment horizontal="center"/>
    </xf>
    <xf numFmtId="0" fontId="33" fillId="0" borderId="23" xfId="55" applyFont="1" applyBorder="1" applyAlignment="1" applyProtection="1">
      <alignment horizontal="center" wrapText="1"/>
      <protection hidden="1"/>
    </xf>
    <xf numFmtId="0" fontId="33" fillId="0" borderId="24" xfId="55" applyFont="1" applyBorder="1" applyAlignment="1" applyProtection="1">
      <alignment horizontal="center" wrapText="1"/>
      <protection hidden="1"/>
    </xf>
    <xf numFmtId="4" fontId="59" fillId="0" borderId="10" xfId="52" applyNumberFormat="1" applyFont="1" applyBorder="1" applyAlignment="1" applyProtection="1">
      <alignment horizontal="right" wrapText="1"/>
      <protection hidden="1"/>
    </xf>
    <xf numFmtId="4" fontId="59" fillId="0" borderId="10" xfId="52" applyNumberFormat="1" applyFont="1" applyFill="1" applyBorder="1" applyAlignment="1" applyProtection="1">
      <alignment horizontal="center" wrapText="1"/>
      <protection hidden="1"/>
    </xf>
    <xf numFmtId="4" fontId="59" fillId="0" borderId="10" xfId="52" applyNumberFormat="1" applyFont="1" applyFill="1" applyBorder="1" applyAlignment="1" applyProtection="1">
      <alignment wrapText="1"/>
      <protection hidden="1"/>
    </xf>
    <xf numFmtId="0" fontId="0" fillId="0" borderId="0" xfId="52" applyFont="1" applyAlignment="1" applyProtection="1">
      <alignment horizontal="center"/>
      <protection hidden="1"/>
    </xf>
    <xf numFmtId="0" fontId="66" fillId="0" borderId="0" xfId="52" applyFont="1" applyProtection="1">
      <alignment/>
      <protection hidden="1"/>
    </xf>
    <xf numFmtId="4" fontId="59" fillId="0" borderId="27" xfId="52" applyNumberFormat="1" applyFont="1" applyFill="1" applyBorder="1" applyAlignment="1" applyProtection="1">
      <alignment horizontal="center" wrapText="1"/>
      <protection hidden="1"/>
    </xf>
    <xf numFmtId="4" fontId="59" fillId="0" borderId="10" xfId="52" applyNumberFormat="1" applyFont="1" applyFill="1" applyBorder="1" applyAlignment="1" applyProtection="1">
      <alignment horizontal="center" wrapText="1"/>
      <protection hidden="1"/>
    </xf>
    <xf numFmtId="4" fontId="59" fillId="0" borderId="10" xfId="52" applyNumberFormat="1" applyFont="1" applyFill="1" applyBorder="1" applyAlignment="1" applyProtection="1">
      <alignment wrapText="1"/>
      <protection hidden="1"/>
    </xf>
    <xf numFmtId="4" fontId="59" fillId="0" borderId="10" xfId="52" applyNumberFormat="1" applyFont="1" applyBorder="1" applyAlignment="1" applyProtection="1">
      <alignment horizontal="right" wrapText="1"/>
      <protection hidden="1"/>
    </xf>
    <xf numFmtId="0" fontId="33" fillId="0" borderId="23" xfId="55" applyFont="1" applyBorder="1" applyAlignment="1" applyProtection="1">
      <alignment horizontal="center" wrapText="1"/>
      <protection hidden="1"/>
    </xf>
    <xf numFmtId="0" fontId="33" fillId="0" borderId="24" xfId="55" applyFont="1" applyBorder="1" applyAlignment="1" applyProtection="1">
      <alignment horizontal="center" wrapText="1"/>
      <protection hidden="1"/>
    </xf>
    <xf numFmtId="4" fontId="59" fillId="0" borderId="22" xfId="52" applyNumberFormat="1" applyFont="1" applyBorder="1" applyAlignment="1" applyProtection="1">
      <alignment horizontal="right" wrapText="1"/>
      <protection hidden="1"/>
    </xf>
    <xf numFmtId="4" fontId="59" fillId="0" borderId="22" xfId="52" applyNumberFormat="1" applyFont="1" applyFill="1" applyBorder="1" applyAlignment="1" applyProtection="1">
      <alignment horizontal="center" wrapText="1"/>
      <protection hidden="1"/>
    </xf>
    <xf numFmtId="4" fontId="59" fillId="0" borderId="10" xfId="52" applyNumberFormat="1" applyFont="1" applyFill="1" applyBorder="1" applyAlignment="1" applyProtection="1">
      <alignment wrapText="1"/>
      <protection hidden="1"/>
    </xf>
    <xf numFmtId="0" fontId="33" fillId="0" borderId="23" xfId="55" applyFont="1" applyBorder="1" applyAlignment="1" applyProtection="1">
      <alignment horizontal="center" wrapText="1"/>
      <protection hidden="1"/>
    </xf>
    <xf numFmtId="0" fontId="33" fillId="0" borderId="24" xfId="55" applyFont="1" applyBorder="1" applyAlignment="1" applyProtection="1">
      <alignment horizontal="center" wrapText="1"/>
      <protection hidden="1"/>
    </xf>
    <xf numFmtId="4" fontId="59" fillId="0" borderId="10" xfId="52" applyNumberFormat="1" applyFont="1" applyBorder="1" applyAlignment="1" applyProtection="1">
      <alignment horizontal="right" wrapText="1"/>
      <protection hidden="1"/>
    </xf>
    <xf numFmtId="4" fontId="59" fillId="0" borderId="10" xfId="52" applyNumberFormat="1" applyFont="1" applyFill="1" applyBorder="1" applyAlignment="1" applyProtection="1">
      <alignment horizontal="center" wrapText="1"/>
      <protection hidden="1"/>
    </xf>
    <xf numFmtId="4" fontId="59" fillId="0" borderId="10" xfId="52" applyNumberFormat="1" applyFont="1" applyFill="1" applyBorder="1" applyAlignment="1" applyProtection="1">
      <alignment wrapText="1"/>
      <protection hidden="1"/>
    </xf>
    <xf numFmtId="0" fontId="33" fillId="0" borderId="23" xfId="55" applyFont="1" applyBorder="1" applyAlignment="1" applyProtection="1">
      <alignment horizontal="center" wrapText="1"/>
      <protection hidden="1"/>
    </xf>
    <xf numFmtId="0" fontId="33" fillId="0" borderId="24" xfId="55" applyFont="1" applyBorder="1" applyAlignment="1" applyProtection="1">
      <alignment horizontal="center" wrapText="1"/>
      <protection hidden="1"/>
    </xf>
    <xf numFmtId="4" fontId="59" fillId="0" borderId="10" xfId="52" applyNumberFormat="1" applyFont="1" applyBorder="1" applyAlignment="1" applyProtection="1">
      <alignment horizontal="right" wrapText="1"/>
      <protection hidden="1"/>
    </xf>
    <xf numFmtId="4" fontId="59" fillId="0" borderId="10" xfId="52" applyNumberFormat="1" applyFont="1" applyFill="1" applyBorder="1" applyAlignment="1" applyProtection="1">
      <alignment horizontal="center" wrapText="1"/>
      <protection hidden="1"/>
    </xf>
    <xf numFmtId="4" fontId="59" fillId="0" borderId="10" xfId="52" applyNumberFormat="1" applyFont="1" applyFill="1" applyBorder="1" applyAlignment="1" applyProtection="1">
      <alignment wrapText="1"/>
      <protection hidden="1"/>
    </xf>
    <xf numFmtId="4" fontId="57" fillId="0" borderId="10" xfId="0" applyNumberFormat="1" applyFont="1" applyBorder="1" applyAlignment="1" applyProtection="1">
      <alignment/>
      <protection hidden="1"/>
    </xf>
    <xf numFmtId="0" fontId="33" fillId="0" borderId="23" xfId="55" applyFont="1" applyBorder="1" applyAlignment="1" applyProtection="1">
      <alignment horizontal="center" wrapText="1"/>
      <protection hidden="1"/>
    </xf>
    <xf numFmtId="0" fontId="33" fillId="0" borderId="24" xfId="55" applyFont="1" applyBorder="1" applyAlignment="1" applyProtection="1">
      <alignment horizontal="center" wrapText="1"/>
      <protection hidden="1"/>
    </xf>
    <xf numFmtId="4" fontId="59" fillId="0" borderId="10" xfId="52" applyNumberFormat="1" applyFont="1" applyBorder="1" applyAlignment="1" applyProtection="1">
      <alignment horizontal="right" wrapText="1"/>
      <protection hidden="1"/>
    </xf>
    <xf numFmtId="4" fontId="59" fillId="0" borderId="10" xfId="52" applyNumberFormat="1" applyFont="1" applyFill="1" applyBorder="1" applyAlignment="1" applyProtection="1">
      <alignment horizontal="center" wrapText="1"/>
      <protection hidden="1"/>
    </xf>
    <xf numFmtId="4" fontId="59" fillId="0" borderId="10" xfId="52" applyNumberFormat="1" applyFont="1" applyFill="1" applyBorder="1" applyAlignment="1" applyProtection="1">
      <alignment wrapText="1"/>
      <protection hidden="1"/>
    </xf>
    <xf numFmtId="4" fontId="59" fillId="0" borderId="10" xfId="52" applyNumberFormat="1" applyFont="1" applyFill="1" applyBorder="1" applyAlignment="1" applyProtection="1">
      <alignment horizontal="center" wrapText="1"/>
      <protection hidden="1"/>
    </xf>
    <xf numFmtId="4" fontId="59" fillId="0" borderId="10" xfId="52" applyNumberFormat="1" applyFont="1" applyFill="1" applyBorder="1" applyAlignment="1" applyProtection="1">
      <alignment wrapText="1"/>
      <protection hidden="1"/>
    </xf>
    <xf numFmtId="4" fontId="59" fillId="0" borderId="10" xfId="52" applyNumberFormat="1" applyFont="1" applyBorder="1" applyAlignment="1" applyProtection="1">
      <alignment horizontal="right" wrapText="1"/>
      <protection hidden="1"/>
    </xf>
    <xf numFmtId="0" fontId="33" fillId="0" borderId="23" xfId="55" applyFont="1" applyBorder="1" applyAlignment="1" applyProtection="1">
      <alignment horizontal="center" wrapText="1"/>
      <protection hidden="1"/>
    </xf>
    <xf numFmtId="0" fontId="33" fillId="0" borderId="24" xfId="55" applyFont="1" applyBorder="1" applyAlignment="1" applyProtection="1">
      <alignment horizontal="center" wrapText="1"/>
      <protection hidden="1"/>
    </xf>
    <xf numFmtId="4" fontId="59" fillId="0" borderId="10" xfId="52" applyNumberFormat="1" applyFont="1" applyFill="1" applyBorder="1" applyAlignment="1" applyProtection="1">
      <alignment horizontal="center" wrapText="1"/>
      <protection hidden="1"/>
    </xf>
    <xf numFmtId="4" fontId="59" fillId="0" borderId="10" xfId="52" applyNumberFormat="1" applyFont="1" applyFill="1" applyBorder="1" applyAlignment="1" applyProtection="1">
      <alignment wrapText="1"/>
      <protection hidden="1"/>
    </xf>
    <xf numFmtId="4" fontId="59" fillId="0" borderId="10" xfId="52" applyNumberFormat="1" applyFont="1" applyBorder="1" applyAlignment="1" applyProtection="1">
      <alignment horizontal="right" wrapText="1"/>
      <protection hidden="1"/>
    </xf>
    <xf numFmtId="0" fontId="33" fillId="0" borderId="23" xfId="55" applyFont="1" applyBorder="1" applyAlignment="1" applyProtection="1">
      <alignment horizontal="center" wrapText="1"/>
      <protection hidden="1"/>
    </xf>
    <xf numFmtId="0" fontId="33" fillId="0" borderId="24" xfId="55" applyFont="1" applyBorder="1" applyAlignment="1" applyProtection="1">
      <alignment horizontal="center" wrapText="1"/>
      <protection hidden="1"/>
    </xf>
    <xf numFmtId="4" fontId="0" fillId="0" borderId="0" xfId="52" applyNumberFormat="1" applyFont="1" applyProtection="1">
      <alignment/>
      <protection hidden="1"/>
    </xf>
    <xf numFmtId="4" fontId="0" fillId="0" borderId="0" xfId="52" applyNumberFormat="1" applyFont="1" applyProtection="1">
      <alignment/>
      <protection hidden="1"/>
    </xf>
    <xf numFmtId="0" fontId="0" fillId="0" borderId="0" xfId="52" applyFont="1" applyProtection="1">
      <alignment/>
      <protection hidden="1"/>
    </xf>
    <xf numFmtId="0" fontId="33" fillId="0" borderId="23" xfId="55" applyFont="1" applyBorder="1" applyAlignment="1" applyProtection="1">
      <alignment horizontal="center" wrapText="1"/>
      <protection hidden="1"/>
    </xf>
    <xf numFmtId="0" fontId="33" fillId="0" borderId="24" xfId="55" applyFont="1" applyBorder="1" applyAlignment="1" applyProtection="1">
      <alignment horizontal="center" wrapText="1"/>
      <protection hidden="1"/>
    </xf>
    <xf numFmtId="4" fontId="59" fillId="0" borderId="10" xfId="52" applyNumberFormat="1" applyFont="1" applyBorder="1" applyAlignment="1" applyProtection="1">
      <alignment horizontal="right" wrapText="1"/>
      <protection hidden="1"/>
    </xf>
    <xf numFmtId="4" fontId="59" fillId="0" borderId="10" xfId="52" applyNumberFormat="1" applyFont="1" applyFill="1" applyBorder="1" applyAlignment="1" applyProtection="1">
      <alignment horizontal="center" wrapText="1"/>
      <protection hidden="1"/>
    </xf>
    <xf numFmtId="4" fontId="59" fillId="0" borderId="10" xfId="52" applyNumberFormat="1" applyFont="1" applyFill="1" applyBorder="1" applyAlignment="1" applyProtection="1">
      <alignment wrapText="1"/>
      <protection hidden="1"/>
    </xf>
    <xf numFmtId="4" fontId="59" fillId="0" borderId="10" xfId="52" applyNumberFormat="1" applyFont="1" applyFill="1" applyBorder="1" applyAlignment="1" applyProtection="1">
      <alignment horizontal="center" wrapText="1"/>
      <protection hidden="1"/>
    </xf>
    <xf numFmtId="4" fontId="59" fillId="0" borderId="10" xfId="52" applyNumberFormat="1" applyFont="1" applyFill="1" applyBorder="1" applyAlignment="1" applyProtection="1">
      <alignment wrapText="1"/>
      <protection hidden="1"/>
    </xf>
    <xf numFmtId="4" fontId="59" fillId="0" borderId="10" xfId="52" applyNumberFormat="1" applyFont="1" applyBorder="1" applyAlignment="1" applyProtection="1">
      <alignment horizontal="right" wrapText="1"/>
      <protection hidden="1"/>
    </xf>
    <xf numFmtId="0" fontId="33" fillId="0" borderId="23" xfId="55" applyFont="1" applyBorder="1" applyAlignment="1" applyProtection="1">
      <alignment horizontal="center" wrapText="1"/>
      <protection hidden="1"/>
    </xf>
    <xf numFmtId="0" fontId="33" fillId="0" borderId="24" xfId="55" applyFont="1" applyBorder="1" applyAlignment="1" applyProtection="1">
      <alignment horizontal="center" wrapText="1"/>
      <protection hidden="1"/>
    </xf>
    <xf numFmtId="4" fontId="59" fillId="0" borderId="10" xfId="52" applyNumberFormat="1" applyFont="1" applyFill="1" applyBorder="1" applyAlignment="1" applyProtection="1">
      <alignment horizontal="center" wrapText="1"/>
      <protection hidden="1"/>
    </xf>
    <xf numFmtId="4" fontId="59" fillId="0" borderId="10" xfId="52" applyNumberFormat="1" applyFont="1" applyFill="1" applyBorder="1" applyAlignment="1" applyProtection="1">
      <alignment wrapText="1"/>
      <protection hidden="1"/>
    </xf>
    <xf numFmtId="4" fontId="59" fillId="0" borderId="10" xfId="52" applyNumberFormat="1" applyFont="1" applyBorder="1" applyAlignment="1" applyProtection="1">
      <alignment horizontal="right" wrapText="1"/>
      <protection hidden="1"/>
    </xf>
    <xf numFmtId="0" fontId="33" fillId="0" borderId="23" xfId="55" applyFont="1" applyBorder="1" applyAlignment="1" applyProtection="1">
      <alignment horizontal="center" wrapText="1"/>
      <protection hidden="1"/>
    </xf>
    <xf numFmtId="0" fontId="33" fillId="0" borderId="24" xfId="55" applyFont="1" applyBorder="1" applyAlignment="1" applyProtection="1">
      <alignment horizontal="center" wrapText="1"/>
      <protection hidden="1"/>
    </xf>
    <xf numFmtId="0" fontId="33" fillId="0" borderId="23" xfId="55" applyFont="1" applyBorder="1" applyAlignment="1" applyProtection="1">
      <alignment horizontal="center" wrapText="1"/>
      <protection hidden="1"/>
    </xf>
    <xf numFmtId="0" fontId="33" fillId="0" borderId="24" xfId="55" applyFont="1" applyBorder="1" applyAlignment="1" applyProtection="1">
      <alignment horizontal="center" wrapText="1"/>
      <protection hidden="1"/>
    </xf>
    <xf numFmtId="4" fontId="59" fillId="0" borderId="10" xfId="52" applyNumberFormat="1" applyFont="1" applyBorder="1" applyAlignment="1" applyProtection="1">
      <alignment horizontal="right" wrapText="1"/>
      <protection hidden="1"/>
    </xf>
    <xf numFmtId="4" fontId="59" fillId="0" borderId="10" xfId="52" applyNumberFormat="1" applyFont="1" applyFill="1" applyBorder="1" applyAlignment="1" applyProtection="1">
      <alignment horizontal="center" wrapText="1"/>
      <protection hidden="1"/>
    </xf>
    <xf numFmtId="4" fontId="59" fillId="0" borderId="10" xfId="52" applyNumberFormat="1" applyFont="1" applyFill="1" applyBorder="1" applyAlignment="1" applyProtection="1">
      <alignment wrapText="1"/>
      <protection hidden="1"/>
    </xf>
    <xf numFmtId="4" fontId="59" fillId="0" borderId="10" xfId="52" applyNumberFormat="1" applyFont="1" applyFill="1" applyBorder="1" applyAlignment="1" applyProtection="1">
      <alignment horizontal="center" wrapText="1"/>
      <protection hidden="1"/>
    </xf>
    <xf numFmtId="4" fontId="59" fillId="0" borderId="10" xfId="52" applyNumberFormat="1" applyFont="1" applyFill="1" applyBorder="1" applyAlignment="1" applyProtection="1">
      <alignment wrapText="1"/>
      <protection hidden="1"/>
    </xf>
    <xf numFmtId="4" fontId="59" fillId="0" borderId="10" xfId="52" applyNumberFormat="1" applyFont="1" applyBorder="1" applyAlignment="1" applyProtection="1">
      <alignment horizontal="right" wrapText="1"/>
      <protection hidden="1"/>
    </xf>
    <xf numFmtId="0" fontId="33" fillId="0" borderId="23" xfId="55" applyFont="1" applyBorder="1" applyAlignment="1" applyProtection="1">
      <alignment horizontal="center" wrapText="1"/>
      <protection hidden="1"/>
    </xf>
    <xf numFmtId="0" fontId="33" fillId="0" borderId="24" xfId="55" applyFont="1" applyBorder="1" applyAlignment="1" applyProtection="1">
      <alignment horizontal="center" wrapText="1"/>
      <protection hidden="1"/>
    </xf>
    <xf numFmtId="4" fontId="59" fillId="0" borderId="10" xfId="52" applyNumberFormat="1" applyFont="1" applyFill="1" applyBorder="1" applyAlignment="1" applyProtection="1">
      <alignment horizontal="center" wrapText="1"/>
      <protection hidden="1"/>
    </xf>
    <xf numFmtId="4" fontId="59" fillId="0" borderId="10" xfId="52" applyNumberFormat="1" applyFont="1" applyFill="1" applyBorder="1" applyAlignment="1" applyProtection="1">
      <alignment wrapText="1"/>
      <protection hidden="1"/>
    </xf>
    <xf numFmtId="4" fontId="59" fillId="0" borderId="10" xfId="52" applyNumberFormat="1" applyFont="1" applyBorder="1" applyAlignment="1" applyProtection="1">
      <alignment horizontal="right" wrapText="1"/>
      <protection hidden="1"/>
    </xf>
    <xf numFmtId="0" fontId="33" fillId="0" borderId="23" xfId="55" applyFont="1" applyBorder="1" applyAlignment="1" applyProtection="1">
      <alignment horizontal="center" wrapText="1"/>
      <protection hidden="1"/>
    </xf>
    <xf numFmtId="0" fontId="33" fillId="0" borderId="24" xfId="55" applyFont="1" applyBorder="1" applyAlignment="1" applyProtection="1">
      <alignment horizontal="center" wrapText="1"/>
      <protection hidden="1"/>
    </xf>
    <xf numFmtId="0" fontId="33" fillId="0" borderId="23" xfId="55" applyFont="1" applyBorder="1" applyAlignment="1" applyProtection="1">
      <alignment horizontal="center" wrapText="1"/>
      <protection hidden="1"/>
    </xf>
    <xf numFmtId="0" fontId="33" fillId="0" borderId="24" xfId="55" applyFont="1" applyBorder="1" applyAlignment="1" applyProtection="1">
      <alignment horizontal="center" wrapText="1"/>
      <protection hidden="1"/>
    </xf>
    <xf numFmtId="4" fontId="59" fillId="0" borderId="10" xfId="52" applyNumberFormat="1" applyFont="1" applyBorder="1" applyAlignment="1" applyProtection="1">
      <alignment horizontal="right" wrapText="1"/>
      <protection hidden="1"/>
    </xf>
    <xf numFmtId="4" fontId="59" fillId="0" borderId="10" xfId="52" applyNumberFormat="1" applyFont="1" applyFill="1" applyBorder="1" applyAlignment="1" applyProtection="1">
      <alignment horizontal="center" wrapText="1"/>
      <protection hidden="1"/>
    </xf>
    <xf numFmtId="4" fontId="59" fillId="0" borderId="10" xfId="52" applyNumberFormat="1" applyFont="1" applyFill="1" applyBorder="1" applyAlignment="1" applyProtection="1">
      <alignment wrapText="1"/>
      <protection hidden="1"/>
    </xf>
    <xf numFmtId="4" fontId="59" fillId="0" borderId="10" xfId="52" applyNumberFormat="1" applyFont="1" applyFill="1" applyBorder="1" applyAlignment="1" applyProtection="1">
      <alignment horizontal="center" wrapText="1"/>
      <protection hidden="1"/>
    </xf>
    <xf numFmtId="4" fontId="59" fillId="0" borderId="10" xfId="52" applyNumberFormat="1" applyFont="1" applyFill="1" applyBorder="1" applyAlignment="1" applyProtection="1">
      <alignment wrapText="1"/>
      <protection hidden="1"/>
    </xf>
    <xf numFmtId="4" fontId="59" fillId="0" borderId="10" xfId="52" applyNumberFormat="1" applyFont="1" applyBorder="1" applyAlignment="1" applyProtection="1">
      <alignment horizontal="right" wrapText="1"/>
      <protection hidden="1"/>
    </xf>
    <xf numFmtId="0" fontId="33" fillId="0" borderId="23" xfId="55" applyFont="1" applyBorder="1" applyAlignment="1" applyProtection="1">
      <alignment horizontal="center" wrapText="1"/>
      <protection hidden="1"/>
    </xf>
    <xf numFmtId="0" fontId="33" fillId="0" borderId="24" xfId="55" applyFont="1" applyBorder="1" applyAlignment="1" applyProtection="1">
      <alignment horizontal="center" wrapText="1"/>
      <protection hidden="1"/>
    </xf>
    <xf numFmtId="0" fontId="33" fillId="0" borderId="23" xfId="55" applyFont="1" applyBorder="1" applyAlignment="1" applyProtection="1">
      <alignment horizontal="center" wrapText="1"/>
      <protection hidden="1"/>
    </xf>
    <xf numFmtId="0" fontId="33" fillId="0" borderId="24" xfId="55" applyFont="1" applyBorder="1" applyAlignment="1" applyProtection="1">
      <alignment horizontal="center" wrapText="1"/>
      <protection hidden="1"/>
    </xf>
    <xf numFmtId="4" fontId="59" fillId="0" borderId="10" xfId="52" applyNumberFormat="1" applyFont="1" applyBorder="1" applyAlignment="1" applyProtection="1">
      <alignment horizontal="right" wrapText="1"/>
      <protection hidden="1"/>
    </xf>
    <xf numFmtId="4" fontId="59" fillId="0" borderId="10" xfId="52" applyNumberFormat="1" applyFont="1" applyFill="1" applyBorder="1" applyAlignment="1" applyProtection="1">
      <alignment horizontal="center" wrapText="1"/>
      <protection hidden="1"/>
    </xf>
    <xf numFmtId="4" fontId="59" fillId="0" borderId="10" xfId="52" applyNumberFormat="1" applyFont="1" applyFill="1" applyBorder="1" applyAlignment="1" applyProtection="1">
      <alignment wrapText="1"/>
      <protection hidden="1"/>
    </xf>
    <xf numFmtId="0" fontId="33" fillId="0" borderId="23" xfId="55" applyFont="1" applyBorder="1" applyAlignment="1" applyProtection="1">
      <alignment horizontal="center" wrapText="1"/>
      <protection hidden="1"/>
    </xf>
    <xf numFmtId="0" fontId="33" fillId="0" borderId="24" xfId="55" applyFont="1" applyBorder="1" applyAlignment="1" applyProtection="1">
      <alignment horizontal="center" wrapText="1"/>
      <protection hidden="1"/>
    </xf>
    <xf numFmtId="4" fontId="59" fillId="0" borderId="10" xfId="52" applyNumberFormat="1" applyFont="1" applyBorder="1" applyAlignment="1" applyProtection="1">
      <alignment horizontal="right" wrapText="1"/>
      <protection hidden="1"/>
    </xf>
    <xf numFmtId="4" fontId="59" fillId="0" borderId="10" xfId="52" applyNumberFormat="1" applyFont="1" applyFill="1" applyBorder="1" applyAlignment="1" applyProtection="1">
      <alignment horizontal="center" wrapText="1"/>
      <protection hidden="1"/>
    </xf>
    <xf numFmtId="4" fontId="59" fillId="0" borderId="10" xfId="52" applyNumberFormat="1" applyFont="1" applyFill="1" applyBorder="1" applyAlignment="1" applyProtection="1">
      <alignment wrapText="1"/>
      <protection hidden="1"/>
    </xf>
    <xf numFmtId="4" fontId="59" fillId="0" borderId="10" xfId="52" applyNumberFormat="1" applyFont="1" applyFill="1" applyBorder="1" applyAlignment="1" applyProtection="1">
      <alignment horizontal="center" wrapText="1"/>
      <protection hidden="1"/>
    </xf>
    <xf numFmtId="4" fontId="59" fillId="0" borderId="10" xfId="52" applyNumberFormat="1" applyFont="1" applyFill="1" applyBorder="1" applyAlignment="1" applyProtection="1">
      <alignment wrapText="1"/>
      <protection hidden="1"/>
    </xf>
    <xf numFmtId="4" fontId="59" fillId="0" borderId="10" xfId="52" applyNumberFormat="1" applyFont="1" applyBorder="1" applyAlignment="1" applyProtection="1">
      <alignment horizontal="right" wrapText="1"/>
      <protection hidden="1"/>
    </xf>
    <xf numFmtId="0" fontId="33" fillId="0" borderId="23" xfId="55" applyFont="1" applyBorder="1" applyAlignment="1" applyProtection="1">
      <alignment horizontal="center" wrapText="1"/>
      <protection hidden="1"/>
    </xf>
    <xf numFmtId="0" fontId="33" fillId="0" borderId="24" xfId="55" applyFont="1" applyBorder="1" applyAlignment="1" applyProtection="1">
      <alignment horizontal="center" wrapText="1"/>
      <protection hidden="1"/>
    </xf>
    <xf numFmtId="0" fontId="33" fillId="0" borderId="23" xfId="55" applyFont="1" applyBorder="1" applyAlignment="1" applyProtection="1">
      <alignment horizontal="center" wrapText="1"/>
      <protection hidden="1"/>
    </xf>
    <xf numFmtId="0" fontId="33" fillId="0" borderId="24" xfId="55" applyFont="1" applyBorder="1" applyAlignment="1" applyProtection="1">
      <alignment horizontal="center" wrapText="1"/>
      <protection hidden="1"/>
    </xf>
    <xf numFmtId="4" fontId="59" fillId="0" borderId="10" xfId="52" applyNumberFormat="1" applyFont="1" applyBorder="1" applyAlignment="1" applyProtection="1">
      <alignment horizontal="right" wrapText="1"/>
      <protection hidden="1"/>
    </xf>
    <xf numFmtId="4" fontId="59" fillId="0" borderId="10" xfId="52" applyNumberFormat="1" applyFont="1" applyFill="1" applyBorder="1" applyAlignment="1" applyProtection="1">
      <alignment horizontal="center" wrapText="1"/>
      <protection hidden="1"/>
    </xf>
    <xf numFmtId="4" fontId="59" fillId="0" borderId="10" xfId="52" applyNumberFormat="1" applyFont="1" applyFill="1" applyBorder="1" applyAlignment="1" applyProtection="1">
      <alignment wrapText="1"/>
      <protection hidden="1"/>
    </xf>
    <xf numFmtId="0" fontId="33" fillId="0" borderId="30" xfId="55" applyFont="1" applyBorder="1" applyAlignment="1" applyProtection="1">
      <alignment horizontal="center" wrapText="1"/>
      <protection hidden="1"/>
    </xf>
    <xf numFmtId="0" fontId="33" fillId="0" borderId="23" xfId="55" applyFont="1" applyBorder="1" applyAlignment="1" applyProtection="1">
      <alignment horizontal="center" wrapText="1"/>
      <protection hidden="1"/>
    </xf>
    <xf numFmtId="0" fontId="33" fillId="0" borderId="31" xfId="55" applyFont="1" applyBorder="1" applyAlignment="1" applyProtection="1">
      <alignment horizontal="center" wrapText="1"/>
      <protection hidden="1"/>
    </xf>
    <xf numFmtId="0" fontId="33" fillId="0" borderId="24" xfId="55" applyFont="1" applyBorder="1" applyAlignment="1" applyProtection="1">
      <alignment horizontal="center" wrapText="1"/>
      <protection hidden="1"/>
    </xf>
    <xf numFmtId="0" fontId="57" fillId="0" borderId="0" xfId="52" applyFont="1" applyAlignment="1" applyProtection="1">
      <alignment horizontal="center" vertical="center"/>
      <protection hidden="1"/>
    </xf>
    <xf numFmtId="4" fontId="57" fillId="0" borderId="10" xfId="52" applyNumberFormat="1" applyFont="1" applyBorder="1" applyAlignment="1" applyProtection="1">
      <alignment horizontal="left" wrapText="1"/>
      <protection hidden="1"/>
    </xf>
    <xf numFmtId="4" fontId="59" fillId="0" borderId="26" xfId="52" applyNumberFormat="1" applyFont="1" applyBorder="1" applyAlignment="1" applyProtection="1">
      <alignment horizontal="center" wrapText="1"/>
      <protection hidden="1"/>
    </xf>
    <xf numFmtId="4" fontId="59" fillId="0" borderId="32" xfId="52" applyNumberFormat="1" applyFont="1" applyBorder="1" applyAlignment="1" applyProtection="1">
      <alignment horizontal="center" wrapText="1"/>
      <protection hidden="1"/>
    </xf>
    <xf numFmtId="4" fontId="59" fillId="0" borderId="27" xfId="52" applyNumberFormat="1" applyFont="1" applyBorder="1" applyAlignment="1" applyProtection="1">
      <alignment horizontal="center" wrapText="1"/>
      <protection hidden="1"/>
    </xf>
    <xf numFmtId="4" fontId="59" fillId="0" borderId="10" xfId="52" applyNumberFormat="1" applyFont="1" applyBorder="1" applyAlignment="1" applyProtection="1">
      <alignment horizontal="right" wrapText="1"/>
      <protection hidden="1"/>
    </xf>
    <xf numFmtId="4" fontId="57" fillId="37" borderId="10" xfId="52" applyNumberFormat="1" applyFont="1" applyFill="1" applyBorder="1" applyAlignment="1" applyProtection="1">
      <alignment horizontal="left" wrapText="1"/>
      <protection hidden="1"/>
    </xf>
    <xf numFmtId="0" fontId="4" fillId="0" borderId="10" xfId="53" applyFont="1" applyBorder="1" applyAlignment="1" applyProtection="1">
      <alignment wrapText="1"/>
      <protection hidden="1"/>
    </xf>
    <xf numFmtId="4" fontId="57" fillId="0" borderId="26" xfId="52" applyNumberFormat="1" applyFont="1" applyFill="1" applyBorder="1" applyAlignment="1" applyProtection="1">
      <alignment horizontal="left" wrapText="1"/>
      <protection hidden="1"/>
    </xf>
    <xf numFmtId="4" fontId="59" fillId="0" borderId="32" xfId="52" applyNumberFormat="1" applyFont="1" applyBorder="1" applyAlignment="1" applyProtection="1">
      <alignment wrapText="1"/>
      <protection hidden="1"/>
    </xf>
    <xf numFmtId="4" fontId="59" fillId="0" borderId="27" xfId="52" applyNumberFormat="1" applyFont="1" applyBorder="1" applyAlignment="1" applyProtection="1">
      <alignment wrapText="1"/>
      <protection hidden="1"/>
    </xf>
    <xf numFmtId="4" fontId="59" fillId="0" borderId="13" xfId="52" applyNumberFormat="1" applyFont="1" applyFill="1" applyBorder="1" applyAlignment="1" applyProtection="1">
      <alignment horizontal="left" wrapText="1"/>
      <protection hidden="1"/>
    </xf>
    <xf numFmtId="4" fontId="59" fillId="0" borderId="13" xfId="52" applyNumberFormat="1" applyFont="1" applyBorder="1" applyAlignment="1" applyProtection="1">
      <alignment wrapText="1"/>
      <protection hidden="1"/>
    </xf>
    <xf numFmtId="4" fontId="59" fillId="0" borderId="10" xfId="52" applyNumberFormat="1" applyFont="1" applyFill="1" applyBorder="1" applyAlignment="1" applyProtection="1">
      <alignment horizontal="left" wrapText="1"/>
      <protection hidden="1"/>
    </xf>
    <xf numFmtId="4" fontId="59" fillId="0" borderId="10" xfId="52" applyNumberFormat="1" applyFont="1" applyBorder="1" applyAlignment="1" applyProtection="1">
      <alignment wrapText="1"/>
      <protection hidden="1"/>
    </xf>
    <xf numFmtId="4" fontId="59" fillId="0" borderId="10" xfId="52" applyNumberFormat="1" applyFont="1" applyFill="1" applyBorder="1" applyAlignment="1" applyProtection="1">
      <alignment horizontal="center" wrapText="1"/>
      <protection hidden="1"/>
    </xf>
    <xf numFmtId="4" fontId="59" fillId="0" borderId="10" xfId="52" applyNumberFormat="1" applyFont="1" applyFill="1" applyBorder="1" applyAlignment="1" applyProtection="1">
      <alignment wrapText="1"/>
      <protection hidden="1"/>
    </xf>
    <xf numFmtId="4" fontId="57" fillId="0" borderId="10" xfId="52" applyNumberFormat="1" applyFont="1" applyFill="1" applyBorder="1" applyAlignment="1" applyProtection="1">
      <alignment horizontal="left" wrapText="1"/>
      <protection hidden="1"/>
    </xf>
    <xf numFmtId="4" fontId="57" fillId="0" borderId="10" xfId="52" applyNumberFormat="1" applyFont="1" applyBorder="1" applyAlignment="1" applyProtection="1">
      <alignment wrapText="1"/>
      <protection hidden="1"/>
    </xf>
    <xf numFmtId="4" fontId="59" fillId="0" borderId="13" xfId="52" applyNumberFormat="1" applyFont="1" applyFill="1" applyBorder="1" applyAlignment="1" applyProtection="1">
      <alignment wrapText="1"/>
      <protection hidden="1"/>
    </xf>
    <xf numFmtId="4" fontId="59" fillId="0" borderId="26" xfId="52" applyNumberFormat="1" applyFont="1" applyFill="1" applyBorder="1" applyAlignment="1" applyProtection="1" quotePrefix="1">
      <alignment horizontal="right" wrapText="1"/>
      <protection hidden="1"/>
    </xf>
    <xf numFmtId="4" fontId="59" fillId="0" borderId="32" xfId="52" applyNumberFormat="1" applyFont="1" applyBorder="1" applyAlignment="1" applyProtection="1">
      <alignment horizontal="right" wrapText="1"/>
      <protection hidden="1"/>
    </xf>
    <xf numFmtId="4" fontId="59" fillId="0" borderId="27" xfId="52" applyNumberFormat="1" applyFont="1" applyBorder="1" applyAlignment="1" applyProtection="1">
      <alignment horizontal="right" wrapText="1"/>
      <protection hidden="1"/>
    </xf>
    <xf numFmtId="4" fontId="57" fillId="0" borderId="10" xfId="52" applyNumberFormat="1" applyFont="1" applyFill="1" applyBorder="1" applyAlignment="1" applyProtection="1">
      <alignment horizontal="center" wrapText="1"/>
      <protection hidden="1"/>
    </xf>
    <xf numFmtId="0" fontId="57" fillId="0" borderId="10" xfId="0" applyFont="1" applyBorder="1" applyAlignment="1" applyProtection="1">
      <alignment horizontal="center" wrapText="1"/>
      <protection hidden="1"/>
    </xf>
    <xf numFmtId="4" fontId="57" fillId="0" borderId="10" xfId="52" applyNumberFormat="1" applyFont="1" applyFill="1" applyBorder="1" applyAlignment="1" applyProtection="1">
      <alignment wrapText="1"/>
      <protection hidden="1"/>
    </xf>
    <xf numFmtId="4" fontId="57" fillId="0" borderId="26" xfId="52" applyNumberFormat="1" applyFont="1" applyBorder="1" applyAlignment="1" applyProtection="1">
      <alignment wrapText="1"/>
      <protection hidden="1"/>
    </xf>
    <xf numFmtId="0" fontId="59" fillId="0" borderId="10" xfId="0" applyFont="1" applyBorder="1" applyAlignment="1" applyProtection="1">
      <alignment horizontal="center" wrapText="1"/>
      <protection hidden="1"/>
    </xf>
    <xf numFmtId="4" fontId="59" fillId="0" borderId="10" xfId="52" applyNumberFormat="1" applyFont="1" applyBorder="1" applyAlignment="1" applyProtection="1">
      <alignment horizontal="center" wrapText="1"/>
      <protection hidden="1"/>
    </xf>
    <xf numFmtId="4" fontId="48" fillId="0" borderId="26" xfId="52" applyNumberFormat="1" applyFont="1" applyBorder="1" applyAlignment="1" applyProtection="1">
      <alignment horizontal="center" vertical="center" wrapText="1"/>
      <protection hidden="1"/>
    </xf>
    <xf numFmtId="4" fontId="0" fillId="0" borderId="32" xfId="52" applyNumberFormat="1" applyBorder="1" applyAlignment="1" applyProtection="1">
      <alignment horizontal="center" wrapText="1"/>
      <protection hidden="1"/>
    </xf>
    <xf numFmtId="4" fontId="0" fillId="0" borderId="27" xfId="52" applyNumberFormat="1" applyBorder="1" applyAlignment="1" applyProtection="1">
      <alignment horizontal="center" wrapText="1"/>
      <protection hidden="1"/>
    </xf>
    <xf numFmtId="4" fontId="57" fillId="0" borderId="10" xfId="52" applyNumberFormat="1" applyFont="1" applyBorder="1" applyAlignment="1" applyProtection="1">
      <alignment horizontal="center" wrapText="1"/>
      <protection hidden="1"/>
    </xf>
    <xf numFmtId="4" fontId="59" fillId="0" borderId="26" xfId="52" applyNumberFormat="1" applyFont="1" applyFill="1" applyBorder="1" applyAlignment="1" applyProtection="1">
      <alignment horizontal="center" wrapText="1"/>
      <protection hidden="1"/>
    </xf>
    <xf numFmtId="0" fontId="59" fillId="0" borderId="27" xfId="0" applyFont="1" applyBorder="1" applyAlignment="1" applyProtection="1">
      <alignment horizontal="center" wrapText="1"/>
      <protection hidden="1"/>
    </xf>
    <xf numFmtId="4" fontId="57" fillId="37" borderId="26" xfId="52" applyNumberFormat="1" applyFont="1" applyFill="1" applyBorder="1" applyAlignment="1" applyProtection="1">
      <alignment horizontal="left" wrapText="1"/>
      <protection hidden="1"/>
    </xf>
    <xf numFmtId="4" fontId="57" fillId="0" borderId="10" xfId="52" applyNumberFormat="1" applyFont="1" applyBorder="1" applyAlignment="1">
      <alignment horizontal="left" wrapText="1"/>
      <protection/>
    </xf>
    <xf numFmtId="0" fontId="4" fillId="0" borderId="10" xfId="52" applyFont="1" applyBorder="1" applyAlignment="1">
      <alignment wrapText="1"/>
      <protection/>
    </xf>
    <xf numFmtId="0" fontId="58" fillId="0" borderId="10" xfId="52" applyFont="1" applyBorder="1" applyAlignment="1" applyProtection="1">
      <alignment horizontal="center"/>
      <protection hidden="1"/>
    </xf>
    <xf numFmtId="4" fontId="48" fillId="0" borderId="0" xfId="52" applyNumberFormat="1" applyFont="1" applyBorder="1" applyAlignment="1" applyProtection="1">
      <alignment horizontal="center" vertical="center" wrapText="1"/>
      <protection hidden="1"/>
    </xf>
    <xf numFmtId="4" fontId="0" fillId="0" borderId="0" xfId="52" applyNumberFormat="1" applyBorder="1" applyAlignment="1" applyProtection="1">
      <alignment horizontal="center" wrapText="1"/>
      <protection hidden="1"/>
    </xf>
    <xf numFmtId="4" fontId="58" fillId="0" borderId="10" xfId="52" applyNumberFormat="1" applyFont="1" applyFill="1" applyBorder="1" applyAlignment="1" applyProtection="1">
      <alignment wrapText="1"/>
      <protection hidden="1"/>
    </xf>
    <xf numFmtId="4" fontId="58" fillId="0" borderId="10" xfId="52" applyNumberFormat="1" applyFont="1" applyBorder="1" applyAlignment="1" applyProtection="1">
      <alignment wrapText="1"/>
      <protection hidden="1"/>
    </xf>
    <xf numFmtId="4" fontId="58" fillId="0" borderId="26" xfId="52" applyNumberFormat="1" applyFont="1" applyBorder="1" applyAlignment="1" applyProtection="1">
      <alignment wrapText="1"/>
      <protection hidden="1"/>
    </xf>
    <xf numFmtId="0" fontId="58" fillId="0" borderId="0" xfId="52" applyFont="1" applyBorder="1" applyAlignment="1" applyProtection="1">
      <alignment horizontal="center"/>
      <protection hidden="1"/>
    </xf>
    <xf numFmtId="4" fontId="59" fillId="0" borderId="33" xfId="52" applyNumberFormat="1" applyFont="1" applyFill="1" applyBorder="1" applyAlignment="1" applyProtection="1">
      <alignment horizontal="left" wrapText="1"/>
      <protection hidden="1"/>
    </xf>
    <xf numFmtId="4" fontId="59" fillId="0" borderId="30" xfId="52" applyNumberFormat="1" applyFont="1" applyFill="1" applyBorder="1" applyAlignment="1" applyProtection="1">
      <alignment horizontal="left" wrapText="1"/>
      <protection hidden="1"/>
    </xf>
    <xf numFmtId="4" fontId="59" fillId="0" borderId="23" xfId="52" applyNumberFormat="1" applyFont="1" applyFill="1" applyBorder="1" applyAlignment="1" applyProtection="1">
      <alignment horizontal="left" wrapText="1"/>
      <protection hidden="1"/>
    </xf>
    <xf numFmtId="4" fontId="59" fillId="0" borderId="26" xfId="52" applyNumberFormat="1" applyFont="1" applyFill="1" applyBorder="1" applyAlignment="1" applyProtection="1">
      <alignment horizontal="right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3" xfId="54"/>
    <cellStyle name="Обычный_ноябрь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99">
    <dxf>
      <font>
        <color rgb="FF9C0006"/>
      </font>
      <fill>
        <patternFill>
          <bgColor rgb="FFFFC7CE"/>
        </patternFill>
      </fill>
    </dxf>
    <dxf>
      <font>
        <b/>
        <i val="0"/>
        <color theme="3" tint="-0.24993999302387238"/>
      </font>
      <fill>
        <patternFill>
          <bgColor rgb="FFFFC000"/>
        </patternFill>
      </fill>
    </dxf>
    <dxf>
      <font>
        <b/>
        <i val="0"/>
      </font>
    </dxf>
    <dxf>
      <fill>
        <patternFill>
          <fgColor rgb="FF7030A0"/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fgColor rgb="FFFFFFFF"/>
          <bgColor theme="0"/>
        </patternFill>
      </fill>
    </dxf>
    <dxf>
      <fill>
        <patternFill>
          <fgColor theme="0"/>
        </patternFill>
      </fill>
    </dxf>
    <dxf>
      <font>
        <strike val="0"/>
      </font>
      <fill>
        <patternFill patternType="solid"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fgColor rgb="FFFF0000"/>
          <bgColor rgb="FF00B0F0"/>
        </patternFill>
      </fill>
    </dxf>
    <dxf>
      <fill>
        <patternFill>
          <fgColor rgb="FF7030A0"/>
          <bgColor rgb="FF92D050"/>
        </patternFill>
      </fill>
    </dxf>
    <dxf>
      <fill>
        <patternFill>
          <fgColor rgb="FFFFFF00"/>
          <bgColor rgb="FFFF33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fgColor rgb="FFFFFFFF"/>
          <bgColor theme="0"/>
        </patternFill>
      </fill>
    </dxf>
    <dxf>
      <fill>
        <patternFill>
          <fgColor theme="0"/>
        </patternFill>
      </fill>
    </dxf>
    <dxf>
      <font>
        <strike val="0"/>
      </font>
      <fill>
        <patternFill patternType="solid"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fgColor rgb="FFFF0000"/>
          <bgColor rgb="FF00B0F0"/>
        </patternFill>
      </fill>
    </dxf>
    <dxf>
      <fill>
        <patternFill>
          <fgColor rgb="FF7030A0"/>
          <bgColor rgb="FF92D050"/>
        </patternFill>
      </fill>
    </dxf>
    <dxf>
      <fill>
        <patternFill>
          <fgColor rgb="FFFFFF00"/>
          <bgColor rgb="FFFF33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fgColor rgb="FFFFFFFF"/>
          <bgColor theme="0"/>
        </patternFill>
      </fill>
    </dxf>
    <dxf>
      <fill>
        <patternFill>
          <fgColor theme="0"/>
        </patternFill>
      </fill>
    </dxf>
    <dxf>
      <font>
        <strike val="0"/>
      </font>
      <fill>
        <patternFill patternType="solid"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fgColor rgb="FFFF0000"/>
          <bgColor rgb="FF00B0F0"/>
        </patternFill>
      </fill>
    </dxf>
    <dxf>
      <fill>
        <patternFill>
          <fgColor rgb="FF7030A0"/>
          <bgColor rgb="FF92D050"/>
        </patternFill>
      </fill>
    </dxf>
    <dxf>
      <fill>
        <patternFill>
          <fgColor rgb="FFFFFF00"/>
          <bgColor rgb="FFFF33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fgColor rgb="FFFFFFFF"/>
          <bgColor theme="0"/>
        </patternFill>
      </fill>
    </dxf>
    <dxf>
      <fill>
        <patternFill>
          <fgColor theme="0"/>
        </patternFill>
      </fill>
    </dxf>
    <dxf>
      <font>
        <strike val="0"/>
      </font>
      <fill>
        <patternFill patternType="solid"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ill>
        <patternFill>
          <fgColor rgb="FFFFFF00"/>
          <bgColor rgb="FFFF33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fgColor rgb="FFFFFFFF"/>
          <bgColor theme="0"/>
        </patternFill>
      </fill>
    </dxf>
    <dxf>
      <fill>
        <patternFill>
          <fgColor theme="0"/>
        </patternFill>
      </fill>
    </dxf>
    <dxf>
      <font>
        <strike val="0"/>
      </font>
      <fill>
        <patternFill patternType="solid"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ill>
        <patternFill>
          <fgColor theme="0"/>
        </patternFill>
      </fill>
    </dxf>
    <dxf>
      <font>
        <strike val="0"/>
      </font>
      <fill>
        <patternFill patternType="solid"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border/>
    </dxf>
    <dxf>
      <font>
        <color theme="0"/>
      </font>
      <fill>
        <patternFill>
          <f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theme="0"/>
      </font>
      <fill>
        <patternFill>
          <fgColor theme="0"/>
        </patternFill>
      </fill>
      <border/>
    </dxf>
    <dxf>
      <font>
        <strike val="0"/>
      </font>
      <fill>
        <patternFill patternType="solid">
          <fgColor theme="0"/>
          <bgColor theme="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</font>
      <border/>
    </dxf>
    <dxf>
      <font>
        <b/>
        <i val="0"/>
        <color theme="3" tint="-0.24993999302387238"/>
      </font>
      <fill>
        <patternFill>
          <bgColor rgb="FFFFC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3"/>
  <sheetViews>
    <sheetView zoomScalePageLayoutView="0" workbookViewId="0" topLeftCell="A32">
      <selection activeCell="Y80" sqref="Y80"/>
    </sheetView>
  </sheetViews>
  <sheetFormatPr defaultColWidth="9.140625" defaultRowHeight="15"/>
  <cols>
    <col min="1" max="4" width="9.140625" style="1" customWidth="1"/>
    <col min="5" max="5" width="12.140625" style="1" customWidth="1"/>
    <col min="6" max="6" width="16.00390625" style="1" customWidth="1"/>
    <col min="7" max="7" width="9.140625" style="1" customWidth="1"/>
    <col min="8" max="8" width="12.28125" style="1" customWidth="1"/>
    <col min="9" max="9" width="8.140625" style="1" customWidth="1"/>
    <col min="10" max="16384" width="9.140625" style="1" customWidth="1"/>
  </cols>
  <sheetData>
    <row r="2" spans="2:6" ht="15">
      <c r="B2" s="1" t="s">
        <v>48</v>
      </c>
      <c r="D2" s="2" t="s">
        <v>89</v>
      </c>
      <c r="F2" s="2" t="s">
        <v>49</v>
      </c>
    </row>
    <row r="8" spans="1:8" ht="15">
      <c r="A8" s="3"/>
      <c r="B8" s="3" t="s">
        <v>0</v>
      </c>
      <c r="C8" s="3" t="s">
        <v>1</v>
      </c>
      <c r="D8" s="3" t="s">
        <v>2</v>
      </c>
      <c r="E8" s="3" t="s">
        <v>3</v>
      </c>
      <c r="F8" s="3" t="s">
        <v>4</v>
      </c>
      <c r="G8" s="3" t="s">
        <v>5</v>
      </c>
      <c r="H8" s="3"/>
    </row>
    <row r="9" spans="1:8" ht="15">
      <c r="A9" s="3"/>
      <c r="B9" s="3" t="s">
        <v>6</v>
      </c>
      <c r="C9" s="3"/>
      <c r="D9" s="3"/>
      <c r="E9" s="3" t="s">
        <v>7</v>
      </c>
      <c r="F9" s="3" t="s">
        <v>8</v>
      </c>
      <c r="G9" s="3" t="s">
        <v>9</v>
      </c>
      <c r="H9" s="3"/>
    </row>
    <row r="10" spans="1:8" ht="15">
      <c r="A10" s="3" t="s">
        <v>10</v>
      </c>
      <c r="B10" s="4">
        <v>2057.98</v>
      </c>
      <c r="C10" s="4">
        <v>0</v>
      </c>
      <c r="D10" s="4">
        <v>2057.98</v>
      </c>
      <c r="E10" s="3"/>
      <c r="F10" s="4">
        <f>D10</f>
        <v>2057.98</v>
      </c>
      <c r="G10" s="4">
        <f>B10+C10-F10</f>
        <v>0</v>
      </c>
      <c r="H10" s="3"/>
    </row>
    <row r="11" spans="1:8" ht="15">
      <c r="A11" s="3" t="s">
        <v>11</v>
      </c>
      <c r="B11" s="4">
        <v>7774</v>
      </c>
      <c r="C11" s="4">
        <v>3878.1</v>
      </c>
      <c r="D11" s="4">
        <v>11088.81</v>
      </c>
      <c r="E11" s="3"/>
      <c r="F11" s="4">
        <f>D11</f>
        <v>11088.81</v>
      </c>
      <c r="G11" s="4">
        <f>B11+C11-F11</f>
        <v>563.2900000000009</v>
      </c>
      <c r="H11" s="3"/>
    </row>
    <row r="12" spans="1:8" ht="15">
      <c r="A12" s="3" t="s">
        <v>12</v>
      </c>
      <c r="B12" s="3"/>
      <c r="C12" s="4">
        <f>SUM(C10:C11)</f>
        <v>3878.1</v>
      </c>
      <c r="D12" s="3"/>
      <c r="E12" s="3"/>
      <c r="F12" s="4">
        <f>SUM(F10:F11)</f>
        <v>13146.789999999999</v>
      </c>
      <c r="G12" s="3"/>
      <c r="H12" s="3"/>
    </row>
    <row r="17" spans="1:15" ht="15">
      <c r="A17" s="3"/>
      <c r="B17" s="3" t="s">
        <v>13</v>
      </c>
      <c r="C17" s="3" t="s">
        <v>14</v>
      </c>
      <c r="D17" s="3"/>
      <c r="E17" s="3" t="s">
        <v>15</v>
      </c>
      <c r="F17" s="3"/>
      <c r="G17" s="3"/>
      <c r="H17" s="3"/>
      <c r="I17" s="9"/>
      <c r="J17" s="9"/>
      <c r="K17" s="9"/>
      <c r="L17" s="9"/>
      <c r="M17" s="9"/>
      <c r="N17" s="9"/>
      <c r="O17" s="9"/>
    </row>
    <row r="18" spans="1:15" ht="15">
      <c r="A18" s="3"/>
      <c r="B18" s="3"/>
      <c r="C18" s="3"/>
      <c r="D18" s="3"/>
      <c r="E18" s="3"/>
      <c r="F18" s="3" t="s">
        <v>16</v>
      </c>
      <c r="G18" s="3"/>
      <c r="H18" s="3" t="s">
        <v>17</v>
      </c>
      <c r="I18" s="9"/>
      <c r="J18" s="9"/>
      <c r="K18" s="9"/>
      <c r="L18" s="9"/>
      <c r="M18" s="9"/>
      <c r="N18" s="9"/>
      <c r="O18" s="9"/>
    </row>
    <row r="19" spans="1:15" ht="15">
      <c r="A19" s="3"/>
      <c r="B19" s="11" t="s">
        <v>62</v>
      </c>
      <c r="C19" s="11"/>
      <c r="D19" s="11"/>
      <c r="E19" s="3"/>
      <c r="F19" s="3"/>
      <c r="G19" s="3"/>
      <c r="H19" s="3"/>
      <c r="I19" s="9"/>
      <c r="J19" s="9"/>
      <c r="K19" s="9"/>
      <c r="L19" s="9"/>
      <c r="M19" s="9"/>
      <c r="N19" s="9"/>
      <c r="O19" s="9"/>
    </row>
    <row r="20" spans="1:15" ht="15">
      <c r="A20" s="3"/>
      <c r="B20" s="3"/>
      <c r="C20" s="3"/>
      <c r="D20" s="3"/>
      <c r="E20" s="3"/>
      <c r="F20" s="3"/>
      <c r="G20" s="3"/>
      <c r="H20" s="14"/>
      <c r="I20" s="9"/>
      <c r="J20" s="9"/>
      <c r="K20" s="9"/>
      <c r="L20" s="9"/>
      <c r="M20" s="9"/>
      <c r="N20" s="9"/>
      <c r="O20" s="9"/>
    </row>
    <row r="21" spans="1:15" ht="15">
      <c r="A21" s="3"/>
      <c r="B21" s="12" t="s">
        <v>63</v>
      </c>
      <c r="C21" s="13"/>
      <c r="D21" s="13"/>
      <c r="E21" s="3"/>
      <c r="F21" s="3">
        <v>363.8</v>
      </c>
      <c r="G21" s="3">
        <v>7.55</v>
      </c>
      <c r="H21" s="3">
        <f>F21*G21</f>
        <v>2746.69</v>
      </c>
      <c r="I21" s="9"/>
      <c r="J21" s="9"/>
      <c r="K21" s="9"/>
      <c r="L21" s="9"/>
      <c r="M21" s="9"/>
      <c r="N21" s="9"/>
      <c r="O21" s="9"/>
    </row>
    <row r="22" spans="1:15" ht="15">
      <c r="A22" s="3"/>
      <c r="B22" s="12" t="s">
        <v>64</v>
      </c>
      <c r="C22" s="13"/>
      <c r="D22" s="13"/>
      <c r="E22" s="3"/>
      <c r="F22" s="3"/>
      <c r="G22" s="3"/>
      <c r="H22" s="3"/>
      <c r="I22" s="9"/>
      <c r="J22" s="9"/>
      <c r="K22" s="9"/>
      <c r="L22" s="9"/>
      <c r="M22" s="9"/>
      <c r="N22" s="9"/>
      <c r="O22" s="9"/>
    </row>
    <row r="23" spans="1:15" ht="15">
      <c r="A23" s="3"/>
      <c r="B23" s="12" t="s">
        <v>65</v>
      </c>
      <c r="C23" s="12" t="s">
        <v>66</v>
      </c>
      <c r="D23" s="13"/>
      <c r="E23" s="3"/>
      <c r="F23" s="3"/>
      <c r="G23" s="3"/>
      <c r="H23" s="3"/>
      <c r="I23" s="9"/>
      <c r="J23" s="9"/>
      <c r="K23" s="9"/>
      <c r="L23" s="9"/>
      <c r="M23" s="9"/>
      <c r="N23" s="9"/>
      <c r="O23" s="9"/>
    </row>
    <row r="24" spans="1:15" ht="15">
      <c r="A24" s="3"/>
      <c r="B24" s="12" t="s">
        <v>67</v>
      </c>
      <c r="C24" s="13"/>
      <c r="D24" s="13"/>
      <c r="E24" s="3"/>
      <c r="F24" s="3"/>
      <c r="G24" s="3"/>
      <c r="H24" s="3"/>
      <c r="I24" s="9"/>
      <c r="J24" s="9"/>
      <c r="K24" s="9"/>
      <c r="L24" s="9"/>
      <c r="M24" s="9"/>
      <c r="N24" s="9"/>
      <c r="O24" s="9"/>
    </row>
    <row r="25" spans="1:15" ht="15">
      <c r="A25" s="3"/>
      <c r="B25" s="3"/>
      <c r="C25" s="3"/>
      <c r="D25" s="3"/>
      <c r="E25" s="3"/>
      <c r="F25" s="3"/>
      <c r="G25" s="3"/>
      <c r="H25" s="3"/>
      <c r="I25" s="9"/>
      <c r="J25" s="9"/>
      <c r="K25" s="9"/>
      <c r="L25" s="9"/>
      <c r="M25" s="9"/>
      <c r="N25" s="9"/>
      <c r="O25" s="9"/>
    </row>
    <row r="26" spans="1:15" ht="15">
      <c r="A26" s="3"/>
      <c r="B26" s="3"/>
      <c r="C26" s="3"/>
      <c r="D26" s="3"/>
      <c r="E26" s="3"/>
      <c r="F26" s="3"/>
      <c r="G26" s="6" t="s">
        <v>18</v>
      </c>
      <c r="H26" s="7">
        <f>SUM(H20:H25)</f>
        <v>2746.69</v>
      </c>
      <c r="I26" s="9"/>
      <c r="J26" s="9"/>
      <c r="K26" s="9"/>
      <c r="L26" s="9"/>
      <c r="M26" s="9"/>
      <c r="N26" s="9"/>
      <c r="O26" s="9"/>
    </row>
    <row r="27" spans="1:15" ht="15">
      <c r="A27" s="3"/>
      <c r="B27" s="3"/>
      <c r="C27" s="3"/>
      <c r="D27" s="3"/>
      <c r="E27" s="3"/>
      <c r="F27" s="3"/>
      <c r="G27" s="3"/>
      <c r="H27" s="3"/>
      <c r="I27" s="9"/>
      <c r="J27" s="9"/>
      <c r="K27" s="9"/>
      <c r="L27" s="9"/>
      <c r="M27" s="9"/>
      <c r="N27" s="9"/>
      <c r="O27" s="9"/>
    </row>
    <row r="29" ht="15">
      <c r="D29" s="1" t="s">
        <v>19</v>
      </c>
    </row>
    <row r="30" ht="15">
      <c r="D30" s="1" t="s">
        <v>20</v>
      </c>
    </row>
    <row r="33" spans="5:8" ht="18.75">
      <c r="E33" s="19" t="s">
        <v>21</v>
      </c>
      <c r="F33" s="19"/>
      <c r="G33" s="19" t="s">
        <v>70</v>
      </c>
      <c r="H33" s="19"/>
    </row>
    <row r="34" spans="3:8" ht="18.75">
      <c r="C34" s="20">
        <v>363.8</v>
      </c>
      <c r="E34" s="19" t="s">
        <v>37</v>
      </c>
      <c r="F34" s="19"/>
      <c r="G34" s="19" t="s">
        <v>90</v>
      </c>
      <c r="H34" s="19"/>
    </row>
    <row r="36" spans="3:16" ht="15">
      <c r="C36" s="3" t="s">
        <v>22</v>
      </c>
      <c r="D36" s="3" t="s">
        <v>23</v>
      </c>
      <c r="E36" s="3"/>
      <c r="F36" s="3"/>
      <c r="G36" s="3" t="s">
        <v>85</v>
      </c>
      <c r="H36" s="3" t="s">
        <v>24</v>
      </c>
      <c r="I36" s="3"/>
      <c r="L36" s="9"/>
      <c r="M36" s="9"/>
      <c r="N36" s="9"/>
      <c r="O36" s="9"/>
      <c r="P36" s="9"/>
    </row>
    <row r="37" spans="3:16" ht="18.75" customHeight="1">
      <c r="C37" s="22">
        <v>1</v>
      </c>
      <c r="D37" s="21" t="s">
        <v>51</v>
      </c>
      <c r="E37" s="22"/>
      <c r="F37" s="22"/>
      <c r="G37" s="15" t="s">
        <v>25</v>
      </c>
      <c r="H37" s="4">
        <v>3878.1</v>
      </c>
      <c r="I37" s="3"/>
      <c r="L37" s="9"/>
      <c r="M37" s="9"/>
      <c r="N37" s="9"/>
      <c r="O37" s="9"/>
      <c r="P37" s="10"/>
    </row>
    <row r="38" spans="3:16" ht="15">
      <c r="C38" s="3"/>
      <c r="D38" s="3"/>
      <c r="E38" s="3"/>
      <c r="F38" s="3"/>
      <c r="G38" s="3"/>
      <c r="H38" s="3"/>
      <c r="I38" s="3"/>
      <c r="L38" s="9"/>
      <c r="M38" s="9"/>
      <c r="N38" s="9"/>
      <c r="O38" s="9"/>
      <c r="P38" s="9"/>
    </row>
    <row r="39" spans="3:16" ht="18.75">
      <c r="C39" s="22">
        <v>2</v>
      </c>
      <c r="D39" s="21" t="s">
        <v>2</v>
      </c>
      <c r="E39" s="22"/>
      <c r="F39" s="22"/>
      <c r="G39" s="15" t="s">
        <v>25</v>
      </c>
      <c r="H39" s="4">
        <v>13146.79</v>
      </c>
      <c r="I39" s="3"/>
      <c r="L39" s="9"/>
      <c r="M39" s="9"/>
      <c r="N39" s="9"/>
      <c r="O39" s="9"/>
      <c r="P39" s="9"/>
    </row>
    <row r="40" spans="3:16" ht="15">
      <c r="C40" s="3"/>
      <c r="D40" s="3"/>
      <c r="E40" s="3"/>
      <c r="F40" s="3"/>
      <c r="G40" s="3"/>
      <c r="H40" s="3"/>
      <c r="I40" s="3"/>
      <c r="L40" s="9"/>
      <c r="M40" s="9"/>
      <c r="N40" s="9"/>
      <c r="O40" s="9"/>
      <c r="P40" s="9"/>
    </row>
    <row r="41" spans="3:16" ht="18.75">
      <c r="C41" s="22">
        <v>4</v>
      </c>
      <c r="D41" s="21" t="s">
        <v>26</v>
      </c>
      <c r="E41" s="22"/>
      <c r="F41" s="22"/>
      <c r="G41" s="6" t="s">
        <v>25</v>
      </c>
      <c r="H41" s="7">
        <v>2746.69</v>
      </c>
      <c r="I41" s="3"/>
      <c r="J41" s="8">
        <f>H41-H26</f>
        <v>0</v>
      </c>
      <c r="L41" s="9"/>
      <c r="M41" s="9"/>
      <c r="N41" s="9"/>
      <c r="O41" s="9"/>
      <c r="P41" s="9"/>
    </row>
    <row r="42" spans="3:16" ht="15.75">
      <c r="C42" s="3"/>
      <c r="D42" s="30" t="s">
        <v>63</v>
      </c>
      <c r="E42" s="30"/>
      <c r="F42" s="30"/>
      <c r="G42" s="27">
        <v>7.55</v>
      </c>
      <c r="H42" s="5">
        <f>H26</f>
        <v>2746.69</v>
      </c>
      <c r="I42" s="3"/>
      <c r="L42" s="9"/>
      <c r="M42" s="9"/>
      <c r="N42" s="9"/>
      <c r="O42" s="9"/>
      <c r="P42" s="9"/>
    </row>
    <row r="43" spans="3:16" ht="15">
      <c r="C43" s="3"/>
      <c r="D43" s="30" t="s">
        <v>64</v>
      </c>
      <c r="E43" s="30"/>
      <c r="F43" s="30"/>
      <c r="G43" s="3" t="s">
        <v>83</v>
      </c>
      <c r="H43" s="5"/>
      <c r="I43" s="3"/>
      <c r="L43" s="9"/>
      <c r="M43" s="9"/>
      <c r="N43" s="9"/>
      <c r="O43" s="9"/>
      <c r="P43" s="9"/>
    </row>
    <row r="44" spans="3:16" ht="15">
      <c r="C44" s="3"/>
      <c r="D44" s="30" t="s">
        <v>65</v>
      </c>
      <c r="E44" s="30" t="s">
        <v>66</v>
      </c>
      <c r="F44" s="30"/>
      <c r="G44" s="3" t="s">
        <v>84</v>
      </c>
      <c r="H44" s="5"/>
      <c r="I44" s="3"/>
      <c r="L44" s="9"/>
      <c r="M44" s="9"/>
      <c r="N44" s="9"/>
      <c r="O44" s="9"/>
      <c r="P44" s="9"/>
    </row>
    <row r="45" spans="3:16" ht="15">
      <c r="C45" s="3"/>
      <c r="D45" s="30" t="s">
        <v>67</v>
      </c>
      <c r="E45" s="30"/>
      <c r="F45" s="30"/>
      <c r="G45" s="3"/>
      <c r="H45" s="3"/>
      <c r="I45" s="3"/>
      <c r="L45" s="9"/>
      <c r="M45" s="9"/>
      <c r="N45" s="9"/>
      <c r="O45" s="9"/>
      <c r="P45" s="9"/>
    </row>
    <row r="46" spans="3:16" ht="15">
      <c r="C46" s="3"/>
      <c r="D46" s="12" t="s">
        <v>74</v>
      </c>
      <c r="E46" s="12"/>
      <c r="F46" s="12"/>
      <c r="G46" s="31">
        <v>2.22</v>
      </c>
      <c r="H46" s="32">
        <f>C34*G46</f>
        <v>807.6360000000001</v>
      </c>
      <c r="I46" s="3"/>
      <c r="L46" s="9"/>
      <c r="M46" s="9"/>
      <c r="N46" s="9"/>
      <c r="O46" s="9"/>
      <c r="P46" s="9"/>
    </row>
    <row r="47" spans="3:16" ht="15">
      <c r="C47" s="3"/>
      <c r="D47" s="12" t="s">
        <v>75</v>
      </c>
      <c r="E47" s="12"/>
      <c r="F47" s="12"/>
      <c r="G47" s="31"/>
      <c r="H47" s="3"/>
      <c r="I47" s="3"/>
      <c r="L47" s="9"/>
      <c r="M47" s="9"/>
      <c r="N47" s="9"/>
      <c r="O47" s="9"/>
      <c r="P47" s="9"/>
    </row>
    <row r="48" spans="3:16" ht="15">
      <c r="C48" s="3"/>
      <c r="D48" s="12" t="s">
        <v>76</v>
      </c>
      <c r="E48" s="12"/>
      <c r="F48" s="12"/>
      <c r="G48" s="31">
        <v>0.69</v>
      </c>
      <c r="H48" s="32">
        <f>C34*G48</f>
        <v>251.022</v>
      </c>
      <c r="I48" s="3"/>
      <c r="L48" s="9"/>
      <c r="M48" s="9"/>
      <c r="N48" s="9"/>
      <c r="O48" s="9"/>
      <c r="P48" s="9"/>
    </row>
    <row r="49" spans="3:16" ht="15">
      <c r="C49" s="3"/>
      <c r="D49" s="12" t="s">
        <v>77</v>
      </c>
      <c r="E49" s="12"/>
      <c r="F49" s="12"/>
      <c r="G49" s="31"/>
      <c r="H49" s="3"/>
      <c r="I49" s="3"/>
      <c r="L49" s="9"/>
      <c r="M49" s="9"/>
      <c r="N49" s="9"/>
      <c r="O49" s="9"/>
      <c r="P49" s="9"/>
    </row>
    <row r="50" spans="3:16" ht="15">
      <c r="C50" s="3"/>
      <c r="D50" s="12" t="s">
        <v>78</v>
      </c>
      <c r="E50" s="12"/>
      <c r="F50" s="12"/>
      <c r="G50" s="31">
        <v>3.68</v>
      </c>
      <c r="H50" s="3">
        <f>C34*G50</f>
        <v>1338.784</v>
      </c>
      <c r="I50" s="3"/>
      <c r="L50" s="9"/>
      <c r="M50" s="9"/>
      <c r="N50" s="9"/>
      <c r="O50" s="9"/>
      <c r="P50" s="9"/>
    </row>
    <row r="51" spans="3:16" ht="15">
      <c r="C51" s="3"/>
      <c r="D51" s="12" t="s">
        <v>79</v>
      </c>
      <c r="E51" s="12"/>
      <c r="F51" s="12" t="s">
        <v>80</v>
      </c>
      <c r="G51" s="31"/>
      <c r="H51" s="3"/>
      <c r="I51" s="3"/>
      <c r="L51" s="9"/>
      <c r="M51" s="9"/>
      <c r="N51" s="9"/>
      <c r="O51" s="9"/>
      <c r="P51" s="9"/>
    </row>
    <row r="52" spans="3:16" ht="15">
      <c r="C52" s="3"/>
      <c r="D52" s="12" t="s">
        <v>76</v>
      </c>
      <c r="E52" s="12"/>
      <c r="F52" s="12"/>
      <c r="G52" s="31">
        <v>0.57</v>
      </c>
      <c r="H52" s="32">
        <f>C34*G52</f>
        <v>207.36599999999999</v>
      </c>
      <c r="I52" s="3"/>
      <c r="L52" s="9"/>
      <c r="M52" s="9"/>
      <c r="N52" s="9"/>
      <c r="O52" s="9"/>
      <c r="P52" s="9"/>
    </row>
    <row r="53" spans="3:16" ht="15">
      <c r="C53" s="3"/>
      <c r="D53" s="12" t="s">
        <v>81</v>
      </c>
      <c r="E53" s="12"/>
      <c r="F53" s="12"/>
      <c r="G53" s="31"/>
      <c r="H53" s="3"/>
      <c r="I53" s="3"/>
      <c r="L53" s="9"/>
      <c r="M53" s="9"/>
      <c r="N53" s="9"/>
      <c r="O53" s="9"/>
      <c r="P53" s="9"/>
    </row>
    <row r="54" spans="3:16" ht="15">
      <c r="C54" s="3"/>
      <c r="D54" s="12" t="s">
        <v>82</v>
      </c>
      <c r="E54" s="12"/>
      <c r="F54" s="12"/>
      <c r="G54" s="31">
        <v>0.39</v>
      </c>
      <c r="H54" s="32">
        <f>C34*G54</f>
        <v>141.882</v>
      </c>
      <c r="I54" s="3"/>
      <c r="L54" s="9"/>
      <c r="M54" s="9"/>
      <c r="N54" s="9"/>
      <c r="O54" s="9"/>
      <c r="P54" s="9"/>
    </row>
    <row r="55" spans="3:16" ht="18.75">
      <c r="C55" s="22"/>
      <c r="D55" s="21" t="s">
        <v>27</v>
      </c>
      <c r="E55" s="22"/>
      <c r="F55" s="23" t="s">
        <v>71</v>
      </c>
      <c r="G55" s="27">
        <v>3.11</v>
      </c>
      <c r="H55" s="5">
        <f>C34*G55</f>
        <v>1131.418</v>
      </c>
      <c r="I55" s="3"/>
      <c r="L55" s="9"/>
      <c r="M55" s="9"/>
      <c r="N55" s="9"/>
      <c r="O55" s="9"/>
      <c r="P55" s="9"/>
    </row>
    <row r="56" spans="3:16" ht="18.75">
      <c r="C56" s="22"/>
      <c r="D56" s="21"/>
      <c r="E56" s="22"/>
      <c r="F56" s="23" t="s">
        <v>35</v>
      </c>
      <c r="G56" s="6"/>
      <c r="H56" s="5">
        <f>H39-H42</f>
        <v>10400.1</v>
      </c>
      <c r="I56" s="3"/>
      <c r="L56" s="9"/>
      <c r="M56" s="9"/>
      <c r="N56" s="9"/>
      <c r="O56" s="9"/>
      <c r="P56" s="9"/>
    </row>
    <row r="57" spans="3:16" ht="15.75">
      <c r="C57" s="28" t="s">
        <v>72</v>
      </c>
      <c r="D57" s="28"/>
      <c r="E57" s="28"/>
      <c r="F57" s="28"/>
      <c r="G57" s="29"/>
      <c r="H57" s="29"/>
      <c r="I57" s="3"/>
      <c r="L57" s="9"/>
      <c r="M57" s="9"/>
      <c r="N57" s="9"/>
      <c r="O57" s="9"/>
      <c r="P57" s="9"/>
    </row>
    <row r="58" spans="3:16" ht="15">
      <c r="C58" s="3"/>
      <c r="D58" s="3"/>
      <c r="E58" s="3"/>
      <c r="F58" s="3"/>
      <c r="G58" s="3"/>
      <c r="H58" s="3"/>
      <c r="I58" s="3"/>
      <c r="L58" s="9"/>
      <c r="M58" s="9"/>
      <c r="N58" s="9"/>
      <c r="O58" s="9"/>
      <c r="P58" s="9"/>
    </row>
    <row r="59" spans="3:16" ht="15">
      <c r="C59" s="3"/>
      <c r="D59" s="3"/>
      <c r="E59" s="3"/>
      <c r="F59" s="3"/>
      <c r="G59" s="3" t="s">
        <v>18</v>
      </c>
      <c r="H59" s="3">
        <f>SUM(H58:H58)</f>
        <v>0</v>
      </c>
      <c r="I59" s="3"/>
      <c r="L59" s="9"/>
      <c r="M59" s="9"/>
      <c r="N59" s="9"/>
      <c r="O59" s="9"/>
      <c r="P59" s="9"/>
    </row>
    <row r="60" spans="3:16" ht="15">
      <c r="C60" s="3"/>
      <c r="D60" s="3" t="s">
        <v>53</v>
      </c>
      <c r="E60" s="3"/>
      <c r="F60" s="3"/>
      <c r="G60" s="3"/>
      <c r="H60" s="3"/>
      <c r="I60" s="3"/>
      <c r="L60" s="9"/>
      <c r="M60" s="9"/>
      <c r="N60" s="9"/>
      <c r="O60" s="9"/>
      <c r="P60" s="9"/>
    </row>
    <row r="61" spans="3:16" ht="15">
      <c r="C61" s="3"/>
      <c r="D61" s="3"/>
      <c r="E61" s="3"/>
      <c r="F61" s="3"/>
      <c r="G61" s="3"/>
      <c r="H61" s="3"/>
      <c r="I61" s="3"/>
      <c r="L61" s="9"/>
      <c r="M61" s="9"/>
      <c r="N61" s="9"/>
      <c r="O61" s="9"/>
      <c r="P61" s="9"/>
    </row>
    <row r="62" spans="3:16" ht="15">
      <c r="C62" s="6" t="s">
        <v>54</v>
      </c>
      <c r="D62" s="16" t="s">
        <v>28</v>
      </c>
      <c r="E62" s="16"/>
      <c r="F62" s="16"/>
      <c r="G62" s="6">
        <v>1.5</v>
      </c>
      <c r="H62" s="5">
        <v>8640.18</v>
      </c>
      <c r="I62" s="3"/>
      <c r="K62" s="33"/>
      <c r="L62" s="9"/>
      <c r="M62" s="9"/>
      <c r="N62" s="9"/>
      <c r="O62" s="9"/>
      <c r="P62" s="9"/>
    </row>
    <row r="63" spans="3:16" ht="15">
      <c r="C63" s="3"/>
      <c r="D63" s="3" t="s">
        <v>55</v>
      </c>
      <c r="E63" s="3"/>
      <c r="F63" s="3"/>
      <c r="G63" s="3" t="s">
        <v>25</v>
      </c>
      <c r="H63" s="4">
        <v>12522.91</v>
      </c>
      <c r="I63" s="3"/>
      <c r="L63" s="9"/>
      <c r="M63" s="9"/>
      <c r="N63" s="9"/>
      <c r="O63" s="9"/>
      <c r="P63" s="9"/>
    </row>
    <row r="64" spans="3:16" ht="15">
      <c r="C64" s="3"/>
      <c r="D64" s="3" t="s">
        <v>29</v>
      </c>
      <c r="E64" s="3"/>
      <c r="F64" s="3"/>
      <c r="G64" s="3" t="s">
        <v>25</v>
      </c>
      <c r="H64" s="3"/>
      <c r="I64" s="3"/>
      <c r="L64" s="9"/>
      <c r="M64" s="9"/>
      <c r="N64" s="9"/>
      <c r="O64" s="9"/>
      <c r="P64" s="9"/>
    </row>
    <row r="65" spans="3:16" ht="15">
      <c r="C65" s="3"/>
      <c r="D65" s="3"/>
      <c r="E65" s="3"/>
      <c r="F65" s="3"/>
      <c r="G65" s="3"/>
      <c r="H65" s="3"/>
      <c r="I65" s="3"/>
      <c r="L65" s="9"/>
      <c r="M65" s="9"/>
      <c r="N65" s="9"/>
      <c r="O65" s="9"/>
      <c r="P65" s="9"/>
    </row>
    <row r="66" spans="3:16" ht="15">
      <c r="C66" s="3"/>
      <c r="D66" s="3" t="s">
        <v>30</v>
      </c>
      <c r="E66" s="3"/>
      <c r="F66" s="3"/>
      <c r="G66" s="3" t="s">
        <v>25</v>
      </c>
      <c r="H66" s="3"/>
      <c r="I66" s="3"/>
      <c r="L66" s="9"/>
      <c r="M66" s="9"/>
      <c r="N66" s="9"/>
      <c r="O66" s="9"/>
      <c r="P66" s="9"/>
    </row>
    <row r="67" spans="3:16" ht="15">
      <c r="C67" s="3"/>
      <c r="D67" s="3" t="s">
        <v>56</v>
      </c>
      <c r="E67" s="3"/>
      <c r="F67" s="3"/>
      <c r="G67" s="3" t="s">
        <v>25</v>
      </c>
      <c r="H67" s="5">
        <f>H63+H39-H41</f>
        <v>22923.010000000002</v>
      </c>
      <c r="I67" s="3"/>
      <c r="L67" s="9"/>
      <c r="M67" s="9"/>
      <c r="N67" s="9"/>
      <c r="O67" s="9"/>
      <c r="P67" s="9"/>
    </row>
    <row r="68" spans="3:16" ht="15">
      <c r="C68" s="3"/>
      <c r="D68" s="3"/>
      <c r="E68" s="3"/>
      <c r="F68" s="3"/>
      <c r="G68" s="3"/>
      <c r="H68" s="15"/>
      <c r="I68" s="3"/>
      <c r="L68" s="9"/>
      <c r="M68" s="9"/>
      <c r="N68" s="9"/>
      <c r="O68" s="9"/>
      <c r="P68" s="9"/>
    </row>
    <row r="69" spans="5:16" ht="15.75" thickBot="1">
      <c r="E69" s="1" t="s">
        <v>31</v>
      </c>
      <c r="L69" s="9"/>
      <c r="M69" s="9"/>
      <c r="N69" s="9"/>
      <c r="O69" s="9"/>
      <c r="P69" s="9"/>
    </row>
    <row r="70" spans="3:9" ht="15.75" thickBot="1">
      <c r="C70" s="17" t="s">
        <v>28</v>
      </c>
      <c r="D70" s="18"/>
      <c r="E70" s="18"/>
      <c r="F70" s="18" t="s">
        <v>68</v>
      </c>
      <c r="G70" s="18"/>
      <c r="H70" s="24" t="s">
        <v>69</v>
      </c>
      <c r="I70" s="26"/>
    </row>
    <row r="71" spans="3:9" ht="15">
      <c r="C71" s="3" t="s">
        <v>32</v>
      </c>
      <c r="D71" s="3" t="s">
        <v>33</v>
      </c>
      <c r="E71" s="3" t="s">
        <v>34</v>
      </c>
      <c r="F71" s="3"/>
      <c r="G71" s="3" t="s">
        <v>35</v>
      </c>
      <c r="H71" s="3"/>
      <c r="I71" s="25" t="s">
        <v>36</v>
      </c>
    </row>
    <row r="72" spans="3:9" ht="15" hidden="1">
      <c r="C72" s="3" t="s">
        <v>38</v>
      </c>
      <c r="D72" s="3"/>
      <c r="E72" s="3">
        <v>408.45</v>
      </c>
      <c r="F72" s="3"/>
      <c r="G72" s="3">
        <v>167.51</v>
      </c>
      <c r="H72" s="3"/>
      <c r="I72" s="3">
        <v>240.94</v>
      </c>
    </row>
    <row r="73" spans="3:9" ht="15" hidden="1">
      <c r="C73" s="3" t="s">
        <v>39</v>
      </c>
      <c r="D73" s="3">
        <v>240.94</v>
      </c>
      <c r="E73" s="3">
        <v>408.45</v>
      </c>
      <c r="F73" s="3"/>
      <c r="G73" s="3">
        <v>362.85</v>
      </c>
      <c r="H73" s="3"/>
      <c r="I73" s="3">
        <v>286.54</v>
      </c>
    </row>
    <row r="74" spans="3:9" ht="15" hidden="1">
      <c r="C74" s="3" t="s">
        <v>40</v>
      </c>
      <c r="D74" s="3">
        <v>286.54</v>
      </c>
      <c r="E74" s="3">
        <v>408.45</v>
      </c>
      <c r="F74" s="3"/>
      <c r="G74" s="3">
        <v>282.98</v>
      </c>
      <c r="H74" s="3"/>
      <c r="I74" s="3">
        <v>412.01</v>
      </c>
    </row>
    <row r="75" spans="3:9" ht="15" hidden="1">
      <c r="C75" s="3" t="s">
        <v>41</v>
      </c>
      <c r="D75" s="3">
        <v>412.01</v>
      </c>
      <c r="E75" s="3">
        <v>408.45</v>
      </c>
      <c r="F75" s="3"/>
      <c r="G75" s="3">
        <v>402.58</v>
      </c>
      <c r="H75" s="3"/>
      <c r="I75" s="3">
        <v>417.88</v>
      </c>
    </row>
    <row r="76" spans="3:9" ht="15" hidden="1">
      <c r="C76" s="3" t="s">
        <v>42</v>
      </c>
      <c r="D76" s="3">
        <v>417.88</v>
      </c>
      <c r="E76" s="3">
        <v>408.45</v>
      </c>
      <c r="F76" s="3"/>
      <c r="G76" s="3">
        <v>357.54</v>
      </c>
      <c r="H76" s="3"/>
      <c r="I76" s="3">
        <v>468.79</v>
      </c>
    </row>
    <row r="77" spans="3:9" ht="15" hidden="1">
      <c r="C77" s="3" t="s">
        <v>43</v>
      </c>
      <c r="D77" s="3">
        <v>468.79</v>
      </c>
      <c r="E77" s="3">
        <v>408.45</v>
      </c>
      <c r="F77" s="3"/>
      <c r="G77" s="3">
        <v>411.55</v>
      </c>
      <c r="H77" s="3"/>
      <c r="I77" s="3">
        <v>465.09</v>
      </c>
    </row>
    <row r="78" spans="3:9" ht="15" hidden="1">
      <c r="C78" s="3" t="s">
        <v>44</v>
      </c>
      <c r="D78" s="3">
        <v>465.09</v>
      </c>
      <c r="E78" s="3">
        <v>408.45</v>
      </c>
      <c r="F78" s="3"/>
      <c r="G78" s="3">
        <v>447.07</v>
      </c>
      <c r="H78" s="3"/>
      <c r="I78" s="3">
        <v>427.07</v>
      </c>
    </row>
    <row r="79" spans="3:9" ht="15" hidden="1">
      <c r="C79" s="3" t="s">
        <v>45</v>
      </c>
      <c r="D79" s="3">
        <v>427.07</v>
      </c>
      <c r="E79" s="3">
        <v>408.9</v>
      </c>
      <c r="F79" s="3"/>
      <c r="G79" s="3">
        <v>283.5</v>
      </c>
      <c r="H79" s="3"/>
      <c r="I79" s="3">
        <v>552.47</v>
      </c>
    </row>
    <row r="80" spans="3:9" ht="15" hidden="1">
      <c r="C80" s="3" t="s">
        <v>46</v>
      </c>
      <c r="D80" s="3">
        <v>552.47</v>
      </c>
      <c r="E80" s="3">
        <v>408.9</v>
      </c>
      <c r="F80" s="3"/>
      <c r="G80" s="3">
        <v>426.85</v>
      </c>
      <c r="H80" s="3"/>
      <c r="I80" s="3">
        <v>534.52</v>
      </c>
    </row>
    <row r="81" spans="3:9" ht="15">
      <c r="C81" s="3" t="s">
        <v>47</v>
      </c>
      <c r="D81" s="3">
        <v>534.52</v>
      </c>
      <c r="E81" s="3">
        <v>408.9</v>
      </c>
      <c r="F81" s="3"/>
      <c r="G81" s="3">
        <v>505.59</v>
      </c>
      <c r="H81" s="3"/>
      <c r="I81" s="3">
        <v>437.83</v>
      </c>
    </row>
    <row r="82" spans="3:9" ht="15">
      <c r="C82" s="3" t="s">
        <v>50</v>
      </c>
      <c r="D82" s="4">
        <f>I81</f>
        <v>437.83</v>
      </c>
      <c r="E82" s="4">
        <v>408.9</v>
      </c>
      <c r="F82" s="3"/>
      <c r="G82" s="4">
        <v>500.58</v>
      </c>
      <c r="H82" s="3"/>
      <c r="I82" s="4">
        <f>D82+E82-G82</f>
        <v>346.15000000000003</v>
      </c>
    </row>
    <row r="83" spans="3:9" ht="15">
      <c r="C83" s="3" t="s">
        <v>52</v>
      </c>
      <c r="D83" s="3">
        <v>346.15</v>
      </c>
      <c r="E83" s="3">
        <v>408.9</v>
      </c>
      <c r="F83" s="3"/>
      <c r="G83" s="4">
        <v>522.99</v>
      </c>
      <c r="H83" s="3"/>
      <c r="I83" s="3">
        <v>232.06</v>
      </c>
    </row>
    <row r="84" spans="3:9" ht="15">
      <c r="C84" s="3" t="s">
        <v>57</v>
      </c>
      <c r="D84" s="3">
        <v>232.06</v>
      </c>
      <c r="E84" s="3">
        <v>408.9</v>
      </c>
      <c r="F84" s="3"/>
      <c r="G84" s="3">
        <v>247.71</v>
      </c>
      <c r="H84" s="3"/>
      <c r="I84" s="3">
        <v>393.25</v>
      </c>
    </row>
    <row r="85" spans="3:9" ht="15">
      <c r="C85" s="3" t="s">
        <v>58</v>
      </c>
      <c r="D85" s="3">
        <v>393.25</v>
      </c>
      <c r="E85" s="3">
        <v>408.9</v>
      </c>
      <c r="F85" s="3"/>
      <c r="G85" s="3">
        <v>468.72</v>
      </c>
      <c r="H85" s="3"/>
      <c r="I85" s="3">
        <v>333.43</v>
      </c>
    </row>
    <row r="86" spans="3:9" ht="15">
      <c r="C86" s="3" t="s">
        <v>59</v>
      </c>
      <c r="D86" s="3">
        <v>333.43</v>
      </c>
      <c r="E86" s="3">
        <v>408.9</v>
      </c>
      <c r="F86" s="3"/>
      <c r="G86" s="3">
        <v>298.38</v>
      </c>
      <c r="H86" s="3"/>
      <c r="I86" s="3">
        <v>443.95</v>
      </c>
    </row>
    <row r="87" spans="3:9" ht="15">
      <c r="C87" s="3" t="s">
        <v>60</v>
      </c>
      <c r="D87" s="3">
        <v>443.95</v>
      </c>
      <c r="E87" s="3">
        <v>408.9</v>
      </c>
      <c r="F87" s="3"/>
      <c r="G87" s="3">
        <v>540.11</v>
      </c>
      <c r="H87" s="3"/>
      <c r="I87" s="3">
        <v>312.74</v>
      </c>
    </row>
    <row r="88" spans="3:9" ht="15">
      <c r="C88" s="3" t="s">
        <v>61</v>
      </c>
      <c r="D88" s="3">
        <v>312.74</v>
      </c>
      <c r="E88" s="3">
        <v>408.9</v>
      </c>
      <c r="F88" s="3"/>
      <c r="G88" s="3">
        <v>356.35</v>
      </c>
      <c r="H88" s="3"/>
      <c r="I88" s="3">
        <v>365.29</v>
      </c>
    </row>
    <row r="89" spans="3:9" ht="15">
      <c r="C89" s="3" t="s">
        <v>73</v>
      </c>
      <c r="D89" s="3">
        <v>365.29</v>
      </c>
      <c r="E89" s="3">
        <v>408.9</v>
      </c>
      <c r="F89" s="3"/>
      <c r="G89" s="3">
        <v>350.08</v>
      </c>
      <c r="H89" s="3"/>
      <c r="I89" s="3">
        <v>424.11</v>
      </c>
    </row>
    <row r="90" spans="3:9" ht="15">
      <c r="C90" s="3" t="s">
        <v>86</v>
      </c>
      <c r="D90" s="3">
        <v>424.11</v>
      </c>
      <c r="E90" s="3">
        <v>408.91</v>
      </c>
      <c r="F90" s="3"/>
      <c r="G90" s="3">
        <v>224.47</v>
      </c>
      <c r="H90" s="3"/>
      <c r="I90" s="3">
        <v>608.55</v>
      </c>
    </row>
    <row r="91" spans="3:9" ht="15">
      <c r="C91" s="3" t="s">
        <v>87</v>
      </c>
      <c r="D91" s="3">
        <v>608.55</v>
      </c>
      <c r="E91" s="3">
        <v>408.9</v>
      </c>
      <c r="F91" s="3"/>
      <c r="G91" s="3">
        <v>408.9</v>
      </c>
      <c r="H91" s="3"/>
      <c r="I91" s="3">
        <v>334.39</v>
      </c>
    </row>
    <row r="92" spans="3:10" ht="15">
      <c r="C92" s="3" t="s">
        <v>88</v>
      </c>
      <c r="D92" s="3">
        <v>334.39</v>
      </c>
      <c r="E92" s="3">
        <v>408.9</v>
      </c>
      <c r="F92" s="3"/>
      <c r="G92" s="3">
        <v>601.56</v>
      </c>
      <c r="H92" s="3"/>
      <c r="I92" s="3">
        <v>490.4</v>
      </c>
      <c r="J92" s="33"/>
    </row>
    <row r="93" spans="3:9" ht="15">
      <c r="C93" s="3" t="s">
        <v>91</v>
      </c>
      <c r="D93" s="3">
        <v>490.4</v>
      </c>
      <c r="E93" s="3">
        <v>408.9</v>
      </c>
      <c r="F93" s="3"/>
      <c r="G93" s="3">
        <v>820.02</v>
      </c>
      <c r="H93" s="3"/>
      <c r="I93" s="3">
        <v>79.28</v>
      </c>
    </row>
  </sheetData>
  <sheetProtection/>
  <printOptions/>
  <pageMargins left="0.7" right="0.7" top="0.19" bottom="0.36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82"/>
  <sheetViews>
    <sheetView zoomScalePageLayoutView="0" workbookViewId="0" topLeftCell="A43">
      <selection activeCell="Y80" sqref="Y80"/>
    </sheetView>
  </sheetViews>
  <sheetFormatPr defaultColWidth="9.140625" defaultRowHeight="15"/>
  <cols>
    <col min="1" max="4" width="9.140625" style="1" customWidth="1"/>
    <col min="5" max="5" width="12.140625" style="1" customWidth="1"/>
    <col min="6" max="6" width="16.00390625" style="1" customWidth="1"/>
    <col min="7" max="7" width="9.140625" style="1" customWidth="1"/>
    <col min="8" max="8" width="12.28125" style="1" customWidth="1"/>
    <col min="9" max="9" width="8.140625" style="1" customWidth="1"/>
    <col min="10" max="16384" width="9.140625" style="1" customWidth="1"/>
  </cols>
  <sheetData>
    <row r="2" spans="2:6" ht="15">
      <c r="B2" s="1" t="s">
        <v>48</v>
      </c>
      <c r="D2" s="2" t="s">
        <v>122</v>
      </c>
      <c r="F2" s="2" t="s">
        <v>49</v>
      </c>
    </row>
    <row r="5" spans="1:8" ht="15">
      <c r="A5" s="3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/>
    </row>
    <row r="6" spans="1:8" ht="15">
      <c r="A6" s="3"/>
      <c r="B6" s="3" t="s">
        <v>6</v>
      </c>
      <c r="C6" s="3"/>
      <c r="D6" s="3"/>
      <c r="E6" s="3" t="s">
        <v>7</v>
      </c>
      <c r="F6" s="3" t="s">
        <v>8</v>
      </c>
      <c r="G6" s="3" t="s">
        <v>9</v>
      </c>
      <c r="H6" s="3"/>
    </row>
    <row r="7" spans="1:8" ht="15">
      <c r="A7" s="3" t="s">
        <v>10</v>
      </c>
      <c r="B7" s="4">
        <v>0</v>
      </c>
      <c r="C7" s="4">
        <v>0</v>
      </c>
      <c r="D7" s="4"/>
      <c r="E7" s="3"/>
      <c r="F7" s="4">
        <f>D7</f>
        <v>0</v>
      </c>
      <c r="G7" s="4">
        <f>B7+C7-F7</f>
        <v>0</v>
      </c>
      <c r="H7" s="3"/>
    </row>
    <row r="8" spans="1:8" ht="15">
      <c r="A8" s="3" t="s">
        <v>11</v>
      </c>
      <c r="B8" s="4">
        <v>4733.62</v>
      </c>
      <c r="C8" s="4">
        <v>3878.1</v>
      </c>
      <c r="D8" s="4"/>
      <c r="E8" s="3"/>
      <c r="F8" s="4">
        <v>5243.32</v>
      </c>
      <c r="G8" s="4">
        <v>3368.4</v>
      </c>
      <c r="H8" s="3"/>
    </row>
    <row r="9" spans="1:8" ht="15">
      <c r="A9" s="3" t="s">
        <v>12</v>
      </c>
      <c r="B9" s="3"/>
      <c r="C9" s="4">
        <f>SUM(C7:C8)</f>
        <v>3878.1</v>
      </c>
      <c r="D9" s="3"/>
      <c r="E9" s="3"/>
      <c r="F9" s="4">
        <f>SUM(F7:F8)</f>
        <v>5243.32</v>
      </c>
      <c r="G9" s="3"/>
      <c r="H9" s="3"/>
    </row>
    <row r="11" ht="15.75" thickBot="1"/>
    <row r="12" spans="1:15" ht="15">
      <c r="A12" s="35"/>
      <c r="B12" s="36" t="s">
        <v>13</v>
      </c>
      <c r="C12" s="36" t="s">
        <v>14</v>
      </c>
      <c r="D12" s="36"/>
      <c r="E12" s="36"/>
      <c r="F12" s="36"/>
      <c r="G12" s="36"/>
      <c r="H12" s="37"/>
      <c r="I12" s="9"/>
      <c r="J12" s="9"/>
      <c r="K12" s="9"/>
      <c r="L12" s="9"/>
      <c r="M12" s="9"/>
      <c r="N12" s="9"/>
      <c r="O12" s="9"/>
    </row>
    <row r="13" spans="1:15" ht="15.75" thickBot="1">
      <c r="A13" s="38"/>
      <c r="B13" s="39"/>
      <c r="C13" s="40" t="s">
        <v>62</v>
      </c>
      <c r="D13" s="40"/>
      <c r="E13" s="40"/>
      <c r="F13" s="39"/>
      <c r="G13" s="39" t="s">
        <v>105</v>
      </c>
      <c r="H13" s="41" t="s">
        <v>17</v>
      </c>
      <c r="I13" s="9"/>
      <c r="J13" s="9"/>
      <c r="K13" s="9"/>
      <c r="L13" s="9"/>
      <c r="M13" s="9"/>
      <c r="N13" s="9"/>
      <c r="O13" s="9"/>
    </row>
    <row r="14" spans="1:15" ht="15">
      <c r="A14" s="25"/>
      <c r="B14" s="34"/>
      <c r="C14" s="34"/>
      <c r="D14" s="34"/>
      <c r="E14" s="25"/>
      <c r="F14" s="25"/>
      <c r="G14" s="25"/>
      <c r="H14" s="25"/>
      <c r="I14" s="9"/>
      <c r="J14" s="9"/>
      <c r="K14" s="9"/>
      <c r="L14" s="9"/>
      <c r="M14" s="9"/>
      <c r="N14" s="9"/>
      <c r="O14" s="9"/>
    </row>
    <row r="15" spans="1:15" ht="15">
      <c r="A15" s="3"/>
      <c r="B15" s="3"/>
      <c r="C15" s="3"/>
      <c r="D15" s="3"/>
      <c r="E15" s="3"/>
      <c r="F15" s="3"/>
      <c r="G15" s="3"/>
      <c r="H15" s="14"/>
      <c r="I15" s="9"/>
      <c r="J15" s="9"/>
      <c r="K15" s="9"/>
      <c r="L15" s="9"/>
      <c r="M15" s="9"/>
      <c r="N15" s="9"/>
      <c r="O15" s="9"/>
    </row>
    <row r="16" spans="1:15" ht="15">
      <c r="A16" s="3"/>
      <c r="B16" s="12" t="s">
        <v>63</v>
      </c>
      <c r="C16" s="13"/>
      <c r="D16" s="13"/>
      <c r="E16" s="3"/>
      <c r="F16" s="3">
        <v>363.8</v>
      </c>
      <c r="G16" s="3">
        <v>7.55</v>
      </c>
      <c r="H16" s="3">
        <f>F16*G16</f>
        <v>2746.69</v>
      </c>
      <c r="I16" s="9"/>
      <c r="J16" s="9"/>
      <c r="K16" s="9"/>
      <c r="L16" s="9"/>
      <c r="M16" s="9"/>
      <c r="N16" s="9"/>
      <c r="O16" s="9"/>
    </row>
    <row r="17" spans="1:15" ht="15">
      <c r="A17" s="3"/>
      <c r="B17" s="12" t="s">
        <v>64</v>
      </c>
      <c r="C17" s="13"/>
      <c r="D17" s="13"/>
      <c r="E17" s="3"/>
      <c r="F17" s="3"/>
      <c r="G17" s="3"/>
      <c r="H17" s="3"/>
      <c r="I17" s="9"/>
      <c r="J17" s="9"/>
      <c r="K17" s="9"/>
      <c r="L17" s="9"/>
      <c r="M17" s="9"/>
      <c r="N17" s="9"/>
      <c r="O17" s="9"/>
    </row>
    <row r="18" spans="1:15" ht="15">
      <c r="A18" s="3"/>
      <c r="B18" s="12" t="s">
        <v>65</v>
      </c>
      <c r="C18" s="12" t="s">
        <v>66</v>
      </c>
      <c r="D18" s="13"/>
      <c r="E18" s="3"/>
      <c r="F18" s="3"/>
      <c r="G18" s="3"/>
      <c r="H18" s="3"/>
      <c r="I18" s="9"/>
      <c r="J18" s="9"/>
      <c r="K18" s="9"/>
      <c r="L18" s="9"/>
      <c r="M18" s="9"/>
      <c r="N18" s="9"/>
      <c r="O18" s="9"/>
    </row>
    <row r="19" spans="1:15" ht="15">
      <c r="A19" s="3"/>
      <c r="B19" s="12" t="s">
        <v>67</v>
      </c>
      <c r="C19" s="13"/>
      <c r="D19" s="13"/>
      <c r="E19" s="3"/>
      <c r="F19" s="3"/>
      <c r="G19" s="3"/>
      <c r="H19" s="3"/>
      <c r="I19" s="9"/>
      <c r="J19" s="9"/>
      <c r="K19" s="9"/>
      <c r="L19" s="9"/>
      <c r="M19" s="9"/>
      <c r="N19" s="9"/>
      <c r="O19" s="9"/>
    </row>
    <row r="20" spans="1:15" ht="15">
      <c r="A20" s="3"/>
      <c r="B20" s="3"/>
      <c r="C20" s="3"/>
      <c r="D20" s="3"/>
      <c r="E20" s="3"/>
      <c r="F20" s="3"/>
      <c r="G20" s="3"/>
      <c r="H20" s="3"/>
      <c r="I20" s="9"/>
      <c r="J20" s="9"/>
      <c r="K20" s="9"/>
      <c r="L20" s="9"/>
      <c r="M20" s="9"/>
      <c r="N20" s="9"/>
      <c r="O20" s="9"/>
    </row>
    <row r="21" spans="1:15" ht="15">
      <c r="A21" s="3"/>
      <c r="B21" s="3"/>
      <c r="C21" s="3"/>
      <c r="D21" s="3"/>
      <c r="E21" s="3"/>
      <c r="F21" s="3"/>
      <c r="G21" s="6" t="s">
        <v>18</v>
      </c>
      <c r="H21" s="7">
        <f>SUM(H14:H20)</f>
        <v>2746.69</v>
      </c>
      <c r="I21" s="9"/>
      <c r="J21" s="9"/>
      <c r="K21" s="9"/>
      <c r="L21" s="9"/>
      <c r="M21" s="9"/>
      <c r="N21" s="9"/>
      <c r="O21" s="9"/>
    </row>
    <row r="22" spans="1:15" ht="15">
      <c r="A22" s="3"/>
      <c r="B22" s="3"/>
      <c r="C22" s="3"/>
      <c r="D22" s="3"/>
      <c r="E22" s="3"/>
      <c r="F22" s="3"/>
      <c r="G22" s="3"/>
      <c r="H22" s="3"/>
      <c r="I22" s="9"/>
      <c r="J22" s="9"/>
      <c r="K22" s="9"/>
      <c r="L22" s="9"/>
      <c r="M22" s="9"/>
      <c r="N22" s="9"/>
      <c r="O22" s="9"/>
    </row>
    <row r="26" spans="5:8" ht="18.75">
      <c r="E26" s="19"/>
      <c r="F26" s="19"/>
      <c r="G26" s="19"/>
      <c r="H26" s="19"/>
    </row>
    <row r="27" spans="3:8" ht="18.75">
      <c r="C27" s="20">
        <v>363.8</v>
      </c>
      <c r="D27" s="19" t="s">
        <v>21</v>
      </c>
      <c r="E27" s="19"/>
      <c r="F27" s="19" t="s">
        <v>70</v>
      </c>
      <c r="G27" s="19"/>
      <c r="H27" s="19"/>
    </row>
    <row r="28" spans="3:7" ht="18.75">
      <c r="C28" s="20">
        <v>363.8</v>
      </c>
      <c r="D28" s="19" t="s">
        <v>37</v>
      </c>
      <c r="E28" s="19"/>
      <c r="F28" s="19" t="s">
        <v>123</v>
      </c>
      <c r="G28" s="19"/>
    </row>
    <row r="29" spans="3:16" ht="15">
      <c r="C29" s="3" t="s">
        <v>22</v>
      </c>
      <c r="D29" s="3" t="s">
        <v>23</v>
      </c>
      <c r="E29" s="3"/>
      <c r="F29" s="3"/>
      <c r="G29" s="3" t="s">
        <v>85</v>
      </c>
      <c r="H29" s="3" t="s">
        <v>24</v>
      </c>
      <c r="I29" s="3"/>
      <c r="L29" s="9"/>
      <c r="M29" s="9"/>
      <c r="N29" s="9"/>
      <c r="O29" s="9"/>
      <c r="P29" s="9"/>
    </row>
    <row r="30" spans="3:16" ht="18.75" customHeight="1">
      <c r="C30" s="22">
        <v>1</v>
      </c>
      <c r="D30" s="43" t="s">
        <v>106</v>
      </c>
      <c r="E30" s="44"/>
      <c r="F30" s="44"/>
      <c r="G30" s="11">
        <v>10.66</v>
      </c>
      <c r="H30" s="11">
        <v>3878.1</v>
      </c>
      <c r="I30" s="11"/>
      <c r="L30" s="9"/>
      <c r="M30" s="9"/>
      <c r="N30" s="9"/>
      <c r="O30" s="9"/>
      <c r="P30" s="10"/>
    </row>
    <row r="31" spans="3:16" ht="15">
      <c r="C31" s="3"/>
      <c r="D31" s="3"/>
      <c r="E31" s="3"/>
      <c r="F31" s="3"/>
      <c r="G31" s="3"/>
      <c r="H31" s="3"/>
      <c r="I31" s="3"/>
      <c r="L31" s="9"/>
      <c r="M31" s="9"/>
      <c r="N31" s="9"/>
      <c r="O31" s="9"/>
      <c r="P31" s="9"/>
    </row>
    <row r="32" spans="3:16" ht="18.75">
      <c r="C32" s="22">
        <v>2</v>
      </c>
      <c r="D32" s="45" t="s">
        <v>107</v>
      </c>
      <c r="E32" s="46"/>
      <c r="F32" s="46"/>
      <c r="G32" s="11"/>
      <c r="H32" s="11">
        <f>F9+I32</f>
        <v>5243.32</v>
      </c>
      <c r="I32" s="11"/>
      <c r="L32" s="9"/>
      <c r="M32" s="9"/>
      <c r="N32" s="9"/>
      <c r="O32" s="9"/>
      <c r="P32" s="9"/>
    </row>
    <row r="33" spans="3:16" ht="15">
      <c r="C33" s="3"/>
      <c r="D33" s="3"/>
      <c r="E33" s="3"/>
      <c r="F33" s="3"/>
      <c r="G33" s="3"/>
      <c r="H33" s="3"/>
      <c r="I33" s="3"/>
      <c r="L33" s="9"/>
      <c r="M33" s="9"/>
      <c r="N33" s="9"/>
      <c r="O33" s="9"/>
      <c r="P33" s="9"/>
    </row>
    <row r="34" spans="3:16" ht="18.75">
      <c r="C34" s="22">
        <v>4</v>
      </c>
      <c r="D34" s="45" t="s">
        <v>108</v>
      </c>
      <c r="E34" s="46"/>
      <c r="F34" s="46"/>
      <c r="G34" s="45"/>
      <c r="H34" s="42">
        <v>2746.69</v>
      </c>
      <c r="I34" s="11"/>
      <c r="J34" s="8"/>
      <c r="L34" s="9"/>
      <c r="M34" s="9"/>
      <c r="N34" s="9"/>
      <c r="O34" s="9"/>
      <c r="P34" s="9"/>
    </row>
    <row r="35" spans="3:16" ht="15.75">
      <c r="C35" s="3"/>
      <c r="D35" s="30" t="s">
        <v>63</v>
      </c>
      <c r="E35" s="30"/>
      <c r="F35" s="30"/>
      <c r="G35" s="27">
        <v>7.55</v>
      </c>
      <c r="H35" s="5">
        <f>H21</f>
        <v>2746.69</v>
      </c>
      <c r="I35" s="3"/>
      <c r="L35" s="9"/>
      <c r="M35" s="9"/>
      <c r="N35" s="9"/>
      <c r="O35" s="9"/>
      <c r="P35" s="9"/>
    </row>
    <row r="36" spans="3:16" ht="15">
      <c r="C36" s="3"/>
      <c r="D36" s="30" t="s">
        <v>64</v>
      </c>
      <c r="E36" s="30"/>
      <c r="F36" s="30"/>
      <c r="G36" s="3" t="s">
        <v>83</v>
      </c>
      <c r="H36" s="5"/>
      <c r="I36" s="3"/>
      <c r="L36" s="9"/>
      <c r="M36" s="9"/>
      <c r="N36" s="9"/>
      <c r="O36" s="9"/>
      <c r="P36" s="9"/>
    </row>
    <row r="37" spans="3:16" ht="15">
      <c r="C37" s="3"/>
      <c r="D37" s="30" t="s">
        <v>65</v>
      </c>
      <c r="E37" s="30" t="s">
        <v>66</v>
      </c>
      <c r="F37" s="30"/>
      <c r="G37" s="3" t="s">
        <v>84</v>
      </c>
      <c r="H37" s="5"/>
      <c r="I37" s="3"/>
      <c r="L37" s="9"/>
      <c r="M37" s="9"/>
      <c r="N37" s="9"/>
      <c r="O37" s="9"/>
      <c r="P37" s="9"/>
    </row>
    <row r="38" spans="3:16" ht="15">
      <c r="C38" s="3"/>
      <c r="D38" s="30" t="s">
        <v>67</v>
      </c>
      <c r="E38" s="30"/>
      <c r="F38" s="30"/>
      <c r="G38" s="3"/>
      <c r="H38" s="3"/>
      <c r="I38" s="3"/>
      <c r="L38" s="9"/>
      <c r="M38" s="9"/>
      <c r="N38" s="9"/>
      <c r="O38" s="9"/>
      <c r="P38" s="9"/>
    </row>
    <row r="39" spans="3:16" ht="15">
      <c r="C39" s="3"/>
      <c r="D39" s="12" t="s">
        <v>74</v>
      </c>
      <c r="E39" s="12"/>
      <c r="F39" s="12"/>
      <c r="G39" s="31">
        <v>2.22</v>
      </c>
      <c r="H39" s="32">
        <f>C27*G39</f>
        <v>807.6360000000001</v>
      </c>
      <c r="I39" s="3"/>
      <c r="L39" s="9"/>
      <c r="M39" s="9"/>
      <c r="N39" s="9"/>
      <c r="O39" s="9"/>
      <c r="P39" s="9"/>
    </row>
    <row r="40" spans="3:16" ht="15">
      <c r="C40" s="3"/>
      <c r="D40" s="12" t="s">
        <v>75</v>
      </c>
      <c r="E40" s="12"/>
      <c r="F40" s="12"/>
      <c r="G40" s="31"/>
      <c r="H40" s="3"/>
      <c r="I40" s="3"/>
      <c r="L40" s="9"/>
      <c r="M40" s="9"/>
      <c r="N40" s="9"/>
      <c r="O40" s="9"/>
      <c r="P40" s="9"/>
    </row>
    <row r="41" spans="3:16" ht="15">
      <c r="C41" s="3"/>
      <c r="D41" s="12" t="s">
        <v>76</v>
      </c>
      <c r="E41" s="12"/>
      <c r="F41" s="12"/>
      <c r="G41" s="31">
        <v>0.69</v>
      </c>
      <c r="H41" s="32">
        <f>C27*G41</f>
        <v>251.022</v>
      </c>
      <c r="I41" s="3"/>
      <c r="L41" s="9"/>
      <c r="M41" s="9"/>
      <c r="N41" s="9"/>
      <c r="O41" s="9"/>
      <c r="P41" s="9"/>
    </row>
    <row r="42" spans="3:16" ht="15">
      <c r="C42" s="3"/>
      <c r="D42" s="12" t="s">
        <v>77</v>
      </c>
      <c r="E42" s="12"/>
      <c r="F42" s="12"/>
      <c r="G42" s="31"/>
      <c r="H42" s="3"/>
      <c r="I42" s="3"/>
      <c r="L42" s="9"/>
      <c r="M42" s="9"/>
      <c r="N42" s="9"/>
      <c r="O42" s="9"/>
      <c r="P42" s="9"/>
    </row>
    <row r="43" spans="3:16" ht="15">
      <c r="C43" s="3"/>
      <c r="D43" s="12" t="s">
        <v>78</v>
      </c>
      <c r="E43" s="12"/>
      <c r="F43" s="12"/>
      <c r="G43" s="31">
        <v>3.68</v>
      </c>
      <c r="H43" s="3">
        <f>C27*G43</f>
        <v>1338.784</v>
      </c>
      <c r="I43" s="3"/>
      <c r="L43" s="9"/>
      <c r="M43" s="9"/>
      <c r="N43" s="9"/>
      <c r="O43" s="9"/>
      <c r="P43" s="9"/>
    </row>
    <row r="44" spans="3:16" ht="15">
      <c r="C44" s="3"/>
      <c r="D44" s="12" t="s">
        <v>79</v>
      </c>
      <c r="E44" s="12"/>
      <c r="F44" s="12" t="s">
        <v>80</v>
      </c>
      <c r="G44" s="31"/>
      <c r="H44" s="3"/>
      <c r="I44" s="3"/>
      <c r="L44" s="9"/>
      <c r="M44" s="9"/>
      <c r="N44" s="9"/>
      <c r="O44" s="9"/>
      <c r="P44" s="9"/>
    </row>
    <row r="45" spans="3:16" ht="15">
      <c r="C45" s="3"/>
      <c r="D45" s="12" t="s">
        <v>76</v>
      </c>
      <c r="E45" s="12"/>
      <c r="F45" s="12"/>
      <c r="G45" s="31">
        <v>0.57</v>
      </c>
      <c r="H45" s="32">
        <f>C27*G45</f>
        <v>207.36599999999999</v>
      </c>
      <c r="I45" s="3"/>
      <c r="L45" s="9"/>
      <c r="M45" s="9"/>
      <c r="N45" s="9"/>
      <c r="O45" s="9"/>
      <c r="P45" s="9"/>
    </row>
    <row r="46" spans="3:16" ht="15">
      <c r="C46" s="3"/>
      <c r="D46" s="12" t="s">
        <v>81</v>
      </c>
      <c r="E46" s="12"/>
      <c r="F46" s="12"/>
      <c r="G46" s="31"/>
      <c r="H46" s="3"/>
      <c r="I46" s="3"/>
      <c r="L46" s="9"/>
      <c r="M46" s="9"/>
      <c r="N46" s="9"/>
      <c r="O46" s="9"/>
      <c r="P46" s="9"/>
    </row>
    <row r="47" spans="3:16" ht="15">
      <c r="C47" s="3"/>
      <c r="D47" s="12" t="s">
        <v>82</v>
      </c>
      <c r="E47" s="12"/>
      <c r="F47" s="12"/>
      <c r="G47" s="31">
        <v>0.39</v>
      </c>
      <c r="H47" s="32">
        <f>C27*G47</f>
        <v>141.882</v>
      </c>
      <c r="I47" s="3"/>
      <c r="L47" s="9"/>
      <c r="M47" s="9"/>
      <c r="N47" s="9"/>
      <c r="O47" s="9"/>
      <c r="P47" s="9"/>
    </row>
    <row r="48" spans="3:16" ht="18.75">
      <c r="C48" s="22"/>
      <c r="D48" s="21" t="s">
        <v>27</v>
      </c>
      <c r="E48" s="22"/>
      <c r="F48" s="23" t="s">
        <v>71</v>
      </c>
      <c r="G48" s="27">
        <v>3.11</v>
      </c>
      <c r="H48" s="5">
        <f>C28*G48</f>
        <v>1131.418</v>
      </c>
      <c r="I48" s="3"/>
      <c r="L48" s="9"/>
      <c r="M48" s="9"/>
      <c r="N48" s="9"/>
      <c r="O48" s="9"/>
      <c r="P48" s="9"/>
    </row>
    <row r="49" spans="3:16" ht="18.75">
      <c r="C49" s="22"/>
      <c r="D49" s="21"/>
      <c r="E49" s="22"/>
      <c r="F49" s="23" t="s">
        <v>35</v>
      </c>
      <c r="G49" s="6"/>
      <c r="H49" s="5">
        <f>H32-H35</f>
        <v>2496.6299999999997</v>
      </c>
      <c r="I49" s="3"/>
      <c r="L49" s="9"/>
      <c r="M49" s="9"/>
      <c r="N49" s="9"/>
      <c r="O49" s="9"/>
      <c r="P49" s="9"/>
    </row>
    <row r="50" spans="3:16" ht="15.75">
      <c r="C50" s="28" t="s">
        <v>72</v>
      </c>
      <c r="D50" s="28"/>
      <c r="E50" s="28"/>
      <c r="F50" s="28"/>
      <c r="G50" s="29"/>
      <c r="H50" s="29"/>
      <c r="I50" s="3"/>
      <c r="L50" s="9"/>
      <c r="M50" s="9"/>
      <c r="N50" s="9"/>
      <c r="O50" s="9"/>
      <c r="P50" s="9"/>
    </row>
    <row r="51" spans="3:16" ht="15">
      <c r="C51" s="15"/>
      <c r="D51" s="34"/>
      <c r="E51" s="34"/>
      <c r="F51" s="34"/>
      <c r="G51" s="25"/>
      <c r="H51" s="25"/>
      <c r="I51" s="3"/>
      <c r="L51" s="9"/>
      <c r="M51" s="9"/>
      <c r="N51" s="9"/>
      <c r="O51" s="9"/>
      <c r="P51" s="9"/>
    </row>
    <row r="52" spans="3:16" ht="15">
      <c r="C52" s="3"/>
      <c r="D52" s="3"/>
      <c r="E52" s="3"/>
      <c r="F52" s="3"/>
      <c r="G52" s="3"/>
      <c r="H52" s="3"/>
      <c r="I52" s="3"/>
      <c r="L52" s="9"/>
      <c r="M52" s="9"/>
      <c r="N52" s="9"/>
      <c r="O52" s="9"/>
      <c r="P52" s="9"/>
    </row>
    <row r="53" spans="3:16" ht="15">
      <c r="C53" s="6" t="s">
        <v>54</v>
      </c>
      <c r="D53" s="16" t="s">
        <v>28</v>
      </c>
      <c r="E53" s="16"/>
      <c r="F53" s="16"/>
      <c r="G53" s="6">
        <v>1.5</v>
      </c>
      <c r="H53" s="5">
        <v>11867.08</v>
      </c>
      <c r="I53" s="3"/>
      <c r="J53" s="33"/>
      <c r="K53" s="33"/>
      <c r="L53" s="9"/>
      <c r="M53" s="9"/>
      <c r="N53" s="9"/>
      <c r="O53" s="9"/>
      <c r="P53" s="9"/>
    </row>
    <row r="54" spans="3:16" ht="15">
      <c r="C54" s="3"/>
      <c r="D54" s="3" t="s">
        <v>55</v>
      </c>
      <c r="E54" s="3"/>
      <c r="F54" s="3"/>
      <c r="G54" s="3" t="s">
        <v>25</v>
      </c>
      <c r="H54" s="4">
        <v>11182.84</v>
      </c>
      <c r="I54" s="3"/>
      <c r="L54" s="9"/>
      <c r="M54" s="9"/>
      <c r="N54" s="9"/>
      <c r="O54" s="9"/>
      <c r="P54" s="9"/>
    </row>
    <row r="55" spans="3:16" ht="15">
      <c r="C55" s="3"/>
      <c r="D55" s="3" t="s">
        <v>29</v>
      </c>
      <c r="E55" s="3"/>
      <c r="F55" s="3"/>
      <c r="G55" s="3" t="s">
        <v>25</v>
      </c>
      <c r="H55" s="3"/>
      <c r="I55" s="3"/>
      <c r="L55" s="9"/>
      <c r="M55" s="9"/>
      <c r="N55" s="9"/>
      <c r="O55" s="9"/>
      <c r="P55" s="9"/>
    </row>
    <row r="56" spans="3:16" ht="15">
      <c r="C56" s="3"/>
      <c r="D56" s="3"/>
      <c r="E56" s="3"/>
      <c r="F56" s="3"/>
      <c r="G56" s="3"/>
      <c r="H56" s="3"/>
      <c r="I56" s="3"/>
      <c r="L56" s="9"/>
      <c r="M56" s="9"/>
      <c r="N56" s="9"/>
      <c r="O56" s="9"/>
      <c r="P56" s="9"/>
    </row>
    <row r="57" spans="3:16" ht="15">
      <c r="C57" s="3"/>
      <c r="D57" s="3" t="s">
        <v>30</v>
      </c>
      <c r="E57" s="3"/>
      <c r="F57" s="3"/>
      <c r="G57" s="3" t="s">
        <v>25</v>
      </c>
      <c r="H57" s="3"/>
      <c r="I57" s="3"/>
      <c r="L57" s="9"/>
      <c r="M57" s="9"/>
      <c r="N57" s="9"/>
      <c r="O57" s="9"/>
      <c r="P57" s="9"/>
    </row>
    <row r="58" spans="3:16" ht="15">
      <c r="C58" s="3"/>
      <c r="D58" s="3" t="s">
        <v>56</v>
      </c>
      <c r="E58" s="3"/>
      <c r="F58" s="3"/>
      <c r="G58" s="3" t="s">
        <v>25</v>
      </c>
      <c r="H58" s="5">
        <f>H54+H32-H34</f>
        <v>13679.47</v>
      </c>
      <c r="I58" s="3"/>
      <c r="L58" s="9"/>
      <c r="M58" s="9"/>
      <c r="N58" s="9"/>
      <c r="O58" s="9"/>
      <c r="P58" s="9"/>
    </row>
    <row r="59" spans="3:16" ht="15">
      <c r="C59" s="3"/>
      <c r="D59" s="3"/>
      <c r="E59" s="3"/>
      <c r="F59" s="3"/>
      <c r="G59" s="3"/>
      <c r="H59" s="15"/>
      <c r="I59" s="3"/>
      <c r="L59" s="9"/>
      <c r="M59" s="9"/>
      <c r="N59" s="9"/>
      <c r="O59" s="9"/>
      <c r="P59" s="9"/>
    </row>
    <row r="60" spans="5:16" ht="15.75" thickBot="1">
      <c r="E60" s="1" t="s">
        <v>31</v>
      </c>
      <c r="L60" s="9"/>
      <c r="M60" s="9"/>
      <c r="N60" s="9"/>
      <c r="O60" s="9"/>
      <c r="P60" s="9"/>
    </row>
    <row r="61" spans="3:9" ht="15.75" thickBot="1">
      <c r="C61" s="17" t="s">
        <v>28</v>
      </c>
      <c r="D61" s="18"/>
      <c r="E61" s="18"/>
      <c r="F61" s="18" t="s">
        <v>68</v>
      </c>
      <c r="G61" s="18"/>
      <c r="H61" s="24" t="s">
        <v>69</v>
      </c>
      <c r="I61" s="26"/>
    </row>
    <row r="62" spans="3:9" ht="15">
      <c r="C62" s="3" t="s">
        <v>95</v>
      </c>
      <c r="D62" s="3"/>
      <c r="E62" s="3" t="s">
        <v>32</v>
      </c>
      <c r="F62" s="3" t="s">
        <v>33</v>
      </c>
      <c r="G62" s="3" t="s">
        <v>34</v>
      </c>
      <c r="H62" s="3" t="s">
        <v>35</v>
      </c>
      <c r="I62" s="25" t="s">
        <v>36</v>
      </c>
    </row>
    <row r="63" spans="3:9" ht="15" hidden="1">
      <c r="C63" s="3" t="s">
        <v>38</v>
      </c>
      <c r="D63" s="3"/>
      <c r="E63" s="3">
        <v>408.45</v>
      </c>
      <c r="F63" s="3"/>
      <c r="G63" s="3">
        <v>167.51</v>
      </c>
      <c r="H63" s="3"/>
      <c r="I63" s="3">
        <v>240.94</v>
      </c>
    </row>
    <row r="64" spans="3:9" ht="15" hidden="1">
      <c r="C64" s="3" t="s">
        <v>39</v>
      </c>
      <c r="D64" s="3">
        <v>240.94</v>
      </c>
      <c r="E64" s="3">
        <v>408.45</v>
      </c>
      <c r="F64" s="3"/>
      <c r="G64" s="3">
        <v>362.85</v>
      </c>
      <c r="H64" s="3"/>
      <c r="I64" s="3">
        <v>286.54</v>
      </c>
    </row>
    <row r="65" spans="3:9" ht="15" hidden="1">
      <c r="C65" s="3" t="s">
        <v>40</v>
      </c>
      <c r="D65" s="3">
        <v>286.54</v>
      </c>
      <c r="E65" s="3">
        <v>408.45</v>
      </c>
      <c r="F65" s="3"/>
      <c r="G65" s="3">
        <v>282.98</v>
      </c>
      <c r="H65" s="3"/>
      <c r="I65" s="3">
        <v>412.01</v>
      </c>
    </row>
    <row r="66" spans="3:9" ht="15" hidden="1">
      <c r="C66" s="3" t="s">
        <v>41</v>
      </c>
      <c r="D66" s="3">
        <v>412.01</v>
      </c>
      <c r="E66" s="3">
        <v>408.45</v>
      </c>
      <c r="F66" s="3"/>
      <c r="G66" s="3">
        <v>402.58</v>
      </c>
      <c r="H66" s="3"/>
      <c r="I66" s="3">
        <v>417.88</v>
      </c>
    </row>
    <row r="67" spans="3:9" ht="15" hidden="1">
      <c r="C67" s="3" t="s">
        <v>42</v>
      </c>
      <c r="D67" s="3">
        <v>417.88</v>
      </c>
      <c r="E67" s="3">
        <v>408.45</v>
      </c>
      <c r="F67" s="3"/>
      <c r="G67" s="3">
        <v>357.54</v>
      </c>
      <c r="H67" s="3"/>
      <c r="I67" s="3">
        <v>468.79</v>
      </c>
    </row>
    <row r="68" spans="3:9" ht="15" hidden="1">
      <c r="C68" s="3" t="s">
        <v>43</v>
      </c>
      <c r="D68" s="3">
        <v>468.79</v>
      </c>
      <c r="E68" s="3">
        <v>408.45</v>
      </c>
      <c r="F68" s="3"/>
      <c r="G68" s="3">
        <v>411.55</v>
      </c>
      <c r="H68" s="3"/>
      <c r="I68" s="3">
        <v>465.09</v>
      </c>
    </row>
    <row r="69" spans="3:9" ht="15" hidden="1">
      <c r="C69" s="3" t="s">
        <v>44</v>
      </c>
      <c r="D69" s="3">
        <v>465.09</v>
      </c>
      <c r="E69" s="3">
        <v>408.45</v>
      </c>
      <c r="F69" s="3"/>
      <c r="G69" s="3">
        <v>447.07</v>
      </c>
      <c r="H69" s="3"/>
      <c r="I69" s="3">
        <v>427.07</v>
      </c>
    </row>
    <row r="70" spans="3:9" ht="15" hidden="1">
      <c r="C70" s="3" t="s">
        <v>45</v>
      </c>
      <c r="D70" s="3">
        <v>427.07</v>
      </c>
      <c r="E70" s="3">
        <v>408.9</v>
      </c>
      <c r="F70" s="3"/>
      <c r="G70" s="3">
        <v>283.5</v>
      </c>
      <c r="H70" s="3"/>
      <c r="I70" s="3">
        <v>552.47</v>
      </c>
    </row>
    <row r="71" spans="3:9" ht="15" hidden="1">
      <c r="C71" s="3" t="s">
        <v>46</v>
      </c>
      <c r="D71" s="3">
        <v>552.47</v>
      </c>
      <c r="E71" s="3">
        <v>408.9</v>
      </c>
      <c r="F71" s="3"/>
      <c r="G71" s="3">
        <v>426.85</v>
      </c>
      <c r="H71" s="3"/>
      <c r="I71" s="3">
        <v>534.52</v>
      </c>
    </row>
    <row r="72" spans="3:9" ht="15">
      <c r="C72" s="3" t="s">
        <v>94</v>
      </c>
      <c r="D72" s="3"/>
      <c r="E72" s="3"/>
      <c r="F72" s="3">
        <v>79.28</v>
      </c>
      <c r="G72" s="3">
        <v>408.9</v>
      </c>
      <c r="H72" s="3">
        <v>354.96</v>
      </c>
      <c r="I72" s="3">
        <v>133.22</v>
      </c>
    </row>
    <row r="73" spans="3:9" ht="15">
      <c r="C73" s="3" t="s">
        <v>97</v>
      </c>
      <c r="D73" s="3"/>
      <c r="E73" s="3"/>
      <c r="F73" s="3">
        <v>133.22</v>
      </c>
      <c r="G73" s="3">
        <v>408.9</v>
      </c>
      <c r="H73" s="3">
        <v>347.94</v>
      </c>
      <c r="I73" s="3">
        <f>G73-H73+F73</f>
        <v>194.17999999999998</v>
      </c>
    </row>
    <row r="74" spans="3:9" ht="15">
      <c r="C74" s="3" t="s">
        <v>99</v>
      </c>
      <c r="D74" s="3"/>
      <c r="E74" s="3"/>
      <c r="F74" s="3">
        <v>194.18</v>
      </c>
      <c r="G74" s="3">
        <v>408.9</v>
      </c>
      <c r="H74" s="3">
        <v>213.16</v>
      </c>
      <c r="I74" s="3">
        <f>G74-H74+F74</f>
        <v>389.91999999999996</v>
      </c>
    </row>
    <row r="75" spans="3:9" ht="15">
      <c r="C75" s="3" t="s">
        <v>102</v>
      </c>
      <c r="D75" s="3"/>
      <c r="E75" s="3"/>
      <c r="F75" s="3">
        <v>389.92</v>
      </c>
      <c r="G75" s="3">
        <v>408.9</v>
      </c>
      <c r="H75" s="3">
        <v>470.93</v>
      </c>
      <c r="I75" s="3">
        <v>327.89</v>
      </c>
    </row>
    <row r="76" spans="3:9" ht="15">
      <c r="C76" s="3" t="s">
        <v>111</v>
      </c>
      <c r="D76" s="3"/>
      <c r="E76" s="3"/>
      <c r="F76" s="3">
        <v>327.89</v>
      </c>
      <c r="G76" s="3">
        <v>408.9</v>
      </c>
      <c r="H76" s="32">
        <v>487.67</v>
      </c>
      <c r="I76" s="3">
        <v>249.12</v>
      </c>
    </row>
    <row r="77" spans="3:9" ht="15">
      <c r="C77" s="3" t="s">
        <v>112</v>
      </c>
      <c r="D77" s="3"/>
      <c r="E77" s="3"/>
      <c r="F77" s="3">
        <v>249.12</v>
      </c>
      <c r="G77" s="3">
        <v>408.9</v>
      </c>
      <c r="H77" s="3">
        <v>392.4</v>
      </c>
      <c r="I77" s="3">
        <v>265.62</v>
      </c>
    </row>
    <row r="78" spans="3:9" ht="15">
      <c r="C78" s="3" t="s">
        <v>114</v>
      </c>
      <c r="D78" s="3"/>
      <c r="E78" s="3"/>
      <c r="F78" s="3">
        <v>265.62</v>
      </c>
      <c r="G78" s="3">
        <v>408.9</v>
      </c>
      <c r="H78" s="3">
        <v>358.52</v>
      </c>
      <c r="I78" s="3">
        <f>G78-H78+F78</f>
        <v>316</v>
      </c>
    </row>
    <row r="79" spans="3:9" ht="15">
      <c r="C79" s="3" t="s">
        <v>116</v>
      </c>
      <c r="D79" s="3"/>
      <c r="E79" s="3"/>
      <c r="F79" s="3">
        <v>316</v>
      </c>
      <c r="G79" s="3">
        <v>408.9</v>
      </c>
      <c r="H79" s="3">
        <v>356.36</v>
      </c>
      <c r="I79" s="3">
        <v>369.54</v>
      </c>
    </row>
    <row r="80" spans="3:9" ht="15">
      <c r="C80" s="3" t="s">
        <v>124</v>
      </c>
      <c r="D80" s="3"/>
      <c r="E80" s="3"/>
      <c r="F80" s="3">
        <v>369.54</v>
      </c>
      <c r="G80" s="3">
        <v>408.9</v>
      </c>
      <c r="H80" s="3">
        <v>371.74</v>
      </c>
      <c r="I80" s="3">
        <v>406.7</v>
      </c>
    </row>
    <row r="81" spans="7:8" ht="15">
      <c r="G81" s="1">
        <f>SUM(G72:G80)</f>
        <v>3680.1000000000004</v>
      </c>
      <c r="H81" s="1">
        <f>SUM(H72:H80)</f>
        <v>3353.6800000000003</v>
      </c>
    </row>
    <row r="82" spans="7:8" ht="15">
      <c r="G82" s="217">
        <f>G81+'окт 2013г'!H53+'11 13г'!H53+'12 13г'!H53</f>
        <v>4906.8</v>
      </c>
      <c r="H82" s="217">
        <f>H81+'окт 2013г'!I53+'11 13г'!I53+'12 13г'!I53</f>
        <v>4832.96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T86"/>
  <sheetViews>
    <sheetView view="pageBreakPreview" zoomScale="80" zoomScaleSheetLayoutView="80" zoomScalePageLayoutView="0" workbookViewId="0" topLeftCell="A35">
      <selection activeCell="Y80" sqref="Y80"/>
    </sheetView>
  </sheetViews>
  <sheetFormatPr defaultColWidth="9.140625" defaultRowHeight="15" outlineLevelCol="1"/>
  <cols>
    <col min="1" max="1" width="6.8515625" style="125" customWidth="1"/>
    <col min="2" max="2" width="10.00390625" style="48" customWidth="1"/>
    <col min="3" max="3" width="12.57421875" style="48" customWidth="1"/>
    <col min="4" max="4" width="10.57421875" style="48" customWidth="1"/>
    <col min="5" max="5" width="10.28125" style="48" customWidth="1"/>
    <col min="6" max="6" width="8.00390625" style="48" customWidth="1"/>
    <col min="7" max="7" width="11.140625" style="48" customWidth="1"/>
    <col min="8" max="8" width="13.00390625" style="48" customWidth="1"/>
    <col min="9" max="9" width="12.00390625" style="48" customWidth="1"/>
    <col min="10" max="10" width="14.28125" style="48" customWidth="1"/>
    <col min="11" max="11" width="18.421875" style="48" customWidth="1"/>
    <col min="12" max="12" width="13.421875" style="48" hidden="1" customWidth="1" outlineLevel="1"/>
    <col min="13" max="13" width="10.00390625" style="48" hidden="1" customWidth="1" outlineLevel="1"/>
    <col min="14" max="14" width="11.421875" style="48" hidden="1" customWidth="1" outlineLevel="1"/>
    <col min="15" max="15" width="10.28125" style="48" hidden="1" customWidth="1" outlineLevel="1"/>
    <col min="16" max="16" width="10.00390625" style="48" hidden="1" customWidth="1" outlineLevel="1"/>
    <col min="17" max="17" width="7.421875" style="48" hidden="1" customWidth="1" outlineLevel="1"/>
    <col min="18" max="22" width="9.140625" style="48" hidden="1" customWidth="1" outlineLevel="1"/>
    <col min="23" max="23" width="9.140625" style="48" customWidth="1" collapsed="1"/>
    <col min="24" max="47" width="9.140625" style="48" customWidth="1"/>
    <col min="48" max="48" width="3.7109375" style="48" customWidth="1"/>
    <col min="49" max="16384" width="9.140625" style="48" customWidth="1"/>
  </cols>
  <sheetData>
    <row r="1" spans="1:11" ht="12.75" customHeight="1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.75" hidden="1">
      <c r="A2" s="47"/>
      <c r="B2" s="49" t="s">
        <v>125</v>
      </c>
      <c r="C2" s="49"/>
      <c r="D2" s="49" t="s">
        <v>126</v>
      </c>
      <c r="E2" s="49"/>
      <c r="F2" s="49" t="s">
        <v>127</v>
      </c>
      <c r="G2" s="49"/>
      <c r="H2" s="49"/>
      <c r="I2" s="47"/>
      <c r="J2" s="47"/>
      <c r="K2" s="47"/>
    </row>
    <row r="3" spans="1:11" ht="18.75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.5" customHeight="1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8.75" hidden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8.75" hidden="1">
      <c r="A6" s="47"/>
      <c r="B6" s="50"/>
      <c r="C6" s="51" t="s">
        <v>0</v>
      </c>
      <c r="D6" s="51" t="s">
        <v>1</v>
      </c>
      <c r="E6" s="51"/>
      <c r="F6" s="51" t="s">
        <v>2</v>
      </c>
      <c r="G6" s="51" t="s">
        <v>3</v>
      </c>
      <c r="H6" s="51" t="s">
        <v>4</v>
      </c>
      <c r="I6" s="51" t="s">
        <v>5</v>
      </c>
      <c r="J6" s="51"/>
      <c r="K6" s="52"/>
    </row>
    <row r="7" spans="1:11" ht="18.75" hidden="1">
      <c r="A7" s="47"/>
      <c r="B7" s="50"/>
      <c r="C7" s="51" t="s">
        <v>6</v>
      </c>
      <c r="D7" s="51"/>
      <c r="E7" s="51"/>
      <c r="F7" s="51"/>
      <c r="G7" s="51" t="s">
        <v>7</v>
      </c>
      <c r="H7" s="51" t="s">
        <v>8</v>
      </c>
      <c r="I7" s="51" t="s">
        <v>9</v>
      </c>
      <c r="J7" s="51"/>
      <c r="K7" s="52"/>
    </row>
    <row r="8" spans="1:11" ht="18.75" hidden="1">
      <c r="A8" s="47"/>
      <c r="B8" s="50" t="s">
        <v>128</v>
      </c>
      <c r="C8" s="53">
        <v>48.28</v>
      </c>
      <c r="D8" s="53">
        <v>0</v>
      </c>
      <c r="E8" s="53"/>
      <c r="F8" s="54"/>
      <c r="G8" s="50"/>
      <c r="H8" s="53">
        <v>0</v>
      </c>
      <c r="I8" s="54">
        <v>48.28</v>
      </c>
      <c r="J8" s="50"/>
      <c r="K8" s="55"/>
    </row>
    <row r="9" spans="1:11" ht="18.75" hidden="1">
      <c r="A9" s="47"/>
      <c r="B9" s="50" t="s">
        <v>11</v>
      </c>
      <c r="C9" s="53">
        <v>4790.06</v>
      </c>
      <c r="D9" s="53">
        <v>3707.55</v>
      </c>
      <c r="E9" s="53"/>
      <c r="F9" s="54">
        <v>2795.32</v>
      </c>
      <c r="G9" s="50"/>
      <c r="H9" s="53">
        <v>2795.32</v>
      </c>
      <c r="I9" s="54">
        <v>5702.29</v>
      </c>
      <c r="J9" s="50"/>
      <c r="K9" s="55"/>
    </row>
    <row r="10" spans="1:11" ht="18.75" hidden="1">
      <c r="A10" s="47"/>
      <c r="B10" s="50" t="s">
        <v>12</v>
      </c>
      <c r="C10" s="50"/>
      <c r="D10" s="53">
        <f>SUM(D8:D9)</f>
        <v>3707.55</v>
      </c>
      <c r="E10" s="53"/>
      <c r="F10" s="50"/>
      <c r="G10" s="50"/>
      <c r="H10" s="53">
        <f>SUM(H8:H9)</f>
        <v>2795.32</v>
      </c>
      <c r="I10" s="50"/>
      <c r="J10" s="50"/>
      <c r="K10" s="55"/>
    </row>
    <row r="11" spans="1:11" ht="18.75" hidden="1">
      <c r="A11" s="47"/>
      <c r="B11" s="47" t="s">
        <v>129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7.5" customHeight="1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8.25" customHeight="1" hidden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7" ht="18.75" hidden="1">
      <c r="A14" s="47"/>
      <c r="B14" s="56" t="s">
        <v>95</v>
      </c>
      <c r="C14" s="416" t="s">
        <v>14</v>
      </c>
      <c r="D14" s="417"/>
      <c r="E14" s="132"/>
      <c r="F14" s="51"/>
      <c r="G14" s="51"/>
      <c r="H14" s="51"/>
      <c r="I14" s="51" t="s">
        <v>17</v>
      </c>
      <c r="J14" s="55"/>
      <c r="K14" s="55"/>
      <c r="L14" s="58"/>
      <c r="M14" s="58"/>
      <c r="N14" s="58"/>
      <c r="O14" s="58"/>
      <c r="P14" s="58"/>
      <c r="Q14" s="58"/>
    </row>
    <row r="15" spans="1:17" ht="14.25" customHeight="1" hidden="1">
      <c r="A15" s="47"/>
      <c r="B15" s="59"/>
      <c r="C15" s="418"/>
      <c r="D15" s="419"/>
      <c r="E15" s="133"/>
      <c r="F15" s="51"/>
      <c r="G15" s="51"/>
      <c r="H15" s="51" t="s">
        <v>105</v>
      </c>
      <c r="I15" s="51"/>
      <c r="J15" s="55"/>
      <c r="K15" s="55"/>
      <c r="L15" s="58"/>
      <c r="M15" s="58"/>
      <c r="N15" s="58"/>
      <c r="O15" s="58"/>
      <c r="P15" s="58"/>
      <c r="Q15" s="58"/>
    </row>
    <row r="16" spans="1:17" ht="3.75" customHeight="1" hidden="1">
      <c r="A16" s="47"/>
      <c r="B16" s="61"/>
      <c r="C16" s="50"/>
      <c r="D16" s="50"/>
      <c r="E16" s="50"/>
      <c r="F16" s="50"/>
      <c r="G16" s="50"/>
      <c r="H16" s="50"/>
      <c r="I16" s="50"/>
      <c r="J16" s="55"/>
      <c r="K16" s="55"/>
      <c r="L16" s="58"/>
      <c r="M16" s="58"/>
      <c r="N16" s="58"/>
      <c r="O16" s="58"/>
      <c r="P16" s="58"/>
      <c r="Q16" s="58"/>
    </row>
    <row r="17" spans="1:17" ht="13.5" customHeight="1" hidden="1">
      <c r="A17" s="47"/>
      <c r="B17" s="50"/>
      <c r="C17" s="50"/>
      <c r="D17" s="50"/>
      <c r="E17" s="50"/>
      <c r="F17" s="50"/>
      <c r="G17" s="50"/>
      <c r="H17" s="50"/>
      <c r="I17" s="50"/>
      <c r="J17" s="55"/>
      <c r="K17" s="55"/>
      <c r="L17" s="58"/>
      <c r="M17" s="58"/>
      <c r="N17" s="58"/>
      <c r="O17" s="58"/>
      <c r="P17" s="58"/>
      <c r="Q17" s="58"/>
    </row>
    <row r="18" spans="1:17" ht="0.75" customHeight="1" hidden="1">
      <c r="A18" s="47"/>
      <c r="B18" s="50"/>
      <c r="C18" s="50"/>
      <c r="D18" s="50"/>
      <c r="E18" s="50"/>
      <c r="F18" s="50"/>
      <c r="G18" s="50"/>
      <c r="H18" s="50"/>
      <c r="I18" s="50"/>
      <c r="J18" s="55"/>
      <c r="K18" s="55"/>
      <c r="L18" s="58"/>
      <c r="M18" s="58"/>
      <c r="N18" s="58"/>
      <c r="O18" s="58"/>
      <c r="P18" s="58"/>
      <c r="Q18" s="58"/>
    </row>
    <row r="19" spans="1:17" ht="14.25" customHeight="1" hidden="1" thickBot="1">
      <c r="A19" s="47"/>
      <c r="B19" s="50"/>
      <c r="C19" s="50"/>
      <c r="D19" s="50"/>
      <c r="E19" s="50"/>
      <c r="F19" s="50"/>
      <c r="G19" s="50"/>
      <c r="H19" s="50"/>
      <c r="I19" s="50"/>
      <c r="J19" s="55"/>
      <c r="K19" s="55"/>
      <c r="L19" s="58"/>
      <c r="M19" s="58"/>
      <c r="N19" s="58"/>
      <c r="O19" s="58"/>
      <c r="P19" s="58"/>
      <c r="Q19" s="58"/>
    </row>
    <row r="20" spans="1:17" ht="0.75" customHeight="1" hidden="1">
      <c r="A20" s="47"/>
      <c r="B20" s="50"/>
      <c r="C20" s="50"/>
      <c r="D20" s="50"/>
      <c r="E20" s="50"/>
      <c r="F20" s="50"/>
      <c r="G20" s="50"/>
      <c r="H20" s="50"/>
      <c r="I20" s="50"/>
      <c r="J20" s="55"/>
      <c r="K20" s="55"/>
      <c r="L20" s="58"/>
      <c r="M20" s="58"/>
      <c r="N20" s="58"/>
      <c r="O20" s="58"/>
      <c r="P20" s="58"/>
      <c r="Q20" s="58"/>
    </row>
    <row r="21" spans="1:17" ht="19.5" hidden="1" thickBot="1">
      <c r="A21" s="47"/>
      <c r="B21" s="50"/>
      <c r="C21" s="50"/>
      <c r="D21" s="50"/>
      <c r="E21" s="50"/>
      <c r="F21" s="50"/>
      <c r="G21" s="62" t="s">
        <v>130</v>
      </c>
      <c r="H21" s="63" t="s">
        <v>85</v>
      </c>
      <c r="I21" s="50"/>
      <c r="J21" s="55"/>
      <c r="K21" s="55"/>
      <c r="L21" s="58"/>
      <c r="M21" s="58"/>
      <c r="N21" s="58"/>
      <c r="O21" s="58"/>
      <c r="P21" s="58"/>
      <c r="Q21" s="58"/>
    </row>
    <row r="22" spans="1:17" ht="18.75" hidden="1">
      <c r="A22" s="47"/>
      <c r="B22" s="64" t="s">
        <v>63</v>
      </c>
      <c r="C22" s="64"/>
      <c r="D22" s="64"/>
      <c r="E22" s="64"/>
      <c r="F22" s="53"/>
      <c r="G22" s="50">
        <v>347.8</v>
      </c>
      <c r="H22" s="50">
        <v>7.55</v>
      </c>
      <c r="I22" s="54">
        <f>G22*H22</f>
        <v>2625.89</v>
      </c>
      <c r="J22" s="55"/>
      <c r="K22" s="55"/>
      <c r="L22" s="58"/>
      <c r="M22" s="58"/>
      <c r="N22" s="58"/>
      <c r="O22" s="58"/>
      <c r="P22" s="58"/>
      <c r="Q22" s="58"/>
    </row>
    <row r="23" spans="1:17" ht="18.75" hidden="1">
      <c r="A23" s="47"/>
      <c r="B23" s="64" t="s">
        <v>64</v>
      </c>
      <c r="C23" s="64"/>
      <c r="D23" s="64"/>
      <c r="E23" s="64"/>
      <c r="F23" s="50"/>
      <c r="G23" s="50"/>
      <c r="H23" s="50"/>
      <c r="I23" s="50"/>
      <c r="J23" s="55"/>
      <c r="K23" s="55"/>
      <c r="L23" s="58"/>
      <c r="M23" s="58"/>
      <c r="N23" s="58"/>
      <c r="O23" s="58"/>
      <c r="P23" s="58"/>
      <c r="Q23" s="58"/>
    </row>
    <row r="24" spans="1:17" ht="2.25" customHeight="1" hidden="1">
      <c r="A24" s="47"/>
      <c r="B24" s="64" t="s">
        <v>65</v>
      </c>
      <c r="C24" s="64" t="s">
        <v>66</v>
      </c>
      <c r="D24" s="64"/>
      <c r="E24" s="64"/>
      <c r="F24" s="50"/>
      <c r="G24" s="50"/>
      <c r="H24" s="50"/>
      <c r="I24" s="50"/>
      <c r="J24" s="55"/>
      <c r="K24" s="55"/>
      <c r="L24" s="58"/>
      <c r="M24" s="58"/>
      <c r="N24" s="58"/>
      <c r="O24" s="58"/>
      <c r="P24" s="58"/>
      <c r="Q24" s="58"/>
    </row>
    <row r="25" spans="1:17" ht="14.25" customHeight="1" hidden="1">
      <c r="A25" s="47"/>
      <c r="B25" s="64" t="s">
        <v>67</v>
      </c>
      <c r="C25" s="64"/>
      <c r="D25" s="64"/>
      <c r="E25" s="64"/>
      <c r="F25" s="50"/>
      <c r="G25" s="50"/>
      <c r="H25" s="50"/>
      <c r="I25" s="50"/>
      <c r="J25" s="55"/>
      <c r="K25" s="55"/>
      <c r="L25" s="58"/>
      <c r="M25" s="58"/>
      <c r="N25" s="58"/>
      <c r="O25" s="58"/>
      <c r="P25" s="58"/>
      <c r="Q25" s="58"/>
    </row>
    <row r="26" spans="1:17" ht="18.75" hidden="1">
      <c r="A26" s="47"/>
      <c r="B26" s="50"/>
      <c r="C26" s="50"/>
      <c r="D26" s="50"/>
      <c r="E26" s="50"/>
      <c r="F26" s="50"/>
      <c r="G26" s="50"/>
      <c r="H26" s="50"/>
      <c r="I26" s="50"/>
      <c r="J26" s="55"/>
      <c r="K26" s="55"/>
      <c r="L26" s="58"/>
      <c r="M26" s="58"/>
      <c r="N26" s="58"/>
      <c r="O26" s="58"/>
      <c r="P26" s="58"/>
      <c r="Q26" s="58"/>
    </row>
    <row r="27" spans="1:17" ht="0.75" customHeight="1" hidden="1">
      <c r="A27" s="47"/>
      <c r="B27" s="50"/>
      <c r="C27" s="50"/>
      <c r="D27" s="50"/>
      <c r="E27" s="50"/>
      <c r="F27" s="50"/>
      <c r="G27" s="50"/>
      <c r="H27" s="50"/>
      <c r="I27" s="50"/>
      <c r="J27" s="55"/>
      <c r="K27" s="55"/>
      <c r="L27" s="58"/>
      <c r="M27" s="58"/>
      <c r="N27" s="58"/>
      <c r="O27" s="58"/>
      <c r="P27" s="58"/>
      <c r="Q27" s="58"/>
    </row>
    <row r="28" spans="1:17" ht="3.75" customHeight="1" hidden="1">
      <c r="A28" s="47"/>
      <c r="B28" s="50"/>
      <c r="C28" s="50"/>
      <c r="D28" s="50"/>
      <c r="E28" s="50"/>
      <c r="F28" s="50"/>
      <c r="G28" s="50"/>
      <c r="H28" s="50"/>
      <c r="I28" s="50"/>
      <c r="J28" s="55"/>
      <c r="K28" s="55"/>
      <c r="L28" s="58"/>
      <c r="M28" s="58"/>
      <c r="N28" s="58"/>
      <c r="O28" s="58"/>
      <c r="P28" s="58"/>
      <c r="Q28" s="58"/>
    </row>
    <row r="29" spans="1:17" ht="18.75" hidden="1">
      <c r="A29" s="47"/>
      <c r="B29" s="50"/>
      <c r="C29" s="50"/>
      <c r="D29" s="50"/>
      <c r="E29" s="50"/>
      <c r="F29" s="50"/>
      <c r="G29" s="50"/>
      <c r="H29" s="50"/>
      <c r="I29" s="50"/>
      <c r="J29" s="55"/>
      <c r="K29" s="55"/>
      <c r="L29" s="58"/>
      <c r="M29" s="58"/>
      <c r="N29" s="58"/>
      <c r="O29" s="58"/>
      <c r="P29" s="58"/>
      <c r="Q29" s="58"/>
    </row>
    <row r="30" spans="1:17" ht="0.75" customHeight="1" hidden="1">
      <c r="A30" s="47"/>
      <c r="B30" s="50"/>
      <c r="C30" s="50"/>
      <c r="D30" s="50"/>
      <c r="E30" s="50"/>
      <c r="F30" s="50"/>
      <c r="G30" s="50"/>
      <c r="H30" s="50"/>
      <c r="I30" s="50"/>
      <c r="J30" s="55"/>
      <c r="K30" s="55"/>
      <c r="L30" s="58"/>
      <c r="M30" s="58"/>
      <c r="N30" s="58"/>
      <c r="O30" s="58"/>
      <c r="P30" s="58"/>
      <c r="Q30" s="58"/>
    </row>
    <row r="31" spans="1:17" ht="18.75" hidden="1">
      <c r="A31" s="47"/>
      <c r="B31" s="50"/>
      <c r="C31" s="50"/>
      <c r="D31" s="50"/>
      <c r="E31" s="50"/>
      <c r="F31" s="50"/>
      <c r="G31" s="50"/>
      <c r="H31" s="50"/>
      <c r="I31" s="50"/>
      <c r="J31" s="55"/>
      <c r="K31" s="55"/>
      <c r="L31" s="58"/>
      <c r="M31" s="58"/>
      <c r="N31" s="58"/>
      <c r="O31" s="58"/>
      <c r="P31" s="58"/>
      <c r="Q31" s="58"/>
    </row>
    <row r="32" spans="1:17" ht="18.75" hidden="1">
      <c r="A32" s="47"/>
      <c r="B32" s="50"/>
      <c r="C32" s="50"/>
      <c r="D32" s="50"/>
      <c r="E32" s="50"/>
      <c r="F32" s="50"/>
      <c r="G32" s="50"/>
      <c r="H32" s="50"/>
      <c r="I32" s="50"/>
      <c r="J32" s="55"/>
      <c r="K32" s="55"/>
      <c r="L32" s="58"/>
      <c r="M32" s="58"/>
      <c r="N32" s="58"/>
      <c r="O32" s="58"/>
      <c r="P32" s="58"/>
      <c r="Q32" s="58"/>
    </row>
    <row r="33" spans="1:17" ht="18.75" hidden="1">
      <c r="A33" s="47"/>
      <c r="B33" s="50"/>
      <c r="C33" s="50"/>
      <c r="D33" s="50"/>
      <c r="E33" s="50"/>
      <c r="F33" s="50"/>
      <c r="G33" s="51"/>
      <c r="H33" s="51"/>
      <c r="I33" s="65"/>
      <c r="J33" s="55"/>
      <c r="K33" s="55"/>
      <c r="L33" s="58"/>
      <c r="M33" s="58"/>
      <c r="N33" s="58"/>
      <c r="O33" s="58"/>
      <c r="P33" s="58"/>
      <c r="Q33" s="58"/>
    </row>
    <row r="34" spans="1:17" ht="18.75" hidden="1">
      <c r="A34" s="47"/>
      <c r="B34" s="50"/>
      <c r="C34" s="50"/>
      <c r="D34" s="50"/>
      <c r="E34" s="50"/>
      <c r="F34" s="50"/>
      <c r="G34" s="50"/>
      <c r="H34" s="50" t="s">
        <v>18</v>
      </c>
      <c r="I34" s="66">
        <f>SUM(I17:I33)</f>
        <v>2625.89</v>
      </c>
      <c r="J34" s="55"/>
      <c r="K34" s="55"/>
      <c r="L34" s="58"/>
      <c r="M34" s="58"/>
      <c r="N34" s="58"/>
      <c r="O34" s="58"/>
      <c r="P34" s="58"/>
      <c r="Q34" s="58"/>
    </row>
    <row r="35" spans="1:11" ht="15">
      <c r="A35" s="420" t="s">
        <v>131</v>
      </c>
      <c r="B35" s="420"/>
      <c r="C35" s="420"/>
      <c r="D35" s="420"/>
      <c r="E35" s="420"/>
      <c r="F35" s="420"/>
      <c r="G35" s="420"/>
      <c r="H35" s="420"/>
      <c r="I35" s="420"/>
      <c r="J35" s="420"/>
      <c r="K35" s="420"/>
    </row>
    <row r="36" spans="1:11" ht="15">
      <c r="A36" s="420"/>
      <c r="B36" s="420"/>
      <c r="C36" s="420"/>
      <c r="D36" s="420"/>
      <c r="E36" s="420"/>
      <c r="F36" s="420"/>
      <c r="G36" s="420"/>
      <c r="H36" s="420"/>
      <c r="I36" s="420"/>
      <c r="J36" s="420"/>
      <c r="K36" s="420"/>
    </row>
    <row r="37" spans="1:11" ht="18.75" hidden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ht="18.75" hidden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ht="18.75">
      <c r="A39" s="67"/>
      <c r="B39" s="68"/>
      <c r="C39" s="68"/>
      <c r="D39" s="68"/>
      <c r="E39" s="68"/>
      <c r="F39" s="68"/>
      <c r="G39" s="68"/>
      <c r="H39" s="67"/>
      <c r="I39" s="67"/>
      <c r="J39" s="47"/>
      <c r="K39" s="47"/>
    </row>
    <row r="40" spans="1:11" ht="18.75">
      <c r="A40" s="67"/>
      <c r="B40" s="67" t="s">
        <v>132</v>
      </c>
      <c r="C40" s="68"/>
      <c r="D40" s="68"/>
      <c r="E40" s="68"/>
      <c r="F40" s="68"/>
      <c r="G40" s="67"/>
      <c r="H40" s="68"/>
      <c r="I40" s="67"/>
      <c r="J40" s="47"/>
      <c r="K40" s="47"/>
    </row>
    <row r="41" spans="1:11" ht="18.75">
      <c r="A41" s="67"/>
      <c r="B41" s="68" t="s">
        <v>133</v>
      </c>
      <c r="C41" s="67" t="s">
        <v>134</v>
      </c>
      <c r="D41" s="67"/>
      <c r="E41" s="67"/>
      <c r="F41" s="68"/>
      <c r="G41" s="67"/>
      <c r="H41" s="68"/>
      <c r="I41" s="67"/>
      <c r="J41" s="47"/>
      <c r="K41" s="47"/>
    </row>
    <row r="42" spans="1:11" ht="18.75">
      <c r="A42" s="67"/>
      <c r="B42" s="68" t="s">
        <v>135</v>
      </c>
      <c r="C42" s="69">
        <v>363.79999999999995</v>
      </c>
      <c r="D42" s="67" t="s">
        <v>136</v>
      </c>
      <c r="E42" s="67"/>
      <c r="F42" s="68"/>
      <c r="G42" s="67"/>
      <c r="H42" s="68"/>
      <c r="I42" s="67"/>
      <c r="J42" s="47"/>
      <c r="K42" s="47"/>
    </row>
    <row r="43" spans="1:11" ht="18" customHeight="1">
      <c r="A43" s="67"/>
      <c r="B43" s="68" t="s">
        <v>137</v>
      </c>
      <c r="C43" s="70" t="s">
        <v>138</v>
      </c>
      <c r="D43" s="67" t="s">
        <v>139</v>
      </c>
      <c r="E43" s="67"/>
      <c r="F43" s="67"/>
      <c r="G43" s="68"/>
      <c r="H43" s="68"/>
      <c r="I43" s="67"/>
      <c r="J43" s="47"/>
      <c r="K43" s="47"/>
    </row>
    <row r="44" spans="1:11" ht="18" customHeight="1">
      <c r="A44" s="67"/>
      <c r="B44" s="68"/>
      <c r="C44" s="70"/>
      <c r="D44" s="67"/>
      <c r="E44" s="67"/>
      <c r="F44" s="67"/>
      <c r="G44" s="68"/>
      <c r="H44" s="68"/>
      <c r="I44" s="67"/>
      <c r="J44" s="47"/>
      <c r="K44" s="47"/>
    </row>
    <row r="45" spans="1:11" s="77" customFormat="1" ht="56.25">
      <c r="A45" s="71"/>
      <c r="B45" s="72"/>
      <c r="C45" s="73"/>
      <c r="D45" s="71"/>
      <c r="E45" s="71"/>
      <c r="F45" s="71"/>
      <c r="G45" s="74" t="s">
        <v>140</v>
      </c>
      <c r="H45" s="75" t="s">
        <v>1</v>
      </c>
      <c r="I45" s="75" t="s">
        <v>2</v>
      </c>
      <c r="J45" s="76" t="s">
        <v>141</v>
      </c>
      <c r="K45" s="76" t="s">
        <v>142</v>
      </c>
    </row>
    <row r="46" spans="1:11" ht="18.75">
      <c r="A46" s="67"/>
      <c r="B46" s="68"/>
      <c r="C46" s="70"/>
      <c r="D46" s="67"/>
      <c r="E46" s="67"/>
      <c r="F46" s="67"/>
      <c r="G46" s="78" t="s">
        <v>25</v>
      </c>
      <c r="H46" s="78" t="s">
        <v>25</v>
      </c>
      <c r="I46" s="78" t="s">
        <v>25</v>
      </c>
      <c r="J46" s="79"/>
      <c r="K46" s="79"/>
    </row>
    <row r="47" spans="1:15" ht="33" customHeight="1">
      <c r="A47" s="67"/>
      <c r="B47" s="421" t="s">
        <v>143</v>
      </c>
      <c r="C47" s="421"/>
      <c r="D47" s="421"/>
      <c r="E47" s="421"/>
      <c r="F47" s="421"/>
      <c r="G47" s="80">
        <f>G49+G50</f>
        <v>12.58</v>
      </c>
      <c r="H47" s="81">
        <f>ROUND(G47*C42,2)-0.01</f>
        <v>4576.59</v>
      </c>
      <c r="I47" s="81">
        <f>M48+N48</f>
        <v>3692.3000000000006</v>
      </c>
      <c r="J47" s="82">
        <f>J49+J50</f>
        <v>16018.998</v>
      </c>
      <c r="K47" s="82">
        <f>K49+K50</f>
        <v>-12326.697999999999</v>
      </c>
      <c r="M47" s="83" t="s">
        <v>144</v>
      </c>
      <c r="N47" s="83" t="s">
        <v>145</v>
      </c>
      <c r="O47" s="83" t="s">
        <v>146</v>
      </c>
    </row>
    <row r="48" spans="1:15" ht="18" customHeight="1">
      <c r="A48" s="67"/>
      <c r="B48" s="422" t="s">
        <v>147</v>
      </c>
      <c r="C48" s="423"/>
      <c r="D48" s="423"/>
      <c r="E48" s="423"/>
      <c r="F48" s="424"/>
      <c r="G48" s="80"/>
      <c r="H48" s="84"/>
      <c r="I48" s="84"/>
      <c r="J48" s="79"/>
      <c r="K48" s="79"/>
      <c r="M48" s="85">
        <v>3692.3000000000006</v>
      </c>
      <c r="N48" s="83">
        <v>0</v>
      </c>
      <c r="O48" s="83">
        <v>435.60999999999996</v>
      </c>
    </row>
    <row r="49" spans="1:11" ht="18" customHeight="1">
      <c r="A49" s="67"/>
      <c r="B49" s="425" t="s">
        <v>11</v>
      </c>
      <c r="C49" s="425"/>
      <c r="D49" s="425"/>
      <c r="E49" s="425"/>
      <c r="F49" s="425"/>
      <c r="G49" s="80">
        <f>G59</f>
        <v>7.21</v>
      </c>
      <c r="H49" s="84">
        <f>ROUND(G49*C42,2)</f>
        <v>2623</v>
      </c>
      <c r="I49" s="84">
        <f>H49</f>
        <v>2623</v>
      </c>
      <c r="J49" s="82">
        <f>H59</f>
        <v>2622.9979999999996</v>
      </c>
      <c r="K49" s="82">
        <f>I49-J49</f>
        <v>0.0020000000004074536</v>
      </c>
    </row>
    <row r="50" spans="1:11" ht="18.75">
      <c r="A50" s="67"/>
      <c r="B50" s="425" t="s">
        <v>27</v>
      </c>
      <c r="C50" s="425"/>
      <c r="D50" s="425"/>
      <c r="E50" s="425"/>
      <c r="F50" s="425"/>
      <c r="G50" s="80">
        <v>5.37</v>
      </c>
      <c r="H50" s="84">
        <f>ROUND(G50*C42,2)</f>
        <v>1953.61</v>
      </c>
      <c r="I50" s="84">
        <f>I47-I49</f>
        <v>1069.3000000000006</v>
      </c>
      <c r="J50" s="82">
        <f>H66</f>
        <v>13396</v>
      </c>
      <c r="K50" s="82">
        <f>I50-J50</f>
        <v>-12326.699999999999</v>
      </c>
    </row>
    <row r="51" spans="1:11" ht="13.5" customHeight="1">
      <c r="A51" s="67"/>
      <c r="B51" s="47"/>
      <c r="C51" s="47"/>
      <c r="D51" s="47"/>
      <c r="E51" s="47"/>
      <c r="F51" s="47"/>
      <c r="G51" s="47"/>
      <c r="H51" s="47"/>
      <c r="I51" s="47"/>
      <c r="J51" s="47"/>
      <c r="K51" s="47"/>
    </row>
    <row r="52" spans="1:11" ht="18" customHeight="1" hidden="1">
      <c r="A52" s="47"/>
      <c r="B52" s="68"/>
      <c r="C52" s="70"/>
      <c r="D52" s="67"/>
      <c r="E52" s="67"/>
      <c r="F52" s="67"/>
      <c r="G52" s="68"/>
      <c r="H52" s="68"/>
      <c r="I52" s="67"/>
      <c r="J52" s="47"/>
      <c r="K52" s="47"/>
    </row>
    <row r="53" spans="2:11" s="49" customFormat="1" ht="18" customHeight="1">
      <c r="B53" s="426" t="s">
        <v>148</v>
      </c>
      <c r="C53" s="426"/>
      <c r="D53" s="426"/>
      <c r="E53" s="426"/>
      <c r="F53" s="426"/>
      <c r="G53" s="86">
        <v>1.5</v>
      </c>
      <c r="H53" s="87">
        <v>408.9</v>
      </c>
      <c r="I53" s="87">
        <f>O48</f>
        <v>435.60999999999996</v>
      </c>
      <c r="J53" s="88"/>
      <c r="K53" s="89"/>
    </row>
    <row r="54" spans="1:11" ht="18" customHeight="1">
      <c r="A54" s="47"/>
      <c r="B54" s="90"/>
      <c r="C54" s="90"/>
      <c r="D54" s="90"/>
      <c r="E54" s="90"/>
      <c r="F54" s="90"/>
      <c r="G54" s="91"/>
      <c r="H54" s="92"/>
      <c r="I54" s="92"/>
      <c r="J54" s="93"/>
      <c r="K54" s="94"/>
    </row>
    <row r="55" spans="1:11" ht="56.25" customHeight="1">
      <c r="A55" s="47"/>
      <c r="B55" s="68"/>
      <c r="C55" s="70"/>
      <c r="D55" s="67"/>
      <c r="E55" s="67"/>
      <c r="F55" s="67"/>
      <c r="G55" s="68"/>
      <c r="H55" s="68"/>
      <c r="I55" s="67"/>
      <c r="J55" s="47"/>
      <c r="K55" s="47"/>
    </row>
    <row r="56" spans="1:11" ht="18.75">
      <c r="A56" s="67"/>
      <c r="B56" s="47"/>
      <c r="C56" s="95"/>
      <c r="D56" s="96"/>
      <c r="E56" s="96"/>
      <c r="F56" s="96"/>
      <c r="G56" s="97" t="s">
        <v>140</v>
      </c>
      <c r="H56" s="97" t="s">
        <v>149</v>
      </c>
      <c r="I56" s="67"/>
      <c r="J56" s="47"/>
      <c r="K56" s="47"/>
    </row>
    <row r="57" spans="1:11" ht="18.75">
      <c r="A57" s="67"/>
      <c r="B57" s="47"/>
      <c r="C57" s="95"/>
      <c r="D57" s="96"/>
      <c r="E57" s="96"/>
      <c r="F57" s="96"/>
      <c r="G57" s="78" t="s">
        <v>25</v>
      </c>
      <c r="H57" s="78" t="s">
        <v>25</v>
      </c>
      <c r="I57" s="67"/>
      <c r="J57" s="47"/>
      <c r="K57" s="47"/>
    </row>
    <row r="58" spans="1:12" ht="18.75">
      <c r="A58" s="98" t="s">
        <v>150</v>
      </c>
      <c r="B58" s="421" t="s">
        <v>151</v>
      </c>
      <c r="C58" s="427"/>
      <c r="D58" s="427"/>
      <c r="E58" s="427"/>
      <c r="F58" s="427"/>
      <c r="G58" s="50"/>
      <c r="H58" s="81">
        <f>ROUND(H59+H66,2)</f>
        <v>16019</v>
      </c>
      <c r="I58" s="67"/>
      <c r="J58" s="47"/>
      <c r="K58" s="47"/>
      <c r="L58" s="99">
        <f>I47-H58</f>
        <v>-12326.699999999999</v>
      </c>
    </row>
    <row r="59" spans="1:12" ht="18.75">
      <c r="A59" s="100" t="s">
        <v>152</v>
      </c>
      <c r="B59" s="428" t="s">
        <v>153</v>
      </c>
      <c r="C59" s="429"/>
      <c r="D59" s="429"/>
      <c r="E59" s="429"/>
      <c r="F59" s="430"/>
      <c r="G59" s="101">
        <f>G60+G61+G63+G65</f>
        <v>7.21</v>
      </c>
      <c r="H59" s="130">
        <f>H60+H61+H63+H65</f>
        <v>2622.9979999999996</v>
      </c>
      <c r="I59" s="67"/>
      <c r="J59" s="47"/>
      <c r="K59" s="47"/>
      <c r="L59" s="103" t="e">
        <f>G72+L58</f>
        <v>#VALUE!</v>
      </c>
    </row>
    <row r="60" spans="1:11" ht="34.5" customHeight="1">
      <c r="A60" s="131" t="s">
        <v>154</v>
      </c>
      <c r="B60" s="431" t="s">
        <v>155</v>
      </c>
      <c r="C60" s="432"/>
      <c r="D60" s="432"/>
      <c r="E60" s="432"/>
      <c r="F60" s="432"/>
      <c r="G60" s="129">
        <v>1.34</v>
      </c>
      <c r="H60" s="130">
        <f>ROUND(G60*C42,2)</f>
        <v>487.49</v>
      </c>
      <c r="I60" s="67"/>
      <c r="J60" s="47"/>
      <c r="K60" s="106"/>
    </row>
    <row r="61" spans="1:11" ht="18.75">
      <c r="A61" s="425" t="s">
        <v>156</v>
      </c>
      <c r="B61" s="433" t="s">
        <v>157</v>
      </c>
      <c r="C61" s="434"/>
      <c r="D61" s="434"/>
      <c r="E61" s="434"/>
      <c r="F61" s="434"/>
      <c r="G61" s="435">
        <v>2.02</v>
      </c>
      <c r="H61" s="436">
        <f>ROUND(G61*C42,2)</f>
        <v>734.88</v>
      </c>
      <c r="I61" s="67"/>
      <c r="J61" s="47"/>
      <c r="K61" s="47"/>
    </row>
    <row r="62" spans="1:11" ht="18.75" customHeight="1">
      <c r="A62" s="425"/>
      <c r="B62" s="434"/>
      <c r="C62" s="434"/>
      <c r="D62" s="434"/>
      <c r="E62" s="434"/>
      <c r="F62" s="434"/>
      <c r="G62" s="435"/>
      <c r="H62" s="436"/>
      <c r="I62" s="67"/>
      <c r="J62" s="47"/>
      <c r="K62" s="47"/>
    </row>
    <row r="63" spans="1:11" ht="21" customHeight="1">
      <c r="A63" s="425" t="s">
        <v>158</v>
      </c>
      <c r="B63" s="433" t="s">
        <v>159</v>
      </c>
      <c r="C63" s="434"/>
      <c r="D63" s="434"/>
      <c r="E63" s="434"/>
      <c r="F63" s="434"/>
      <c r="G63" s="435">
        <v>1.31</v>
      </c>
      <c r="H63" s="436">
        <f>G63*C42</f>
        <v>476.578</v>
      </c>
      <c r="I63" s="67"/>
      <c r="J63" s="47"/>
      <c r="K63" s="47"/>
    </row>
    <row r="64" spans="1:11" ht="18.75">
      <c r="A64" s="425"/>
      <c r="B64" s="434"/>
      <c r="C64" s="434"/>
      <c r="D64" s="434"/>
      <c r="E64" s="434"/>
      <c r="F64" s="434"/>
      <c r="G64" s="435"/>
      <c r="H64" s="436"/>
      <c r="I64" s="67"/>
      <c r="J64" s="47"/>
      <c r="K64" s="47"/>
    </row>
    <row r="65" spans="1:11" ht="37.5">
      <c r="A65" s="131" t="s">
        <v>160</v>
      </c>
      <c r="B65" s="434" t="s">
        <v>161</v>
      </c>
      <c r="C65" s="434"/>
      <c r="D65" s="434"/>
      <c r="E65" s="434"/>
      <c r="F65" s="434"/>
      <c r="G65" s="97">
        <v>2.54</v>
      </c>
      <c r="H65" s="107">
        <f>ROUND(G65*C42,2)</f>
        <v>924.05</v>
      </c>
      <c r="I65" s="67"/>
      <c r="J65" s="47"/>
      <c r="K65" s="47"/>
    </row>
    <row r="66" spans="1:11" ht="18.75">
      <c r="A66" s="81" t="s">
        <v>162</v>
      </c>
      <c r="B66" s="437" t="s">
        <v>163</v>
      </c>
      <c r="C66" s="438"/>
      <c r="D66" s="438"/>
      <c r="E66" s="438"/>
      <c r="F66" s="438"/>
      <c r="G66" s="81"/>
      <c r="H66" s="81">
        <f>H68+H69</f>
        <v>13396</v>
      </c>
      <c r="I66" s="67"/>
      <c r="J66" s="47"/>
      <c r="K66" s="47"/>
    </row>
    <row r="67" spans="1:11" ht="18.75">
      <c r="A67" s="108"/>
      <c r="B67" s="439" t="s">
        <v>164</v>
      </c>
      <c r="C67" s="432"/>
      <c r="D67" s="432"/>
      <c r="E67" s="432"/>
      <c r="F67" s="432"/>
      <c r="G67" s="109"/>
      <c r="H67" s="109"/>
      <c r="I67" s="67"/>
      <c r="J67" s="47"/>
      <c r="K67" s="47"/>
    </row>
    <row r="68" spans="1:11" ht="18.75">
      <c r="A68" s="108"/>
      <c r="B68" s="440" t="s">
        <v>165</v>
      </c>
      <c r="C68" s="441"/>
      <c r="D68" s="441"/>
      <c r="E68" s="441"/>
      <c r="F68" s="442"/>
      <c r="G68" s="107"/>
      <c r="H68" s="110">
        <v>6628</v>
      </c>
      <c r="I68" s="67"/>
      <c r="J68" s="47"/>
      <c r="K68" s="47"/>
    </row>
    <row r="69" spans="1:11" ht="15" customHeight="1">
      <c r="A69" s="108"/>
      <c r="B69" s="440" t="s">
        <v>166</v>
      </c>
      <c r="C69" s="441"/>
      <c r="D69" s="441"/>
      <c r="E69" s="441"/>
      <c r="F69" s="442"/>
      <c r="G69" s="107"/>
      <c r="H69" s="110">
        <v>6768</v>
      </c>
      <c r="I69" s="67"/>
      <c r="J69" s="47"/>
      <c r="K69" s="47"/>
    </row>
    <row r="70" spans="1:11" ht="18.75">
      <c r="A70" s="108"/>
      <c r="B70" s="111"/>
      <c r="C70" s="112"/>
      <c r="D70" s="112"/>
      <c r="E70" s="112"/>
      <c r="F70" s="112"/>
      <c r="G70" s="113"/>
      <c r="H70" s="113"/>
      <c r="I70" s="67"/>
      <c r="J70" s="47"/>
      <c r="K70" s="47"/>
    </row>
    <row r="71" spans="1:11" ht="18.75">
      <c r="A71" s="108"/>
      <c r="B71" s="111"/>
      <c r="C71" s="112"/>
      <c r="D71" s="112"/>
      <c r="E71" s="112"/>
      <c r="F71" s="112"/>
      <c r="G71" s="114"/>
      <c r="H71" s="67"/>
      <c r="I71" s="67"/>
      <c r="J71" s="47"/>
      <c r="K71" s="47"/>
    </row>
    <row r="72" spans="1:11" ht="18.75">
      <c r="A72" s="108"/>
      <c r="B72" s="111"/>
      <c r="C72" s="112"/>
      <c r="D72" s="112"/>
      <c r="E72" s="112"/>
      <c r="F72" s="112"/>
      <c r="G72" s="443" t="s">
        <v>27</v>
      </c>
      <c r="H72" s="444"/>
      <c r="I72" s="452" t="s">
        <v>148</v>
      </c>
      <c r="J72" s="444"/>
      <c r="K72" s="47"/>
    </row>
    <row r="73" spans="1:11" ht="18.75">
      <c r="A73" s="108"/>
      <c r="B73" s="111"/>
      <c r="C73" s="112"/>
      <c r="D73" s="112"/>
      <c r="E73" s="112"/>
      <c r="F73" s="112"/>
      <c r="G73" s="453" t="s">
        <v>25</v>
      </c>
      <c r="H73" s="454"/>
      <c r="I73" s="453" t="s">
        <v>25</v>
      </c>
      <c r="J73" s="454"/>
      <c r="K73" s="47"/>
    </row>
    <row r="74" spans="1:13" s="58" customFormat="1" ht="18.75">
      <c r="A74" s="108"/>
      <c r="B74" s="445" t="s">
        <v>167</v>
      </c>
      <c r="C74" s="438"/>
      <c r="D74" s="438"/>
      <c r="E74" s="438"/>
      <c r="F74" s="446"/>
      <c r="G74" s="435">
        <v>13679.47</v>
      </c>
      <c r="H74" s="447"/>
      <c r="I74" s="435">
        <v>11867.08</v>
      </c>
      <c r="J74" s="447"/>
      <c r="K74" s="55"/>
      <c r="L74" s="115" t="s">
        <v>168</v>
      </c>
      <c r="M74" s="115" t="s">
        <v>169</v>
      </c>
    </row>
    <row r="75" spans="1:13" ht="18.75">
      <c r="A75" s="68"/>
      <c r="B75" s="445" t="s">
        <v>170</v>
      </c>
      <c r="C75" s="438"/>
      <c r="D75" s="438"/>
      <c r="E75" s="438"/>
      <c r="F75" s="446"/>
      <c r="G75" s="435">
        <f>G74+I47-H58</f>
        <v>1352.7700000000004</v>
      </c>
      <c r="H75" s="447"/>
      <c r="I75" s="448">
        <f>I74+K53+I53</f>
        <v>12302.69</v>
      </c>
      <c r="J75" s="447"/>
      <c r="K75" s="47"/>
      <c r="L75" s="85">
        <f>G75</f>
        <v>1352.7700000000004</v>
      </c>
      <c r="M75" s="85">
        <f>I75</f>
        <v>12302.69</v>
      </c>
    </row>
    <row r="76" spans="1:11" ht="18.75">
      <c r="A76" s="67"/>
      <c r="B76" s="67"/>
      <c r="C76" s="67"/>
      <c r="D76" s="67"/>
      <c r="E76" s="67"/>
      <c r="F76" s="67"/>
      <c r="G76" s="69"/>
      <c r="H76" s="69"/>
      <c r="I76" s="67"/>
      <c r="J76" s="47"/>
      <c r="K76" s="47"/>
    </row>
    <row r="77" spans="1:16" ht="18.75">
      <c r="A77" s="67"/>
      <c r="B77" s="47"/>
      <c r="C77" s="47"/>
      <c r="D77" s="47"/>
      <c r="E77" s="47"/>
      <c r="F77" s="47"/>
      <c r="G77" s="116"/>
      <c r="H77" s="117" t="s">
        <v>171</v>
      </c>
      <c r="I77" s="67"/>
      <c r="J77" s="47"/>
      <c r="K77" s="47"/>
      <c r="L77" s="449" t="s">
        <v>148</v>
      </c>
      <c r="M77" s="450"/>
      <c r="N77" s="450"/>
      <c r="O77" s="450"/>
      <c r="P77" s="451"/>
    </row>
    <row r="78" spans="1:20" ht="18.75">
      <c r="A78" s="67"/>
      <c r="B78" s="47"/>
      <c r="C78" s="47"/>
      <c r="D78" s="47"/>
      <c r="E78" s="47"/>
      <c r="F78" s="47"/>
      <c r="G78" s="67"/>
      <c r="H78" s="67"/>
      <c r="I78" s="67"/>
      <c r="J78" s="47"/>
      <c r="K78" s="47"/>
      <c r="L78" s="118" t="s">
        <v>95</v>
      </c>
      <c r="M78" s="119" t="s">
        <v>33</v>
      </c>
      <c r="N78" s="118" t="s">
        <v>1</v>
      </c>
      <c r="O78" s="118" t="s">
        <v>2</v>
      </c>
      <c r="P78" s="120" t="s">
        <v>36</v>
      </c>
      <c r="T78" s="48">
        <v>13679.47</v>
      </c>
    </row>
    <row r="79" spans="1:16" ht="18.75">
      <c r="A79" s="67"/>
      <c r="B79" s="47"/>
      <c r="C79" s="47"/>
      <c r="D79" s="47"/>
      <c r="E79" s="47"/>
      <c r="F79" s="47"/>
      <c r="G79" s="47"/>
      <c r="H79" s="67"/>
      <c r="I79" s="67"/>
      <c r="J79" s="47"/>
      <c r="K79" s="47"/>
      <c r="L79" s="121" t="s">
        <v>94</v>
      </c>
      <c r="M79" s="122">
        <v>79.28</v>
      </c>
      <c r="N79" s="122">
        <v>408.9</v>
      </c>
      <c r="O79" s="122">
        <v>354.96</v>
      </c>
      <c r="P79" s="122">
        <v>133.22</v>
      </c>
    </row>
    <row r="80" spans="1:16" ht="18.75">
      <c r="A80" s="67"/>
      <c r="B80" s="47"/>
      <c r="C80" s="47"/>
      <c r="D80" s="47"/>
      <c r="E80" s="47"/>
      <c r="F80" s="47"/>
      <c r="G80" s="47"/>
      <c r="H80" s="67"/>
      <c r="I80" s="67"/>
      <c r="J80" s="47"/>
      <c r="K80" s="47"/>
      <c r="L80" s="121" t="s">
        <v>97</v>
      </c>
      <c r="M80" s="122">
        <v>133.22</v>
      </c>
      <c r="N80" s="122">
        <v>408.9</v>
      </c>
      <c r="O80" s="122">
        <v>347.94</v>
      </c>
      <c r="P80" s="122">
        <f>N80-O80+M80</f>
        <v>194.17999999999998</v>
      </c>
    </row>
    <row r="81" spans="1:16" ht="18.75">
      <c r="A81" s="67"/>
      <c r="B81" s="47"/>
      <c r="C81" s="47"/>
      <c r="D81" s="47"/>
      <c r="E81" s="47"/>
      <c r="F81" s="47"/>
      <c r="G81" s="47"/>
      <c r="H81" s="67"/>
      <c r="I81" s="67"/>
      <c r="J81" s="47"/>
      <c r="K81" s="47"/>
      <c r="L81" s="121" t="s">
        <v>172</v>
      </c>
      <c r="M81" s="122">
        <v>194.18</v>
      </c>
      <c r="N81" s="122">
        <v>408.9</v>
      </c>
      <c r="O81" s="122">
        <v>213.16</v>
      </c>
      <c r="P81" s="122">
        <f>N81-O81+M81</f>
        <v>389.91999999999996</v>
      </c>
    </row>
    <row r="82" spans="1:16" ht="18.75">
      <c r="A82" s="67"/>
      <c r="B82" s="47"/>
      <c r="C82" s="47"/>
      <c r="D82" s="47"/>
      <c r="E82" s="47"/>
      <c r="F82" s="47"/>
      <c r="G82" s="47"/>
      <c r="H82" s="67"/>
      <c r="I82" s="67"/>
      <c r="J82" s="47"/>
      <c r="K82" s="47"/>
      <c r="L82" s="121" t="s">
        <v>102</v>
      </c>
      <c r="M82" s="122">
        <v>389.92</v>
      </c>
      <c r="N82" s="122">
        <v>408.9</v>
      </c>
      <c r="O82" s="122">
        <v>470.93</v>
      </c>
      <c r="P82" s="122">
        <v>327.89</v>
      </c>
    </row>
    <row r="83" spans="1:16" ht="18.75">
      <c r="A83" s="67"/>
      <c r="B83" s="47"/>
      <c r="C83" s="47"/>
      <c r="D83" s="47"/>
      <c r="E83" s="47"/>
      <c r="F83" s="47"/>
      <c r="G83" s="47"/>
      <c r="H83" s="67"/>
      <c r="I83" s="67"/>
      <c r="J83" s="47"/>
      <c r="K83" s="47"/>
      <c r="L83" s="121" t="s">
        <v>111</v>
      </c>
      <c r="M83" s="122">
        <v>327.89</v>
      </c>
      <c r="N83" s="122">
        <v>408.9</v>
      </c>
      <c r="O83" s="123">
        <v>487.67</v>
      </c>
      <c r="P83" s="122">
        <v>249.12</v>
      </c>
    </row>
    <row r="84" spans="1:16" ht="18.75">
      <c r="A84" s="47" t="s">
        <v>173</v>
      </c>
      <c r="B84" s="47"/>
      <c r="C84" s="47"/>
      <c r="D84" s="47"/>
      <c r="E84" s="47"/>
      <c r="F84" s="47" t="s">
        <v>31</v>
      </c>
      <c r="G84" s="47"/>
      <c r="H84" s="67"/>
      <c r="I84" s="67"/>
      <c r="J84" s="47"/>
      <c r="K84" s="47"/>
      <c r="L84" s="124" t="s">
        <v>112</v>
      </c>
      <c r="M84" s="122">
        <v>249.12</v>
      </c>
      <c r="N84" s="122">
        <v>408.9</v>
      </c>
      <c r="O84" s="122">
        <v>392.4</v>
      </c>
      <c r="P84" s="122">
        <v>265.62</v>
      </c>
    </row>
    <row r="85" spans="8:16" ht="18.75">
      <c r="H85" s="47"/>
      <c r="I85" s="47"/>
      <c r="J85" s="47"/>
      <c r="K85" s="47"/>
      <c r="L85" s="121" t="s">
        <v>114</v>
      </c>
      <c r="M85" s="126">
        <f>P84</f>
        <v>265.62</v>
      </c>
      <c r="N85" s="127">
        <v>408.9</v>
      </c>
      <c r="O85" s="127">
        <v>358.52</v>
      </c>
      <c r="P85" s="126">
        <f>M85+N85-O85</f>
        <v>316</v>
      </c>
    </row>
    <row r="86" spans="1:13" ht="18.7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M86" s="128"/>
    </row>
  </sheetData>
  <sheetProtection password="ECC7" sheet="1" formatCells="0" formatColumns="0" formatRows="0" insertColumns="0" insertRows="0" insertHyperlinks="0" deleteColumns="0" deleteRows="0" sort="0" autoFilter="0" pivotTables="0"/>
  <mergeCells count="34">
    <mergeCell ref="B75:F75"/>
    <mergeCell ref="G75:H75"/>
    <mergeCell ref="I75:J75"/>
    <mergeCell ref="L77:P77"/>
    <mergeCell ref="I72:J72"/>
    <mergeCell ref="G73:H73"/>
    <mergeCell ref="I73:J73"/>
    <mergeCell ref="B74:F74"/>
    <mergeCell ref="G74:H74"/>
    <mergeCell ref="I74:J74"/>
    <mergeCell ref="B65:F65"/>
    <mergeCell ref="B66:F66"/>
    <mergeCell ref="B67:F67"/>
    <mergeCell ref="B68:F68"/>
    <mergeCell ref="B69:F69"/>
    <mergeCell ref="G72:H72"/>
    <mergeCell ref="G61:G62"/>
    <mergeCell ref="H61:H62"/>
    <mergeCell ref="A63:A64"/>
    <mergeCell ref="B63:F64"/>
    <mergeCell ref="G63:G64"/>
    <mergeCell ref="H63:H64"/>
    <mergeCell ref="B53:F53"/>
    <mergeCell ref="B58:F58"/>
    <mergeCell ref="B59:F59"/>
    <mergeCell ref="B60:F60"/>
    <mergeCell ref="A61:A62"/>
    <mergeCell ref="B61:F62"/>
    <mergeCell ref="C14:D15"/>
    <mergeCell ref="A35:K36"/>
    <mergeCell ref="B47:F47"/>
    <mergeCell ref="B48:F48"/>
    <mergeCell ref="B49:F49"/>
    <mergeCell ref="B50:F50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T86"/>
  <sheetViews>
    <sheetView view="pageBreakPreview" zoomScale="80" zoomScaleSheetLayoutView="80" zoomScalePageLayoutView="0" workbookViewId="0" topLeftCell="A42">
      <selection activeCell="Y80" sqref="Y80"/>
    </sheetView>
  </sheetViews>
  <sheetFormatPr defaultColWidth="9.140625" defaultRowHeight="15" outlineLevelCol="1"/>
  <cols>
    <col min="1" max="1" width="6.8515625" style="125" customWidth="1"/>
    <col min="2" max="2" width="10.00390625" style="48" customWidth="1"/>
    <col min="3" max="3" width="12.57421875" style="48" customWidth="1"/>
    <col min="4" max="4" width="10.57421875" style="48" customWidth="1"/>
    <col min="5" max="5" width="10.28125" style="48" customWidth="1"/>
    <col min="6" max="6" width="8.00390625" style="48" customWidth="1"/>
    <col min="7" max="7" width="11.140625" style="48" customWidth="1"/>
    <col min="8" max="8" width="13.00390625" style="48" customWidth="1"/>
    <col min="9" max="9" width="12.00390625" style="48" customWidth="1"/>
    <col min="10" max="10" width="14.28125" style="48" customWidth="1"/>
    <col min="11" max="11" width="18.421875" style="48" customWidth="1"/>
    <col min="12" max="12" width="13.421875" style="48" hidden="1" customWidth="1" outlineLevel="1"/>
    <col min="13" max="13" width="10.00390625" style="48" hidden="1" customWidth="1" outlineLevel="1"/>
    <col min="14" max="14" width="11.421875" style="48" hidden="1" customWidth="1" outlineLevel="1"/>
    <col min="15" max="15" width="10.28125" style="48" hidden="1" customWidth="1" outlineLevel="1"/>
    <col min="16" max="16" width="10.00390625" style="48" hidden="1" customWidth="1" outlineLevel="1"/>
    <col min="17" max="17" width="7.421875" style="48" hidden="1" customWidth="1" outlineLevel="1"/>
    <col min="18" max="22" width="9.140625" style="48" hidden="1" customWidth="1" outlineLevel="1"/>
    <col min="23" max="23" width="9.140625" style="48" customWidth="1" collapsed="1"/>
    <col min="24" max="47" width="9.140625" style="48" customWidth="1"/>
    <col min="48" max="48" width="3.7109375" style="48" customWidth="1"/>
    <col min="49" max="16384" width="9.140625" style="48" customWidth="1"/>
  </cols>
  <sheetData>
    <row r="1" spans="1:11" ht="12.75" customHeight="1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.75" hidden="1">
      <c r="A2" s="47"/>
      <c r="B2" s="49" t="s">
        <v>125</v>
      </c>
      <c r="C2" s="49"/>
      <c r="D2" s="49" t="s">
        <v>126</v>
      </c>
      <c r="E2" s="49"/>
      <c r="F2" s="49" t="s">
        <v>127</v>
      </c>
      <c r="G2" s="49"/>
      <c r="H2" s="49"/>
      <c r="I2" s="47"/>
      <c r="J2" s="47"/>
      <c r="K2" s="47"/>
    </row>
    <row r="3" spans="1:11" ht="18.75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.5" customHeight="1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8.75" hidden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8.75" hidden="1">
      <c r="A6" s="47"/>
      <c r="B6" s="50"/>
      <c r="C6" s="51" t="s">
        <v>0</v>
      </c>
      <c r="D6" s="51" t="s">
        <v>1</v>
      </c>
      <c r="E6" s="51"/>
      <c r="F6" s="51" t="s">
        <v>2</v>
      </c>
      <c r="G6" s="51" t="s">
        <v>3</v>
      </c>
      <c r="H6" s="51" t="s">
        <v>4</v>
      </c>
      <c r="I6" s="51" t="s">
        <v>5</v>
      </c>
      <c r="J6" s="51"/>
      <c r="K6" s="52"/>
    </row>
    <row r="7" spans="1:11" ht="18.75" hidden="1">
      <c r="A7" s="47"/>
      <c r="B7" s="50"/>
      <c r="C7" s="51" t="s">
        <v>6</v>
      </c>
      <c r="D7" s="51"/>
      <c r="E7" s="51"/>
      <c r="F7" s="51"/>
      <c r="G7" s="51" t="s">
        <v>7</v>
      </c>
      <c r="H7" s="51" t="s">
        <v>8</v>
      </c>
      <c r="I7" s="51" t="s">
        <v>9</v>
      </c>
      <c r="J7" s="51"/>
      <c r="K7" s="52"/>
    </row>
    <row r="8" spans="1:11" ht="18.75" hidden="1">
      <c r="A8" s="47"/>
      <c r="B8" s="50" t="s">
        <v>128</v>
      </c>
      <c r="C8" s="53">
        <v>48.28</v>
      </c>
      <c r="D8" s="53">
        <v>0</v>
      </c>
      <c r="E8" s="53"/>
      <c r="F8" s="54"/>
      <c r="G8" s="50"/>
      <c r="H8" s="53">
        <v>0</v>
      </c>
      <c r="I8" s="54">
        <v>48.28</v>
      </c>
      <c r="J8" s="50"/>
      <c r="K8" s="55"/>
    </row>
    <row r="9" spans="1:11" ht="18.75" hidden="1">
      <c r="A9" s="47"/>
      <c r="B9" s="50" t="s">
        <v>11</v>
      </c>
      <c r="C9" s="53">
        <v>4790.06</v>
      </c>
      <c r="D9" s="53">
        <v>3707.55</v>
      </c>
      <c r="E9" s="53"/>
      <c r="F9" s="54">
        <v>2795.32</v>
      </c>
      <c r="G9" s="50"/>
      <c r="H9" s="53">
        <v>2795.32</v>
      </c>
      <c r="I9" s="54">
        <v>5702.29</v>
      </c>
      <c r="J9" s="50"/>
      <c r="K9" s="55"/>
    </row>
    <row r="10" spans="1:11" ht="18.75" hidden="1">
      <c r="A10" s="47"/>
      <c r="B10" s="50" t="s">
        <v>12</v>
      </c>
      <c r="C10" s="50"/>
      <c r="D10" s="53">
        <f>SUM(D8:D9)</f>
        <v>3707.55</v>
      </c>
      <c r="E10" s="53"/>
      <c r="F10" s="50"/>
      <c r="G10" s="50"/>
      <c r="H10" s="53">
        <f>SUM(H8:H9)</f>
        <v>2795.32</v>
      </c>
      <c r="I10" s="50"/>
      <c r="J10" s="50"/>
      <c r="K10" s="55"/>
    </row>
    <row r="11" spans="1:11" ht="18.75" hidden="1">
      <c r="A11" s="47"/>
      <c r="B11" s="47" t="s">
        <v>129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7.5" customHeight="1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8.25" customHeight="1" hidden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7" ht="18.75" hidden="1">
      <c r="A14" s="47"/>
      <c r="B14" s="56" t="s">
        <v>95</v>
      </c>
      <c r="C14" s="416" t="s">
        <v>14</v>
      </c>
      <c r="D14" s="417"/>
      <c r="E14" s="57"/>
      <c r="F14" s="51"/>
      <c r="G14" s="51"/>
      <c r="H14" s="51"/>
      <c r="I14" s="51" t="s">
        <v>17</v>
      </c>
      <c r="J14" s="55"/>
      <c r="K14" s="55"/>
      <c r="L14" s="58"/>
      <c r="M14" s="58"/>
      <c r="N14" s="58"/>
      <c r="O14" s="58"/>
      <c r="P14" s="58"/>
      <c r="Q14" s="58"/>
    </row>
    <row r="15" spans="1:17" ht="14.25" customHeight="1" hidden="1">
      <c r="A15" s="47"/>
      <c r="B15" s="59"/>
      <c r="C15" s="418"/>
      <c r="D15" s="419"/>
      <c r="E15" s="60"/>
      <c r="F15" s="51"/>
      <c r="G15" s="51"/>
      <c r="H15" s="51" t="s">
        <v>105</v>
      </c>
      <c r="I15" s="51"/>
      <c r="J15" s="55"/>
      <c r="K15" s="55"/>
      <c r="L15" s="58"/>
      <c r="M15" s="58"/>
      <c r="N15" s="58"/>
      <c r="O15" s="58"/>
      <c r="P15" s="58"/>
      <c r="Q15" s="58"/>
    </row>
    <row r="16" spans="1:17" ht="3.75" customHeight="1" hidden="1">
      <c r="A16" s="47"/>
      <c r="B16" s="61"/>
      <c r="C16" s="50"/>
      <c r="D16" s="50"/>
      <c r="E16" s="50"/>
      <c r="F16" s="50"/>
      <c r="G16" s="50"/>
      <c r="H16" s="50"/>
      <c r="I16" s="50"/>
      <c r="J16" s="55"/>
      <c r="K16" s="55"/>
      <c r="L16" s="58"/>
      <c r="M16" s="58"/>
      <c r="N16" s="58"/>
      <c r="O16" s="58"/>
      <c r="P16" s="58"/>
      <c r="Q16" s="58"/>
    </row>
    <row r="17" spans="1:17" ht="13.5" customHeight="1" hidden="1">
      <c r="A17" s="47"/>
      <c r="B17" s="50"/>
      <c r="C17" s="50"/>
      <c r="D17" s="50"/>
      <c r="E17" s="50"/>
      <c r="F17" s="50"/>
      <c r="G17" s="50"/>
      <c r="H17" s="50"/>
      <c r="I17" s="50"/>
      <c r="J17" s="55"/>
      <c r="K17" s="55"/>
      <c r="L17" s="58"/>
      <c r="M17" s="58"/>
      <c r="N17" s="58"/>
      <c r="O17" s="58"/>
      <c r="P17" s="58"/>
      <c r="Q17" s="58"/>
    </row>
    <row r="18" spans="1:17" ht="0.75" customHeight="1" hidden="1">
      <c r="A18" s="47"/>
      <c r="B18" s="50"/>
      <c r="C18" s="50"/>
      <c r="D18" s="50"/>
      <c r="E18" s="50"/>
      <c r="F18" s="50"/>
      <c r="G18" s="50"/>
      <c r="H18" s="50"/>
      <c r="I18" s="50"/>
      <c r="J18" s="55"/>
      <c r="K18" s="55"/>
      <c r="L18" s="58"/>
      <c r="M18" s="58"/>
      <c r="N18" s="58"/>
      <c r="O18" s="58"/>
      <c r="P18" s="58"/>
      <c r="Q18" s="58"/>
    </row>
    <row r="19" spans="1:17" ht="14.25" customHeight="1" hidden="1" thickBot="1">
      <c r="A19" s="47"/>
      <c r="B19" s="50"/>
      <c r="C19" s="50"/>
      <c r="D19" s="50"/>
      <c r="E19" s="50"/>
      <c r="F19" s="50"/>
      <c r="G19" s="50"/>
      <c r="H19" s="50"/>
      <c r="I19" s="50"/>
      <c r="J19" s="55"/>
      <c r="K19" s="55"/>
      <c r="L19" s="58"/>
      <c r="M19" s="58"/>
      <c r="N19" s="58"/>
      <c r="O19" s="58"/>
      <c r="P19" s="58"/>
      <c r="Q19" s="58"/>
    </row>
    <row r="20" spans="1:17" ht="0.75" customHeight="1" hidden="1">
      <c r="A20" s="47"/>
      <c r="B20" s="50"/>
      <c r="C20" s="50"/>
      <c r="D20" s="50"/>
      <c r="E20" s="50"/>
      <c r="F20" s="50"/>
      <c r="G20" s="50"/>
      <c r="H20" s="50"/>
      <c r="I20" s="50"/>
      <c r="J20" s="55"/>
      <c r="K20" s="55"/>
      <c r="L20" s="58"/>
      <c r="M20" s="58"/>
      <c r="N20" s="58"/>
      <c r="O20" s="58"/>
      <c r="P20" s="58"/>
      <c r="Q20" s="58"/>
    </row>
    <row r="21" spans="1:17" ht="19.5" hidden="1" thickBot="1">
      <c r="A21" s="47"/>
      <c r="B21" s="50"/>
      <c r="C21" s="50"/>
      <c r="D21" s="50"/>
      <c r="E21" s="50"/>
      <c r="F21" s="50"/>
      <c r="G21" s="62" t="s">
        <v>130</v>
      </c>
      <c r="H21" s="63" t="s">
        <v>85</v>
      </c>
      <c r="I21" s="50"/>
      <c r="J21" s="55"/>
      <c r="K21" s="55"/>
      <c r="L21" s="58"/>
      <c r="M21" s="58"/>
      <c r="N21" s="58"/>
      <c r="O21" s="58"/>
      <c r="P21" s="58"/>
      <c r="Q21" s="58"/>
    </row>
    <row r="22" spans="1:17" ht="18.75" hidden="1">
      <c r="A22" s="47"/>
      <c r="B22" s="64" t="s">
        <v>63</v>
      </c>
      <c r="C22" s="64"/>
      <c r="D22" s="64"/>
      <c r="E22" s="64"/>
      <c r="F22" s="53"/>
      <c r="G22" s="50">
        <v>347.8</v>
      </c>
      <c r="H22" s="50">
        <v>7.55</v>
      </c>
      <c r="I22" s="54">
        <f>G22*H22</f>
        <v>2625.89</v>
      </c>
      <c r="J22" s="55"/>
      <c r="K22" s="55"/>
      <c r="L22" s="58"/>
      <c r="M22" s="58"/>
      <c r="N22" s="58"/>
      <c r="O22" s="58"/>
      <c r="P22" s="58"/>
      <c r="Q22" s="58"/>
    </row>
    <row r="23" spans="1:17" ht="18.75" hidden="1">
      <c r="A23" s="47"/>
      <c r="B23" s="64" t="s">
        <v>64</v>
      </c>
      <c r="C23" s="64"/>
      <c r="D23" s="64"/>
      <c r="E23" s="64"/>
      <c r="F23" s="50"/>
      <c r="G23" s="50"/>
      <c r="H23" s="50"/>
      <c r="I23" s="50"/>
      <c r="J23" s="55"/>
      <c r="K23" s="55"/>
      <c r="L23" s="58"/>
      <c r="M23" s="58"/>
      <c r="N23" s="58"/>
      <c r="O23" s="58"/>
      <c r="P23" s="58"/>
      <c r="Q23" s="58"/>
    </row>
    <row r="24" spans="1:17" ht="2.25" customHeight="1" hidden="1">
      <c r="A24" s="47"/>
      <c r="B24" s="64" t="s">
        <v>65</v>
      </c>
      <c r="C24" s="64" t="s">
        <v>66</v>
      </c>
      <c r="D24" s="64"/>
      <c r="E24" s="64"/>
      <c r="F24" s="50"/>
      <c r="G24" s="50"/>
      <c r="H24" s="50"/>
      <c r="I24" s="50"/>
      <c r="J24" s="55"/>
      <c r="K24" s="55"/>
      <c r="L24" s="58"/>
      <c r="M24" s="58"/>
      <c r="N24" s="58"/>
      <c r="O24" s="58"/>
      <c r="P24" s="58"/>
      <c r="Q24" s="58"/>
    </row>
    <row r="25" spans="1:17" ht="14.25" customHeight="1" hidden="1">
      <c r="A25" s="47"/>
      <c r="B25" s="64" t="s">
        <v>67</v>
      </c>
      <c r="C25" s="64"/>
      <c r="D25" s="64"/>
      <c r="E25" s="64"/>
      <c r="F25" s="50"/>
      <c r="G25" s="50"/>
      <c r="H25" s="50"/>
      <c r="I25" s="50"/>
      <c r="J25" s="55"/>
      <c r="K25" s="55"/>
      <c r="L25" s="58"/>
      <c r="M25" s="58"/>
      <c r="N25" s="58"/>
      <c r="O25" s="58"/>
      <c r="P25" s="58"/>
      <c r="Q25" s="58"/>
    </row>
    <row r="26" spans="1:17" ht="18.75" hidden="1">
      <c r="A26" s="47"/>
      <c r="B26" s="50"/>
      <c r="C26" s="50"/>
      <c r="D26" s="50"/>
      <c r="E26" s="50"/>
      <c r="F26" s="50"/>
      <c r="G26" s="50"/>
      <c r="H26" s="50"/>
      <c r="I26" s="50"/>
      <c r="J26" s="55"/>
      <c r="K26" s="55"/>
      <c r="L26" s="58"/>
      <c r="M26" s="58"/>
      <c r="N26" s="58"/>
      <c r="O26" s="58"/>
      <c r="P26" s="58"/>
      <c r="Q26" s="58"/>
    </row>
    <row r="27" spans="1:17" ht="0.75" customHeight="1" hidden="1">
      <c r="A27" s="47"/>
      <c r="B27" s="50"/>
      <c r="C27" s="50"/>
      <c r="D27" s="50"/>
      <c r="E27" s="50"/>
      <c r="F27" s="50"/>
      <c r="G27" s="50"/>
      <c r="H27" s="50"/>
      <c r="I27" s="50"/>
      <c r="J27" s="55"/>
      <c r="K27" s="55"/>
      <c r="L27" s="58"/>
      <c r="M27" s="58"/>
      <c r="N27" s="58"/>
      <c r="O27" s="58"/>
      <c r="P27" s="58"/>
      <c r="Q27" s="58"/>
    </row>
    <row r="28" spans="1:17" ht="3.75" customHeight="1" hidden="1">
      <c r="A28" s="47"/>
      <c r="B28" s="50"/>
      <c r="C28" s="50"/>
      <c r="D28" s="50"/>
      <c r="E28" s="50"/>
      <c r="F28" s="50"/>
      <c r="G28" s="50"/>
      <c r="H28" s="50"/>
      <c r="I28" s="50"/>
      <c r="J28" s="55"/>
      <c r="K28" s="55"/>
      <c r="L28" s="58"/>
      <c r="M28" s="58"/>
      <c r="N28" s="58"/>
      <c r="O28" s="58"/>
      <c r="P28" s="58"/>
      <c r="Q28" s="58"/>
    </row>
    <row r="29" spans="1:17" ht="18.75" hidden="1">
      <c r="A29" s="47"/>
      <c r="B29" s="50"/>
      <c r="C29" s="50"/>
      <c r="D29" s="50"/>
      <c r="E29" s="50"/>
      <c r="F29" s="50"/>
      <c r="G29" s="50"/>
      <c r="H29" s="50"/>
      <c r="I29" s="50"/>
      <c r="J29" s="55"/>
      <c r="K29" s="55"/>
      <c r="L29" s="58"/>
      <c r="M29" s="58"/>
      <c r="N29" s="58"/>
      <c r="O29" s="58"/>
      <c r="P29" s="58"/>
      <c r="Q29" s="58"/>
    </row>
    <row r="30" spans="1:17" ht="0.75" customHeight="1" hidden="1">
      <c r="A30" s="47"/>
      <c r="B30" s="50"/>
      <c r="C30" s="50"/>
      <c r="D30" s="50"/>
      <c r="E30" s="50"/>
      <c r="F30" s="50"/>
      <c r="G30" s="50"/>
      <c r="H30" s="50"/>
      <c r="I30" s="50"/>
      <c r="J30" s="55"/>
      <c r="K30" s="55"/>
      <c r="L30" s="58"/>
      <c r="M30" s="58"/>
      <c r="N30" s="58"/>
      <c r="O30" s="58"/>
      <c r="P30" s="58"/>
      <c r="Q30" s="58"/>
    </row>
    <row r="31" spans="1:17" ht="18.75" hidden="1">
      <c r="A31" s="47"/>
      <c r="B31" s="50"/>
      <c r="C31" s="50"/>
      <c r="D31" s="50"/>
      <c r="E31" s="50"/>
      <c r="F31" s="50"/>
      <c r="G31" s="50"/>
      <c r="H31" s="50"/>
      <c r="I31" s="50"/>
      <c r="J31" s="55"/>
      <c r="K31" s="55"/>
      <c r="L31" s="58"/>
      <c r="M31" s="58"/>
      <c r="N31" s="58"/>
      <c r="O31" s="58"/>
      <c r="P31" s="58"/>
      <c r="Q31" s="58"/>
    </row>
    <row r="32" spans="1:17" ht="18.75" hidden="1">
      <c r="A32" s="47"/>
      <c r="B32" s="50"/>
      <c r="C32" s="50"/>
      <c r="D32" s="50"/>
      <c r="E32" s="50"/>
      <c r="F32" s="50"/>
      <c r="G32" s="50"/>
      <c r="H32" s="50"/>
      <c r="I32" s="50"/>
      <c r="J32" s="55"/>
      <c r="K32" s="55"/>
      <c r="L32" s="58"/>
      <c r="M32" s="58"/>
      <c r="N32" s="58"/>
      <c r="O32" s="58"/>
      <c r="P32" s="58"/>
      <c r="Q32" s="58"/>
    </row>
    <row r="33" spans="1:17" ht="18.75" hidden="1">
      <c r="A33" s="47"/>
      <c r="B33" s="50"/>
      <c r="C33" s="50"/>
      <c r="D33" s="50"/>
      <c r="E33" s="50"/>
      <c r="F33" s="50"/>
      <c r="G33" s="51"/>
      <c r="H33" s="51"/>
      <c r="I33" s="65"/>
      <c r="J33" s="55"/>
      <c r="K33" s="55"/>
      <c r="L33" s="58"/>
      <c r="M33" s="58"/>
      <c r="N33" s="58"/>
      <c r="O33" s="58"/>
      <c r="P33" s="58"/>
      <c r="Q33" s="58"/>
    </row>
    <row r="34" spans="1:17" ht="18.75" hidden="1">
      <c r="A34" s="47"/>
      <c r="B34" s="50"/>
      <c r="C34" s="50"/>
      <c r="D34" s="50"/>
      <c r="E34" s="50"/>
      <c r="F34" s="50"/>
      <c r="G34" s="50"/>
      <c r="H34" s="50" t="s">
        <v>18</v>
      </c>
      <c r="I34" s="66">
        <f>SUM(I17:I33)</f>
        <v>2625.89</v>
      </c>
      <c r="J34" s="55"/>
      <c r="K34" s="55"/>
      <c r="L34" s="58"/>
      <c r="M34" s="58"/>
      <c r="N34" s="58"/>
      <c r="O34" s="58"/>
      <c r="P34" s="58"/>
      <c r="Q34" s="58"/>
    </row>
    <row r="35" spans="1:11" ht="15">
      <c r="A35" s="420" t="s">
        <v>131</v>
      </c>
      <c r="B35" s="420"/>
      <c r="C35" s="420"/>
      <c r="D35" s="420"/>
      <c r="E35" s="420"/>
      <c r="F35" s="420"/>
      <c r="G35" s="420"/>
      <c r="H35" s="420"/>
      <c r="I35" s="420"/>
      <c r="J35" s="420"/>
      <c r="K35" s="420"/>
    </row>
    <row r="36" spans="1:11" ht="15">
      <c r="A36" s="420"/>
      <c r="B36" s="420"/>
      <c r="C36" s="420"/>
      <c r="D36" s="420"/>
      <c r="E36" s="420"/>
      <c r="F36" s="420"/>
      <c r="G36" s="420"/>
      <c r="H36" s="420"/>
      <c r="I36" s="420"/>
      <c r="J36" s="420"/>
      <c r="K36" s="420"/>
    </row>
    <row r="37" spans="1:11" ht="18.75" hidden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ht="18.75" hidden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ht="18.75">
      <c r="A39" s="67"/>
      <c r="B39" s="68"/>
      <c r="C39" s="68"/>
      <c r="D39" s="68"/>
      <c r="E39" s="68"/>
      <c r="F39" s="68"/>
      <c r="G39" s="68"/>
      <c r="H39" s="67"/>
      <c r="I39" s="67"/>
      <c r="J39" s="47"/>
      <c r="K39" s="47"/>
    </row>
    <row r="40" spans="1:11" ht="18.75">
      <c r="A40" s="67"/>
      <c r="B40" s="67" t="s">
        <v>132</v>
      </c>
      <c r="C40" s="68"/>
      <c r="D40" s="68"/>
      <c r="E40" s="68"/>
      <c r="F40" s="68"/>
      <c r="G40" s="67"/>
      <c r="H40" s="68"/>
      <c r="I40" s="67"/>
      <c r="J40" s="47"/>
      <c r="K40" s="47"/>
    </row>
    <row r="41" spans="1:11" ht="18.75">
      <c r="A41" s="67"/>
      <c r="B41" s="68" t="s">
        <v>133</v>
      </c>
      <c r="C41" s="67" t="s">
        <v>134</v>
      </c>
      <c r="D41" s="67"/>
      <c r="E41" s="67"/>
      <c r="F41" s="68"/>
      <c r="G41" s="67"/>
      <c r="H41" s="68"/>
      <c r="I41" s="67"/>
      <c r="J41" s="47"/>
      <c r="K41" s="47"/>
    </row>
    <row r="42" spans="1:11" ht="18.75">
      <c r="A42" s="67"/>
      <c r="B42" s="68" t="s">
        <v>135</v>
      </c>
      <c r="C42" s="69">
        <v>363.79999999999995</v>
      </c>
      <c r="D42" s="67" t="s">
        <v>136</v>
      </c>
      <c r="E42" s="67"/>
      <c r="F42" s="68"/>
      <c r="G42" s="67"/>
      <c r="H42" s="68"/>
      <c r="I42" s="67"/>
      <c r="J42" s="47"/>
      <c r="K42" s="47"/>
    </row>
    <row r="43" spans="1:11" ht="18" customHeight="1">
      <c r="A43" s="67"/>
      <c r="B43" s="68" t="s">
        <v>137</v>
      </c>
      <c r="C43" s="70" t="s">
        <v>174</v>
      </c>
      <c r="D43" s="67" t="s">
        <v>139</v>
      </c>
      <c r="E43" s="67"/>
      <c r="F43" s="67"/>
      <c r="G43" s="68"/>
      <c r="H43" s="68"/>
      <c r="I43" s="67"/>
      <c r="J43" s="47"/>
      <c r="K43" s="47"/>
    </row>
    <row r="44" spans="1:11" ht="18" customHeight="1">
      <c r="A44" s="67"/>
      <c r="B44" s="68"/>
      <c r="C44" s="70"/>
      <c r="D44" s="67"/>
      <c r="E44" s="67"/>
      <c r="F44" s="67"/>
      <c r="G44" s="68"/>
      <c r="H44" s="68"/>
      <c r="I44" s="67"/>
      <c r="J44" s="47"/>
      <c r="K44" s="47"/>
    </row>
    <row r="45" spans="1:11" s="77" customFormat="1" ht="56.25">
      <c r="A45" s="71"/>
      <c r="B45" s="72"/>
      <c r="C45" s="73"/>
      <c r="D45" s="71"/>
      <c r="E45" s="71"/>
      <c r="F45" s="71"/>
      <c r="G45" s="74" t="s">
        <v>140</v>
      </c>
      <c r="H45" s="75" t="s">
        <v>1</v>
      </c>
      <c r="I45" s="75" t="s">
        <v>2</v>
      </c>
      <c r="J45" s="76" t="s">
        <v>141</v>
      </c>
      <c r="K45" s="76" t="s">
        <v>142</v>
      </c>
    </row>
    <row r="46" spans="1:11" ht="18.75">
      <c r="A46" s="67"/>
      <c r="B46" s="68"/>
      <c r="C46" s="70"/>
      <c r="D46" s="67"/>
      <c r="E46" s="67"/>
      <c r="F46" s="67"/>
      <c r="G46" s="78" t="s">
        <v>25</v>
      </c>
      <c r="H46" s="78" t="s">
        <v>25</v>
      </c>
      <c r="I46" s="78" t="s">
        <v>25</v>
      </c>
      <c r="J46" s="79"/>
      <c r="K46" s="79"/>
    </row>
    <row r="47" spans="1:15" ht="33" customHeight="1">
      <c r="A47" s="67"/>
      <c r="B47" s="421" t="s">
        <v>143</v>
      </c>
      <c r="C47" s="421"/>
      <c r="D47" s="421"/>
      <c r="E47" s="421"/>
      <c r="F47" s="421"/>
      <c r="G47" s="80">
        <f>G49+G50</f>
        <v>12.58</v>
      </c>
      <c r="H47" s="81">
        <f>ROUND(G47*C42,2)-0.01</f>
        <v>4576.59</v>
      </c>
      <c r="I47" s="81">
        <f>M48+N48</f>
        <v>5901.54</v>
      </c>
      <c r="J47" s="82">
        <f>J49+J50</f>
        <v>2622.9979999999996</v>
      </c>
      <c r="K47" s="82">
        <f>K49+K50</f>
        <v>3278.5420000000004</v>
      </c>
      <c r="M47" s="83" t="s">
        <v>144</v>
      </c>
      <c r="N47" s="83" t="s">
        <v>145</v>
      </c>
      <c r="O47" s="83" t="s">
        <v>146</v>
      </c>
    </row>
    <row r="48" spans="1:15" ht="18" customHeight="1">
      <c r="A48" s="67"/>
      <c r="B48" s="422" t="s">
        <v>147</v>
      </c>
      <c r="C48" s="423"/>
      <c r="D48" s="423"/>
      <c r="E48" s="423"/>
      <c r="F48" s="424"/>
      <c r="G48" s="80"/>
      <c r="H48" s="84"/>
      <c r="I48" s="84"/>
      <c r="J48" s="79"/>
      <c r="K48" s="79"/>
      <c r="M48" s="85">
        <v>5901.54</v>
      </c>
      <c r="N48" s="83">
        <v>0</v>
      </c>
      <c r="O48" s="83">
        <v>493.42</v>
      </c>
    </row>
    <row r="49" spans="1:11" ht="18" customHeight="1">
      <c r="A49" s="67"/>
      <c r="B49" s="425" t="s">
        <v>11</v>
      </c>
      <c r="C49" s="425"/>
      <c r="D49" s="425"/>
      <c r="E49" s="425"/>
      <c r="F49" s="425"/>
      <c r="G49" s="80">
        <f>G59</f>
        <v>7.21</v>
      </c>
      <c r="H49" s="84">
        <f>ROUND(G49*C42,2)</f>
        <v>2623</v>
      </c>
      <c r="I49" s="84">
        <f>H49</f>
        <v>2623</v>
      </c>
      <c r="J49" s="82">
        <f>H59</f>
        <v>2622.9979999999996</v>
      </c>
      <c r="K49" s="82">
        <f>I49-J49</f>
        <v>0.0020000000004074536</v>
      </c>
    </row>
    <row r="50" spans="1:11" ht="18.75">
      <c r="A50" s="67"/>
      <c r="B50" s="425" t="s">
        <v>27</v>
      </c>
      <c r="C50" s="425"/>
      <c r="D50" s="425"/>
      <c r="E50" s="425"/>
      <c r="F50" s="425"/>
      <c r="G50" s="80">
        <v>5.37</v>
      </c>
      <c r="H50" s="84">
        <f>ROUND(G50*C42,2)</f>
        <v>1953.61</v>
      </c>
      <c r="I50" s="84">
        <f>I47-I49</f>
        <v>3278.54</v>
      </c>
      <c r="J50" s="82">
        <f>H66</f>
        <v>0</v>
      </c>
      <c r="K50" s="82">
        <f>I50-J50</f>
        <v>3278.54</v>
      </c>
    </row>
    <row r="51" spans="1:11" ht="39" customHeight="1">
      <c r="A51" s="67"/>
      <c r="B51" s="47"/>
      <c r="C51" s="47"/>
      <c r="D51" s="47"/>
      <c r="E51" s="47"/>
      <c r="F51" s="47"/>
      <c r="G51" s="47"/>
      <c r="H51" s="47"/>
      <c r="I51" s="47"/>
      <c r="J51" s="47"/>
      <c r="K51" s="47"/>
    </row>
    <row r="52" spans="1:11" ht="18" customHeight="1">
      <c r="A52" s="47"/>
      <c r="B52" s="68"/>
      <c r="C52" s="70"/>
      <c r="D52" s="67"/>
      <c r="E52" s="67"/>
      <c r="F52" s="67"/>
      <c r="G52" s="140" t="s">
        <v>178</v>
      </c>
      <c r="H52" s="140" t="s">
        <v>1</v>
      </c>
      <c r="I52" s="140" t="s">
        <v>2</v>
      </c>
      <c r="J52" s="141" t="s">
        <v>179</v>
      </c>
      <c r="K52" s="141" t="s">
        <v>180</v>
      </c>
    </row>
    <row r="53" spans="2:11" s="49" customFormat="1" ht="18" customHeight="1">
      <c r="B53" s="426" t="s">
        <v>177</v>
      </c>
      <c r="C53" s="426"/>
      <c r="D53" s="426"/>
      <c r="E53" s="426"/>
      <c r="F53" s="455"/>
      <c r="G53" s="140">
        <v>379.99000000000007</v>
      </c>
      <c r="H53" s="140">
        <v>408.9</v>
      </c>
      <c r="I53" s="140">
        <f>O48</f>
        <v>493.42</v>
      </c>
      <c r="J53" s="139">
        <f>G53+H53-I53</f>
        <v>295.4700000000001</v>
      </c>
      <c r="K53" s="139">
        <v>0</v>
      </c>
    </row>
    <row r="54" spans="1:11" ht="18" customHeight="1">
      <c r="A54" s="47"/>
      <c r="B54" s="90"/>
      <c r="C54" s="90"/>
      <c r="D54" s="90"/>
      <c r="E54" s="90"/>
      <c r="F54" s="90"/>
      <c r="G54" s="91"/>
      <c r="H54" s="92"/>
      <c r="I54" s="92"/>
      <c r="J54" s="93"/>
      <c r="K54" s="94"/>
    </row>
    <row r="55" spans="1:11" ht="56.25" customHeight="1">
      <c r="A55" s="47"/>
      <c r="B55" s="68"/>
      <c r="C55" s="70"/>
      <c r="D55" s="67"/>
      <c r="E55" s="67"/>
      <c r="F55" s="67"/>
      <c r="G55" s="68"/>
      <c r="H55" s="68"/>
      <c r="I55" s="67"/>
      <c r="J55" s="47"/>
      <c r="K55" s="47"/>
    </row>
    <row r="56" spans="1:11" ht="18.75">
      <c r="A56" s="67"/>
      <c r="B56" s="47"/>
      <c r="C56" s="95"/>
      <c r="D56" s="96"/>
      <c r="E56" s="96"/>
      <c r="F56" s="96"/>
      <c r="G56" s="97" t="s">
        <v>140</v>
      </c>
      <c r="H56" s="97" t="s">
        <v>149</v>
      </c>
      <c r="I56" s="67"/>
      <c r="J56" s="47"/>
      <c r="K56" s="47"/>
    </row>
    <row r="57" spans="1:11" ht="18.75">
      <c r="A57" s="67"/>
      <c r="B57" s="47"/>
      <c r="C57" s="95"/>
      <c r="D57" s="96"/>
      <c r="E57" s="96"/>
      <c r="F57" s="96"/>
      <c r="G57" s="78" t="s">
        <v>25</v>
      </c>
      <c r="H57" s="78" t="s">
        <v>25</v>
      </c>
      <c r="I57" s="67"/>
      <c r="J57" s="47"/>
      <c r="K57" s="47"/>
    </row>
    <row r="58" spans="1:12" ht="36.75" customHeight="1">
      <c r="A58" s="98" t="s">
        <v>150</v>
      </c>
      <c r="B58" s="456" t="s">
        <v>176</v>
      </c>
      <c r="C58" s="457"/>
      <c r="D58" s="457"/>
      <c r="E58" s="457"/>
      <c r="F58" s="457"/>
      <c r="G58" s="50"/>
      <c r="H58" s="81">
        <f>ROUND(H59+H66,2)</f>
        <v>2623</v>
      </c>
      <c r="I58" s="67"/>
      <c r="J58" s="47"/>
      <c r="K58" s="47"/>
      <c r="L58" s="99">
        <f>I47-H58</f>
        <v>3278.54</v>
      </c>
    </row>
    <row r="59" spans="1:12" ht="18.75">
      <c r="A59" s="100" t="s">
        <v>152</v>
      </c>
      <c r="B59" s="428" t="s">
        <v>153</v>
      </c>
      <c r="C59" s="429"/>
      <c r="D59" s="429"/>
      <c r="E59" s="429"/>
      <c r="F59" s="430"/>
      <c r="G59" s="101">
        <f>G60+G61+G63+G65</f>
        <v>7.21</v>
      </c>
      <c r="H59" s="102">
        <f>H60+H61+H63+H65</f>
        <v>2622.9979999999996</v>
      </c>
      <c r="I59" s="67"/>
      <c r="J59" s="47"/>
      <c r="K59" s="47"/>
      <c r="L59" s="103" t="e">
        <f>G72+L58</f>
        <v>#VALUE!</v>
      </c>
    </row>
    <row r="60" spans="1:11" ht="34.5" customHeight="1">
      <c r="A60" s="104" t="s">
        <v>154</v>
      </c>
      <c r="B60" s="431" t="s">
        <v>155</v>
      </c>
      <c r="C60" s="432"/>
      <c r="D60" s="432"/>
      <c r="E60" s="432"/>
      <c r="F60" s="432"/>
      <c r="G60" s="105">
        <v>1.34</v>
      </c>
      <c r="H60" s="102">
        <f>ROUND(G60*C42,2)</f>
        <v>487.49</v>
      </c>
      <c r="I60" s="67"/>
      <c r="J60" s="47"/>
      <c r="K60" s="106"/>
    </row>
    <row r="61" spans="1:11" ht="18.75">
      <c r="A61" s="425" t="s">
        <v>156</v>
      </c>
      <c r="B61" s="433" t="s">
        <v>157</v>
      </c>
      <c r="C61" s="434"/>
      <c r="D61" s="434"/>
      <c r="E61" s="434"/>
      <c r="F61" s="434"/>
      <c r="G61" s="435">
        <v>2.02</v>
      </c>
      <c r="H61" s="436">
        <f>ROUND(G61*C42,2)</f>
        <v>734.88</v>
      </c>
      <c r="I61" s="67"/>
      <c r="J61" s="47"/>
      <c r="K61" s="47"/>
    </row>
    <row r="62" spans="1:11" ht="18.75" customHeight="1">
      <c r="A62" s="425"/>
      <c r="B62" s="434"/>
      <c r="C62" s="434"/>
      <c r="D62" s="434"/>
      <c r="E62" s="434"/>
      <c r="F62" s="434"/>
      <c r="G62" s="435"/>
      <c r="H62" s="436"/>
      <c r="I62" s="67"/>
      <c r="J62" s="47"/>
      <c r="K62" s="47"/>
    </row>
    <row r="63" spans="1:11" ht="21" customHeight="1">
      <c r="A63" s="425" t="s">
        <v>158</v>
      </c>
      <c r="B63" s="433" t="s">
        <v>159</v>
      </c>
      <c r="C63" s="434"/>
      <c r="D63" s="434"/>
      <c r="E63" s="434"/>
      <c r="F63" s="434"/>
      <c r="G63" s="435">
        <v>1.31</v>
      </c>
      <c r="H63" s="436">
        <f>G63*C42</f>
        <v>476.578</v>
      </c>
      <c r="I63" s="67"/>
      <c r="J63" s="47"/>
      <c r="K63" s="47"/>
    </row>
    <row r="64" spans="1:11" ht="18.75">
      <c r="A64" s="425"/>
      <c r="B64" s="434"/>
      <c r="C64" s="434"/>
      <c r="D64" s="434"/>
      <c r="E64" s="434"/>
      <c r="F64" s="434"/>
      <c r="G64" s="435"/>
      <c r="H64" s="436"/>
      <c r="I64" s="67"/>
      <c r="J64" s="47"/>
      <c r="K64" s="47"/>
    </row>
    <row r="65" spans="1:11" ht="37.5">
      <c r="A65" s="104" t="s">
        <v>160</v>
      </c>
      <c r="B65" s="434" t="s">
        <v>161</v>
      </c>
      <c r="C65" s="434"/>
      <c r="D65" s="434"/>
      <c r="E65" s="434"/>
      <c r="F65" s="434"/>
      <c r="G65" s="97">
        <v>2.54</v>
      </c>
      <c r="H65" s="107">
        <f>ROUND(G65*C42,2)</f>
        <v>924.05</v>
      </c>
      <c r="I65" s="67"/>
      <c r="J65" s="47"/>
      <c r="K65" s="47"/>
    </row>
    <row r="66" spans="1:11" ht="18.75">
      <c r="A66" s="81" t="s">
        <v>162</v>
      </c>
      <c r="B66" s="437" t="s">
        <v>163</v>
      </c>
      <c r="C66" s="438"/>
      <c r="D66" s="438"/>
      <c r="E66" s="438"/>
      <c r="F66" s="438"/>
      <c r="G66" s="81"/>
      <c r="H66" s="81">
        <f>H68+H69</f>
        <v>0</v>
      </c>
      <c r="I66" s="67"/>
      <c r="J66" s="47"/>
      <c r="K66" s="47"/>
    </row>
    <row r="67" spans="1:11" ht="38.25" customHeight="1">
      <c r="A67" s="108"/>
      <c r="B67" s="439" t="s">
        <v>164</v>
      </c>
      <c r="C67" s="432"/>
      <c r="D67" s="432"/>
      <c r="E67" s="432"/>
      <c r="F67" s="432"/>
      <c r="G67" s="109"/>
      <c r="H67" s="109"/>
      <c r="I67" s="67"/>
      <c r="J67" s="47"/>
      <c r="K67" s="47"/>
    </row>
    <row r="68" spans="1:11" ht="18.75">
      <c r="A68" s="108"/>
      <c r="B68" s="440" t="s">
        <v>175</v>
      </c>
      <c r="C68" s="441"/>
      <c r="D68" s="441"/>
      <c r="E68" s="441"/>
      <c r="F68" s="442"/>
      <c r="G68" s="107"/>
      <c r="H68" s="110">
        <v>0</v>
      </c>
      <c r="I68" s="67"/>
      <c r="J68" s="47"/>
      <c r="K68" s="47"/>
    </row>
    <row r="69" spans="1:11" ht="15" customHeight="1">
      <c r="A69" s="108"/>
      <c r="B69" s="440" t="s">
        <v>175</v>
      </c>
      <c r="C69" s="441"/>
      <c r="D69" s="441"/>
      <c r="E69" s="441"/>
      <c r="F69" s="442"/>
      <c r="G69" s="107"/>
      <c r="H69" s="110">
        <v>0</v>
      </c>
      <c r="I69" s="67"/>
      <c r="J69" s="47"/>
      <c r="K69" s="47"/>
    </row>
    <row r="70" spans="1:11" ht="18.75">
      <c r="A70" s="108"/>
      <c r="B70" s="111"/>
      <c r="C70" s="112"/>
      <c r="D70" s="112"/>
      <c r="E70" s="112"/>
      <c r="F70" s="112"/>
      <c r="G70" s="113"/>
      <c r="H70" s="113"/>
      <c r="I70" s="67"/>
      <c r="J70" s="47"/>
      <c r="K70" s="47"/>
    </row>
    <row r="71" spans="1:11" ht="18.75">
      <c r="A71" s="108"/>
      <c r="B71" s="111"/>
      <c r="C71" s="112"/>
      <c r="D71" s="112"/>
      <c r="E71" s="112"/>
      <c r="F71" s="112"/>
      <c r="G71" s="114"/>
      <c r="H71" s="67"/>
      <c r="I71" s="67"/>
      <c r="J71" s="47"/>
      <c r="K71" s="47"/>
    </row>
    <row r="72" spans="1:11" ht="18.75">
      <c r="A72" s="108"/>
      <c r="B72" s="111"/>
      <c r="C72" s="112"/>
      <c r="D72" s="112"/>
      <c r="E72" s="112"/>
      <c r="F72" s="112"/>
      <c r="G72" s="443" t="s">
        <v>27</v>
      </c>
      <c r="H72" s="444"/>
      <c r="I72" s="452" t="s">
        <v>148</v>
      </c>
      <c r="J72" s="444"/>
      <c r="K72" s="47"/>
    </row>
    <row r="73" spans="1:11" ht="18.75">
      <c r="A73" s="108"/>
      <c r="B73" s="111"/>
      <c r="C73" s="112"/>
      <c r="D73" s="112"/>
      <c r="E73" s="112"/>
      <c r="F73" s="112"/>
      <c r="G73" s="453" t="s">
        <v>25</v>
      </c>
      <c r="H73" s="454"/>
      <c r="I73" s="453" t="s">
        <v>25</v>
      </c>
      <c r="J73" s="454"/>
      <c r="K73" s="47"/>
    </row>
    <row r="74" spans="1:13" s="58" customFormat="1" ht="18.75">
      <c r="A74" s="108"/>
      <c r="B74" s="445" t="s">
        <v>167</v>
      </c>
      <c r="C74" s="438"/>
      <c r="D74" s="438"/>
      <c r="E74" s="438"/>
      <c r="F74" s="446"/>
      <c r="G74" s="435">
        <f>'окт 2013г'!G75:H75</f>
        <v>1352.7700000000004</v>
      </c>
      <c r="H74" s="447"/>
      <c r="I74" s="435">
        <f>'окт 2013г'!I75:J75</f>
        <v>12302.69</v>
      </c>
      <c r="J74" s="447"/>
      <c r="K74" s="55"/>
      <c r="L74" s="115" t="s">
        <v>168</v>
      </c>
      <c r="M74" s="115" t="s">
        <v>169</v>
      </c>
    </row>
    <row r="75" spans="1:13" ht="18.75">
      <c r="A75" s="68"/>
      <c r="B75" s="445" t="s">
        <v>170</v>
      </c>
      <c r="C75" s="438"/>
      <c r="D75" s="438"/>
      <c r="E75" s="438"/>
      <c r="F75" s="446"/>
      <c r="G75" s="435">
        <f>G74+I47-H58</f>
        <v>4631.31</v>
      </c>
      <c r="H75" s="447"/>
      <c r="I75" s="448">
        <f>I74+K53+I53</f>
        <v>12796.11</v>
      </c>
      <c r="J75" s="447"/>
      <c r="K75" s="47"/>
      <c r="L75" s="85">
        <f>G75</f>
        <v>4631.31</v>
      </c>
      <c r="M75" s="85">
        <f>I75</f>
        <v>12796.11</v>
      </c>
    </row>
    <row r="76" spans="1:11" ht="18.75">
      <c r="A76" s="67"/>
      <c r="B76" s="67"/>
      <c r="C76" s="67"/>
      <c r="D76" s="67"/>
      <c r="E76" s="67"/>
      <c r="F76" s="67"/>
      <c r="G76" s="69"/>
      <c r="H76" s="69"/>
      <c r="I76" s="67"/>
      <c r="J76" s="47"/>
      <c r="K76" s="47"/>
    </row>
    <row r="77" spans="1:16" ht="18.75">
      <c r="A77" s="67"/>
      <c r="B77" s="47"/>
      <c r="C77" s="47"/>
      <c r="D77" s="47"/>
      <c r="E77" s="47"/>
      <c r="F77" s="47"/>
      <c r="G77" s="116"/>
      <c r="H77" s="117" t="s">
        <v>171</v>
      </c>
      <c r="I77" s="67"/>
      <c r="J77" s="47"/>
      <c r="K77" s="47"/>
      <c r="L77" s="449" t="s">
        <v>148</v>
      </c>
      <c r="M77" s="450"/>
      <c r="N77" s="450"/>
      <c r="O77" s="450"/>
      <c r="P77" s="451"/>
    </row>
    <row r="78" spans="1:20" ht="18" customHeight="1">
      <c r="A78" s="67"/>
      <c r="B78" s="47"/>
      <c r="C78" s="47"/>
      <c r="D78" s="47"/>
      <c r="E78" s="47"/>
      <c r="F78" s="47"/>
      <c r="G78" s="67"/>
      <c r="H78" s="67"/>
      <c r="I78" s="67"/>
      <c r="J78" s="47"/>
      <c r="K78" s="47"/>
      <c r="L78" s="118" t="s">
        <v>95</v>
      </c>
      <c r="M78" s="119" t="s">
        <v>33</v>
      </c>
      <c r="N78" s="118" t="s">
        <v>1</v>
      </c>
      <c r="O78" s="118" t="s">
        <v>2</v>
      </c>
      <c r="P78" s="120" t="s">
        <v>36</v>
      </c>
      <c r="T78" s="48">
        <v>13679.47</v>
      </c>
    </row>
    <row r="79" spans="1:16" ht="18.75" hidden="1">
      <c r="A79" s="67"/>
      <c r="B79" s="47"/>
      <c r="C79" s="47"/>
      <c r="D79" s="47"/>
      <c r="E79" s="47"/>
      <c r="F79" s="47"/>
      <c r="G79" s="47"/>
      <c r="H79" s="67"/>
      <c r="I79" s="67"/>
      <c r="J79" s="47"/>
      <c r="K79" s="47"/>
      <c r="L79" s="121" t="s">
        <v>94</v>
      </c>
      <c r="M79" s="122">
        <v>79.28</v>
      </c>
      <c r="N79" s="122">
        <v>408.9</v>
      </c>
      <c r="O79" s="122">
        <v>354.96</v>
      </c>
      <c r="P79" s="122">
        <v>133.22</v>
      </c>
    </row>
    <row r="80" spans="1:16" ht="18.75" hidden="1">
      <c r="A80" s="67"/>
      <c r="B80" s="47"/>
      <c r="C80" s="47"/>
      <c r="D80" s="47"/>
      <c r="E80" s="47"/>
      <c r="F80" s="47"/>
      <c r="G80" s="47"/>
      <c r="H80" s="67"/>
      <c r="I80" s="67"/>
      <c r="J80" s="47"/>
      <c r="K80" s="47"/>
      <c r="L80" s="121" t="s">
        <v>97</v>
      </c>
      <c r="M80" s="122">
        <v>133.22</v>
      </c>
      <c r="N80" s="122">
        <v>408.9</v>
      </c>
      <c r="O80" s="122">
        <v>347.94</v>
      </c>
      <c r="P80" s="122">
        <f>N80-O80+M80</f>
        <v>194.17999999999998</v>
      </c>
    </row>
    <row r="81" spans="1:16" ht="18.75">
      <c r="A81" s="67"/>
      <c r="B81" s="47"/>
      <c r="C81" s="47"/>
      <c r="D81" s="47"/>
      <c r="E81" s="47"/>
      <c r="F81" s="47"/>
      <c r="G81" s="47"/>
      <c r="H81" s="67"/>
      <c r="I81" s="67"/>
      <c r="J81" s="47"/>
      <c r="K81" s="47"/>
      <c r="L81" s="121" t="s">
        <v>172</v>
      </c>
      <c r="M81" s="122">
        <v>194.18</v>
      </c>
      <c r="N81" s="122">
        <v>408.9</v>
      </c>
      <c r="O81" s="122">
        <v>213.16</v>
      </c>
      <c r="P81" s="122">
        <f>N81-O81+M81</f>
        <v>389.91999999999996</v>
      </c>
    </row>
    <row r="82" spans="1:16" ht="18.75">
      <c r="A82" s="67"/>
      <c r="B82" s="47"/>
      <c r="C82" s="47"/>
      <c r="D82" s="47"/>
      <c r="E82" s="47"/>
      <c r="F82" s="47"/>
      <c r="G82" s="47"/>
      <c r="H82" s="67"/>
      <c r="I82" s="67"/>
      <c r="J82" s="47"/>
      <c r="K82" s="47"/>
      <c r="L82" s="121" t="s">
        <v>102</v>
      </c>
      <c r="M82" s="122">
        <v>389.92</v>
      </c>
      <c r="N82" s="122">
        <v>408.9</v>
      </c>
      <c r="O82" s="122">
        <v>470.93</v>
      </c>
      <c r="P82" s="122">
        <v>327.89</v>
      </c>
    </row>
    <row r="83" spans="1:16" ht="18.75">
      <c r="A83" s="67"/>
      <c r="B83" s="47"/>
      <c r="C83" s="47"/>
      <c r="D83" s="47"/>
      <c r="E83" s="47"/>
      <c r="F83" s="47"/>
      <c r="G83" s="47"/>
      <c r="H83" s="67"/>
      <c r="I83" s="67"/>
      <c r="J83" s="47"/>
      <c r="K83" s="47"/>
      <c r="L83" s="121" t="s">
        <v>111</v>
      </c>
      <c r="M83" s="122">
        <v>327.89</v>
      </c>
      <c r="N83" s="122">
        <v>408.9</v>
      </c>
      <c r="O83" s="123">
        <v>487.67</v>
      </c>
      <c r="P83" s="122">
        <v>249.12</v>
      </c>
    </row>
    <row r="84" spans="1:16" ht="18.75">
      <c r="A84" s="47" t="s">
        <v>173</v>
      </c>
      <c r="B84" s="47"/>
      <c r="C84" s="47"/>
      <c r="D84" s="47"/>
      <c r="E84" s="47"/>
      <c r="F84" s="47" t="s">
        <v>31</v>
      </c>
      <c r="G84" s="47"/>
      <c r="H84" s="67"/>
      <c r="I84" s="67"/>
      <c r="J84" s="47"/>
      <c r="K84" s="47"/>
      <c r="L84" s="124" t="s">
        <v>112</v>
      </c>
      <c r="M84" s="122">
        <v>249.12</v>
      </c>
      <c r="N84" s="122">
        <v>408.9</v>
      </c>
      <c r="O84" s="122">
        <v>392.4</v>
      </c>
      <c r="P84" s="122">
        <v>265.62</v>
      </c>
    </row>
    <row r="85" spans="8:16" ht="18.75">
      <c r="H85" s="47"/>
      <c r="I85" s="47"/>
      <c r="J85" s="47"/>
      <c r="K85" s="47"/>
      <c r="L85" s="121" t="s">
        <v>114</v>
      </c>
      <c r="M85" s="126">
        <f>P84</f>
        <v>265.62</v>
      </c>
      <c r="N85" s="127">
        <v>408.9</v>
      </c>
      <c r="O85" s="127">
        <v>358.52</v>
      </c>
      <c r="P85" s="126">
        <f>M85+N85-O85</f>
        <v>316</v>
      </c>
    </row>
    <row r="86" spans="1:13" ht="18.7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M86" s="128"/>
    </row>
  </sheetData>
  <sheetProtection password="ECC7" sheet="1" formatCells="0" formatColumns="0" formatRows="0" insertColumns="0" insertRows="0" insertHyperlinks="0" deleteColumns="0" deleteRows="0" sort="0" autoFilter="0" pivotTables="0"/>
  <mergeCells count="34">
    <mergeCell ref="B75:F75"/>
    <mergeCell ref="G75:H75"/>
    <mergeCell ref="I75:J75"/>
    <mergeCell ref="L77:P77"/>
    <mergeCell ref="I72:J72"/>
    <mergeCell ref="G73:H73"/>
    <mergeCell ref="I73:J73"/>
    <mergeCell ref="B74:F74"/>
    <mergeCell ref="G74:H74"/>
    <mergeCell ref="I74:J74"/>
    <mergeCell ref="B65:F65"/>
    <mergeCell ref="B66:F66"/>
    <mergeCell ref="B67:F67"/>
    <mergeCell ref="B68:F68"/>
    <mergeCell ref="B69:F69"/>
    <mergeCell ref="G72:H72"/>
    <mergeCell ref="G61:G62"/>
    <mergeCell ref="H61:H62"/>
    <mergeCell ref="A63:A64"/>
    <mergeCell ref="B63:F64"/>
    <mergeCell ref="G63:G64"/>
    <mergeCell ref="H63:H64"/>
    <mergeCell ref="B53:F53"/>
    <mergeCell ref="B58:F58"/>
    <mergeCell ref="B59:F59"/>
    <mergeCell ref="B60:F60"/>
    <mergeCell ref="A61:A62"/>
    <mergeCell ref="B61:F62"/>
    <mergeCell ref="C14:D15"/>
    <mergeCell ref="A35:K36"/>
    <mergeCell ref="B47:F47"/>
    <mergeCell ref="B48:F48"/>
    <mergeCell ref="B49:F49"/>
    <mergeCell ref="B50:F50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T86"/>
  <sheetViews>
    <sheetView view="pageBreakPreview" zoomScale="80" zoomScaleSheetLayoutView="80" zoomScalePageLayoutView="0" workbookViewId="0" topLeftCell="A57">
      <selection activeCell="Y80" sqref="Y80"/>
    </sheetView>
  </sheetViews>
  <sheetFormatPr defaultColWidth="9.140625" defaultRowHeight="15" outlineLevelCol="1"/>
  <cols>
    <col min="1" max="1" width="6.8515625" style="125" customWidth="1"/>
    <col min="2" max="2" width="10.00390625" style="48" customWidth="1"/>
    <col min="3" max="3" width="12.57421875" style="48" customWidth="1"/>
    <col min="4" max="4" width="10.57421875" style="48" customWidth="1"/>
    <col min="5" max="5" width="10.28125" style="48" customWidth="1"/>
    <col min="6" max="6" width="8.00390625" style="48" customWidth="1"/>
    <col min="7" max="7" width="11.140625" style="48" customWidth="1"/>
    <col min="8" max="8" width="13.00390625" style="48" customWidth="1"/>
    <col min="9" max="9" width="12.00390625" style="48" customWidth="1"/>
    <col min="10" max="10" width="14.28125" style="48" customWidth="1"/>
    <col min="11" max="11" width="18.421875" style="48" customWidth="1"/>
    <col min="12" max="12" width="13.421875" style="48" hidden="1" customWidth="1" outlineLevel="1"/>
    <col min="13" max="13" width="10.00390625" style="48" hidden="1" customWidth="1" outlineLevel="1"/>
    <col min="14" max="14" width="11.421875" style="48" hidden="1" customWidth="1" outlineLevel="1"/>
    <col min="15" max="15" width="10.28125" style="48" hidden="1" customWidth="1" outlineLevel="1"/>
    <col min="16" max="16" width="10.00390625" style="48" hidden="1" customWidth="1" outlineLevel="1"/>
    <col min="17" max="17" width="7.421875" style="48" hidden="1" customWidth="1" outlineLevel="1"/>
    <col min="18" max="22" width="9.140625" style="48" hidden="1" customWidth="1" outlineLevel="1"/>
    <col min="23" max="23" width="9.140625" style="48" customWidth="1" collapsed="1"/>
    <col min="24" max="47" width="9.140625" style="48" customWidth="1"/>
    <col min="48" max="48" width="3.7109375" style="48" customWidth="1"/>
    <col min="49" max="16384" width="9.140625" style="48" customWidth="1"/>
  </cols>
  <sheetData>
    <row r="1" spans="1:11" ht="12.75" customHeight="1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.75" hidden="1">
      <c r="A2" s="47"/>
      <c r="B2" s="49" t="s">
        <v>125</v>
      </c>
      <c r="C2" s="49"/>
      <c r="D2" s="49" t="s">
        <v>126</v>
      </c>
      <c r="E2" s="49"/>
      <c r="F2" s="49" t="s">
        <v>127</v>
      </c>
      <c r="G2" s="49"/>
      <c r="H2" s="49"/>
      <c r="I2" s="47"/>
      <c r="J2" s="47"/>
      <c r="K2" s="47"/>
    </row>
    <row r="3" spans="1:11" ht="18.75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.5" customHeight="1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8.75" hidden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8.75" hidden="1">
      <c r="A6" s="47"/>
      <c r="B6" s="50"/>
      <c r="C6" s="51" t="s">
        <v>0</v>
      </c>
      <c r="D6" s="51" t="s">
        <v>1</v>
      </c>
      <c r="E6" s="51"/>
      <c r="F6" s="51" t="s">
        <v>2</v>
      </c>
      <c r="G6" s="51" t="s">
        <v>3</v>
      </c>
      <c r="H6" s="51" t="s">
        <v>4</v>
      </c>
      <c r="I6" s="51" t="s">
        <v>5</v>
      </c>
      <c r="J6" s="51"/>
      <c r="K6" s="52"/>
    </row>
    <row r="7" spans="1:11" ht="18.75" hidden="1">
      <c r="A7" s="47"/>
      <c r="B7" s="50"/>
      <c r="C7" s="51" t="s">
        <v>6</v>
      </c>
      <c r="D7" s="51"/>
      <c r="E7" s="51"/>
      <c r="F7" s="51"/>
      <c r="G7" s="51" t="s">
        <v>7</v>
      </c>
      <c r="H7" s="51" t="s">
        <v>8</v>
      </c>
      <c r="I7" s="51" t="s">
        <v>9</v>
      </c>
      <c r="J7" s="51"/>
      <c r="K7" s="52"/>
    </row>
    <row r="8" spans="1:11" ht="18.75" hidden="1">
      <c r="A8" s="47"/>
      <c r="B8" s="50" t="s">
        <v>128</v>
      </c>
      <c r="C8" s="53">
        <v>48.28</v>
      </c>
      <c r="D8" s="53">
        <v>0</v>
      </c>
      <c r="E8" s="53"/>
      <c r="F8" s="54"/>
      <c r="G8" s="50"/>
      <c r="H8" s="53">
        <v>0</v>
      </c>
      <c r="I8" s="54">
        <v>48.28</v>
      </c>
      <c r="J8" s="50"/>
      <c r="K8" s="55"/>
    </row>
    <row r="9" spans="1:11" ht="18.75" hidden="1">
      <c r="A9" s="47"/>
      <c r="B9" s="50" t="s">
        <v>11</v>
      </c>
      <c r="C9" s="53">
        <v>4790.06</v>
      </c>
      <c r="D9" s="53">
        <v>3707.55</v>
      </c>
      <c r="E9" s="53"/>
      <c r="F9" s="54">
        <v>2795.32</v>
      </c>
      <c r="G9" s="50"/>
      <c r="H9" s="53">
        <v>2795.32</v>
      </c>
      <c r="I9" s="54">
        <v>5702.29</v>
      </c>
      <c r="J9" s="50"/>
      <c r="K9" s="55"/>
    </row>
    <row r="10" spans="1:11" ht="18.75" hidden="1">
      <c r="A10" s="47"/>
      <c r="B10" s="50" t="s">
        <v>12</v>
      </c>
      <c r="C10" s="50"/>
      <c r="D10" s="53">
        <f>SUM(D8:D9)</f>
        <v>3707.55</v>
      </c>
      <c r="E10" s="53"/>
      <c r="F10" s="50"/>
      <c r="G10" s="50"/>
      <c r="H10" s="53">
        <f>SUM(H8:H9)</f>
        <v>2795.32</v>
      </c>
      <c r="I10" s="50"/>
      <c r="J10" s="50"/>
      <c r="K10" s="55"/>
    </row>
    <row r="11" spans="1:11" ht="18.75" hidden="1">
      <c r="A11" s="47"/>
      <c r="B11" s="47" t="s">
        <v>129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7.5" customHeight="1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8.25" customHeight="1" hidden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7" ht="18.75" hidden="1">
      <c r="A14" s="47"/>
      <c r="B14" s="56" t="s">
        <v>95</v>
      </c>
      <c r="C14" s="416" t="s">
        <v>14</v>
      </c>
      <c r="D14" s="417"/>
      <c r="E14" s="134"/>
      <c r="F14" s="51"/>
      <c r="G14" s="51"/>
      <c r="H14" s="51"/>
      <c r="I14" s="51" t="s">
        <v>17</v>
      </c>
      <c r="J14" s="55"/>
      <c r="K14" s="55"/>
      <c r="L14" s="58"/>
      <c r="M14" s="58"/>
      <c r="N14" s="58"/>
      <c r="O14" s="58"/>
      <c r="P14" s="58"/>
      <c r="Q14" s="58"/>
    </row>
    <row r="15" spans="1:17" ht="14.25" customHeight="1" hidden="1">
      <c r="A15" s="47"/>
      <c r="B15" s="59"/>
      <c r="C15" s="418"/>
      <c r="D15" s="419"/>
      <c r="E15" s="135"/>
      <c r="F15" s="51"/>
      <c r="G15" s="51"/>
      <c r="H15" s="51" t="s">
        <v>105</v>
      </c>
      <c r="I15" s="51"/>
      <c r="J15" s="55"/>
      <c r="K15" s="55"/>
      <c r="L15" s="58"/>
      <c r="M15" s="58"/>
      <c r="N15" s="58"/>
      <c r="O15" s="58"/>
      <c r="P15" s="58"/>
      <c r="Q15" s="58"/>
    </row>
    <row r="16" spans="1:17" ht="3.75" customHeight="1" hidden="1">
      <c r="A16" s="47"/>
      <c r="B16" s="61"/>
      <c r="C16" s="50"/>
      <c r="D16" s="50"/>
      <c r="E16" s="50"/>
      <c r="F16" s="50"/>
      <c r="G16" s="50"/>
      <c r="H16" s="50"/>
      <c r="I16" s="50"/>
      <c r="J16" s="55"/>
      <c r="K16" s="55"/>
      <c r="L16" s="58"/>
      <c r="M16" s="58"/>
      <c r="N16" s="58"/>
      <c r="O16" s="58"/>
      <c r="P16" s="58"/>
      <c r="Q16" s="58"/>
    </row>
    <row r="17" spans="1:17" ht="13.5" customHeight="1" hidden="1">
      <c r="A17" s="47"/>
      <c r="B17" s="50"/>
      <c r="C17" s="50"/>
      <c r="D17" s="50"/>
      <c r="E17" s="50"/>
      <c r="F17" s="50"/>
      <c r="G17" s="50"/>
      <c r="H17" s="50"/>
      <c r="I17" s="50"/>
      <c r="J17" s="55"/>
      <c r="K17" s="55"/>
      <c r="L17" s="58"/>
      <c r="M17" s="58"/>
      <c r="N17" s="58"/>
      <c r="O17" s="58"/>
      <c r="P17" s="58"/>
      <c r="Q17" s="58"/>
    </row>
    <row r="18" spans="1:17" ht="0.75" customHeight="1" hidden="1">
      <c r="A18" s="47"/>
      <c r="B18" s="50"/>
      <c r="C18" s="50"/>
      <c r="D18" s="50"/>
      <c r="E18" s="50"/>
      <c r="F18" s="50"/>
      <c r="G18" s="50"/>
      <c r="H18" s="50"/>
      <c r="I18" s="50"/>
      <c r="J18" s="55"/>
      <c r="K18" s="55"/>
      <c r="L18" s="58"/>
      <c r="M18" s="58"/>
      <c r="N18" s="58"/>
      <c r="O18" s="58"/>
      <c r="P18" s="58"/>
      <c r="Q18" s="58"/>
    </row>
    <row r="19" spans="1:17" ht="14.25" customHeight="1" hidden="1" thickBot="1">
      <c r="A19" s="47"/>
      <c r="B19" s="50"/>
      <c r="C19" s="50"/>
      <c r="D19" s="50"/>
      <c r="E19" s="50"/>
      <c r="F19" s="50"/>
      <c r="G19" s="50"/>
      <c r="H19" s="50"/>
      <c r="I19" s="50"/>
      <c r="J19" s="55"/>
      <c r="K19" s="55"/>
      <c r="L19" s="58"/>
      <c r="M19" s="58"/>
      <c r="N19" s="58"/>
      <c r="O19" s="58"/>
      <c r="P19" s="58"/>
      <c r="Q19" s="58"/>
    </row>
    <row r="20" spans="1:17" ht="0.75" customHeight="1" hidden="1">
      <c r="A20" s="47"/>
      <c r="B20" s="50"/>
      <c r="C20" s="50"/>
      <c r="D20" s="50"/>
      <c r="E20" s="50"/>
      <c r="F20" s="50"/>
      <c r="G20" s="50"/>
      <c r="H20" s="50"/>
      <c r="I20" s="50"/>
      <c r="J20" s="55"/>
      <c r="K20" s="55"/>
      <c r="L20" s="58"/>
      <c r="M20" s="58"/>
      <c r="N20" s="58"/>
      <c r="O20" s="58"/>
      <c r="P20" s="58"/>
      <c r="Q20" s="58"/>
    </row>
    <row r="21" spans="1:17" ht="19.5" hidden="1" thickBot="1">
      <c r="A21" s="47"/>
      <c r="B21" s="50"/>
      <c r="C21" s="50"/>
      <c r="D21" s="50"/>
      <c r="E21" s="50"/>
      <c r="F21" s="50"/>
      <c r="G21" s="62" t="s">
        <v>130</v>
      </c>
      <c r="H21" s="63" t="s">
        <v>85</v>
      </c>
      <c r="I21" s="50"/>
      <c r="J21" s="55"/>
      <c r="K21" s="55"/>
      <c r="L21" s="58"/>
      <c r="M21" s="58"/>
      <c r="N21" s="58"/>
      <c r="O21" s="58"/>
      <c r="P21" s="58"/>
      <c r="Q21" s="58"/>
    </row>
    <row r="22" spans="1:17" ht="18.75" hidden="1">
      <c r="A22" s="47"/>
      <c r="B22" s="64" t="s">
        <v>63</v>
      </c>
      <c r="C22" s="64"/>
      <c r="D22" s="64"/>
      <c r="E22" s="64"/>
      <c r="F22" s="53"/>
      <c r="G22" s="50">
        <v>347.8</v>
      </c>
      <c r="H22" s="50">
        <v>7.55</v>
      </c>
      <c r="I22" s="54">
        <f>G22*H22</f>
        <v>2625.89</v>
      </c>
      <c r="J22" s="55"/>
      <c r="K22" s="55"/>
      <c r="L22" s="58"/>
      <c r="M22" s="58"/>
      <c r="N22" s="58"/>
      <c r="O22" s="58"/>
      <c r="P22" s="58"/>
      <c r="Q22" s="58"/>
    </row>
    <row r="23" spans="1:17" ht="18.75" hidden="1">
      <c r="A23" s="47"/>
      <c r="B23" s="64" t="s">
        <v>64</v>
      </c>
      <c r="C23" s="64"/>
      <c r="D23" s="64"/>
      <c r="E23" s="64"/>
      <c r="F23" s="50"/>
      <c r="G23" s="50"/>
      <c r="H23" s="50"/>
      <c r="I23" s="50"/>
      <c r="J23" s="55"/>
      <c r="K23" s="55"/>
      <c r="L23" s="58"/>
      <c r="M23" s="58"/>
      <c r="N23" s="58"/>
      <c r="O23" s="58"/>
      <c r="P23" s="58"/>
      <c r="Q23" s="58"/>
    </row>
    <row r="24" spans="1:17" ht="2.25" customHeight="1" hidden="1">
      <c r="A24" s="47"/>
      <c r="B24" s="64" t="s">
        <v>65</v>
      </c>
      <c r="C24" s="64" t="s">
        <v>66</v>
      </c>
      <c r="D24" s="64"/>
      <c r="E24" s="64"/>
      <c r="F24" s="50"/>
      <c r="G24" s="50"/>
      <c r="H24" s="50"/>
      <c r="I24" s="50"/>
      <c r="J24" s="55"/>
      <c r="K24" s="55"/>
      <c r="L24" s="58"/>
      <c r="M24" s="58"/>
      <c r="N24" s="58"/>
      <c r="O24" s="58"/>
      <c r="P24" s="58"/>
      <c r="Q24" s="58"/>
    </row>
    <row r="25" spans="1:17" ht="14.25" customHeight="1" hidden="1">
      <c r="A25" s="47"/>
      <c r="B25" s="64" t="s">
        <v>67</v>
      </c>
      <c r="C25" s="64"/>
      <c r="D25" s="64"/>
      <c r="E25" s="64"/>
      <c r="F25" s="50"/>
      <c r="G25" s="50"/>
      <c r="H25" s="50"/>
      <c r="I25" s="50"/>
      <c r="J25" s="55"/>
      <c r="K25" s="55"/>
      <c r="L25" s="58"/>
      <c r="M25" s="58"/>
      <c r="N25" s="58"/>
      <c r="O25" s="58"/>
      <c r="P25" s="58"/>
      <c r="Q25" s="58"/>
    </row>
    <row r="26" spans="1:17" ht="18.75" hidden="1">
      <c r="A26" s="47"/>
      <c r="B26" s="50"/>
      <c r="C26" s="50"/>
      <c r="D26" s="50"/>
      <c r="E26" s="50"/>
      <c r="F26" s="50"/>
      <c r="G26" s="50"/>
      <c r="H26" s="50"/>
      <c r="I26" s="50"/>
      <c r="J26" s="55"/>
      <c r="K26" s="55"/>
      <c r="L26" s="58"/>
      <c r="M26" s="58"/>
      <c r="N26" s="58"/>
      <c r="O26" s="58"/>
      <c r="P26" s="58"/>
      <c r="Q26" s="58"/>
    </row>
    <row r="27" spans="1:17" ht="0.75" customHeight="1" hidden="1">
      <c r="A27" s="47"/>
      <c r="B27" s="50"/>
      <c r="C27" s="50"/>
      <c r="D27" s="50"/>
      <c r="E27" s="50"/>
      <c r="F27" s="50"/>
      <c r="G27" s="50"/>
      <c r="H27" s="50"/>
      <c r="I27" s="50"/>
      <c r="J27" s="55"/>
      <c r="K27" s="55"/>
      <c r="L27" s="58"/>
      <c r="M27" s="58"/>
      <c r="N27" s="58"/>
      <c r="O27" s="58"/>
      <c r="P27" s="58"/>
      <c r="Q27" s="58"/>
    </row>
    <row r="28" spans="1:17" ht="3.75" customHeight="1" hidden="1">
      <c r="A28" s="47"/>
      <c r="B28" s="50"/>
      <c r="C28" s="50"/>
      <c r="D28" s="50"/>
      <c r="E28" s="50"/>
      <c r="F28" s="50"/>
      <c r="G28" s="50"/>
      <c r="H28" s="50"/>
      <c r="I28" s="50"/>
      <c r="J28" s="55"/>
      <c r="K28" s="55"/>
      <c r="L28" s="58"/>
      <c r="M28" s="58"/>
      <c r="N28" s="58"/>
      <c r="O28" s="58"/>
      <c r="P28" s="58"/>
      <c r="Q28" s="58"/>
    </row>
    <row r="29" spans="1:17" ht="18.75" hidden="1">
      <c r="A29" s="47"/>
      <c r="B29" s="50"/>
      <c r="C29" s="50"/>
      <c r="D29" s="50"/>
      <c r="E29" s="50"/>
      <c r="F29" s="50"/>
      <c r="G29" s="50"/>
      <c r="H29" s="50"/>
      <c r="I29" s="50"/>
      <c r="J29" s="55"/>
      <c r="K29" s="55"/>
      <c r="L29" s="58"/>
      <c r="M29" s="58"/>
      <c r="N29" s="58"/>
      <c r="O29" s="58"/>
      <c r="P29" s="58"/>
      <c r="Q29" s="58"/>
    </row>
    <row r="30" spans="1:17" ht="0.75" customHeight="1" hidden="1">
      <c r="A30" s="47"/>
      <c r="B30" s="50"/>
      <c r="C30" s="50"/>
      <c r="D30" s="50"/>
      <c r="E30" s="50"/>
      <c r="F30" s="50"/>
      <c r="G30" s="50"/>
      <c r="H30" s="50"/>
      <c r="I30" s="50"/>
      <c r="J30" s="55"/>
      <c r="K30" s="55"/>
      <c r="L30" s="58"/>
      <c r="M30" s="58"/>
      <c r="N30" s="58"/>
      <c r="O30" s="58"/>
      <c r="P30" s="58"/>
      <c r="Q30" s="58"/>
    </row>
    <row r="31" spans="1:17" ht="18.75" hidden="1">
      <c r="A31" s="47"/>
      <c r="B31" s="50"/>
      <c r="C31" s="50"/>
      <c r="D31" s="50"/>
      <c r="E31" s="50"/>
      <c r="F31" s="50"/>
      <c r="G31" s="50"/>
      <c r="H31" s="50"/>
      <c r="I31" s="50"/>
      <c r="J31" s="55"/>
      <c r="K31" s="55"/>
      <c r="L31" s="58"/>
      <c r="M31" s="58"/>
      <c r="N31" s="58"/>
      <c r="O31" s="58"/>
      <c r="P31" s="58"/>
      <c r="Q31" s="58"/>
    </row>
    <row r="32" spans="1:17" ht="18.75" hidden="1">
      <c r="A32" s="47"/>
      <c r="B32" s="50"/>
      <c r="C32" s="50"/>
      <c r="D32" s="50"/>
      <c r="E32" s="50"/>
      <c r="F32" s="50"/>
      <c r="G32" s="50"/>
      <c r="H32" s="50"/>
      <c r="I32" s="50"/>
      <c r="J32" s="55"/>
      <c r="K32" s="55"/>
      <c r="L32" s="58"/>
      <c r="M32" s="58"/>
      <c r="N32" s="58"/>
      <c r="O32" s="58"/>
      <c r="P32" s="58"/>
      <c r="Q32" s="58"/>
    </row>
    <row r="33" spans="1:17" ht="18.75" hidden="1">
      <c r="A33" s="47"/>
      <c r="B33" s="50"/>
      <c r="C33" s="50"/>
      <c r="D33" s="50"/>
      <c r="E33" s="50"/>
      <c r="F33" s="50"/>
      <c r="G33" s="51"/>
      <c r="H33" s="51"/>
      <c r="I33" s="65"/>
      <c r="J33" s="55"/>
      <c r="K33" s="55"/>
      <c r="L33" s="58"/>
      <c r="M33" s="58"/>
      <c r="N33" s="58"/>
      <c r="O33" s="58"/>
      <c r="P33" s="58"/>
      <c r="Q33" s="58"/>
    </row>
    <row r="34" spans="1:17" ht="18.75" hidden="1">
      <c r="A34" s="47"/>
      <c r="B34" s="50"/>
      <c r="C34" s="50"/>
      <c r="D34" s="50"/>
      <c r="E34" s="50"/>
      <c r="F34" s="50"/>
      <c r="G34" s="50"/>
      <c r="H34" s="50" t="s">
        <v>18</v>
      </c>
      <c r="I34" s="66">
        <f>SUM(I17:I33)</f>
        <v>2625.89</v>
      </c>
      <c r="J34" s="55"/>
      <c r="K34" s="55"/>
      <c r="L34" s="58"/>
      <c r="M34" s="58"/>
      <c r="N34" s="58"/>
      <c r="O34" s="58"/>
      <c r="P34" s="58"/>
      <c r="Q34" s="58"/>
    </row>
    <row r="35" spans="1:11" ht="15">
      <c r="A35" s="420" t="s">
        <v>131</v>
      </c>
      <c r="B35" s="420"/>
      <c r="C35" s="420"/>
      <c r="D35" s="420"/>
      <c r="E35" s="420"/>
      <c r="F35" s="420"/>
      <c r="G35" s="420"/>
      <c r="H35" s="420"/>
      <c r="I35" s="420"/>
      <c r="J35" s="420"/>
      <c r="K35" s="420"/>
    </row>
    <row r="36" spans="1:11" ht="15">
      <c r="A36" s="420"/>
      <c r="B36" s="420"/>
      <c r="C36" s="420"/>
      <c r="D36" s="420"/>
      <c r="E36" s="420"/>
      <c r="F36" s="420"/>
      <c r="G36" s="420"/>
      <c r="H36" s="420"/>
      <c r="I36" s="420"/>
      <c r="J36" s="420"/>
      <c r="K36" s="420"/>
    </row>
    <row r="37" spans="1:11" ht="18.75" hidden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ht="18.75" hidden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ht="18.75">
      <c r="A39" s="67"/>
      <c r="B39" s="68"/>
      <c r="C39" s="68"/>
      <c r="D39" s="68"/>
      <c r="E39" s="68"/>
      <c r="F39" s="68"/>
      <c r="G39" s="68"/>
      <c r="H39" s="67"/>
      <c r="I39" s="67"/>
      <c r="J39" s="47"/>
      <c r="K39" s="47"/>
    </row>
    <row r="40" spans="1:11" ht="18.75">
      <c r="A40" s="67"/>
      <c r="B40" s="67" t="s">
        <v>132</v>
      </c>
      <c r="C40" s="68"/>
      <c r="D40" s="68"/>
      <c r="E40" s="68"/>
      <c r="F40" s="68"/>
      <c r="G40" s="67"/>
      <c r="H40" s="68"/>
      <c r="I40" s="67"/>
      <c r="J40" s="47"/>
      <c r="K40" s="47"/>
    </row>
    <row r="41" spans="1:11" ht="18.75">
      <c r="A41" s="67"/>
      <c r="B41" s="68" t="s">
        <v>133</v>
      </c>
      <c r="C41" s="67" t="s">
        <v>134</v>
      </c>
      <c r="D41" s="67"/>
      <c r="E41" s="67"/>
      <c r="F41" s="68"/>
      <c r="G41" s="67"/>
      <c r="H41" s="68"/>
      <c r="I41" s="67"/>
      <c r="J41" s="47"/>
      <c r="K41" s="47"/>
    </row>
    <row r="42" spans="1:11" ht="18.75">
      <c r="A42" s="67"/>
      <c r="B42" s="68" t="s">
        <v>135</v>
      </c>
      <c r="C42" s="69">
        <v>363.79999999999995</v>
      </c>
      <c r="D42" s="67" t="s">
        <v>136</v>
      </c>
      <c r="E42" s="67"/>
      <c r="F42" s="68"/>
      <c r="G42" s="67"/>
      <c r="H42" s="68"/>
      <c r="I42" s="67"/>
      <c r="J42" s="47"/>
      <c r="K42" s="47"/>
    </row>
    <row r="43" spans="1:11" ht="18" customHeight="1">
      <c r="A43" s="67"/>
      <c r="B43" s="68" t="s">
        <v>137</v>
      </c>
      <c r="C43" s="70" t="s">
        <v>181</v>
      </c>
      <c r="D43" s="67" t="s">
        <v>139</v>
      </c>
      <c r="E43" s="67"/>
      <c r="F43" s="67"/>
      <c r="G43" s="68"/>
      <c r="H43" s="68"/>
      <c r="I43" s="67"/>
      <c r="J43" s="47"/>
      <c r="K43" s="47"/>
    </row>
    <row r="44" spans="1:11" ht="18" customHeight="1">
      <c r="A44" s="67"/>
      <c r="B44" s="68"/>
      <c r="C44" s="70"/>
      <c r="D44" s="67"/>
      <c r="E44" s="67"/>
      <c r="F44" s="67"/>
      <c r="G44" s="68"/>
      <c r="H44" s="68"/>
      <c r="I44" s="67"/>
      <c r="J44" s="47"/>
      <c r="K44" s="47"/>
    </row>
    <row r="45" spans="1:11" s="77" customFormat="1" ht="56.25">
      <c r="A45" s="71"/>
      <c r="B45" s="72"/>
      <c r="C45" s="73"/>
      <c r="D45" s="71"/>
      <c r="E45" s="71"/>
      <c r="F45" s="71"/>
      <c r="G45" s="74" t="s">
        <v>140</v>
      </c>
      <c r="H45" s="75" t="s">
        <v>1</v>
      </c>
      <c r="I45" s="75" t="s">
        <v>2</v>
      </c>
      <c r="J45" s="76" t="s">
        <v>141</v>
      </c>
      <c r="K45" s="76" t="s">
        <v>142</v>
      </c>
    </row>
    <row r="46" spans="1:11" ht="18.75">
      <c r="A46" s="67"/>
      <c r="B46" s="68"/>
      <c r="C46" s="70"/>
      <c r="D46" s="67"/>
      <c r="E46" s="67"/>
      <c r="F46" s="67"/>
      <c r="G46" s="78" t="s">
        <v>25</v>
      </c>
      <c r="H46" s="78" t="s">
        <v>25</v>
      </c>
      <c r="I46" s="78" t="s">
        <v>25</v>
      </c>
      <c r="J46" s="79"/>
      <c r="K46" s="79"/>
    </row>
    <row r="47" spans="1:16" ht="33" customHeight="1">
      <c r="A47" s="67"/>
      <c r="B47" s="421" t="s">
        <v>143</v>
      </c>
      <c r="C47" s="421"/>
      <c r="D47" s="421"/>
      <c r="E47" s="421"/>
      <c r="F47" s="421"/>
      <c r="G47" s="80">
        <f>G49+G50</f>
        <v>12.58</v>
      </c>
      <c r="H47" s="81">
        <f>ROUND(G47*C42,2)-0.01</f>
        <v>4576.59</v>
      </c>
      <c r="I47" s="81">
        <f>M48+N48</f>
        <v>6211.820000000001</v>
      </c>
      <c r="J47" s="82">
        <f>J49+J50</f>
        <v>2622.9979999999996</v>
      </c>
      <c r="K47" s="82">
        <f>K49+K50</f>
        <v>3588.822000000001</v>
      </c>
      <c r="M47" s="83" t="s">
        <v>144</v>
      </c>
      <c r="N47" s="83" t="s">
        <v>145</v>
      </c>
      <c r="O47" s="83" t="s">
        <v>146</v>
      </c>
      <c r="P47" s="142" t="s">
        <v>183</v>
      </c>
    </row>
    <row r="48" spans="1:16" ht="18" customHeight="1">
      <c r="A48" s="67"/>
      <c r="B48" s="422" t="s">
        <v>147</v>
      </c>
      <c r="C48" s="423"/>
      <c r="D48" s="423"/>
      <c r="E48" s="423"/>
      <c r="F48" s="424"/>
      <c r="G48" s="80"/>
      <c r="H48" s="84"/>
      <c r="I48" s="84"/>
      <c r="J48" s="79"/>
      <c r="K48" s="79"/>
      <c r="M48" s="85">
        <v>6211.820000000001</v>
      </c>
      <c r="N48" s="83">
        <v>0</v>
      </c>
      <c r="O48" s="83">
        <v>550.25</v>
      </c>
      <c r="P48" s="83">
        <v>408.9</v>
      </c>
    </row>
    <row r="49" spans="1:11" ht="18" customHeight="1">
      <c r="A49" s="67"/>
      <c r="B49" s="425" t="s">
        <v>11</v>
      </c>
      <c r="C49" s="425"/>
      <c r="D49" s="425"/>
      <c r="E49" s="425"/>
      <c r="F49" s="425"/>
      <c r="G49" s="80">
        <f>G59</f>
        <v>7.21</v>
      </c>
      <c r="H49" s="84">
        <f>ROUND(G49*C42,2)</f>
        <v>2623</v>
      </c>
      <c r="I49" s="84">
        <f>H49</f>
        <v>2623</v>
      </c>
      <c r="J49" s="82">
        <f>H59</f>
        <v>2622.9979999999996</v>
      </c>
      <c r="K49" s="82">
        <f>I49-J49</f>
        <v>0.0020000000004074536</v>
      </c>
    </row>
    <row r="50" spans="1:11" ht="18.75">
      <c r="A50" s="67"/>
      <c r="B50" s="425" t="s">
        <v>27</v>
      </c>
      <c r="C50" s="425"/>
      <c r="D50" s="425"/>
      <c r="E50" s="425"/>
      <c r="F50" s="425"/>
      <c r="G50" s="80">
        <v>5.37</v>
      </c>
      <c r="H50" s="84">
        <f>ROUND(G50*C42,2)</f>
        <v>1953.61</v>
      </c>
      <c r="I50" s="84">
        <f>I47-I49</f>
        <v>3588.8200000000006</v>
      </c>
      <c r="J50" s="82">
        <f>H66</f>
        <v>0</v>
      </c>
      <c r="K50" s="82">
        <f>I50-J50</f>
        <v>3588.8200000000006</v>
      </c>
    </row>
    <row r="51" spans="1:11" ht="39" customHeight="1">
      <c r="A51" s="67"/>
      <c r="B51" s="47"/>
      <c r="C51" s="47"/>
      <c r="D51" s="47"/>
      <c r="E51" s="47"/>
      <c r="F51" s="47"/>
      <c r="G51" s="47"/>
      <c r="H51" s="47"/>
      <c r="I51" s="47"/>
      <c r="J51" s="47"/>
      <c r="K51" s="47"/>
    </row>
    <row r="52" spans="1:11" ht="18" customHeight="1">
      <c r="A52" s="47"/>
      <c r="B52" s="68"/>
      <c r="C52" s="70"/>
      <c r="D52" s="67"/>
      <c r="E52" s="67"/>
      <c r="F52" s="67"/>
      <c r="G52" s="140" t="s">
        <v>178</v>
      </c>
      <c r="H52" s="140" t="s">
        <v>1</v>
      </c>
      <c r="I52" s="140" t="s">
        <v>2</v>
      </c>
      <c r="J52" s="141" t="s">
        <v>179</v>
      </c>
      <c r="K52" s="141" t="s">
        <v>180</v>
      </c>
    </row>
    <row r="53" spans="2:11" s="49" customFormat="1" ht="18" customHeight="1">
      <c r="B53" s="426" t="s">
        <v>177</v>
      </c>
      <c r="C53" s="426"/>
      <c r="D53" s="426"/>
      <c r="E53" s="426"/>
      <c r="F53" s="455"/>
      <c r="G53" s="140">
        <f>'11 13г'!J53</f>
        <v>295.4700000000001</v>
      </c>
      <c r="H53" s="140">
        <f>P48</f>
        <v>408.9</v>
      </c>
      <c r="I53" s="140">
        <f>O48</f>
        <v>550.25</v>
      </c>
      <c r="J53" s="139">
        <f>G53+H53-I53</f>
        <v>154.12000000000012</v>
      </c>
      <c r="K53" s="139">
        <v>0</v>
      </c>
    </row>
    <row r="54" spans="1:11" ht="18" customHeight="1">
      <c r="A54" s="47"/>
      <c r="B54" s="90"/>
      <c r="C54" s="90"/>
      <c r="D54" s="90"/>
      <c r="E54" s="90"/>
      <c r="F54" s="90"/>
      <c r="G54" s="91"/>
      <c r="H54" s="92"/>
      <c r="I54" s="92"/>
      <c r="J54" s="93"/>
      <c r="K54" s="94"/>
    </row>
    <row r="55" spans="1:11" ht="56.25" customHeight="1">
      <c r="A55" s="47"/>
      <c r="B55" s="68"/>
      <c r="C55" s="70"/>
      <c r="D55" s="67"/>
      <c r="E55" s="67"/>
      <c r="F55" s="67"/>
      <c r="G55" s="68"/>
      <c r="H55" s="68"/>
      <c r="I55" s="67"/>
      <c r="J55" s="47"/>
      <c r="K55" s="47"/>
    </row>
    <row r="56" spans="1:11" ht="18.75">
      <c r="A56" s="67"/>
      <c r="B56" s="47"/>
      <c r="C56" s="95"/>
      <c r="D56" s="96"/>
      <c r="E56" s="96"/>
      <c r="F56" s="96"/>
      <c r="G56" s="97" t="s">
        <v>140</v>
      </c>
      <c r="H56" s="97" t="s">
        <v>149</v>
      </c>
      <c r="I56" s="67"/>
      <c r="J56" s="47"/>
      <c r="K56" s="47"/>
    </row>
    <row r="57" spans="1:11" ht="18.75">
      <c r="A57" s="67"/>
      <c r="B57" s="47"/>
      <c r="C57" s="95"/>
      <c r="D57" s="96"/>
      <c r="E57" s="96"/>
      <c r="F57" s="96"/>
      <c r="G57" s="78" t="s">
        <v>25</v>
      </c>
      <c r="H57" s="78" t="s">
        <v>25</v>
      </c>
      <c r="I57" s="67"/>
      <c r="J57" s="47"/>
      <c r="K57" s="47"/>
    </row>
    <row r="58" spans="1:12" ht="36.75" customHeight="1">
      <c r="A58" s="98" t="s">
        <v>150</v>
      </c>
      <c r="B58" s="456" t="s">
        <v>176</v>
      </c>
      <c r="C58" s="457"/>
      <c r="D58" s="457"/>
      <c r="E58" s="457"/>
      <c r="F58" s="457"/>
      <c r="G58" s="50"/>
      <c r="H58" s="81">
        <f>ROUND(H59+H66,2)</f>
        <v>2623</v>
      </c>
      <c r="I58" s="67"/>
      <c r="J58" s="47"/>
      <c r="K58" s="47"/>
      <c r="L58" s="99">
        <f>I47-H58</f>
        <v>3588.8200000000006</v>
      </c>
    </row>
    <row r="59" spans="1:12" ht="18.75">
      <c r="A59" s="100" t="s">
        <v>152</v>
      </c>
      <c r="B59" s="428" t="s">
        <v>153</v>
      </c>
      <c r="C59" s="429"/>
      <c r="D59" s="429"/>
      <c r="E59" s="429"/>
      <c r="F59" s="430"/>
      <c r="G59" s="101">
        <f>G60+G61+G63+G65</f>
        <v>7.21</v>
      </c>
      <c r="H59" s="138">
        <f>H60+H61+H63+H65</f>
        <v>2622.9979999999996</v>
      </c>
      <c r="I59" s="67"/>
      <c r="J59" s="47"/>
      <c r="K59" s="47"/>
      <c r="L59" s="103" t="e">
        <f>G72+L58</f>
        <v>#VALUE!</v>
      </c>
    </row>
    <row r="60" spans="1:11" ht="34.5" customHeight="1">
      <c r="A60" s="136" t="s">
        <v>154</v>
      </c>
      <c r="B60" s="431" t="s">
        <v>155</v>
      </c>
      <c r="C60" s="432"/>
      <c r="D60" s="432"/>
      <c r="E60" s="432"/>
      <c r="F60" s="432"/>
      <c r="G60" s="137">
        <v>1.34</v>
      </c>
      <c r="H60" s="138">
        <f>ROUND(G60*C42,2)</f>
        <v>487.49</v>
      </c>
      <c r="I60" s="67"/>
      <c r="J60" s="47"/>
      <c r="K60" s="106"/>
    </row>
    <row r="61" spans="1:11" ht="18.75">
      <c r="A61" s="425" t="s">
        <v>156</v>
      </c>
      <c r="B61" s="433" t="s">
        <v>157</v>
      </c>
      <c r="C61" s="434"/>
      <c r="D61" s="434"/>
      <c r="E61" s="434"/>
      <c r="F61" s="434"/>
      <c r="G61" s="435">
        <v>2.02</v>
      </c>
      <c r="H61" s="436">
        <f>ROUND(G61*C42,2)</f>
        <v>734.88</v>
      </c>
      <c r="I61" s="67"/>
      <c r="J61" s="47"/>
      <c r="K61" s="47"/>
    </row>
    <row r="62" spans="1:11" ht="18.75" customHeight="1">
      <c r="A62" s="425"/>
      <c r="B62" s="434"/>
      <c r="C62" s="434"/>
      <c r="D62" s="434"/>
      <c r="E62" s="434"/>
      <c r="F62" s="434"/>
      <c r="G62" s="435"/>
      <c r="H62" s="436"/>
      <c r="I62" s="67"/>
      <c r="J62" s="47"/>
      <c r="K62" s="47"/>
    </row>
    <row r="63" spans="1:11" ht="21" customHeight="1">
      <c r="A63" s="425" t="s">
        <v>158</v>
      </c>
      <c r="B63" s="433" t="s">
        <v>159</v>
      </c>
      <c r="C63" s="434"/>
      <c r="D63" s="434"/>
      <c r="E63" s="434"/>
      <c r="F63" s="434"/>
      <c r="G63" s="435">
        <v>1.31</v>
      </c>
      <c r="H63" s="436">
        <f>G63*C42</f>
        <v>476.578</v>
      </c>
      <c r="I63" s="67"/>
      <c r="J63" s="47"/>
      <c r="K63" s="47"/>
    </row>
    <row r="64" spans="1:11" ht="18.75">
      <c r="A64" s="425"/>
      <c r="B64" s="434"/>
      <c r="C64" s="434"/>
      <c r="D64" s="434"/>
      <c r="E64" s="434"/>
      <c r="F64" s="434"/>
      <c r="G64" s="435"/>
      <c r="H64" s="436"/>
      <c r="I64" s="67"/>
      <c r="J64" s="47"/>
      <c r="K64" s="47"/>
    </row>
    <row r="65" spans="1:11" ht="37.5">
      <c r="A65" s="136" t="s">
        <v>160</v>
      </c>
      <c r="B65" s="434" t="s">
        <v>161</v>
      </c>
      <c r="C65" s="434"/>
      <c r="D65" s="434"/>
      <c r="E65" s="434"/>
      <c r="F65" s="434"/>
      <c r="G65" s="97">
        <v>2.54</v>
      </c>
      <c r="H65" s="107">
        <f>ROUND(G65*C42,2)</f>
        <v>924.05</v>
      </c>
      <c r="I65" s="67"/>
      <c r="J65" s="47"/>
      <c r="K65" s="47"/>
    </row>
    <row r="66" spans="1:11" ht="18.75">
      <c r="A66" s="81" t="s">
        <v>162</v>
      </c>
      <c r="B66" s="437" t="s">
        <v>163</v>
      </c>
      <c r="C66" s="438"/>
      <c r="D66" s="438"/>
      <c r="E66" s="438"/>
      <c r="F66" s="438"/>
      <c r="G66" s="81"/>
      <c r="H66" s="81">
        <f>H68+H69</f>
        <v>0</v>
      </c>
      <c r="I66" s="67"/>
      <c r="J66" s="47"/>
      <c r="K66" s="47"/>
    </row>
    <row r="67" spans="1:11" ht="38.25" customHeight="1">
      <c r="A67" s="108"/>
      <c r="B67" s="439" t="s">
        <v>182</v>
      </c>
      <c r="C67" s="432"/>
      <c r="D67" s="432"/>
      <c r="E67" s="432"/>
      <c r="F67" s="432"/>
      <c r="G67" s="109"/>
      <c r="H67" s="109"/>
      <c r="I67" s="67"/>
      <c r="J67" s="47"/>
      <c r="K67" s="47"/>
    </row>
    <row r="68" spans="1:11" ht="18.75">
      <c r="A68" s="108"/>
      <c r="B68" s="440" t="s">
        <v>175</v>
      </c>
      <c r="C68" s="441"/>
      <c r="D68" s="441"/>
      <c r="E68" s="441"/>
      <c r="F68" s="442"/>
      <c r="G68" s="107"/>
      <c r="H68" s="110">
        <v>0</v>
      </c>
      <c r="I68" s="67"/>
      <c r="J68" s="47"/>
      <c r="K68" s="47"/>
    </row>
    <row r="69" spans="1:11" ht="15" customHeight="1">
      <c r="A69" s="108"/>
      <c r="B69" s="440" t="s">
        <v>175</v>
      </c>
      <c r="C69" s="441"/>
      <c r="D69" s="441"/>
      <c r="E69" s="441"/>
      <c r="F69" s="442"/>
      <c r="G69" s="107"/>
      <c r="H69" s="110">
        <v>0</v>
      </c>
      <c r="I69" s="67"/>
      <c r="J69" s="47"/>
      <c r="K69" s="47"/>
    </row>
    <row r="70" spans="1:11" ht="18.75">
      <c r="A70" s="108"/>
      <c r="B70" s="111"/>
      <c r="C70" s="112"/>
      <c r="D70" s="112"/>
      <c r="E70" s="112"/>
      <c r="F70" s="112"/>
      <c r="G70" s="113"/>
      <c r="H70" s="113"/>
      <c r="I70" s="67"/>
      <c r="J70" s="47"/>
      <c r="K70" s="47"/>
    </row>
    <row r="71" spans="1:11" ht="18.75">
      <c r="A71" s="108"/>
      <c r="B71" s="111"/>
      <c r="C71" s="112"/>
      <c r="D71" s="112"/>
      <c r="E71" s="112"/>
      <c r="F71" s="112"/>
      <c r="G71" s="114"/>
      <c r="H71" s="67"/>
      <c r="I71" s="67"/>
      <c r="J71" s="47"/>
      <c r="K71" s="47"/>
    </row>
    <row r="72" spans="1:11" ht="18.75">
      <c r="A72" s="108"/>
      <c r="B72" s="111"/>
      <c r="C72" s="112"/>
      <c r="D72" s="112"/>
      <c r="E72" s="112"/>
      <c r="F72" s="112"/>
      <c r="G72" s="443" t="s">
        <v>27</v>
      </c>
      <c r="H72" s="444"/>
      <c r="I72" s="452" t="s">
        <v>148</v>
      </c>
      <c r="J72" s="444"/>
      <c r="K72" s="47"/>
    </row>
    <row r="73" spans="1:11" ht="18.75">
      <c r="A73" s="108"/>
      <c r="B73" s="111"/>
      <c r="C73" s="112"/>
      <c r="D73" s="112"/>
      <c r="E73" s="112"/>
      <c r="F73" s="112"/>
      <c r="G73" s="453" t="s">
        <v>25</v>
      </c>
      <c r="H73" s="454"/>
      <c r="I73" s="453" t="s">
        <v>25</v>
      </c>
      <c r="J73" s="454"/>
      <c r="K73" s="47"/>
    </row>
    <row r="74" spans="1:13" s="58" customFormat="1" ht="18.75">
      <c r="A74" s="108"/>
      <c r="B74" s="445" t="s">
        <v>167</v>
      </c>
      <c r="C74" s="438"/>
      <c r="D74" s="438"/>
      <c r="E74" s="438"/>
      <c r="F74" s="446"/>
      <c r="G74" s="435">
        <f>'11 13г'!G75:H75</f>
        <v>4631.31</v>
      </c>
      <c r="H74" s="447"/>
      <c r="I74" s="435">
        <f>'11 13г'!I75:J75</f>
        <v>12796.11</v>
      </c>
      <c r="J74" s="447"/>
      <c r="K74" s="55"/>
      <c r="L74" s="115" t="s">
        <v>168</v>
      </c>
      <c r="M74" s="115" t="s">
        <v>169</v>
      </c>
    </row>
    <row r="75" spans="1:13" ht="18.75">
      <c r="A75" s="68"/>
      <c r="B75" s="445" t="s">
        <v>170</v>
      </c>
      <c r="C75" s="438"/>
      <c r="D75" s="438"/>
      <c r="E75" s="438"/>
      <c r="F75" s="446"/>
      <c r="G75" s="435">
        <f>G74+I47-H58</f>
        <v>8220.130000000001</v>
      </c>
      <c r="H75" s="447"/>
      <c r="I75" s="448">
        <f>I74+K53+I53</f>
        <v>13346.36</v>
      </c>
      <c r="J75" s="447"/>
      <c r="K75" s="47"/>
      <c r="L75" s="85">
        <f>G75</f>
        <v>8220.130000000001</v>
      </c>
      <c r="M75" s="85">
        <f>I75</f>
        <v>13346.36</v>
      </c>
    </row>
    <row r="76" spans="1:11" ht="18.75">
      <c r="A76" s="67"/>
      <c r="B76" s="67"/>
      <c r="C76" s="67"/>
      <c r="D76" s="67"/>
      <c r="E76" s="67"/>
      <c r="F76" s="67"/>
      <c r="G76" s="69"/>
      <c r="H76" s="69"/>
      <c r="I76" s="67"/>
      <c r="J76" s="47"/>
      <c r="K76" s="47"/>
    </row>
    <row r="77" spans="1:16" ht="18.75">
      <c r="A77" s="67"/>
      <c r="B77" s="47"/>
      <c r="C77" s="47"/>
      <c r="D77" s="47"/>
      <c r="E77" s="47"/>
      <c r="F77" s="47"/>
      <c r="G77" s="116"/>
      <c r="H77" s="117" t="s">
        <v>171</v>
      </c>
      <c r="I77" s="67"/>
      <c r="J77" s="47"/>
      <c r="K77" s="47"/>
      <c r="L77" s="449" t="s">
        <v>148</v>
      </c>
      <c r="M77" s="450"/>
      <c r="N77" s="450"/>
      <c r="O77" s="450"/>
      <c r="P77" s="451"/>
    </row>
    <row r="78" spans="1:20" ht="18" customHeight="1">
      <c r="A78" s="67"/>
      <c r="B78" s="47"/>
      <c r="C78" s="47"/>
      <c r="D78" s="47"/>
      <c r="E78" s="47"/>
      <c r="F78" s="47"/>
      <c r="G78" s="67"/>
      <c r="H78" s="67"/>
      <c r="I78" s="67"/>
      <c r="J78" s="47"/>
      <c r="K78" s="47"/>
      <c r="L78" s="118" t="s">
        <v>95</v>
      </c>
      <c r="M78" s="119" t="s">
        <v>33</v>
      </c>
      <c r="N78" s="118" t="s">
        <v>1</v>
      </c>
      <c r="O78" s="118" t="s">
        <v>2</v>
      </c>
      <c r="P78" s="120" t="s">
        <v>36</v>
      </c>
      <c r="T78" s="48">
        <v>13679.47</v>
      </c>
    </row>
    <row r="79" spans="1:16" ht="18.75" hidden="1">
      <c r="A79" s="67"/>
      <c r="B79" s="47"/>
      <c r="C79" s="47"/>
      <c r="D79" s="47"/>
      <c r="E79" s="47"/>
      <c r="F79" s="47"/>
      <c r="G79" s="47"/>
      <c r="H79" s="67"/>
      <c r="I79" s="67"/>
      <c r="J79" s="47"/>
      <c r="K79" s="47"/>
      <c r="L79" s="121" t="s">
        <v>94</v>
      </c>
      <c r="M79" s="122">
        <v>79.28</v>
      </c>
      <c r="N79" s="122">
        <v>408.9</v>
      </c>
      <c r="O79" s="122">
        <v>354.96</v>
      </c>
      <c r="P79" s="122">
        <v>133.22</v>
      </c>
    </row>
    <row r="80" spans="1:16" ht="18.75" hidden="1">
      <c r="A80" s="67"/>
      <c r="B80" s="47"/>
      <c r="C80" s="47"/>
      <c r="D80" s="47"/>
      <c r="E80" s="47"/>
      <c r="F80" s="47"/>
      <c r="G80" s="47"/>
      <c r="H80" s="67"/>
      <c r="I80" s="67"/>
      <c r="J80" s="47"/>
      <c r="K80" s="47"/>
      <c r="L80" s="121" t="s">
        <v>97</v>
      </c>
      <c r="M80" s="122">
        <v>133.22</v>
      </c>
      <c r="N80" s="122">
        <v>408.9</v>
      </c>
      <c r="O80" s="122">
        <v>347.94</v>
      </c>
      <c r="P80" s="122">
        <f>N80-O80+M80</f>
        <v>194.17999999999998</v>
      </c>
    </row>
    <row r="81" spans="1:16" ht="18.75">
      <c r="A81" s="67"/>
      <c r="B81" s="47"/>
      <c r="C81" s="47"/>
      <c r="D81" s="47"/>
      <c r="E81" s="47"/>
      <c r="F81" s="47"/>
      <c r="G81" s="47"/>
      <c r="H81" s="67"/>
      <c r="I81" s="67"/>
      <c r="J81" s="47"/>
      <c r="K81" s="47"/>
      <c r="L81" s="121" t="s">
        <v>172</v>
      </c>
      <c r="M81" s="122">
        <v>194.18</v>
      </c>
      <c r="N81" s="122">
        <v>408.9</v>
      </c>
      <c r="O81" s="122">
        <v>213.16</v>
      </c>
      <c r="P81" s="122">
        <f>N81-O81+M81</f>
        <v>389.91999999999996</v>
      </c>
    </row>
    <row r="82" spans="1:16" ht="18.75">
      <c r="A82" s="67"/>
      <c r="B82" s="47"/>
      <c r="C82" s="47"/>
      <c r="D82" s="47"/>
      <c r="E82" s="47"/>
      <c r="F82" s="47"/>
      <c r="G82" s="47"/>
      <c r="H82" s="67"/>
      <c r="I82" s="67"/>
      <c r="J82" s="47"/>
      <c r="K82" s="47"/>
      <c r="L82" s="121" t="s">
        <v>102</v>
      </c>
      <c r="M82" s="122">
        <v>389.92</v>
      </c>
      <c r="N82" s="122">
        <v>408.9</v>
      </c>
      <c r="O82" s="122">
        <v>470.93</v>
      </c>
      <c r="P82" s="122">
        <v>327.89</v>
      </c>
    </row>
    <row r="83" spans="1:16" ht="18.75">
      <c r="A83" s="67"/>
      <c r="B83" s="47"/>
      <c r="C83" s="47"/>
      <c r="D83" s="47"/>
      <c r="E83" s="47"/>
      <c r="F83" s="47"/>
      <c r="G83" s="47"/>
      <c r="H83" s="67"/>
      <c r="I83" s="67"/>
      <c r="J83" s="47"/>
      <c r="K83" s="47"/>
      <c r="L83" s="121" t="s">
        <v>111</v>
      </c>
      <c r="M83" s="122">
        <v>327.89</v>
      </c>
      <c r="N83" s="122">
        <v>408.9</v>
      </c>
      <c r="O83" s="123">
        <v>487.67</v>
      </c>
      <c r="P83" s="122">
        <v>249.12</v>
      </c>
    </row>
    <row r="84" spans="1:16" ht="18.75">
      <c r="A84" s="47" t="s">
        <v>173</v>
      </c>
      <c r="B84" s="47"/>
      <c r="C84" s="47"/>
      <c r="D84" s="47"/>
      <c r="E84" s="47"/>
      <c r="F84" s="47" t="s">
        <v>31</v>
      </c>
      <c r="G84" s="47"/>
      <c r="H84" s="67"/>
      <c r="I84" s="67"/>
      <c r="J84" s="47"/>
      <c r="K84" s="47"/>
      <c r="L84" s="124" t="s">
        <v>112</v>
      </c>
      <c r="M84" s="122">
        <v>249.12</v>
      </c>
      <c r="N84" s="122">
        <v>408.9</v>
      </c>
      <c r="O84" s="122">
        <v>392.4</v>
      </c>
      <c r="P84" s="122">
        <v>265.62</v>
      </c>
    </row>
    <row r="85" spans="8:16" ht="18.75">
      <c r="H85" s="47"/>
      <c r="I85" s="47"/>
      <c r="J85" s="47"/>
      <c r="K85" s="47"/>
      <c r="L85" s="121" t="s">
        <v>114</v>
      </c>
      <c r="M85" s="126">
        <f>P84</f>
        <v>265.62</v>
      </c>
      <c r="N85" s="127">
        <v>408.9</v>
      </c>
      <c r="O85" s="127">
        <v>358.52</v>
      </c>
      <c r="P85" s="126">
        <f>M85+N85-O85</f>
        <v>316</v>
      </c>
    </row>
    <row r="86" spans="1:13" ht="18.7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M86" s="128"/>
    </row>
  </sheetData>
  <sheetProtection password="ECC7" sheet="1" formatCells="0" formatColumns="0" formatRows="0" insertColumns="0" insertRows="0" insertHyperlinks="0" deleteColumns="0" deleteRows="0" sort="0" autoFilter="0" pivotTables="0"/>
  <mergeCells count="34">
    <mergeCell ref="C14:D15"/>
    <mergeCell ref="A35:K36"/>
    <mergeCell ref="B47:F47"/>
    <mergeCell ref="B48:F48"/>
    <mergeCell ref="B49:F49"/>
    <mergeCell ref="B50:F50"/>
    <mergeCell ref="B53:F53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B65:F65"/>
    <mergeCell ref="B66:F66"/>
    <mergeCell ref="B67:F67"/>
    <mergeCell ref="B68:F68"/>
    <mergeCell ref="B69:F69"/>
    <mergeCell ref="G72:H72"/>
    <mergeCell ref="B75:F75"/>
    <mergeCell ref="G75:H75"/>
    <mergeCell ref="I75:J75"/>
    <mergeCell ref="L77:P77"/>
    <mergeCell ref="I72:J72"/>
    <mergeCell ref="G73:H73"/>
    <mergeCell ref="I73:J73"/>
    <mergeCell ref="B74:F74"/>
    <mergeCell ref="G74:H74"/>
    <mergeCell ref="I74:J74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Z86"/>
  <sheetViews>
    <sheetView view="pageBreakPreview" zoomScale="80" zoomScaleSheetLayoutView="80" zoomScalePageLayoutView="0" workbookViewId="0" topLeftCell="A57">
      <selection activeCell="Y80" sqref="Y80"/>
    </sheetView>
  </sheetViews>
  <sheetFormatPr defaultColWidth="9.140625" defaultRowHeight="15" outlineLevelCol="1"/>
  <cols>
    <col min="1" max="1" width="6.8515625" style="125" customWidth="1"/>
    <col min="2" max="2" width="10.00390625" style="48" customWidth="1"/>
    <col min="3" max="3" width="12.57421875" style="48" customWidth="1"/>
    <col min="4" max="4" width="10.57421875" style="48" customWidth="1"/>
    <col min="5" max="5" width="10.28125" style="48" customWidth="1"/>
    <col min="6" max="6" width="8.00390625" style="48" customWidth="1"/>
    <col min="7" max="7" width="11.140625" style="48" customWidth="1"/>
    <col min="8" max="8" width="13.00390625" style="48" customWidth="1"/>
    <col min="9" max="9" width="12.00390625" style="48" customWidth="1"/>
    <col min="10" max="10" width="14.28125" style="48" customWidth="1"/>
    <col min="11" max="11" width="18.421875" style="48" customWidth="1"/>
    <col min="12" max="12" width="13.421875" style="48" hidden="1" customWidth="1" outlineLevel="1"/>
    <col min="13" max="13" width="10.00390625" style="48" hidden="1" customWidth="1" outlineLevel="1"/>
    <col min="14" max="14" width="11.421875" style="48" hidden="1" customWidth="1" outlineLevel="1"/>
    <col min="15" max="15" width="10.28125" style="48" hidden="1" customWidth="1" outlineLevel="1"/>
    <col min="16" max="16" width="10.00390625" style="48" hidden="1" customWidth="1" outlineLevel="1"/>
    <col min="17" max="17" width="7.421875" style="48" hidden="1" customWidth="1" outlineLevel="1"/>
    <col min="18" max="18" width="9.140625" style="48" customWidth="1" collapsed="1"/>
    <col min="19" max="21" width="9.140625" style="48" customWidth="1"/>
    <col min="22" max="22" width="11.140625" style="48" bestFit="1" customWidth="1"/>
    <col min="23" max="26" width="13.140625" style="48" bestFit="1" customWidth="1"/>
    <col min="27" max="42" width="9.140625" style="48" customWidth="1"/>
    <col min="43" max="43" width="3.7109375" style="48" customWidth="1"/>
    <col min="44" max="16384" width="9.140625" style="48" customWidth="1"/>
  </cols>
  <sheetData>
    <row r="1" spans="1:11" ht="12.75" customHeight="1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.75" hidden="1">
      <c r="A2" s="47"/>
      <c r="B2" s="49" t="s">
        <v>125</v>
      </c>
      <c r="C2" s="49"/>
      <c r="D2" s="49" t="s">
        <v>126</v>
      </c>
      <c r="E2" s="49"/>
      <c r="F2" s="49" t="s">
        <v>127</v>
      </c>
      <c r="G2" s="49"/>
      <c r="H2" s="49"/>
      <c r="I2" s="47"/>
      <c r="J2" s="47"/>
      <c r="K2" s="47"/>
    </row>
    <row r="3" spans="1:11" ht="18.75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.5" customHeight="1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8.75" hidden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8.75" hidden="1">
      <c r="A6" s="47"/>
      <c r="B6" s="50"/>
      <c r="C6" s="51" t="s">
        <v>0</v>
      </c>
      <c r="D6" s="51" t="s">
        <v>1</v>
      </c>
      <c r="E6" s="51"/>
      <c r="F6" s="51" t="s">
        <v>2</v>
      </c>
      <c r="G6" s="51" t="s">
        <v>3</v>
      </c>
      <c r="H6" s="51" t="s">
        <v>4</v>
      </c>
      <c r="I6" s="51" t="s">
        <v>5</v>
      </c>
      <c r="J6" s="51"/>
      <c r="K6" s="52"/>
    </row>
    <row r="7" spans="1:11" ht="18.75" hidden="1">
      <c r="A7" s="47"/>
      <c r="B7" s="50"/>
      <c r="C7" s="51" t="s">
        <v>6</v>
      </c>
      <c r="D7" s="51"/>
      <c r="E7" s="51"/>
      <c r="F7" s="51"/>
      <c r="G7" s="51" t="s">
        <v>7</v>
      </c>
      <c r="H7" s="51" t="s">
        <v>8</v>
      </c>
      <c r="I7" s="51" t="s">
        <v>9</v>
      </c>
      <c r="J7" s="51"/>
      <c r="K7" s="52"/>
    </row>
    <row r="8" spans="1:11" ht="18.75" hidden="1">
      <c r="A8" s="47"/>
      <c r="B8" s="50" t="s">
        <v>128</v>
      </c>
      <c r="C8" s="53">
        <v>48.28</v>
      </c>
      <c r="D8" s="53">
        <v>0</v>
      </c>
      <c r="E8" s="53"/>
      <c r="F8" s="54"/>
      <c r="G8" s="50"/>
      <c r="H8" s="53">
        <v>0</v>
      </c>
      <c r="I8" s="54">
        <v>48.28</v>
      </c>
      <c r="J8" s="50"/>
      <c r="K8" s="55"/>
    </row>
    <row r="9" spans="1:11" ht="18.75" hidden="1">
      <c r="A9" s="47"/>
      <c r="B9" s="50" t="s">
        <v>11</v>
      </c>
      <c r="C9" s="53">
        <v>4790.06</v>
      </c>
      <c r="D9" s="53">
        <v>3707.55</v>
      </c>
      <c r="E9" s="53"/>
      <c r="F9" s="54">
        <v>2795.32</v>
      </c>
      <c r="G9" s="50"/>
      <c r="H9" s="53">
        <v>2795.32</v>
      </c>
      <c r="I9" s="54">
        <v>5702.29</v>
      </c>
      <c r="J9" s="50"/>
      <c r="K9" s="55"/>
    </row>
    <row r="10" spans="1:11" ht="18.75" hidden="1">
      <c r="A10" s="47"/>
      <c r="B10" s="50" t="s">
        <v>12</v>
      </c>
      <c r="C10" s="50"/>
      <c r="D10" s="53">
        <f>SUM(D8:D9)</f>
        <v>3707.55</v>
      </c>
      <c r="E10" s="53"/>
      <c r="F10" s="50"/>
      <c r="G10" s="50"/>
      <c r="H10" s="53">
        <f>SUM(H8:H9)</f>
        <v>2795.32</v>
      </c>
      <c r="I10" s="50"/>
      <c r="J10" s="50"/>
      <c r="K10" s="55"/>
    </row>
    <row r="11" spans="1:11" ht="18.75" hidden="1">
      <c r="A11" s="47"/>
      <c r="B11" s="47" t="s">
        <v>129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7.5" customHeight="1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8.25" customHeight="1" hidden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7" ht="18.75" hidden="1">
      <c r="A14" s="47"/>
      <c r="B14" s="56" t="s">
        <v>95</v>
      </c>
      <c r="C14" s="416" t="s">
        <v>14</v>
      </c>
      <c r="D14" s="417"/>
      <c r="E14" s="146"/>
      <c r="F14" s="51"/>
      <c r="G14" s="51"/>
      <c r="H14" s="51"/>
      <c r="I14" s="51" t="s">
        <v>17</v>
      </c>
      <c r="J14" s="55"/>
      <c r="K14" s="55"/>
      <c r="L14" s="58"/>
      <c r="M14" s="58"/>
      <c r="N14" s="58"/>
      <c r="O14" s="58"/>
      <c r="P14" s="58"/>
      <c r="Q14" s="58"/>
    </row>
    <row r="15" spans="1:17" ht="14.25" customHeight="1" hidden="1">
      <c r="A15" s="47"/>
      <c r="B15" s="59"/>
      <c r="C15" s="418"/>
      <c r="D15" s="419"/>
      <c r="E15" s="147"/>
      <c r="F15" s="51"/>
      <c r="G15" s="51"/>
      <c r="H15" s="51" t="s">
        <v>105</v>
      </c>
      <c r="I15" s="51"/>
      <c r="J15" s="55"/>
      <c r="K15" s="55"/>
      <c r="L15" s="58"/>
      <c r="M15" s="58"/>
      <c r="N15" s="58"/>
      <c r="O15" s="58"/>
      <c r="P15" s="58"/>
      <c r="Q15" s="58"/>
    </row>
    <row r="16" spans="1:17" ht="3.75" customHeight="1" hidden="1">
      <c r="A16" s="47"/>
      <c r="B16" s="61"/>
      <c r="C16" s="50"/>
      <c r="D16" s="50"/>
      <c r="E16" s="50"/>
      <c r="F16" s="50"/>
      <c r="G16" s="50"/>
      <c r="H16" s="50"/>
      <c r="I16" s="50"/>
      <c r="J16" s="55"/>
      <c r="K16" s="55"/>
      <c r="L16" s="58"/>
      <c r="M16" s="58"/>
      <c r="N16" s="58"/>
      <c r="O16" s="58"/>
      <c r="P16" s="58"/>
      <c r="Q16" s="58"/>
    </row>
    <row r="17" spans="1:17" ht="13.5" customHeight="1" hidden="1">
      <c r="A17" s="47"/>
      <c r="B17" s="50"/>
      <c r="C17" s="50"/>
      <c r="D17" s="50"/>
      <c r="E17" s="50"/>
      <c r="F17" s="50"/>
      <c r="G17" s="50"/>
      <c r="H17" s="50"/>
      <c r="I17" s="50"/>
      <c r="J17" s="55"/>
      <c r="K17" s="55"/>
      <c r="L17" s="58"/>
      <c r="M17" s="58"/>
      <c r="N17" s="58"/>
      <c r="O17" s="58"/>
      <c r="P17" s="58"/>
      <c r="Q17" s="58"/>
    </row>
    <row r="18" spans="1:17" ht="0.75" customHeight="1" hidden="1">
      <c r="A18" s="47"/>
      <c r="B18" s="50"/>
      <c r="C18" s="50"/>
      <c r="D18" s="50"/>
      <c r="E18" s="50"/>
      <c r="F18" s="50"/>
      <c r="G18" s="50"/>
      <c r="H18" s="50"/>
      <c r="I18" s="50"/>
      <c r="J18" s="55"/>
      <c r="K18" s="55"/>
      <c r="L18" s="58"/>
      <c r="M18" s="58"/>
      <c r="N18" s="58"/>
      <c r="O18" s="58"/>
      <c r="P18" s="58"/>
      <c r="Q18" s="58"/>
    </row>
    <row r="19" spans="1:17" ht="14.25" customHeight="1" hidden="1" thickBot="1">
      <c r="A19" s="47"/>
      <c r="B19" s="50"/>
      <c r="C19" s="50"/>
      <c r="D19" s="50"/>
      <c r="E19" s="50"/>
      <c r="F19" s="50"/>
      <c r="G19" s="50"/>
      <c r="H19" s="50"/>
      <c r="I19" s="50"/>
      <c r="J19" s="55"/>
      <c r="K19" s="55"/>
      <c r="L19" s="58"/>
      <c r="M19" s="58"/>
      <c r="N19" s="58"/>
      <c r="O19" s="58"/>
      <c r="P19" s="58"/>
      <c r="Q19" s="58"/>
    </row>
    <row r="20" spans="1:17" ht="0.75" customHeight="1" hidden="1">
      <c r="A20" s="47"/>
      <c r="B20" s="50"/>
      <c r="C20" s="50"/>
      <c r="D20" s="50"/>
      <c r="E20" s="50"/>
      <c r="F20" s="50"/>
      <c r="G20" s="50"/>
      <c r="H20" s="50"/>
      <c r="I20" s="50"/>
      <c r="J20" s="55"/>
      <c r="K20" s="55"/>
      <c r="L20" s="58"/>
      <c r="M20" s="58"/>
      <c r="N20" s="58"/>
      <c r="O20" s="58"/>
      <c r="P20" s="58"/>
      <c r="Q20" s="58"/>
    </row>
    <row r="21" spans="1:17" ht="19.5" hidden="1" thickBot="1">
      <c r="A21" s="47"/>
      <c r="B21" s="50"/>
      <c r="C21" s="50"/>
      <c r="D21" s="50"/>
      <c r="E21" s="50"/>
      <c r="F21" s="50"/>
      <c r="G21" s="62" t="s">
        <v>130</v>
      </c>
      <c r="H21" s="63" t="s">
        <v>85</v>
      </c>
      <c r="I21" s="50"/>
      <c r="J21" s="55"/>
      <c r="K21" s="55"/>
      <c r="L21" s="58"/>
      <c r="M21" s="58"/>
      <c r="N21" s="58"/>
      <c r="O21" s="58"/>
      <c r="P21" s="58"/>
      <c r="Q21" s="58"/>
    </row>
    <row r="22" spans="1:17" ht="18.75" hidden="1">
      <c r="A22" s="47"/>
      <c r="B22" s="64" t="s">
        <v>63</v>
      </c>
      <c r="C22" s="64"/>
      <c r="D22" s="64"/>
      <c r="E22" s="64"/>
      <c r="F22" s="53"/>
      <c r="G22" s="50">
        <v>347.8</v>
      </c>
      <c r="H22" s="50">
        <v>7.55</v>
      </c>
      <c r="I22" s="54">
        <f>G22*H22</f>
        <v>2625.89</v>
      </c>
      <c r="J22" s="55"/>
      <c r="K22" s="55"/>
      <c r="L22" s="58"/>
      <c r="M22" s="58"/>
      <c r="N22" s="58"/>
      <c r="O22" s="58"/>
      <c r="P22" s="58"/>
      <c r="Q22" s="58"/>
    </row>
    <row r="23" spans="1:17" ht="18.75" hidden="1">
      <c r="A23" s="47"/>
      <c r="B23" s="64" t="s">
        <v>64</v>
      </c>
      <c r="C23" s="64"/>
      <c r="D23" s="64"/>
      <c r="E23" s="64"/>
      <c r="F23" s="50"/>
      <c r="G23" s="50"/>
      <c r="H23" s="50"/>
      <c r="I23" s="50"/>
      <c r="J23" s="55"/>
      <c r="K23" s="55"/>
      <c r="L23" s="58"/>
      <c r="M23" s="58"/>
      <c r="N23" s="58"/>
      <c r="O23" s="58"/>
      <c r="P23" s="58"/>
      <c r="Q23" s="58"/>
    </row>
    <row r="24" spans="1:17" ht="2.25" customHeight="1" hidden="1">
      <c r="A24" s="47"/>
      <c r="B24" s="64" t="s">
        <v>65</v>
      </c>
      <c r="C24" s="64" t="s">
        <v>66</v>
      </c>
      <c r="D24" s="64"/>
      <c r="E24" s="64"/>
      <c r="F24" s="50"/>
      <c r="G24" s="50"/>
      <c r="H24" s="50"/>
      <c r="I24" s="50"/>
      <c r="J24" s="55"/>
      <c r="K24" s="55"/>
      <c r="L24" s="58"/>
      <c r="M24" s="58"/>
      <c r="N24" s="58"/>
      <c r="O24" s="58"/>
      <c r="P24" s="58"/>
      <c r="Q24" s="58"/>
    </row>
    <row r="25" spans="1:17" ht="14.25" customHeight="1" hidden="1">
      <c r="A25" s="47"/>
      <c r="B25" s="64" t="s">
        <v>67</v>
      </c>
      <c r="C25" s="64"/>
      <c r="D25" s="64"/>
      <c r="E25" s="64"/>
      <c r="F25" s="50"/>
      <c r="G25" s="50"/>
      <c r="H25" s="50"/>
      <c r="I25" s="50"/>
      <c r="J25" s="55"/>
      <c r="K25" s="55"/>
      <c r="L25" s="58"/>
      <c r="M25" s="58"/>
      <c r="N25" s="58"/>
      <c r="O25" s="58"/>
      <c r="P25" s="58"/>
      <c r="Q25" s="58"/>
    </row>
    <row r="26" spans="1:17" ht="18.75" hidden="1">
      <c r="A26" s="47"/>
      <c r="B26" s="50"/>
      <c r="C26" s="50"/>
      <c r="D26" s="50"/>
      <c r="E26" s="50"/>
      <c r="F26" s="50"/>
      <c r="G26" s="50"/>
      <c r="H26" s="50"/>
      <c r="I26" s="50"/>
      <c r="J26" s="55"/>
      <c r="K26" s="55"/>
      <c r="L26" s="58"/>
      <c r="M26" s="58"/>
      <c r="N26" s="58"/>
      <c r="O26" s="58"/>
      <c r="P26" s="58"/>
      <c r="Q26" s="58"/>
    </row>
    <row r="27" spans="1:17" ht="0.75" customHeight="1" hidden="1">
      <c r="A27" s="47"/>
      <c r="B27" s="50"/>
      <c r="C27" s="50"/>
      <c r="D27" s="50"/>
      <c r="E27" s="50"/>
      <c r="F27" s="50"/>
      <c r="G27" s="50"/>
      <c r="H27" s="50"/>
      <c r="I27" s="50"/>
      <c r="J27" s="55"/>
      <c r="K27" s="55"/>
      <c r="L27" s="58"/>
      <c r="M27" s="58"/>
      <c r="N27" s="58"/>
      <c r="O27" s="58"/>
      <c r="P27" s="58"/>
      <c r="Q27" s="58"/>
    </row>
    <row r="28" spans="1:17" ht="3.75" customHeight="1" hidden="1">
      <c r="A28" s="47"/>
      <c r="B28" s="50"/>
      <c r="C28" s="50"/>
      <c r="D28" s="50"/>
      <c r="E28" s="50"/>
      <c r="F28" s="50"/>
      <c r="G28" s="50"/>
      <c r="H28" s="50"/>
      <c r="I28" s="50"/>
      <c r="J28" s="55"/>
      <c r="K28" s="55"/>
      <c r="L28" s="58"/>
      <c r="M28" s="58"/>
      <c r="N28" s="58"/>
      <c r="O28" s="58"/>
      <c r="P28" s="58"/>
      <c r="Q28" s="58"/>
    </row>
    <row r="29" spans="1:17" ht="18.75" hidden="1">
      <c r="A29" s="47"/>
      <c r="B29" s="50"/>
      <c r="C29" s="50"/>
      <c r="D29" s="50"/>
      <c r="E29" s="50"/>
      <c r="F29" s="50"/>
      <c r="G29" s="50"/>
      <c r="H29" s="50"/>
      <c r="I29" s="50"/>
      <c r="J29" s="55"/>
      <c r="K29" s="55"/>
      <c r="L29" s="58"/>
      <c r="M29" s="58"/>
      <c r="N29" s="58"/>
      <c r="O29" s="58"/>
      <c r="P29" s="58"/>
      <c r="Q29" s="58"/>
    </row>
    <row r="30" spans="1:17" ht="0.75" customHeight="1" hidden="1">
      <c r="A30" s="47"/>
      <c r="B30" s="50"/>
      <c r="C30" s="50"/>
      <c r="D30" s="50"/>
      <c r="E30" s="50"/>
      <c r="F30" s="50"/>
      <c r="G30" s="50"/>
      <c r="H30" s="50"/>
      <c r="I30" s="50"/>
      <c r="J30" s="55"/>
      <c r="K30" s="55"/>
      <c r="L30" s="58"/>
      <c r="M30" s="58"/>
      <c r="N30" s="58"/>
      <c r="O30" s="58"/>
      <c r="P30" s="58"/>
      <c r="Q30" s="58"/>
    </row>
    <row r="31" spans="1:17" ht="18.75" hidden="1">
      <c r="A31" s="47"/>
      <c r="B31" s="50"/>
      <c r="C31" s="50"/>
      <c r="D31" s="50"/>
      <c r="E31" s="50"/>
      <c r="F31" s="50"/>
      <c r="G31" s="50"/>
      <c r="H31" s="50"/>
      <c r="I31" s="50"/>
      <c r="J31" s="55"/>
      <c r="K31" s="55"/>
      <c r="L31" s="58"/>
      <c r="M31" s="58"/>
      <c r="N31" s="58"/>
      <c r="O31" s="58"/>
      <c r="P31" s="58"/>
      <c r="Q31" s="58"/>
    </row>
    <row r="32" spans="1:17" ht="18.75" hidden="1">
      <c r="A32" s="47"/>
      <c r="B32" s="50"/>
      <c r="C32" s="50"/>
      <c r="D32" s="50"/>
      <c r="E32" s="50"/>
      <c r="F32" s="50"/>
      <c r="G32" s="50"/>
      <c r="H32" s="50"/>
      <c r="I32" s="50"/>
      <c r="J32" s="55"/>
      <c r="K32" s="55"/>
      <c r="L32" s="58"/>
      <c r="M32" s="58"/>
      <c r="N32" s="58"/>
      <c r="O32" s="58"/>
      <c r="P32" s="58"/>
      <c r="Q32" s="58"/>
    </row>
    <row r="33" spans="1:17" ht="18.75" hidden="1">
      <c r="A33" s="47"/>
      <c r="B33" s="50"/>
      <c r="C33" s="50"/>
      <c r="D33" s="50"/>
      <c r="E33" s="50"/>
      <c r="F33" s="50"/>
      <c r="G33" s="51"/>
      <c r="H33" s="51"/>
      <c r="I33" s="65"/>
      <c r="J33" s="55"/>
      <c r="K33" s="55"/>
      <c r="L33" s="58"/>
      <c r="M33" s="58"/>
      <c r="N33" s="58"/>
      <c r="O33" s="58"/>
      <c r="P33" s="58"/>
      <c r="Q33" s="58"/>
    </row>
    <row r="34" spans="1:17" ht="18.75" hidden="1">
      <c r="A34" s="47"/>
      <c r="B34" s="50"/>
      <c r="C34" s="50"/>
      <c r="D34" s="50"/>
      <c r="E34" s="50"/>
      <c r="F34" s="50"/>
      <c r="G34" s="50"/>
      <c r="H34" s="50" t="s">
        <v>18</v>
      </c>
      <c r="I34" s="66">
        <f>SUM(I17:I33)</f>
        <v>2625.89</v>
      </c>
      <c r="J34" s="55"/>
      <c r="K34" s="55"/>
      <c r="L34" s="58"/>
      <c r="M34" s="58"/>
      <c r="N34" s="58"/>
      <c r="O34" s="58"/>
      <c r="P34" s="58"/>
      <c r="Q34" s="58"/>
    </row>
    <row r="35" spans="1:11" ht="15">
      <c r="A35" s="420" t="s">
        <v>131</v>
      </c>
      <c r="B35" s="420"/>
      <c r="C35" s="420"/>
      <c r="D35" s="420"/>
      <c r="E35" s="420"/>
      <c r="F35" s="420"/>
      <c r="G35" s="420"/>
      <c r="H35" s="420"/>
      <c r="I35" s="420"/>
      <c r="J35" s="420"/>
      <c r="K35" s="420"/>
    </row>
    <row r="36" spans="1:11" ht="15">
      <c r="A36" s="420"/>
      <c r="B36" s="420"/>
      <c r="C36" s="420"/>
      <c r="D36" s="420"/>
      <c r="E36" s="420"/>
      <c r="F36" s="420"/>
      <c r="G36" s="420"/>
      <c r="H36" s="420"/>
      <c r="I36" s="420"/>
      <c r="J36" s="420"/>
      <c r="K36" s="420"/>
    </row>
    <row r="37" spans="1:11" ht="18.75" hidden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ht="18.75" hidden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26" ht="18.75">
      <c r="A39" s="67"/>
      <c r="B39" s="68"/>
      <c r="C39" s="68"/>
      <c r="D39" s="68"/>
      <c r="E39" s="68"/>
      <c r="F39" s="68"/>
      <c r="G39" s="68"/>
      <c r="H39" s="67"/>
      <c r="I39" s="67"/>
      <c r="J39" s="47"/>
      <c r="K39" s="47"/>
      <c r="V39" s="458" t="s">
        <v>203</v>
      </c>
      <c r="W39" s="458"/>
      <c r="X39" s="458"/>
      <c r="Y39" s="458"/>
      <c r="Z39" s="458"/>
    </row>
    <row r="40" spans="1:26" ht="18.75">
      <c r="A40" s="67"/>
      <c r="B40" s="67" t="s">
        <v>132</v>
      </c>
      <c r="C40" s="68"/>
      <c r="D40" s="68"/>
      <c r="E40" s="68"/>
      <c r="F40" s="68"/>
      <c r="G40" s="67"/>
      <c r="H40" s="68"/>
      <c r="I40" s="67"/>
      <c r="J40" s="47"/>
      <c r="K40" s="47"/>
      <c r="U40" s="155" t="s">
        <v>204</v>
      </c>
      <c r="V40" s="148" t="s">
        <v>186</v>
      </c>
      <c r="W40" s="148" t="s">
        <v>187</v>
      </c>
      <c r="X40" s="148" t="s">
        <v>8</v>
      </c>
      <c r="Y40" s="148" t="s">
        <v>188</v>
      </c>
      <c r="Z40" s="148" t="s">
        <v>189</v>
      </c>
    </row>
    <row r="41" spans="1:26" ht="18.75">
      <c r="A41" s="67"/>
      <c r="B41" s="68" t="s">
        <v>133</v>
      </c>
      <c r="C41" s="67" t="s">
        <v>134</v>
      </c>
      <c r="D41" s="67"/>
      <c r="E41" s="67"/>
      <c r="F41" s="68"/>
      <c r="G41" s="67"/>
      <c r="H41" s="68"/>
      <c r="I41" s="67"/>
      <c r="J41" s="47"/>
      <c r="K41" s="47"/>
      <c r="U41" s="149" t="s">
        <v>190</v>
      </c>
      <c r="V41" s="150">
        <f>G53</f>
        <v>154.12000000000012</v>
      </c>
      <c r="W41" s="150">
        <f>H53</f>
        <v>408.9</v>
      </c>
      <c r="X41" s="150">
        <f>I53</f>
        <v>332.76</v>
      </c>
      <c r="Y41" s="150">
        <f>J53</f>
        <v>230.2600000000001</v>
      </c>
      <c r="Z41" s="150">
        <f>K53</f>
        <v>0</v>
      </c>
    </row>
    <row r="42" spans="1:26" ht="18.75">
      <c r="A42" s="67"/>
      <c r="B42" s="68" t="s">
        <v>135</v>
      </c>
      <c r="C42" s="69">
        <v>363.79999999999995</v>
      </c>
      <c r="D42" s="67" t="s">
        <v>136</v>
      </c>
      <c r="E42" s="67"/>
      <c r="F42" s="68"/>
      <c r="G42" s="67"/>
      <c r="H42" s="68"/>
      <c r="I42" s="67"/>
      <c r="J42" s="47"/>
      <c r="K42" s="47"/>
      <c r="U42" s="149" t="s">
        <v>191</v>
      </c>
      <c r="V42" s="151"/>
      <c r="W42" s="151"/>
      <c r="X42" s="151"/>
      <c r="Y42" s="150">
        <f aca="true" t="shared" si="0" ref="Y42:Y52">V42+W42-X42</f>
        <v>0</v>
      </c>
      <c r="Z42" s="151"/>
    </row>
    <row r="43" spans="1:26" ht="18" customHeight="1">
      <c r="A43" s="67"/>
      <c r="B43" s="68" t="s">
        <v>137</v>
      </c>
      <c r="C43" s="70" t="s">
        <v>184</v>
      </c>
      <c r="D43" s="67" t="s">
        <v>185</v>
      </c>
      <c r="E43" s="67"/>
      <c r="F43" s="67"/>
      <c r="G43" s="68"/>
      <c r="H43" s="68"/>
      <c r="I43" s="67"/>
      <c r="J43" s="47"/>
      <c r="K43" s="47"/>
      <c r="U43" s="149" t="s">
        <v>192</v>
      </c>
      <c r="V43" s="151"/>
      <c r="W43" s="151"/>
      <c r="X43" s="151"/>
      <c r="Y43" s="150">
        <f t="shared" si="0"/>
        <v>0</v>
      </c>
      <c r="Z43" s="151"/>
    </row>
    <row r="44" spans="1:26" ht="18" customHeight="1">
      <c r="A44" s="67"/>
      <c r="B44" s="68"/>
      <c r="C44" s="70"/>
      <c r="D44" s="67"/>
      <c r="E44" s="67"/>
      <c r="F44" s="67"/>
      <c r="G44" s="68"/>
      <c r="H44" s="68"/>
      <c r="I44" s="67"/>
      <c r="J44" s="47"/>
      <c r="K44" s="47"/>
      <c r="U44" s="149" t="s">
        <v>193</v>
      </c>
      <c r="V44" s="152"/>
      <c r="W44" s="152"/>
      <c r="X44" s="152"/>
      <c r="Y44" s="150">
        <f t="shared" si="0"/>
        <v>0</v>
      </c>
      <c r="Z44" s="152"/>
    </row>
    <row r="45" spans="1:26" s="77" customFormat="1" ht="56.25">
      <c r="A45" s="71"/>
      <c r="B45" s="72"/>
      <c r="C45" s="73"/>
      <c r="D45" s="71"/>
      <c r="E45" s="71"/>
      <c r="F45" s="71"/>
      <c r="G45" s="74" t="s">
        <v>140</v>
      </c>
      <c r="H45" s="75" t="s">
        <v>1</v>
      </c>
      <c r="I45" s="75" t="s">
        <v>2</v>
      </c>
      <c r="J45" s="76" t="s">
        <v>141</v>
      </c>
      <c r="K45" s="76" t="s">
        <v>142</v>
      </c>
      <c r="U45" s="149" t="s">
        <v>194</v>
      </c>
      <c r="V45" s="151"/>
      <c r="W45" s="151"/>
      <c r="X45" s="151"/>
      <c r="Y45" s="150">
        <f t="shared" si="0"/>
        <v>0</v>
      </c>
      <c r="Z45" s="151"/>
    </row>
    <row r="46" spans="1:26" ht="18.75">
      <c r="A46" s="67"/>
      <c r="B46" s="68"/>
      <c r="C46" s="70"/>
      <c r="D46" s="67"/>
      <c r="E46" s="67"/>
      <c r="F46" s="67"/>
      <c r="G46" s="78" t="s">
        <v>25</v>
      </c>
      <c r="H46" s="78" t="s">
        <v>25</v>
      </c>
      <c r="I46" s="78" t="s">
        <v>25</v>
      </c>
      <c r="J46" s="79"/>
      <c r="K46" s="79"/>
      <c r="U46" s="149" t="s">
        <v>195</v>
      </c>
      <c r="V46" s="151"/>
      <c r="W46" s="151"/>
      <c r="X46" s="151"/>
      <c r="Y46" s="150">
        <f t="shared" si="0"/>
        <v>0</v>
      </c>
      <c r="Z46" s="151"/>
    </row>
    <row r="47" spans="1:26" ht="33" customHeight="1">
      <c r="A47" s="67"/>
      <c r="B47" s="421" t="s">
        <v>143</v>
      </c>
      <c r="C47" s="421"/>
      <c r="D47" s="421"/>
      <c r="E47" s="421"/>
      <c r="F47" s="421"/>
      <c r="G47" s="80">
        <f>G49+G50</f>
        <v>12.58</v>
      </c>
      <c r="H47" s="81">
        <f>ROUND(G47*C42,2)-0.01</f>
        <v>4576.59</v>
      </c>
      <c r="I47" s="81">
        <f>M48+N48</f>
        <v>3941.05</v>
      </c>
      <c r="J47" s="82">
        <f>J49+J50</f>
        <v>2622.9979999999996</v>
      </c>
      <c r="K47" s="82">
        <f>K49+K50</f>
        <v>1318.0520000000006</v>
      </c>
      <c r="M47" s="142" t="s">
        <v>144</v>
      </c>
      <c r="N47" s="142" t="s">
        <v>145</v>
      </c>
      <c r="O47" s="142" t="s">
        <v>183</v>
      </c>
      <c r="P47" s="142" t="s">
        <v>146</v>
      </c>
      <c r="U47" s="149" t="s">
        <v>196</v>
      </c>
      <c r="V47" s="151"/>
      <c r="W47" s="151"/>
      <c r="X47" s="151"/>
      <c r="Y47" s="150">
        <f t="shared" si="0"/>
        <v>0</v>
      </c>
      <c r="Z47" s="151"/>
    </row>
    <row r="48" spans="1:26" ht="18" customHeight="1">
      <c r="A48" s="67"/>
      <c r="B48" s="422" t="s">
        <v>147</v>
      </c>
      <c r="C48" s="423"/>
      <c r="D48" s="423"/>
      <c r="E48" s="423"/>
      <c r="F48" s="424"/>
      <c r="G48" s="80"/>
      <c r="H48" s="84"/>
      <c r="I48" s="84"/>
      <c r="J48" s="79"/>
      <c r="K48" s="79"/>
      <c r="M48" s="85">
        <v>3941.05</v>
      </c>
      <c r="N48" s="142">
        <v>0</v>
      </c>
      <c r="O48" s="142">
        <v>408.9</v>
      </c>
      <c r="P48" s="142">
        <v>332.76</v>
      </c>
      <c r="U48" s="149" t="s">
        <v>197</v>
      </c>
      <c r="V48" s="151"/>
      <c r="W48" s="151"/>
      <c r="X48" s="151"/>
      <c r="Y48" s="150">
        <f t="shared" si="0"/>
        <v>0</v>
      </c>
      <c r="Z48" s="151"/>
    </row>
    <row r="49" spans="1:26" ht="18" customHeight="1">
      <c r="A49" s="67"/>
      <c r="B49" s="425" t="s">
        <v>11</v>
      </c>
      <c r="C49" s="425"/>
      <c r="D49" s="425"/>
      <c r="E49" s="425"/>
      <c r="F49" s="425"/>
      <c r="G49" s="80">
        <f>G59</f>
        <v>7.21</v>
      </c>
      <c r="H49" s="84">
        <f>ROUND(G49*C42,2)</f>
        <v>2623</v>
      </c>
      <c r="I49" s="84">
        <f>H49</f>
        <v>2623</v>
      </c>
      <c r="J49" s="82">
        <f>H59</f>
        <v>2622.9979999999996</v>
      </c>
      <c r="K49" s="82">
        <f>I49-J49</f>
        <v>0.0020000000004074536</v>
      </c>
      <c r="U49" s="149" t="s">
        <v>198</v>
      </c>
      <c r="V49" s="151"/>
      <c r="W49" s="151"/>
      <c r="X49" s="151"/>
      <c r="Y49" s="150">
        <f t="shared" si="0"/>
        <v>0</v>
      </c>
      <c r="Z49" s="151"/>
    </row>
    <row r="50" spans="1:26" ht="18.75">
      <c r="A50" s="67"/>
      <c r="B50" s="425" t="s">
        <v>27</v>
      </c>
      <c r="C50" s="425"/>
      <c r="D50" s="425"/>
      <c r="E50" s="425"/>
      <c r="F50" s="425"/>
      <c r="G50" s="80">
        <v>5.37</v>
      </c>
      <c r="H50" s="84">
        <f>ROUND(G50*C42,2)</f>
        <v>1953.61</v>
      </c>
      <c r="I50" s="84">
        <f>I47-I49</f>
        <v>1318.0500000000002</v>
      </c>
      <c r="J50" s="82">
        <f>H66</f>
        <v>0</v>
      </c>
      <c r="K50" s="82">
        <f>I50-J50</f>
        <v>1318.0500000000002</v>
      </c>
      <c r="U50" s="149" t="s">
        <v>199</v>
      </c>
      <c r="V50" s="151"/>
      <c r="W50" s="151"/>
      <c r="X50" s="151"/>
      <c r="Y50" s="150">
        <f t="shared" si="0"/>
        <v>0</v>
      </c>
      <c r="Z50" s="151"/>
    </row>
    <row r="51" spans="1:26" ht="39" customHeight="1">
      <c r="A51" s="67"/>
      <c r="B51" s="47"/>
      <c r="C51" s="47"/>
      <c r="D51" s="47"/>
      <c r="E51" s="47"/>
      <c r="F51" s="47"/>
      <c r="G51" s="47"/>
      <c r="H51" s="47"/>
      <c r="I51" s="47"/>
      <c r="J51" s="47"/>
      <c r="K51" s="47"/>
      <c r="U51" s="149" t="s">
        <v>200</v>
      </c>
      <c r="V51" s="151"/>
      <c r="W51" s="151"/>
      <c r="X51" s="151"/>
      <c r="Y51" s="150">
        <f t="shared" si="0"/>
        <v>0</v>
      </c>
      <c r="Z51" s="151"/>
    </row>
    <row r="52" spans="1:26" ht="18" customHeight="1">
      <c r="A52" s="47"/>
      <c r="B52" s="68"/>
      <c r="C52" s="70"/>
      <c r="D52" s="67"/>
      <c r="E52" s="67"/>
      <c r="F52" s="67"/>
      <c r="G52" s="140" t="s">
        <v>178</v>
      </c>
      <c r="H52" s="140" t="s">
        <v>1</v>
      </c>
      <c r="I52" s="140" t="s">
        <v>2</v>
      </c>
      <c r="J52" s="141" t="s">
        <v>179</v>
      </c>
      <c r="K52" s="141" t="s">
        <v>180</v>
      </c>
      <c r="U52" s="149" t="s">
        <v>201</v>
      </c>
      <c r="V52" s="151"/>
      <c r="W52" s="151"/>
      <c r="X52" s="151"/>
      <c r="Y52" s="150">
        <f t="shared" si="0"/>
        <v>0</v>
      </c>
      <c r="Z52" s="151"/>
    </row>
    <row r="53" spans="2:26" s="49" customFormat="1" ht="18" customHeight="1">
      <c r="B53" s="426" t="s">
        <v>177</v>
      </c>
      <c r="C53" s="426"/>
      <c r="D53" s="426"/>
      <c r="E53" s="426"/>
      <c r="F53" s="455"/>
      <c r="G53" s="140">
        <f>'12 13г'!J53</f>
        <v>154.12000000000012</v>
      </c>
      <c r="H53" s="140">
        <f>O48</f>
        <v>408.9</v>
      </c>
      <c r="I53" s="140">
        <f>P48</f>
        <v>332.76</v>
      </c>
      <c r="J53" s="139">
        <f>G53+H53-I53</f>
        <v>230.2600000000001</v>
      </c>
      <c r="K53" s="139">
        <v>0</v>
      </c>
      <c r="U53" s="153" t="s">
        <v>202</v>
      </c>
      <c r="V53" s="154">
        <f>SUM(V41:V52)</f>
        <v>154.12000000000012</v>
      </c>
      <c r="W53" s="154">
        <f>SUM(W41:W52)</f>
        <v>408.9</v>
      </c>
      <c r="X53" s="154">
        <f>SUM(X41:X52)</f>
        <v>332.76</v>
      </c>
      <c r="Y53" s="154">
        <f>SUM(Y41:Y52)</f>
        <v>230.2600000000001</v>
      </c>
      <c r="Z53" s="154">
        <f>SUM(Z41:Z52)</f>
        <v>0</v>
      </c>
    </row>
    <row r="54" spans="1:11" ht="18" customHeight="1">
      <c r="A54" s="47"/>
      <c r="B54" s="90"/>
      <c r="C54" s="90"/>
      <c r="D54" s="90"/>
      <c r="E54" s="90"/>
      <c r="F54" s="90"/>
      <c r="G54" s="91"/>
      <c r="H54" s="92"/>
      <c r="I54" s="92"/>
      <c r="J54" s="93"/>
      <c r="K54" s="94"/>
    </row>
    <row r="55" spans="1:11" ht="56.25" customHeight="1">
      <c r="A55" s="47"/>
      <c r="B55" s="68"/>
      <c r="C55" s="70"/>
      <c r="D55" s="67"/>
      <c r="E55" s="67"/>
      <c r="F55" s="67"/>
      <c r="G55" s="68"/>
      <c r="H55" s="68"/>
      <c r="I55" s="67"/>
      <c r="J55" s="47"/>
      <c r="K55" s="47"/>
    </row>
    <row r="56" spans="1:11" ht="18.75">
      <c r="A56" s="67"/>
      <c r="B56" s="47"/>
      <c r="C56" s="95"/>
      <c r="D56" s="96"/>
      <c r="E56" s="96"/>
      <c r="F56" s="96"/>
      <c r="G56" s="97" t="s">
        <v>140</v>
      </c>
      <c r="H56" s="97" t="s">
        <v>149</v>
      </c>
      <c r="I56" s="67"/>
      <c r="J56" s="47"/>
      <c r="K56" s="47"/>
    </row>
    <row r="57" spans="1:11" ht="18.75">
      <c r="A57" s="67"/>
      <c r="B57" s="47"/>
      <c r="C57" s="95"/>
      <c r="D57" s="96"/>
      <c r="E57" s="96"/>
      <c r="F57" s="96"/>
      <c r="G57" s="78" t="s">
        <v>25</v>
      </c>
      <c r="H57" s="78" t="s">
        <v>25</v>
      </c>
      <c r="I57" s="67"/>
      <c r="J57" s="47"/>
      <c r="K57" s="47"/>
    </row>
    <row r="58" spans="1:12" ht="36.75" customHeight="1">
      <c r="A58" s="98" t="s">
        <v>150</v>
      </c>
      <c r="B58" s="456" t="s">
        <v>176</v>
      </c>
      <c r="C58" s="457"/>
      <c r="D58" s="457"/>
      <c r="E58" s="457"/>
      <c r="F58" s="457"/>
      <c r="G58" s="50"/>
      <c r="H58" s="81">
        <f>ROUND(H59+H66,2)</f>
        <v>2623</v>
      </c>
      <c r="I58" s="67"/>
      <c r="J58" s="47"/>
      <c r="K58" s="47"/>
      <c r="L58" s="99">
        <f>I47-H58</f>
        <v>1318.0500000000002</v>
      </c>
    </row>
    <row r="59" spans="1:12" ht="18.75">
      <c r="A59" s="100" t="s">
        <v>152</v>
      </c>
      <c r="B59" s="428" t="s">
        <v>153</v>
      </c>
      <c r="C59" s="429"/>
      <c r="D59" s="429"/>
      <c r="E59" s="429"/>
      <c r="F59" s="430"/>
      <c r="G59" s="101">
        <f>G60+G61+G63+G65</f>
        <v>7.21</v>
      </c>
      <c r="H59" s="144">
        <f>H60+H61+H63+H65</f>
        <v>2622.9979999999996</v>
      </c>
      <c r="I59" s="67"/>
      <c r="J59" s="47"/>
      <c r="K59" s="47"/>
      <c r="L59" s="103" t="e">
        <f>G72+L58</f>
        <v>#VALUE!</v>
      </c>
    </row>
    <row r="60" spans="1:11" ht="34.5" customHeight="1">
      <c r="A60" s="145" t="s">
        <v>154</v>
      </c>
      <c r="B60" s="431" t="s">
        <v>155</v>
      </c>
      <c r="C60" s="432"/>
      <c r="D60" s="432"/>
      <c r="E60" s="432"/>
      <c r="F60" s="432"/>
      <c r="G60" s="143">
        <v>1.34</v>
      </c>
      <c r="H60" s="144">
        <f>ROUND(G60*C42,2)</f>
        <v>487.49</v>
      </c>
      <c r="I60" s="67"/>
      <c r="J60" s="47"/>
      <c r="K60" s="106"/>
    </row>
    <row r="61" spans="1:11" ht="18.75">
      <c r="A61" s="425" t="s">
        <v>156</v>
      </c>
      <c r="B61" s="433" t="s">
        <v>157</v>
      </c>
      <c r="C61" s="434"/>
      <c r="D61" s="434"/>
      <c r="E61" s="434"/>
      <c r="F61" s="434"/>
      <c r="G61" s="435">
        <v>2.02</v>
      </c>
      <c r="H61" s="436">
        <f>ROUND(G61*C42,2)</f>
        <v>734.88</v>
      </c>
      <c r="I61" s="67"/>
      <c r="J61" s="47"/>
      <c r="K61" s="47"/>
    </row>
    <row r="62" spans="1:11" ht="18.75" customHeight="1">
      <c r="A62" s="425"/>
      <c r="B62" s="434"/>
      <c r="C62" s="434"/>
      <c r="D62" s="434"/>
      <c r="E62" s="434"/>
      <c r="F62" s="434"/>
      <c r="G62" s="435"/>
      <c r="H62" s="436"/>
      <c r="I62" s="67"/>
      <c r="J62" s="47"/>
      <c r="K62" s="47"/>
    </row>
    <row r="63" spans="1:11" ht="21" customHeight="1">
      <c r="A63" s="425" t="s">
        <v>158</v>
      </c>
      <c r="B63" s="433" t="s">
        <v>159</v>
      </c>
      <c r="C63" s="434"/>
      <c r="D63" s="434"/>
      <c r="E63" s="434"/>
      <c r="F63" s="434"/>
      <c r="G63" s="435">
        <v>1.31</v>
      </c>
      <c r="H63" s="436">
        <f>G63*C42</f>
        <v>476.578</v>
      </c>
      <c r="I63" s="67"/>
      <c r="J63" s="47"/>
      <c r="K63" s="47"/>
    </row>
    <row r="64" spans="1:11" ht="18.75">
      <c r="A64" s="425"/>
      <c r="B64" s="434"/>
      <c r="C64" s="434"/>
      <c r="D64" s="434"/>
      <c r="E64" s="434"/>
      <c r="F64" s="434"/>
      <c r="G64" s="435"/>
      <c r="H64" s="436"/>
      <c r="I64" s="67"/>
      <c r="J64" s="47"/>
      <c r="K64" s="47"/>
    </row>
    <row r="65" spans="1:11" ht="37.5">
      <c r="A65" s="145" t="s">
        <v>160</v>
      </c>
      <c r="B65" s="434" t="s">
        <v>161</v>
      </c>
      <c r="C65" s="434"/>
      <c r="D65" s="434"/>
      <c r="E65" s="434"/>
      <c r="F65" s="434"/>
      <c r="G65" s="97">
        <v>2.54</v>
      </c>
      <c r="H65" s="107">
        <f>ROUND(G65*C42,2)</f>
        <v>924.05</v>
      </c>
      <c r="I65" s="67"/>
      <c r="J65" s="47"/>
      <c r="K65" s="47"/>
    </row>
    <row r="66" spans="1:11" ht="18.75">
      <c r="A66" s="81" t="s">
        <v>162</v>
      </c>
      <c r="B66" s="437" t="s">
        <v>163</v>
      </c>
      <c r="C66" s="438"/>
      <c r="D66" s="438"/>
      <c r="E66" s="438"/>
      <c r="F66" s="438"/>
      <c r="G66" s="81"/>
      <c r="H66" s="81">
        <f>H68+H69</f>
        <v>0</v>
      </c>
      <c r="I66" s="67"/>
      <c r="J66" s="47"/>
      <c r="K66" s="47"/>
    </row>
    <row r="67" spans="1:11" ht="38.25" customHeight="1">
      <c r="A67" s="108"/>
      <c r="B67" s="439" t="s">
        <v>182</v>
      </c>
      <c r="C67" s="432"/>
      <c r="D67" s="432"/>
      <c r="E67" s="432"/>
      <c r="F67" s="432"/>
      <c r="G67" s="109"/>
      <c r="H67" s="109"/>
      <c r="I67" s="67"/>
      <c r="J67" s="47"/>
      <c r="K67" s="47"/>
    </row>
    <row r="68" spans="1:11" ht="18.75">
      <c r="A68" s="108"/>
      <c r="B68" s="440" t="s">
        <v>175</v>
      </c>
      <c r="C68" s="441"/>
      <c r="D68" s="441"/>
      <c r="E68" s="441"/>
      <c r="F68" s="442"/>
      <c r="G68" s="107"/>
      <c r="H68" s="110">
        <v>0</v>
      </c>
      <c r="I68" s="67"/>
      <c r="J68" s="47"/>
      <c r="K68" s="47"/>
    </row>
    <row r="69" spans="1:11" ht="15" customHeight="1">
      <c r="A69" s="108"/>
      <c r="B69" s="440" t="s">
        <v>175</v>
      </c>
      <c r="C69" s="441"/>
      <c r="D69" s="441"/>
      <c r="E69" s="441"/>
      <c r="F69" s="442"/>
      <c r="G69" s="107"/>
      <c r="H69" s="110">
        <v>0</v>
      </c>
      <c r="I69" s="67"/>
      <c r="J69" s="47"/>
      <c r="K69" s="47"/>
    </row>
    <row r="70" spans="1:11" ht="18.75">
      <c r="A70" s="108"/>
      <c r="B70" s="111"/>
      <c r="C70" s="112"/>
      <c r="D70" s="112"/>
      <c r="E70" s="112"/>
      <c r="F70" s="112"/>
      <c r="G70" s="113"/>
      <c r="H70" s="113"/>
      <c r="I70" s="67"/>
      <c r="J70" s="47"/>
      <c r="K70" s="47"/>
    </row>
    <row r="71" spans="1:11" ht="18.75">
      <c r="A71" s="108"/>
      <c r="B71" s="111"/>
      <c r="C71" s="112"/>
      <c r="D71" s="112"/>
      <c r="E71" s="112"/>
      <c r="F71" s="112"/>
      <c r="G71" s="114"/>
      <c r="H71" s="67"/>
      <c r="I71" s="67"/>
      <c r="J71" s="47"/>
      <c r="K71" s="47"/>
    </row>
    <row r="72" spans="1:11" ht="18.75">
      <c r="A72" s="108"/>
      <c r="B72" s="111"/>
      <c r="C72" s="112"/>
      <c r="D72" s="112"/>
      <c r="E72" s="112"/>
      <c r="F72" s="112"/>
      <c r="G72" s="443" t="s">
        <v>27</v>
      </c>
      <c r="H72" s="444"/>
      <c r="I72" s="452" t="s">
        <v>148</v>
      </c>
      <c r="J72" s="444"/>
      <c r="K72" s="47"/>
    </row>
    <row r="73" spans="1:11" ht="18.75">
      <c r="A73" s="108"/>
      <c r="B73" s="111"/>
      <c r="C73" s="112"/>
      <c r="D73" s="112"/>
      <c r="E73" s="112"/>
      <c r="F73" s="112"/>
      <c r="G73" s="453" t="s">
        <v>25</v>
      </c>
      <c r="H73" s="454"/>
      <c r="I73" s="453" t="s">
        <v>25</v>
      </c>
      <c r="J73" s="454"/>
      <c r="K73" s="47"/>
    </row>
    <row r="74" spans="1:13" s="58" customFormat="1" ht="18.75">
      <c r="A74" s="108"/>
      <c r="B74" s="445" t="s">
        <v>167</v>
      </c>
      <c r="C74" s="438"/>
      <c r="D74" s="438"/>
      <c r="E74" s="438"/>
      <c r="F74" s="446"/>
      <c r="G74" s="435">
        <f>'12 13г'!G75:H75</f>
        <v>8220.130000000001</v>
      </c>
      <c r="H74" s="447"/>
      <c r="I74" s="435">
        <f>'12 13г'!I75:J75</f>
        <v>13346.36</v>
      </c>
      <c r="J74" s="447"/>
      <c r="K74" s="55"/>
      <c r="L74" s="115" t="s">
        <v>168</v>
      </c>
      <c r="M74" s="115" t="s">
        <v>169</v>
      </c>
    </row>
    <row r="75" spans="1:13" ht="18.75">
      <c r="A75" s="68"/>
      <c r="B75" s="445" t="s">
        <v>170</v>
      </c>
      <c r="C75" s="438"/>
      <c r="D75" s="438"/>
      <c r="E75" s="438"/>
      <c r="F75" s="446"/>
      <c r="G75" s="435">
        <f>G74+I47-H58</f>
        <v>9538.18</v>
      </c>
      <c r="H75" s="447"/>
      <c r="I75" s="448">
        <f>I74+K53+I53</f>
        <v>13679.12</v>
      </c>
      <c r="J75" s="447"/>
      <c r="K75" s="47"/>
      <c r="L75" s="85">
        <f>G75</f>
        <v>9538.18</v>
      </c>
      <c r="M75" s="85">
        <f>I75</f>
        <v>13679.12</v>
      </c>
    </row>
    <row r="76" spans="1:11" ht="18.75">
      <c r="A76" s="67"/>
      <c r="B76" s="67"/>
      <c r="C76" s="67"/>
      <c r="D76" s="67"/>
      <c r="E76" s="67"/>
      <c r="F76" s="67"/>
      <c r="G76" s="69"/>
      <c r="H76" s="69"/>
      <c r="I76" s="67"/>
      <c r="J76" s="47"/>
      <c r="K76" s="47"/>
    </row>
    <row r="77" spans="1:16" ht="18.75">
      <c r="A77" s="67"/>
      <c r="B77" s="47"/>
      <c r="C77" s="47"/>
      <c r="D77" s="47"/>
      <c r="E77" s="47"/>
      <c r="F77" s="47"/>
      <c r="G77" s="116"/>
      <c r="H77" s="117" t="s">
        <v>171</v>
      </c>
      <c r="I77" s="67"/>
      <c r="J77" s="47"/>
      <c r="K77" s="47"/>
      <c r="L77" s="449" t="s">
        <v>148</v>
      </c>
      <c r="M77" s="450"/>
      <c r="N77" s="450"/>
      <c r="O77" s="450"/>
      <c r="P77" s="451"/>
    </row>
    <row r="78" spans="1:16" ht="18" customHeight="1">
      <c r="A78" s="67"/>
      <c r="B78" s="47"/>
      <c r="C78" s="47"/>
      <c r="D78" s="47"/>
      <c r="E78" s="47"/>
      <c r="F78" s="47"/>
      <c r="G78" s="67"/>
      <c r="H78" s="67"/>
      <c r="I78" s="67"/>
      <c r="J78" s="47"/>
      <c r="K78" s="47"/>
      <c r="L78" s="118" t="s">
        <v>95</v>
      </c>
      <c r="M78" s="119" t="s">
        <v>33</v>
      </c>
      <c r="N78" s="118" t="s">
        <v>1</v>
      </c>
      <c r="O78" s="118" t="s">
        <v>2</v>
      </c>
      <c r="P78" s="120" t="s">
        <v>36</v>
      </c>
    </row>
    <row r="79" spans="1:16" ht="18.75" hidden="1">
      <c r="A79" s="67"/>
      <c r="B79" s="47"/>
      <c r="C79" s="47"/>
      <c r="D79" s="47"/>
      <c r="E79" s="47"/>
      <c r="F79" s="47"/>
      <c r="G79" s="47"/>
      <c r="H79" s="67"/>
      <c r="I79" s="67"/>
      <c r="J79" s="47"/>
      <c r="K79" s="47"/>
      <c r="L79" s="121" t="s">
        <v>94</v>
      </c>
      <c r="M79" s="122">
        <v>79.28</v>
      </c>
      <c r="N79" s="122">
        <v>408.9</v>
      </c>
      <c r="O79" s="122">
        <v>354.96</v>
      </c>
      <c r="P79" s="122">
        <v>133.22</v>
      </c>
    </row>
    <row r="80" spans="1:16" ht="18.75" hidden="1">
      <c r="A80" s="67"/>
      <c r="B80" s="47"/>
      <c r="C80" s="47"/>
      <c r="D80" s="47"/>
      <c r="E80" s="47"/>
      <c r="F80" s="47"/>
      <c r="G80" s="47"/>
      <c r="H80" s="67"/>
      <c r="I80" s="67"/>
      <c r="J80" s="47"/>
      <c r="K80" s="47"/>
      <c r="L80" s="121" t="s">
        <v>97</v>
      </c>
      <c r="M80" s="122">
        <v>133.22</v>
      </c>
      <c r="N80" s="122">
        <v>408.9</v>
      </c>
      <c r="O80" s="122">
        <v>347.94</v>
      </c>
      <c r="P80" s="122">
        <f>N80-O80+M80</f>
        <v>194.17999999999998</v>
      </c>
    </row>
    <row r="81" spans="1:16" ht="18.75">
      <c r="A81" s="67"/>
      <c r="B81" s="47"/>
      <c r="C81" s="47"/>
      <c r="D81" s="47"/>
      <c r="E81" s="47"/>
      <c r="F81" s="47"/>
      <c r="G81" s="47"/>
      <c r="H81" s="67"/>
      <c r="I81" s="67"/>
      <c r="J81" s="47"/>
      <c r="K81" s="47"/>
      <c r="L81" s="121" t="s">
        <v>172</v>
      </c>
      <c r="M81" s="122">
        <v>194.18</v>
      </c>
      <c r="N81" s="122">
        <v>408.9</v>
      </c>
      <c r="O81" s="122">
        <v>213.16</v>
      </c>
      <c r="P81" s="122">
        <f>N81-O81+M81</f>
        <v>389.91999999999996</v>
      </c>
    </row>
    <row r="82" spans="1:16" ht="18.75">
      <c r="A82" s="67"/>
      <c r="B82" s="47"/>
      <c r="C82" s="47"/>
      <c r="D82" s="47"/>
      <c r="E82" s="47"/>
      <c r="F82" s="47"/>
      <c r="G82" s="47"/>
      <c r="H82" s="67"/>
      <c r="I82" s="67"/>
      <c r="J82" s="47"/>
      <c r="K82" s="47"/>
      <c r="L82" s="121" t="s">
        <v>102</v>
      </c>
      <c r="M82" s="122">
        <v>389.92</v>
      </c>
      <c r="N82" s="122">
        <v>408.9</v>
      </c>
      <c r="O82" s="122">
        <v>470.93</v>
      </c>
      <c r="P82" s="122">
        <v>327.89</v>
      </c>
    </row>
    <row r="83" spans="1:16" ht="18.75">
      <c r="A83" s="67"/>
      <c r="B83" s="47"/>
      <c r="C83" s="47"/>
      <c r="D83" s="47"/>
      <c r="E83" s="47"/>
      <c r="F83" s="47"/>
      <c r="G83" s="47"/>
      <c r="H83" s="67"/>
      <c r="I83" s="67"/>
      <c r="J83" s="47"/>
      <c r="K83" s="47"/>
      <c r="L83" s="121" t="s">
        <v>111</v>
      </c>
      <c r="M83" s="122">
        <v>327.89</v>
      </c>
      <c r="N83" s="122">
        <v>408.9</v>
      </c>
      <c r="O83" s="123">
        <v>487.67</v>
      </c>
      <c r="P83" s="122">
        <v>249.12</v>
      </c>
    </row>
    <row r="84" spans="1:16" ht="18.75">
      <c r="A84" s="47" t="s">
        <v>173</v>
      </c>
      <c r="B84" s="47"/>
      <c r="C84" s="47"/>
      <c r="D84" s="47"/>
      <c r="E84" s="47"/>
      <c r="F84" s="47" t="s">
        <v>31</v>
      </c>
      <c r="G84" s="47"/>
      <c r="H84" s="67"/>
      <c r="I84" s="67"/>
      <c r="J84" s="47"/>
      <c r="K84" s="47"/>
      <c r="L84" s="124" t="s">
        <v>112</v>
      </c>
      <c r="M84" s="122">
        <v>249.12</v>
      </c>
      <c r="N84" s="122">
        <v>408.9</v>
      </c>
      <c r="O84" s="122">
        <v>392.4</v>
      </c>
      <c r="P84" s="122">
        <v>265.62</v>
      </c>
    </row>
    <row r="85" spans="8:16" ht="18.75">
      <c r="H85" s="47"/>
      <c r="I85" s="47"/>
      <c r="J85" s="47"/>
      <c r="K85" s="47"/>
      <c r="L85" s="121" t="s">
        <v>114</v>
      </c>
      <c r="M85" s="126">
        <f>P84</f>
        <v>265.62</v>
      </c>
      <c r="N85" s="127">
        <v>408.9</v>
      </c>
      <c r="O85" s="127">
        <v>358.52</v>
      </c>
      <c r="P85" s="126">
        <f>M85+N85-O85</f>
        <v>316</v>
      </c>
    </row>
    <row r="86" spans="1:13" ht="18.7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M86" s="128"/>
    </row>
  </sheetData>
  <sheetProtection password="ECC7" sheet="1" formatCells="0" formatColumns="0" formatRows="0" insertColumns="0" insertRows="0" insertHyperlinks="0" deleteColumns="0" deleteRows="0" sort="0" autoFilter="0" pivotTables="0"/>
  <mergeCells count="35">
    <mergeCell ref="V39:Z39"/>
    <mergeCell ref="B75:F75"/>
    <mergeCell ref="G75:H75"/>
    <mergeCell ref="I75:J75"/>
    <mergeCell ref="L77:P77"/>
    <mergeCell ref="I72:J72"/>
    <mergeCell ref="G73:H73"/>
    <mergeCell ref="I73:J73"/>
    <mergeCell ref="B74:F74"/>
    <mergeCell ref="G74:H74"/>
    <mergeCell ref="I74:J74"/>
    <mergeCell ref="B65:F65"/>
    <mergeCell ref="B66:F66"/>
    <mergeCell ref="B67:F67"/>
    <mergeCell ref="B68:F68"/>
    <mergeCell ref="B69:F69"/>
    <mergeCell ref="G72:H72"/>
    <mergeCell ref="G61:G62"/>
    <mergeCell ref="H61:H62"/>
    <mergeCell ref="A63:A64"/>
    <mergeCell ref="B63:F64"/>
    <mergeCell ref="G63:G64"/>
    <mergeCell ref="H63:H64"/>
    <mergeCell ref="B53:F53"/>
    <mergeCell ref="B58:F58"/>
    <mergeCell ref="B59:F59"/>
    <mergeCell ref="B60:F60"/>
    <mergeCell ref="A61:A62"/>
    <mergeCell ref="B61:F62"/>
    <mergeCell ref="C14:D15"/>
    <mergeCell ref="A35:K36"/>
    <mergeCell ref="B47:F47"/>
    <mergeCell ref="B48:F48"/>
    <mergeCell ref="B49:F49"/>
    <mergeCell ref="B50:F50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AA86"/>
  <sheetViews>
    <sheetView view="pageBreakPreview" zoomScale="80" zoomScaleSheetLayoutView="80" zoomScalePageLayoutView="0" workbookViewId="0" topLeftCell="A51">
      <selection activeCell="Y80" sqref="Y80"/>
    </sheetView>
  </sheetViews>
  <sheetFormatPr defaultColWidth="9.140625" defaultRowHeight="15" outlineLevelCol="1"/>
  <cols>
    <col min="1" max="1" width="6.8515625" style="125" customWidth="1"/>
    <col min="2" max="2" width="10.00390625" style="48" customWidth="1"/>
    <col min="3" max="3" width="12.57421875" style="48" customWidth="1"/>
    <col min="4" max="4" width="10.57421875" style="48" customWidth="1"/>
    <col min="5" max="5" width="10.28125" style="48" customWidth="1"/>
    <col min="6" max="6" width="8.00390625" style="48" customWidth="1"/>
    <col min="7" max="7" width="11.140625" style="48" customWidth="1"/>
    <col min="8" max="8" width="13.00390625" style="48" customWidth="1"/>
    <col min="9" max="9" width="12.00390625" style="48" customWidth="1"/>
    <col min="10" max="10" width="14.28125" style="48" customWidth="1"/>
    <col min="11" max="11" width="18.421875" style="48" customWidth="1"/>
    <col min="12" max="12" width="13.421875" style="48" hidden="1" customWidth="1" outlineLevel="1"/>
    <col min="13" max="13" width="10.00390625" style="48" hidden="1" customWidth="1" outlineLevel="1"/>
    <col min="14" max="14" width="11.421875" style="48" hidden="1" customWidth="1" outlineLevel="1"/>
    <col min="15" max="15" width="10.28125" style="48" hidden="1" customWidth="1" outlineLevel="1"/>
    <col min="16" max="16" width="4.00390625" style="48" hidden="1" customWidth="1" outlineLevel="1"/>
    <col min="17" max="17" width="10.00390625" style="48" hidden="1" customWidth="1" outlineLevel="1"/>
    <col min="18" max="18" width="7.421875" style="48" hidden="1" customWidth="1" outlineLevel="1"/>
    <col min="19" max="19" width="9.140625" style="48" customWidth="1" collapsed="1"/>
    <col min="20" max="22" width="9.140625" style="48" customWidth="1"/>
    <col min="23" max="23" width="11.140625" style="48" bestFit="1" customWidth="1"/>
    <col min="24" max="27" width="13.140625" style="48" bestFit="1" customWidth="1"/>
    <col min="28" max="43" width="9.140625" style="48" customWidth="1"/>
    <col min="44" max="44" width="3.7109375" style="48" customWidth="1"/>
    <col min="45" max="16384" width="9.140625" style="48" customWidth="1"/>
  </cols>
  <sheetData>
    <row r="1" spans="1:11" ht="12.75" customHeight="1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.75" hidden="1">
      <c r="A2" s="47"/>
      <c r="B2" s="49" t="s">
        <v>125</v>
      </c>
      <c r="C2" s="49"/>
      <c r="D2" s="49" t="s">
        <v>126</v>
      </c>
      <c r="E2" s="49"/>
      <c r="F2" s="49" t="s">
        <v>127</v>
      </c>
      <c r="G2" s="49"/>
      <c r="H2" s="49"/>
      <c r="I2" s="47"/>
      <c r="J2" s="47"/>
      <c r="K2" s="47"/>
    </row>
    <row r="3" spans="1:11" ht="18.75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.5" customHeight="1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8.75" hidden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8.75" hidden="1">
      <c r="A6" s="47"/>
      <c r="B6" s="50"/>
      <c r="C6" s="51" t="s">
        <v>0</v>
      </c>
      <c r="D6" s="51" t="s">
        <v>1</v>
      </c>
      <c r="E6" s="51"/>
      <c r="F6" s="51" t="s">
        <v>2</v>
      </c>
      <c r="G6" s="51" t="s">
        <v>3</v>
      </c>
      <c r="H6" s="51" t="s">
        <v>4</v>
      </c>
      <c r="I6" s="51" t="s">
        <v>5</v>
      </c>
      <c r="J6" s="51"/>
      <c r="K6" s="52"/>
    </row>
    <row r="7" spans="1:11" ht="18.75" hidden="1">
      <c r="A7" s="47"/>
      <c r="B7" s="50"/>
      <c r="C7" s="51" t="s">
        <v>6</v>
      </c>
      <c r="D7" s="51"/>
      <c r="E7" s="51"/>
      <c r="F7" s="51"/>
      <c r="G7" s="51" t="s">
        <v>7</v>
      </c>
      <c r="H7" s="51" t="s">
        <v>8</v>
      </c>
      <c r="I7" s="51" t="s">
        <v>9</v>
      </c>
      <c r="J7" s="51"/>
      <c r="K7" s="52"/>
    </row>
    <row r="8" spans="1:11" ht="18.75" hidden="1">
      <c r="A8" s="47"/>
      <c r="B8" s="50" t="s">
        <v>128</v>
      </c>
      <c r="C8" s="53">
        <v>48.28</v>
      </c>
      <c r="D8" s="53">
        <v>0</v>
      </c>
      <c r="E8" s="53"/>
      <c r="F8" s="54"/>
      <c r="G8" s="50"/>
      <c r="H8" s="53">
        <v>0</v>
      </c>
      <c r="I8" s="54">
        <v>48.28</v>
      </c>
      <c r="J8" s="50"/>
      <c r="K8" s="55"/>
    </row>
    <row r="9" spans="1:11" ht="18.75" hidden="1">
      <c r="A9" s="47"/>
      <c r="B9" s="50" t="s">
        <v>11</v>
      </c>
      <c r="C9" s="53">
        <v>4790.06</v>
      </c>
      <c r="D9" s="53">
        <v>3707.55</v>
      </c>
      <c r="E9" s="53"/>
      <c r="F9" s="54">
        <v>2795.32</v>
      </c>
      <c r="G9" s="50"/>
      <c r="H9" s="53">
        <v>2795.32</v>
      </c>
      <c r="I9" s="54">
        <v>5702.29</v>
      </c>
      <c r="J9" s="50"/>
      <c r="K9" s="55"/>
    </row>
    <row r="10" spans="1:11" ht="18.75" hidden="1">
      <c r="A10" s="47"/>
      <c r="B10" s="50" t="s">
        <v>12</v>
      </c>
      <c r="C10" s="50"/>
      <c r="D10" s="53">
        <f>SUM(D8:D9)</f>
        <v>3707.55</v>
      </c>
      <c r="E10" s="53"/>
      <c r="F10" s="50"/>
      <c r="G10" s="50"/>
      <c r="H10" s="53">
        <f>SUM(H8:H9)</f>
        <v>2795.32</v>
      </c>
      <c r="I10" s="50"/>
      <c r="J10" s="50"/>
      <c r="K10" s="55"/>
    </row>
    <row r="11" spans="1:11" ht="18.75" hidden="1">
      <c r="A11" s="47"/>
      <c r="B11" s="47" t="s">
        <v>129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7.5" customHeight="1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8.25" customHeight="1" hidden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8" ht="18.75" hidden="1">
      <c r="A14" s="47"/>
      <c r="B14" s="56" t="s">
        <v>95</v>
      </c>
      <c r="C14" s="416" t="s">
        <v>14</v>
      </c>
      <c r="D14" s="417"/>
      <c r="E14" s="156"/>
      <c r="F14" s="51"/>
      <c r="G14" s="51"/>
      <c r="H14" s="51"/>
      <c r="I14" s="51" t="s">
        <v>17</v>
      </c>
      <c r="J14" s="55"/>
      <c r="K14" s="55"/>
      <c r="L14" s="58"/>
      <c r="M14" s="58"/>
      <c r="N14" s="58"/>
      <c r="O14" s="58"/>
      <c r="P14" s="58"/>
      <c r="Q14" s="58"/>
      <c r="R14" s="58"/>
    </row>
    <row r="15" spans="1:18" ht="14.25" customHeight="1" hidden="1">
      <c r="A15" s="47"/>
      <c r="B15" s="59"/>
      <c r="C15" s="418"/>
      <c r="D15" s="419"/>
      <c r="E15" s="157"/>
      <c r="F15" s="51"/>
      <c r="G15" s="51"/>
      <c r="H15" s="51" t="s">
        <v>105</v>
      </c>
      <c r="I15" s="51"/>
      <c r="J15" s="55"/>
      <c r="K15" s="55"/>
      <c r="L15" s="58"/>
      <c r="M15" s="58"/>
      <c r="N15" s="58"/>
      <c r="O15" s="58"/>
      <c r="P15" s="58"/>
      <c r="Q15" s="58"/>
      <c r="R15" s="58"/>
    </row>
    <row r="16" spans="1:18" ht="3.75" customHeight="1" hidden="1">
      <c r="A16" s="47"/>
      <c r="B16" s="61"/>
      <c r="C16" s="50"/>
      <c r="D16" s="50"/>
      <c r="E16" s="50"/>
      <c r="F16" s="50"/>
      <c r="G16" s="50"/>
      <c r="H16" s="50"/>
      <c r="I16" s="50"/>
      <c r="J16" s="55"/>
      <c r="K16" s="55"/>
      <c r="L16" s="58"/>
      <c r="M16" s="58"/>
      <c r="N16" s="58"/>
      <c r="O16" s="58"/>
      <c r="P16" s="58"/>
      <c r="Q16" s="58"/>
      <c r="R16" s="58"/>
    </row>
    <row r="17" spans="1:18" ht="13.5" customHeight="1" hidden="1">
      <c r="A17" s="47"/>
      <c r="B17" s="50"/>
      <c r="C17" s="50"/>
      <c r="D17" s="50"/>
      <c r="E17" s="50"/>
      <c r="F17" s="50"/>
      <c r="G17" s="50"/>
      <c r="H17" s="50"/>
      <c r="I17" s="50"/>
      <c r="J17" s="55"/>
      <c r="K17" s="55"/>
      <c r="L17" s="58"/>
      <c r="M17" s="58"/>
      <c r="N17" s="58"/>
      <c r="O17" s="58"/>
      <c r="P17" s="58"/>
      <c r="Q17" s="58"/>
      <c r="R17" s="58"/>
    </row>
    <row r="18" spans="1:18" ht="0.75" customHeight="1" hidden="1">
      <c r="A18" s="47"/>
      <c r="B18" s="50"/>
      <c r="C18" s="50"/>
      <c r="D18" s="50"/>
      <c r="E18" s="50"/>
      <c r="F18" s="50"/>
      <c r="G18" s="50"/>
      <c r="H18" s="50"/>
      <c r="I18" s="50"/>
      <c r="J18" s="55"/>
      <c r="K18" s="55"/>
      <c r="L18" s="58"/>
      <c r="M18" s="58"/>
      <c r="N18" s="58"/>
      <c r="O18" s="58"/>
      <c r="P18" s="58"/>
      <c r="Q18" s="58"/>
      <c r="R18" s="58"/>
    </row>
    <row r="19" spans="1:18" ht="14.25" customHeight="1" hidden="1" thickBot="1">
      <c r="A19" s="47"/>
      <c r="B19" s="50"/>
      <c r="C19" s="50"/>
      <c r="D19" s="50"/>
      <c r="E19" s="50"/>
      <c r="F19" s="50"/>
      <c r="G19" s="50"/>
      <c r="H19" s="50"/>
      <c r="I19" s="50"/>
      <c r="J19" s="55"/>
      <c r="K19" s="55"/>
      <c r="L19" s="58"/>
      <c r="M19" s="58"/>
      <c r="N19" s="58"/>
      <c r="O19" s="58"/>
      <c r="P19" s="58"/>
      <c r="Q19" s="58"/>
      <c r="R19" s="58"/>
    </row>
    <row r="20" spans="1:18" ht="0.75" customHeight="1" hidden="1">
      <c r="A20" s="47"/>
      <c r="B20" s="50"/>
      <c r="C20" s="50"/>
      <c r="D20" s="50"/>
      <c r="E20" s="50"/>
      <c r="F20" s="50"/>
      <c r="G20" s="50"/>
      <c r="H20" s="50"/>
      <c r="I20" s="50"/>
      <c r="J20" s="55"/>
      <c r="K20" s="55"/>
      <c r="L20" s="58"/>
      <c r="M20" s="58"/>
      <c r="N20" s="58"/>
      <c r="O20" s="58"/>
      <c r="P20" s="58"/>
      <c r="Q20" s="58"/>
      <c r="R20" s="58"/>
    </row>
    <row r="21" spans="1:18" ht="19.5" hidden="1" thickBot="1">
      <c r="A21" s="47"/>
      <c r="B21" s="50"/>
      <c r="C21" s="50"/>
      <c r="D21" s="50"/>
      <c r="E21" s="50"/>
      <c r="F21" s="50"/>
      <c r="G21" s="62" t="s">
        <v>130</v>
      </c>
      <c r="H21" s="63" t="s">
        <v>85</v>
      </c>
      <c r="I21" s="50"/>
      <c r="J21" s="55"/>
      <c r="K21" s="55"/>
      <c r="L21" s="58"/>
      <c r="M21" s="58"/>
      <c r="N21" s="58"/>
      <c r="O21" s="58"/>
      <c r="P21" s="58"/>
      <c r="Q21" s="58"/>
      <c r="R21" s="58"/>
    </row>
    <row r="22" spans="1:18" ht="18.75" hidden="1">
      <c r="A22" s="47"/>
      <c r="B22" s="64" t="s">
        <v>63</v>
      </c>
      <c r="C22" s="64"/>
      <c r="D22" s="64"/>
      <c r="E22" s="64"/>
      <c r="F22" s="53"/>
      <c r="G22" s="50">
        <v>347.8</v>
      </c>
      <c r="H22" s="50">
        <v>7.55</v>
      </c>
      <c r="I22" s="54">
        <f>G22*H22</f>
        <v>2625.89</v>
      </c>
      <c r="J22" s="55"/>
      <c r="K22" s="55"/>
      <c r="L22" s="58"/>
      <c r="M22" s="58"/>
      <c r="N22" s="58"/>
      <c r="O22" s="58"/>
      <c r="P22" s="58"/>
      <c r="Q22" s="58"/>
      <c r="R22" s="58"/>
    </row>
    <row r="23" spans="1:18" ht="18.75" hidden="1">
      <c r="A23" s="47"/>
      <c r="B23" s="64" t="s">
        <v>64</v>
      </c>
      <c r="C23" s="64"/>
      <c r="D23" s="64"/>
      <c r="E23" s="64"/>
      <c r="F23" s="50"/>
      <c r="G23" s="50"/>
      <c r="H23" s="50"/>
      <c r="I23" s="50"/>
      <c r="J23" s="55"/>
      <c r="K23" s="55"/>
      <c r="L23" s="58"/>
      <c r="M23" s="58"/>
      <c r="N23" s="58"/>
      <c r="O23" s="58"/>
      <c r="P23" s="58"/>
      <c r="Q23" s="58"/>
      <c r="R23" s="58"/>
    </row>
    <row r="24" spans="1:18" ht="2.25" customHeight="1" hidden="1">
      <c r="A24" s="47"/>
      <c r="B24" s="64" t="s">
        <v>65</v>
      </c>
      <c r="C24" s="64" t="s">
        <v>66</v>
      </c>
      <c r="D24" s="64"/>
      <c r="E24" s="64"/>
      <c r="F24" s="50"/>
      <c r="G24" s="50"/>
      <c r="H24" s="50"/>
      <c r="I24" s="50"/>
      <c r="J24" s="55"/>
      <c r="K24" s="55"/>
      <c r="L24" s="58"/>
      <c r="M24" s="58"/>
      <c r="N24" s="58"/>
      <c r="O24" s="58"/>
      <c r="P24" s="58"/>
      <c r="Q24" s="58"/>
      <c r="R24" s="58"/>
    </row>
    <row r="25" spans="1:18" ht="14.25" customHeight="1" hidden="1">
      <c r="A25" s="47"/>
      <c r="B25" s="64" t="s">
        <v>67</v>
      </c>
      <c r="C25" s="64"/>
      <c r="D25" s="64"/>
      <c r="E25" s="64"/>
      <c r="F25" s="50"/>
      <c r="G25" s="50"/>
      <c r="H25" s="50"/>
      <c r="I25" s="50"/>
      <c r="J25" s="55"/>
      <c r="K25" s="55"/>
      <c r="L25" s="58"/>
      <c r="M25" s="58"/>
      <c r="N25" s="58"/>
      <c r="O25" s="58"/>
      <c r="P25" s="58"/>
      <c r="Q25" s="58"/>
      <c r="R25" s="58"/>
    </row>
    <row r="26" spans="1:18" ht="18.75" hidden="1">
      <c r="A26" s="47"/>
      <c r="B26" s="50"/>
      <c r="C26" s="50"/>
      <c r="D26" s="50"/>
      <c r="E26" s="50"/>
      <c r="F26" s="50"/>
      <c r="G26" s="50"/>
      <c r="H26" s="50"/>
      <c r="I26" s="50"/>
      <c r="J26" s="55"/>
      <c r="K26" s="55"/>
      <c r="L26" s="58"/>
      <c r="M26" s="58"/>
      <c r="N26" s="58"/>
      <c r="O26" s="58"/>
      <c r="P26" s="58"/>
      <c r="Q26" s="58"/>
      <c r="R26" s="58"/>
    </row>
    <row r="27" spans="1:18" ht="0.75" customHeight="1" hidden="1">
      <c r="A27" s="47"/>
      <c r="B27" s="50"/>
      <c r="C27" s="50"/>
      <c r="D27" s="50"/>
      <c r="E27" s="50"/>
      <c r="F27" s="50"/>
      <c r="G27" s="50"/>
      <c r="H27" s="50"/>
      <c r="I27" s="50"/>
      <c r="J27" s="55"/>
      <c r="K27" s="55"/>
      <c r="L27" s="58"/>
      <c r="M27" s="58"/>
      <c r="N27" s="58"/>
      <c r="O27" s="58"/>
      <c r="P27" s="58"/>
      <c r="Q27" s="58"/>
      <c r="R27" s="58"/>
    </row>
    <row r="28" spans="1:18" ht="3.75" customHeight="1" hidden="1">
      <c r="A28" s="47"/>
      <c r="B28" s="50"/>
      <c r="C28" s="50"/>
      <c r="D28" s="50"/>
      <c r="E28" s="50"/>
      <c r="F28" s="50"/>
      <c r="G28" s="50"/>
      <c r="H28" s="50"/>
      <c r="I28" s="50"/>
      <c r="J28" s="55"/>
      <c r="K28" s="55"/>
      <c r="L28" s="58"/>
      <c r="M28" s="58"/>
      <c r="N28" s="58"/>
      <c r="O28" s="58"/>
      <c r="P28" s="58"/>
      <c r="Q28" s="58"/>
      <c r="R28" s="58"/>
    </row>
    <row r="29" spans="1:18" ht="18.75" hidden="1">
      <c r="A29" s="47"/>
      <c r="B29" s="50"/>
      <c r="C29" s="50"/>
      <c r="D29" s="50"/>
      <c r="E29" s="50"/>
      <c r="F29" s="50"/>
      <c r="G29" s="50"/>
      <c r="H29" s="50"/>
      <c r="I29" s="50"/>
      <c r="J29" s="55"/>
      <c r="K29" s="55"/>
      <c r="L29" s="58"/>
      <c r="M29" s="58"/>
      <c r="N29" s="58"/>
      <c r="O29" s="58"/>
      <c r="P29" s="58"/>
      <c r="Q29" s="58"/>
      <c r="R29" s="58"/>
    </row>
    <row r="30" spans="1:18" ht="0.75" customHeight="1" hidden="1">
      <c r="A30" s="47"/>
      <c r="B30" s="50"/>
      <c r="C30" s="50"/>
      <c r="D30" s="50"/>
      <c r="E30" s="50"/>
      <c r="F30" s="50"/>
      <c r="G30" s="50"/>
      <c r="H30" s="50"/>
      <c r="I30" s="50"/>
      <c r="J30" s="55"/>
      <c r="K30" s="55"/>
      <c r="L30" s="58"/>
      <c r="M30" s="58"/>
      <c r="N30" s="58"/>
      <c r="O30" s="58"/>
      <c r="P30" s="58"/>
      <c r="Q30" s="58"/>
      <c r="R30" s="58"/>
    </row>
    <row r="31" spans="1:18" ht="18.75" hidden="1">
      <c r="A31" s="47"/>
      <c r="B31" s="50"/>
      <c r="C31" s="50"/>
      <c r="D31" s="50"/>
      <c r="E31" s="50"/>
      <c r="F31" s="50"/>
      <c r="G31" s="50"/>
      <c r="H31" s="50"/>
      <c r="I31" s="50"/>
      <c r="J31" s="55"/>
      <c r="K31" s="55"/>
      <c r="L31" s="58"/>
      <c r="M31" s="58"/>
      <c r="N31" s="58"/>
      <c r="O31" s="58"/>
      <c r="P31" s="58"/>
      <c r="Q31" s="58"/>
      <c r="R31" s="58"/>
    </row>
    <row r="32" spans="1:18" ht="18.75" hidden="1">
      <c r="A32" s="47"/>
      <c r="B32" s="50"/>
      <c r="C32" s="50"/>
      <c r="D32" s="50"/>
      <c r="E32" s="50"/>
      <c r="F32" s="50"/>
      <c r="G32" s="50"/>
      <c r="H32" s="50"/>
      <c r="I32" s="50"/>
      <c r="J32" s="55"/>
      <c r="K32" s="55"/>
      <c r="L32" s="58"/>
      <c r="M32" s="58"/>
      <c r="N32" s="58"/>
      <c r="O32" s="58"/>
      <c r="P32" s="58"/>
      <c r="Q32" s="58"/>
      <c r="R32" s="58"/>
    </row>
    <row r="33" spans="1:18" ht="18.75" hidden="1">
      <c r="A33" s="47"/>
      <c r="B33" s="50"/>
      <c r="C33" s="50"/>
      <c r="D33" s="50"/>
      <c r="E33" s="50"/>
      <c r="F33" s="50"/>
      <c r="G33" s="51"/>
      <c r="H33" s="51"/>
      <c r="I33" s="65"/>
      <c r="J33" s="55"/>
      <c r="K33" s="55"/>
      <c r="L33" s="58"/>
      <c r="M33" s="58"/>
      <c r="N33" s="58"/>
      <c r="O33" s="58"/>
      <c r="P33" s="58"/>
      <c r="Q33" s="58"/>
      <c r="R33" s="58"/>
    </row>
    <row r="34" spans="1:18" ht="18.75" hidden="1">
      <c r="A34" s="47"/>
      <c r="B34" s="50"/>
      <c r="C34" s="50"/>
      <c r="D34" s="50"/>
      <c r="E34" s="50"/>
      <c r="F34" s="50"/>
      <c r="G34" s="50"/>
      <c r="H34" s="50" t="s">
        <v>18</v>
      </c>
      <c r="I34" s="66">
        <f>SUM(I17:I33)</f>
        <v>2625.89</v>
      </c>
      <c r="J34" s="55"/>
      <c r="K34" s="55"/>
      <c r="L34" s="58"/>
      <c r="M34" s="58"/>
      <c r="N34" s="58"/>
      <c r="O34" s="58"/>
      <c r="P34" s="58"/>
      <c r="Q34" s="58"/>
      <c r="R34" s="58"/>
    </row>
    <row r="35" spans="1:11" ht="15">
      <c r="A35" s="420" t="s">
        <v>131</v>
      </c>
      <c r="B35" s="420"/>
      <c r="C35" s="420"/>
      <c r="D35" s="420"/>
      <c r="E35" s="420"/>
      <c r="F35" s="420"/>
      <c r="G35" s="420"/>
      <c r="H35" s="420"/>
      <c r="I35" s="420"/>
      <c r="J35" s="420"/>
      <c r="K35" s="420"/>
    </row>
    <row r="36" spans="1:11" ht="15">
      <c r="A36" s="420"/>
      <c r="B36" s="420"/>
      <c r="C36" s="420"/>
      <c r="D36" s="420"/>
      <c r="E36" s="420"/>
      <c r="F36" s="420"/>
      <c r="G36" s="420"/>
      <c r="H36" s="420"/>
      <c r="I36" s="420"/>
      <c r="J36" s="420"/>
      <c r="K36" s="420"/>
    </row>
    <row r="37" spans="1:11" ht="18.75" hidden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ht="18.75" hidden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27" ht="18.75">
      <c r="A39" s="67"/>
      <c r="B39" s="68"/>
      <c r="C39" s="68"/>
      <c r="D39" s="68"/>
      <c r="E39" s="68"/>
      <c r="F39" s="68"/>
      <c r="G39" s="68"/>
      <c r="H39" s="67"/>
      <c r="I39" s="67"/>
      <c r="J39" s="47"/>
      <c r="K39" s="47"/>
      <c r="W39" s="458" t="s">
        <v>203</v>
      </c>
      <c r="X39" s="458"/>
      <c r="Y39" s="458"/>
      <c r="Z39" s="458"/>
      <c r="AA39" s="458"/>
    </row>
    <row r="40" spans="1:27" ht="18.75">
      <c r="A40" s="67"/>
      <c r="B40" s="67" t="s">
        <v>132</v>
      </c>
      <c r="C40" s="68"/>
      <c r="D40" s="68"/>
      <c r="E40" s="68"/>
      <c r="F40" s="68"/>
      <c r="G40" s="67"/>
      <c r="H40" s="68"/>
      <c r="I40" s="67"/>
      <c r="J40" s="47"/>
      <c r="K40" s="47"/>
      <c r="V40" s="155" t="s">
        <v>204</v>
      </c>
      <c r="W40" s="148" t="s">
        <v>186</v>
      </c>
      <c r="X40" s="148" t="s">
        <v>187</v>
      </c>
      <c r="Y40" s="148" t="s">
        <v>8</v>
      </c>
      <c r="Z40" s="148" t="s">
        <v>188</v>
      </c>
      <c r="AA40" s="148" t="s">
        <v>189</v>
      </c>
    </row>
    <row r="41" spans="1:27" ht="18.75">
      <c r="A41" s="67"/>
      <c r="B41" s="68" t="s">
        <v>133</v>
      </c>
      <c r="C41" s="67" t="s">
        <v>134</v>
      </c>
      <c r="D41" s="67"/>
      <c r="E41" s="67"/>
      <c r="F41" s="68"/>
      <c r="G41" s="67"/>
      <c r="H41" s="68"/>
      <c r="I41" s="67"/>
      <c r="J41" s="47"/>
      <c r="K41" s="47"/>
      <c r="V41" s="149" t="s">
        <v>190</v>
      </c>
      <c r="W41" s="150">
        <v>154.12000000000012</v>
      </c>
      <c r="X41" s="150">
        <v>408.9</v>
      </c>
      <c r="Y41" s="150">
        <v>332.76</v>
      </c>
      <c r="Z41" s="150">
        <f>W41+X41-Y41</f>
        <v>230.2600000000001</v>
      </c>
      <c r="AA41" s="150">
        <f>K53</f>
        <v>0</v>
      </c>
    </row>
    <row r="42" spans="1:27" ht="18.75">
      <c r="A42" s="67"/>
      <c r="B42" s="68" t="s">
        <v>135</v>
      </c>
      <c r="C42" s="69">
        <v>363.79999999999995</v>
      </c>
      <c r="D42" s="67" t="s">
        <v>136</v>
      </c>
      <c r="E42" s="67"/>
      <c r="F42" s="68"/>
      <c r="G42" s="67"/>
      <c r="H42" s="68"/>
      <c r="I42" s="67"/>
      <c r="J42" s="47"/>
      <c r="K42" s="47"/>
      <c r="V42" s="149" t="s">
        <v>191</v>
      </c>
      <c r="W42" s="161">
        <f>Z41</f>
        <v>230.2600000000001</v>
      </c>
      <c r="X42" s="161">
        <f>H53</f>
        <v>408.9</v>
      </c>
      <c r="Y42" s="161">
        <f>I53</f>
        <v>347.8</v>
      </c>
      <c r="Z42" s="150">
        <f>W42+X42-Y42</f>
        <v>291.36000000000007</v>
      </c>
      <c r="AA42" s="161">
        <f>K53</f>
        <v>0</v>
      </c>
    </row>
    <row r="43" spans="1:27" ht="18" customHeight="1">
      <c r="A43" s="67"/>
      <c r="B43" s="68" t="s">
        <v>137</v>
      </c>
      <c r="C43" s="70" t="s">
        <v>205</v>
      </c>
      <c r="D43" s="67" t="s">
        <v>185</v>
      </c>
      <c r="E43" s="67"/>
      <c r="F43" s="67"/>
      <c r="G43" s="68"/>
      <c r="H43" s="68"/>
      <c r="I43" s="67"/>
      <c r="J43" s="47"/>
      <c r="K43" s="47"/>
      <c r="V43" s="149" t="s">
        <v>192</v>
      </c>
      <c r="W43" s="161">
        <f aca="true" t="shared" si="0" ref="W43:W52">Z42</f>
        <v>291.36000000000007</v>
      </c>
      <c r="X43" s="151"/>
      <c r="Y43" s="151"/>
      <c r="Z43" s="150">
        <f aca="true" t="shared" si="1" ref="Z43:Z52">W43+X43-Y43</f>
        <v>291.36000000000007</v>
      </c>
      <c r="AA43" s="151"/>
    </row>
    <row r="44" spans="1:27" ht="18" customHeight="1">
      <c r="A44" s="67"/>
      <c r="B44" s="68"/>
      <c r="C44" s="70"/>
      <c r="D44" s="67"/>
      <c r="E44" s="67"/>
      <c r="F44" s="67"/>
      <c r="G44" s="68"/>
      <c r="H44" s="68"/>
      <c r="I44" s="67"/>
      <c r="J44" s="47"/>
      <c r="K44" s="47"/>
      <c r="V44" s="149" t="s">
        <v>193</v>
      </c>
      <c r="W44" s="161">
        <f t="shared" si="0"/>
        <v>291.36000000000007</v>
      </c>
      <c r="X44" s="152"/>
      <c r="Y44" s="152"/>
      <c r="Z44" s="150">
        <f t="shared" si="1"/>
        <v>291.36000000000007</v>
      </c>
      <c r="AA44" s="152"/>
    </row>
    <row r="45" spans="1:27" s="77" customFormat="1" ht="56.25">
      <c r="A45" s="71"/>
      <c r="B45" s="72"/>
      <c r="C45" s="73"/>
      <c r="D45" s="71"/>
      <c r="E45" s="71"/>
      <c r="F45" s="71"/>
      <c r="G45" s="74" t="s">
        <v>140</v>
      </c>
      <c r="H45" s="75" t="s">
        <v>1</v>
      </c>
      <c r="I45" s="75" t="s">
        <v>2</v>
      </c>
      <c r="J45" s="76" t="s">
        <v>141</v>
      </c>
      <c r="K45" s="76" t="s">
        <v>142</v>
      </c>
      <c r="V45" s="149" t="s">
        <v>194</v>
      </c>
      <c r="W45" s="161">
        <f t="shared" si="0"/>
        <v>291.36000000000007</v>
      </c>
      <c r="X45" s="151"/>
      <c r="Y45" s="151"/>
      <c r="Z45" s="150">
        <f t="shared" si="1"/>
        <v>291.36000000000007</v>
      </c>
      <c r="AA45" s="151"/>
    </row>
    <row r="46" spans="1:27" ht="18.75">
      <c r="A46" s="67"/>
      <c r="B46" s="68"/>
      <c r="C46" s="70"/>
      <c r="D46" s="67"/>
      <c r="E46" s="67"/>
      <c r="F46" s="67"/>
      <c r="G46" s="78" t="s">
        <v>25</v>
      </c>
      <c r="H46" s="78" t="s">
        <v>25</v>
      </c>
      <c r="I46" s="78" t="s">
        <v>25</v>
      </c>
      <c r="J46" s="79"/>
      <c r="K46" s="79"/>
      <c r="V46" s="149" t="s">
        <v>195</v>
      </c>
      <c r="W46" s="161">
        <f t="shared" si="0"/>
        <v>291.36000000000007</v>
      </c>
      <c r="X46" s="151"/>
      <c r="Y46" s="151"/>
      <c r="Z46" s="150">
        <f t="shared" si="1"/>
        <v>291.36000000000007</v>
      </c>
      <c r="AA46" s="151"/>
    </row>
    <row r="47" spans="1:27" ht="33" customHeight="1">
      <c r="A47" s="67"/>
      <c r="B47" s="421" t="s">
        <v>143</v>
      </c>
      <c r="C47" s="421"/>
      <c r="D47" s="421"/>
      <c r="E47" s="421"/>
      <c r="F47" s="421"/>
      <c r="G47" s="80">
        <f>G49+G50</f>
        <v>12.58</v>
      </c>
      <c r="H47" s="81">
        <f>ROUND(G47*C42,2)-0.01</f>
        <v>4576.59</v>
      </c>
      <c r="I47" s="81">
        <f>M48+N48</f>
        <v>3439.7699999999995</v>
      </c>
      <c r="J47" s="82">
        <f>J49+J50</f>
        <v>2622.9979999999996</v>
      </c>
      <c r="K47" s="82">
        <f>K49+K50</f>
        <v>816.7719999999999</v>
      </c>
      <c r="M47" s="142" t="s">
        <v>144</v>
      </c>
      <c r="N47" s="142" t="s">
        <v>145</v>
      </c>
      <c r="O47" s="142" t="s">
        <v>183</v>
      </c>
      <c r="P47" s="142"/>
      <c r="Q47" s="142" t="s">
        <v>146</v>
      </c>
      <c r="V47" s="149" t="s">
        <v>196</v>
      </c>
      <c r="W47" s="161">
        <f t="shared" si="0"/>
        <v>291.36000000000007</v>
      </c>
      <c r="X47" s="151"/>
      <c r="Y47" s="151"/>
      <c r="Z47" s="150">
        <f t="shared" si="1"/>
        <v>291.36000000000007</v>
      </c>
      <c r="AA47" s="151"/>
    </row>
    <row r="48" spans="1:27" ht="18" customHeight="1">
      <c r="A48" s="67"/>
      <c r="B48" s="422" t="s">
        <v>147</v>
      </c>
      <c r="C48" s="423"/>
      <c r="D48" s="423"/>
      <c r="E48" s="423"/>
      <c r="F48" s="424"/>
      <c r="G48" s="80"/>
      <c r="H48" s="84"/>
      <c r="I48" s="84"/>
      <c r="J48" s="79"/>
      <c r="K48" s="79"/>
      <c r="M48" s="85">
        <v>3439.7699999999995</v>
      </c>
      <c r="N48" s="142">
        <v>0</v>
      </c>
      <c r="O48" s="142">
        <v>408.9</v>
      </c>
      <c r="P48" s="142">
        <v>0</v>
      </c>
      <c r="Q48" s="142">
        <v>347.8</v>
      </c>
      <c r="V48" s="149" t="s">
        <v>197</v>
      </c>
      <c r="W48" s="161">
        <f t="shared" si="0"/>
        <v>291.36000000000007</v>
      </c>
      <c r="X48" s="151"/>
      <c r="Y48" s="151"/>
      <c r="Z48" s="150">
        <f t="shared" si="1"/>
        <v>291.36000000000007</v>
      </c>
      <c r="AA48" s="151"/>
    </row>
    <row r="49" spans="1:27" ht="18" customHeight="1">
      <c r="A49" s="67"/>
      <c r="B49" s="425" t="s">
        <v>11</v>
      </c>
      <c r="C49" s="425"/>
      <c r="D49" s="425"/>
      <c r="E49" s="425"/>
      <c r="F49" s="425"/>
      <c r="G49" s="80">
        <f>G59</f>
        <v>7.21</v>
      </c>
      <c r="H49" s="84">
        <f>ROUND(G49*C42,2)</f>
        <v>2623</v>
      </c>
      <c r="I49" s="84">
        <f>H49</f>
        <v>2623</v>
      </c>
      <c r="J49" s="82">
        <f>H59</f>
        <v>2622.9979999999996</v>
      </c>
      <c r="K49" s="82">
        <f>I49-J49</f>
        <v>0.0020000000004074536</v>
      </c>
      <c r="V49" s="149" t="s">
        <v>198</v>
      </c>
      <c r="W49" s="161">
        <f t="shared" si="0"/>
        <v>291.36000000000007</v>
      </c>
      <c r="X49" s="151"/>
      <c r="Y49" s="151"/>
      <c r="Z49" s="150">
        <f t="shared" si="1"/>
        <v>291.36000000000007</v>
      </c>
      <c r="AA49" s="151"/>
    </row>
    <row r="50" spans="1:27" ht="18.75">
      <c r="A50" s="67"/>
      <c r="B50" s="425" t="s">
        <v>27</v>
      </c>
      <c r="C50" s="425"/>
      <c r="D50" s="425"/>
      <c r="E50" s="425"/>
      <c r="F50" s="425"/>
      <c r="G50" s="80">
        <v>5.37</v>
      </c>
      <c r="H50" s="84">
        <f>ROUND(G50*C42,2)</f>
        <v>1953.61</v>
      </c>
      <c r="I50" s="84">
        <f>I47-I49</f>
        <v>816.7699999999995</v>
      </c>
      <c r="J50" s="82">
        <f>H66</f>
        <v>0</v>
      </c>
      <c r="K50" s="82">
        <f>I50-J50</f>
        <v>816.7699999999995</v>
      </c>
      <c r="V50" s="149" t="s">
        <v>199</v>
      </c>
      <c r="W50" s="161">
        <f t="shared" si="0"/>
        <v>291.36000000000007</v>
      </c>
      <c r="X50" s="151"/>
      <c r="Y50" s="151"/>
      <c r="Z50" s="150">
        <f t="shared" si="1"/>
        <v>291.36000000000007</v>
      </c>
      <c r="AA50" s="151"/>
    </row>
    <row r="51" spans="1:27" ht="39" customHeight="1">
      <c r="A51" s="67"/>
      <c r="B51" s="47"/>
      <c r="C51" s="47"/>
      <c r="D51" s="47"/>
      <c r="E51" s="47"/>
      <c r="F51" s="47"/>
      <c r="G51" s="47"/>
      <c r="H51" s="47"/>
      <c r="I51" s="47"/>
      <c r="J51" s="47"/>
      <c r="K51" s="47"/>
      <c r="V51" s="149" t="s">
        <v>200</v>
      </c>
      <c r="W51" s="161">
        <f t="shared" si="0"/>
        <v>291.36000000000007</v>
      </c>
      <c r="X51" s="151"/>
      <c r="Y51" s="151"/>
      <c r="Z51" s="150">
        <f t="shared" si="1"/>
        <v>291.36000000000007</v>
      </c>
      <c r="AA51" s="151"/>
    </row>
    <row r="52" spans="1:27" ht="18" customHeight="1">
      <c r="A52" s="47"/>
      <c r="B52" s="68"/>
      <c r="C52" s="70"/>
      <c r="D52" s="67"/>
      <c r="E52" s="67"/>
      <c r="F52" s="67"/>
      <c r="G52" s="140" t="s">
        <v>178</v>
      </c>
      <c r="H52" s="140" t="s">
        <v>1</v>
      </c>
      <c r="I52" s="140" t="s">
        <v>2</v>
      </c>
      <c r="J52" s="141" t="s">
        <v>179</v>
      </c>
      <c r="K52" s="141" t="s">
        <v>180</v>
      </c>
      <c r="V52" s="149" t="s">
        <v>201</v>
      </c>
      <c r="W52" s="161">
        <f t="shared" si="0"/>
        <v>291.36000000000007</v>
      </c>
      <c r="X52" s="151"/>
      <c r="Y52" s="151"/>
      <c r="Z52" s="150">
        <f t="shared" si="1"/>
        <v>291.36000000000007</v>
      </c>
      <c r="AA52" s="151"/>
    </row>
    <row r="53" spans="2:27" s="49" customFormat="1" ht="18" customHeight="1">
      <c r="B53" s="426" t="s">
        <v>177</v>
      </c>
      <c r="C53" s="426"/>
      <c r="D53" s="426"/>
      <c r="E53" s="426"/>
      <c r="F53" s="455"/>
      <c r="G53" s="140">
        <f>'01 14г'!J53</f>
        <v>230.2600000000001</v>
      </c>
      <c r="H53" s="140">
        <f>O48</f>
        <v>408.9</v>
      </c>
      <c r="I53" s="140">
        <f>Q48</f>
        <v>347.8</v>
      </c>
      <c r="J53" s="139">
        <f>G53+H53-I53</f>
        <v>291.36000000000007</v>
      </c>
      <c r="K53" s="139">
        <v>0</v>
      </c>
      <c r="V53" s="153" t="s">
        <v>202</v>
      </c>
      <c r="W53" s="154">
        <f>SUM(W41:W52)</f>
        <v>3297.9800000000014</v>
      </c>
      <c r="X53" s="154">
        <f>SUM(X41:X52)</f>
        <v>817.8</v>
      </c>
      <c r="Y53" s="154">
        <f>SUM(Y41:Y52)</f>
        <v>680.56</v>
      </c>
      <c r="Z53" s="154">
        <f>SUM(Z41:Z52)</f>
        <v>3435.220000000001</v>
      </c>
      <c r="AA53" s="154">
        <f>SUM(AA41:AA52)</f>
        <v>0</v>
      </c>
    </row>
    <row r="54" spans="1:11" ht="18" customHeight="1">
      <c r="A54" s="47"/>
      <c r="B54" s="90"/>
      <c r="C54" s="90"/>
      <c r="D54" s="90"/>
      <c r="E54" s="90"/>
      <c r="F54" s="90"/>
      <c r="G54" s="91"/>
      <c r="H54" s="92"/>
      <c r="I54" s="92"/>
      <c r="J54" s="93"/>
      <c r="K54" s="94"/>
    </row>
    <row r="55" spans="1:11" ht="56.25" customHeight="1">
      <c r="A55" s="47"/>
      <c r="B55" s="68"/>
      <c r="C55" s="70"/>
      <c r="D55" s="67"/>
      <c r="E55" s="67"/>
      <c r="F55" s="67"/>
      <c r="G55" s="68"/>
      <c r="H55" s="68"/>
      <c r="I55" s="67"/>
      <c r="J55" s="47"/>
      <c r="K55" s="47"/>
    </row>
    <row r="56" spans="1:11" ht="18.75">
      <c r="A56" s="67"/>
      <c r="B56" s="47"/>
      <c r="C56" s="95"/>
      <c r="D56" s="96"/>
      <c r="E56" s="96"/>
      <c r="F56" s="96"/>
      <c r="G56" s="97" t="s">
        <v>140</v>
      </c>
      <c r="H56" s="97" t="s">
        <v>149</v>
      </c>
      <c r="I56" s="67"/>
      <c r="J56" s="47"/>
      <c r="K56" s="47"/>
    </row>
    <row r="57" spans="1:11" ht="18.75">
      <c r="A57" s="67"/>
      <c r="B57" s="47"/>
      <c r="C57" s="95"/>
      <c r="D57" s="96"/>
      <c r="E57" s="96"/>
      <c r="F57" s="96"/>
      <c r="G57" s="78" t="s">
        <v>25</v>
      </c>
      <c r="H57" s="78" t="s">
        <v>25</v>
      </c>
      <c r="I57" s="67"/>
      <c r="J57" s="47"/>
      <c r="K57" s="47"/>
    </row>
    <row r="58" spans="1:12" ht="36.75" customHeight="1">
      <c r="A58" s="98" t="s">
        <v>150</v>
      </c>
      <c r="B58" s="456" t="s">
        <v>176</v>
      </c>
      <c r="C58" s="457"/>
      <c r="D58" s="457"/>
      <c r="E58" s="457"/>
      <c r="F58" s="457"/>
      <c r="G58" s="50"/>
      <c r="H58" s="81">
        <f>ROUND(H59+H66,2)</f>
        <v>2623</v>
      </c>
      <c r="I58" s="67"/>
      <c r="J58" s="47"/>
      <c r="K58" s="47"/>
      <c r="L58" s="99">
        <f>I47-H58</f>
        <v>816.7699999999995</v>
      </c>
    </row>
    <row r="59" spans="1:12" ht="18.75">
      <c r="A59" s="100" t="s">
        <v>152</v>
      </c>
      <c r="B59" s="428" t="s">
        <v>153</v>
      </c>
      <c r="C59" s="429"/>
      <c r="D59" s="429"/>
      <c r="E59" s="429"/>
      <c r="F59" s="430"/>
      <c r="G59" s="101">
        <f>G60+G61+G63+G65</f>
        <v>7.21</v>
      </c>
      <c r="H59" s="160">
        <f>H60+H61+H63+H65</f>
        <v>2622.9979999999996</v>
      </c>
      <c r="I59" s="67"/>
      <c r="J59" s="47"/>
      <c r="K59" s="47"/>
      <c r="L59" s="103" t="e">
        <f>G72+L58</f>
        <v>#VALUE!</v>
      </c>
    </row>
    <row r="60" spans="1:11" ht="34.5" customHeight="1">
      <c r="A60" s="158" t="s">
        <v>154</v>
      </c>
      <c r="B60" s="431" t="s">
        <v>155</v>
      </c>
      <c r="C60" s="432"/>
      <c r="D60" s="432"/>
      <c r="E60" s="432"/>
      <c r="F60" s="432"/>
      <c r="G60" s="159">
        <v>1.34</v>
      </c>
      <c r="H60" s="160">
        <f>ROUND(G60*C42,2)</f>
        <v>487.49</v>
      </c>
      <c r="I60" s="67"/>
      <c r="J60" s="47"/>
      <c r="K60" s="106"/>
    </row>
    <row r="61" spans="1:11" ht="18.75">
      <c r="A61" s="425" t="s">
        <v>156</v>
      </c>
      <c r="B61" s="433" t="s">
        <v>157</v>
      </c>
      <c r="C61" s="434"/>
      <c r="D61" s="434"/>
      <c r="E61" s="434"/>
      <c r="F61" s="434"/>
      <c r="G61" s="435">
        <v>2.02</v>
      </c>
      <c r="H61" s="436">
        <f>ROUND(G61*C42,2)</f>
        <v>734.88</v>
      </c>
      <c r="I61" s="67"/>
      <c r="J61" s="47"/>
      <c r="K61" s="47"/>
    </row>
    <row r="62" spans="1:11" ht="18.75" customHeight="1">
      <c r="A62" s="425"/>
      <c r="B62" s="434"/>
      <c r="C62" s="434"/>
      <c r="D62" s="434"/>
      <c r="E62" s="434"/>
      <c r="F62" s="434"/>
      <c r="G62" s="435"/>
      <c r="H62" s="436"/>
      <c r="I62" s="67"/>
      <c r="J62" s="47"/>
      <c r="K62" s="47"/>
    </row>
    <row r="63" spans="1:11" ht="21" customHeight="1">
      <c r="A63" s="425" t="s">
        <v>158</v>
      </c>
      <c r="B63" s="433" t="s">
        <v>159</v>
      </c>
      <c r="C63" s="434"/>
      <c r="D63" s="434"/>
      <c r="E63" s="434"/>
      <c r="F63" s="434"/>
      <c r="G63" s="435">
        <v>1.31</v>
      </c>
      <c r="H63" s="436">
        <f>G63*C42</f>
        <v>476.578</v>
      </c>
      <c r="I63" s="67"/>
      <c r="J63" s="47"/>
      <c r="K63" s="47"/>
    </row>
    <row r="64" spans="1:11" ht="18.75">
      <c r="A64" s="425"/>
      <c r="B64" s="434"/>
      <c r="C64" s="434"/>
      <c r="D64" s="434"/>
      <c r="E64" s="434"/>
      <c r="F64" s="434"/>
      <c r="G64" s="435"/>
      <c r="H64" s="436"/>
      <c r="I64" s="67"/>
      <c r="J64" s="47"/>
      <c r="K64" s="47"/>
    </row>
    <row r="65" spans="1:11" ht="37.5">
      <c r="A65" s="158" t="s">
        <v>160</v>
      </c>
      <c r="B65" s="434" t="s">
        <v>161</v>
      </c>
      <c r="C65" s="434"/>
      <c r="D65" s="434"/>
      <c r="E65" s="434"/>
      <c r="F65" s="434"/>
      <c r="G65" s="97">
        <v>2.54</v>
      </c>
      <c r="H65" s="107">
        <f>ROUND(G65*C42,2)</f>
        <v>924.05</v>
      </c>
      <c r="I65" s="67"/>
      <c r="J65" s="47"/>
      <c r="K65" s="47"/>
    </row>
    <row r="66" spans="1:11" ht="18.75">
      <c r="A66" s="81" t="s">
        <v>162</v>
      </c>
      <c r="B66" s="437" t="s">
        <v>163</v>
      </c>
      <c r="C66" s="438"/>
      <c r="D66" s="438"/>
      <c r="E66" s="438"/>
      <c r="F66" s="438"/>
      <c r="G66" s="81"/>
      <c r="H66" s="81">
        <f>H68+H69</f>
        <v>0</v>
      </c>
      <c r="I66" s="67"/>
      <c r="J66" s="47"/>
      <c r="K66" s="47"/>
    </row>
    <row r="67" spans="1:11" ht="38.25" customHeight="1">
      <c r="A67" s="108"/>
      <c r="B67" s="439" t="s">
        <v>182</v>
      </c>
      <c r="C67" s="432"/>
      <c r="D67" s="432"/>
      <c r="E67" s="432"/>
      <c r="F67" s="432"/>
      <c r="G67" s="109"/>
      <c r="H67" s="109"/>
      <c r="I67" s="67"/>
      <c r="J67" s="47"/>
      <c r="K67" s="47"/>
    </row>
    <row r="68" spans="1:11" ht="18.75">
      <c r="A68" s="108"/>
      <c r="B68" s="440" t="s">
        <v>175</v>
      </c>
      <c r="C68" s="441"/>
      <c r="D68" s="441"/>
      <c r="E68" s="441"/>
      <c r="F68" s="442"/>
      <c r="G68" s="107"/>
      <c r="H68" s="110">
        <v>0</v>
      </c>
      <c r="I68" s="67"/>
      <c r="J68" s="47"/>
      <c r="K68" s="47"/>
    </row>
    <row r="69" spans="1:11" ht="15" customHeight="1">
      <c r="A69" s="108"/>
      <c r="B69" s="440" t="s">
        <v>175</v>
      </c>
      <c r="C69" s="441"/>
      <c r="D69" s="441"/>
      <c r="E69" s="441"/>
      <c r="F69" s="442"/>
      <c r="G69" s="107"/>
      <c r="H69" s="110">
        <v>0</v>
      </c>
      <c r="I69" s="67"/>
      <c r="J69" s="47"/>
      <c r="K69" s="47"/>
    </row>
    <row r="70" spans="1:11" ht="18.75">
      <c r="A70" s="108"/>
      <c r="B70" s="111"/>
      <c r="C70" s="112"/>
      <c r="D70" s="112"/>
      <c r="E70" s="112"/>
      <c r="F70" s="112"/>
      <c r="G70" s="113"/>
      <c r="H70" s="113"/>
      <c r="I70" s="67"/>
      <c r="J70" s="47"/>
      <c r="K70" s="47"/>
    </row>
    <row r="71" spans="1:11" ht="18.75">
      <c r="A71" s="108"/>
      <c r="B71" s="111"/>
      <c r="C71" s="112"/>
      <c r="D71" s="112"/>
      <c r="E71" s="112"/>
      <c r="F71" s="112"/>
      <c r="G71" s="114"/>
      <c r="H71" s="67"/>
      <c r="I71" s="67"/>
      <c r="J71" s="47"/>
      <c r="K71" s="47"/>
    </row>
    <row r="72" spans="1:11" ht="18.75">
      <c r="A72" s="108"/>
      <c r="B72" s="111"/>
      <c r="C72" s="112"/>
      <c r="D72" s="112"/>
      <c r="E72" s="112"/>
      <c r="F72" s="112"/>
      <c r="G72" s="443" t="s">
        <v>27</v>
      </c>
      <c r="H72" s="444"/>
      <c r="I72" s="452" t="s">
        <v>148</v>
      </c>
      <c r="J72" s="444"/>
      <c r="K72" s="47"/>
    </row>
    <row r="73" spans="1:11" ht="18.75">
      <c r="A73" s="108"/>
      <c r="B73" s="111"/>
      <c r="C73" s="112"/>
      <c r="D73" s="112"/>
      <c r="E73" s="112"/>
      <c r="F73" s="112"/>
      <c r="G73" s="453" t="s">
        <v>25</v>
      </c>
      <c r="H73" s="454"/>
      <c r="I73" s="453" t="s">
        <v>25</v>
      </c>
      <c r="J73" s="454"/>
      <c r="K73" s="47"/>
    </row>
    <row r="74" spans="1:13" s="58" customFormat="1" ht="18.75">
      <c r="A74" s="108"/>
      <c r="B74" s="445" t="s">
        <v>167</v>
      </c>
      <c r="C74" s="438"/>
      <c r="D74" s="438"/>
      <c r="E74" s="438"/>
      <c r="F74" s="446"/>
      <c r="G74" s="435">
        <f>'01 14г'!G75:H75</f>
        <v>9538.18</v>
      </c>
      <c r="H74" s="447"/>
      <c r="I74" s="435">
        <f>'01 14г'!I75:J75</f>
        <v>13679.12</v>
      </c>
      <c r="J74" s="447"/>
      <c r="K74" s="55"/>
      <c r="L74" s="115" t="s">
        <v>168</v>
      </c>
      <c r="M74" s="115" t="s">
        <v>169</v>
      </c>
    </row>
    <row r="75" spans="1:13" ht="18.75">
      <c r="A75" s="68"/>
      <c r="B75" s="445" t="s">
        <v>170</v>
      </c>
      <c r="C75" s="438"/>
      <c r="D75" s="438"/>
      <c r="E75" s="438"/>
      <c r="F75" s="446"/>
      <c r="G75" s="435">
        <f>G74+I47-H58</f>
        <v>10354.95</v>
      </c>
      <c r="H75" s="447"/>
      <c r="I75" s="448">
        <f>I74+K53+I53</f>
        <v>14026.92</v>
      </c>
      <c r="J75" s="447"/>
      <c r="K75" s="47"/>
      <c r="L75" s="85">
        <f>G75</f>
        <v>10354.95</v>
      </c>
      <c r="M75" s="85">
        <f>I75</f>
        <v>14026.92</v>
      </c>
    </row>
    <row r="76" spans="1:11" ht="18.75">
      <c r="A76" s="67"/>
      <c r="B76" s="67"/>
      <c r="C76" s="67"/>
      <c r="D76" s="67"/>
      <c r="E76" s="67"/>
      <c r="F76" s="67"/>
      <c r="G76" s="69"/>
      <c r="H76" s="69"/>
      <c r="I76" s="67"/>
      <c r="J76" s="47"/>
      <c r="K76" s="47"/>
    </row>
    <row r="77" spans="1:17" ht="18.75">
      <c r="A77" s="67"/>
      <c r="B77" s="47"/>
      <c r="C77" s="47"/>
      <c r="D77" s="47"/>
      <c r="E77" s="47"/>
      <c r="F77" s="47"/>
      <c r="G77" s="116"/>
      <c r="H77" s="117" t="s">
        <v>171</v>
      </c>
      <c r="I77" s="67"/>
      <c r="J77" s="47"/>
      <c r="K77" s="47"/>
      <c r="L77" s="449" t="s">
        <v>148</v>
      </c>
      <c r="M77" s="450"/>
      <c r="N77" s="450"/>
      <c r="O77" s="450"/>
      <c r="P77" s="450"/>
      <c r="Q77" s="451"/>
    </row>
    <row r="78" spans="1:17" ht="18" customHeight="1">
      <c r="A78" s="67"/>
      <c r="B78" s="47"/>
      <c r="C78" s="47"/>
      <c r="D78" s="47"/>
      <c r="E78" s="47"/>
      <c r="F78" s="47"/>
      <c r="G78" s="67"/>
      <c r="H78" s="67"/>
      <c r="I78" s="67"/>
      <c r="J78" s="47"/>
      <c r="K78" s="47"/>
      <c r="L78" s="118" t="s">
        <v>95</v>
      </c>
      <c r="M78" s="119" t="s">
        <v>33</v>
      </c>
      <c r="N78" s="118" t="s">
        <v>1</v>
      </c>
      <c r="O78" s="118" t="s">
        <v>2</v>
      </c>
      <c r="P78" s="118"/>
      <c r="Q78" s="120" t="s">
        <v>36</v>
      </c>
    </row>
    <row r="79" spans="1:17" ht="18.75" hidden="1">
      <c r="A79" s="67"/>
      <c r="B79" s="47"/>
      <c r="C79" s="47"/>
      <c r="D79" s="47"/>
      <c r="E79" s="47"/>
      <c r="F79" s="47"/>
      <c r="G79" s="47"/>
      <c r="H79" s="67"/>
      <c r="I79" s="67"/>
      <c r="J79" s="47"/>
      <c r="K79" s="47"/>
      <c r="L79" s="121" t="s">
        <v>94</v>
      </c>
      <c r="M79" s="122">
        <v>79.28</v>
      </c>
      <c r="N79" s="122">
        <v>408.9</v>
      </c>
      <c r="O79" s="122">
        <v>354.96</v>
      </c>
      <c r="P79" s="122"/>
      <c r="Q79" s="122">
        <v>133.22</v>
      </c>
    </row>
    <row r="80" spans="1:17" ht="18.75" hidden="1">
      <c r="A80" s="67"/>
      <c r="B80" s="47"/>
      <c r="C80" s="47"/>
      <c r="D80" s="47"/>
      <c r="E80" s="47"/>
      <c r="F80" s="47"/>
      <c r="G80" s="47"/>
      <c r="H80" s="67"/>
      <c r="I80" s="67"/>
      <c r="J80" s="47"/>
      <c r="K80" s="47"/>
      <c r="L80" s="121" t="s">
        <v>97</v>
      </c>
      <c r="M80" s="122">
        <v>133.22</v>
      </c>
      <c r="N80" s="122">
        <v>408.9</v>
      </c>
      <c r="O80" s="122">
        <v>347.94</v>
      </c>
      <c r="P80" s="122"/>
      <c r="Q80" s="122">
        <f>N80-O80+M80</f>
        <v>194.17999999999998</v>
      </c>
    </row>
    <row r="81" spans="1:17" ht="18.75">
      <c r="A81" s="67"/>
      <c r="B81" s="47"/>
      <c r="C81" s="47"/>
      <c r="D81" s="47"/>
      <c r="E81" s="47"/>
      <c r="F81" s="47"/>
      <c r="G81" s="47"/>
      <c r="H81" s="67"/>
      <c r="I81" s="67"/>
      <c r="J81" s="47"/>
      <c r="K81" s="47"/>
      <c r="L81" s="121" t="s">
        <v>172</v>
      </c>
      <c r="M81" s="122">
        <v>194.18</v>
      </c>
      <c r="N81" s="122">
        <v>408.9</v>
      </c>
      <c r="O81" s="122">
        <v>213.16</v>
      </c>
      <c r="P81" s="122"/>
      <c r="Q81" s="122">
        <f>N81-O81+M81</f>
        <v>389.91999999999996</v>
      </c>
    </row>
    <row r="82" spans="1:17" ht="18.75">
      <c r="A82" s="67"/>
      <c r="B82" s="47"/>
      <c r="C82" s="47"/>
      <c r="D82" s="47"/>
      <c r="E82" s="47"/>
      <c r="F82" s="47"/>
      <c r="G82" s="47"/>
      <c r="H82" s="67"/>
      <c r="I82" s="67"/>
      <c r="J82" s="47"/>
      <c r="K82" s="47"/>
      <c r="L82" s="121" t="s">
        <v>102</v>
      </c>
      <c r="M82" s="122">
        <v>389.92</v>
      </c>
      <c r="N82" s="122">
        <v>408.9</v>
      </c>
      <c r="O82" s="122">
        <v>470.93</v>
      </c>
      <c r="P82" s="122"/>
      <c r="Q82" s="122">
        <v>327.89</v>
      </c>
    </row>
    <row r="83" spans="1:17" ht="18.75">
      <c r="A83" s="67"/>
      <c r="B83" s="47"/>
      <c r="C83" s="47"/>
      <c r="D83" s="47"/>
      <c r="E83" s="47"/>
      <c r="F83" s="47"/>
      <c r="G83" s="47"/>
      <c r="H83" s="67"/>
      <c r="I83" s="67"/>
      <c r="J83" s="47"/>
      <c r="K83" s="47"/>
      <c r="L83" s="121" t="s">
        <v>111</v>
      </c>
      <c r="M83" s="122">
        <v>327.89</v>
      </c>
      <c r="N83" s="122">
        <v>408.9</v>
      </c>
      <c r="O83" s="123">
        <v>487.67</v>
      </c>
      <c r="P83" s="123"/>
      <c r="Q83" s="122">
        <v>249.12</v>
      </c>
    </row>
    <row r="84" spans="1:17" ht="18.75">
      <c r="A84" s="47" t="s">
        <v>173</v>
      </c>
      <c r="B84" s="47"/>
      <c r="C84" s="47"/>
      <c r="D84" s="47"/>
      <c r="E84" s="47"/>
      <c r="F84" s="47" t="s">
        <v>31</v>
      </c>
      <c r="G84" s="47"/>
      <c r="H84" s="67"/>
      <c r="I84" s="67"/>
      <c r="J84" s="47"/>
      <c r="K84" s="47"/>
      <c r="L84" s="124" t="s">
        <v>112</v>
      </c>
      <c r="M84" s="122">
        <v>249.12</v>
      </c>
      <c r="N84" s="122">
        <v>408.9</v>
      </c>
      <c r="O84" s="122">
        <v>392.4</v>
      </c>
      <c r="P84" s="122"/>
      <c r="Q84" s="122">
        <v>265.62</v>
      </c>
    </row>
    <row r="85" spans="8:17" ht="18.75">
      <c r="H85" s="47"/>
      <c r="I85" s="47"/>
      <c r="J85" s="47"/>
      <c r="K85" s="47"/>
      <c r="L85" s="121" t="s">
        <v>114</v>
      </c>
      <c r="M85" s="126">
        <f>Q84</f>
        <v>265.62</v>
      </c>
      <c r="N85" s="127">
        <v>408.9</v>
      </c>
      <c r="O85" s="127">
        <v>358.52</v>
      </c>
      <c r="P85" s="127"/>
      <c r="Q85" s="126">
        <f>M85+N85-O85</f>
        <v>316</v>
      </c>
    </row>
    <row r="86" spans="1:13" ht="18.7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M86" s="128"/>
    </row>
  </sheetData>
  <sheetProtection password="ECC7" sheet="1" formatCells="0" formatColumns="0" formatRows="0" insertColumns="0" insertRows="0" insertHyperlinks="0" deleteColumns="0" deleteRows="0" sort="0" autoFilter="0" pivotTables="0"/>
  <mergeCells count="35">
    <mergeCell ref="C14:D15"/>
    <mergeCell ref="A35:K36"/>
    <mergeCell ref="W39:AA39"/>
    <mergeCell ref="B47:F47"/>
    <mergeCell ref="B48:F48"/>
    <mergeCell ref="B49:F49"/>
    <mergeCell ref="B50:F50"/>
    <mergeCell ref="B53:F53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B65:F65"/>
    <mergeCell ref="B66:F66"/>
    <mergeCell ref="B67:F67"/>
    <mergeCell ref="B68:F68"/>
    <mergeCell ref="B69:F69"/>
    <mergeCell ref="G72:H72"/>
    <mergeCell ref="B75:F75"/>
    <mergeCell ref="G75:H75"/>
    <mergeCell ref="I75:J75"/>
    <mergeCell ref="L77:Q77"/>
    <mergeCell ref="I72:J72"/>
    <mergeCell ref="G73:H73"/>
    <mergeCell ref="I73:J73"/>
    <mergeCell ref="B74:F74"/>
    <mergeCell ref="G74:H74"/>
    <mergeCell ref="I74:J74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AA86"/>
  <sheetViews>
    <sheetView view="pageBreakPreview" zoomScale="80" zoomScaleSheetLayoutView="80" zoomScalePageLayoutView="0" workbookViewId="0" topLeftCell="A54">
      <selection activeCell="Y80" sqref="Y80"/>
    </sheetView>
  </sheetViews>
  <sheetFormatPr defaultColWidth="9.140625" defaultRowHeight="15" outlineLevelCol="1"/>
  <cols>
    <col min="1" max="1" width="6.8515625" style="125" customWidth="1"/>
    <col min="2" max="2" width="10.00390625" style="48" customWidth="1"/>
    <col min="3" max="3" width="12.57421875" style="48" customWidth="1"/>
    <col min="4" max="4" width="10.57421875" style="48" customWidth="1"/>
    <col min="5" max="5" width="10.28125" style="48" customWidth="1"/>
    <col min="6" max="6" width="8.00390625" style="48" customWidth="1"/>
    <col min="7" max="7" width="11.140625" style="48" customWidth="1"/>
    <col min="8" max="8" width="13.00390625" style="48" customWidth="1"/>
    <col min="9" max="9" width="12.00390625" style="48" customWidth="1"/>
    <col min="10" max="10" width="14.28125" style="48" customWidth="1"/>
    <col min="11" max="11" width="18.421875" style="48" customWidth="1"/>
    <col min="12" max="12" width="13.421875" style="48" hidden="1" customWidth="1" outlineLevel="1"/>
    <col min="13" max="13" width="10.00390625" style="48" hidden="1" customWidth="1" outlineLevel="1"/>
    <col min="14" max="14" width="11.421875" style="48" hidden="1" customWidth="1" outlineLevel="1"/>
    <col min="15" max="15" width="10.28125" style="48" hidden="1" customWidth="1" outlineLevel="1"/>
    <col min="16" max="16" width="4.00390625" style="48" hidden="1" customWidth="1" outlineLevel="1"/>
    <col min="17" max="17" width="10.00390625" style="48" hidden="1" customWidth="1" outlineLevel="1"/>
    <col min="18" max="18" width="7.421875" style="48" hidden="1" customWidth="1" outlineLevel="1"/>
    <col min="19" max="19" width="9.140625" style="48" customWidth="1" collapsed="1"/>
    <col min="20" max="22" width="9.140625" style="48" customWidth="1"/>
    <col min="23" max="23" width="11.140625" style="48" bestFit="1" customWidth="1"/>
    <col min="24" max="27" width="13.140625" style="48" bestFit="1" customWidth="1"/>
    <col min="28" max="43" width="9.140625" style="48" customWidth="1"/>
    <col min="44" max="44" width="3.7109375" style="48" customWidth="1"/>
    <col min="45" max="16384" width="9.140625" style="48" customWidth="1"/>
  </cols>
  <sheetData>
    <row r="1" spans="1:11" ht="12.75" customHeight="1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.75" hidden="1">
      <c r="A2" s="47"/>
      <c r="B2" s="49" t="s">
        <v>125</v>
      </c>
      <c r="C2" s="49"/>
      <c r="D2" s="49" t="s">
        <v>126</v>
      </c>
      <c r="E2" s="49"/>
      <c r="F2" s="49" t="s">
        <v>127</v>
      </c>
      <c r="G2" s="49"/>
      <c r="H2" s="49"/>
      <c r="I2" s="47"/>
      <c r="J2" s="47"/>
      <c r="K2" s="47"/>
    </row>
    <row r="3" spans="1:11" ht="18.75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.5" customHeight="1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8.75" hidden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8.75" hidden="1">
      <c r="A6" s="47"/>
      <c r="B6" s="50"/>
      <c r="C6" s="51" t="s">
        <v>0</v>
      </c>
      <c r="D6" s="51" t="s">
        <v>1</v>
      </c>
      <c r="E6" s="51"/>
      <c r="F6" s="51" t="s">
        <v>2</v>
      </c>
      <c r="G6" s="51" t="s">
        <v>3</v>
      </c>
      <c r="H6" s="51" t="s">
        <v>4</v>
      </c>
      <c r="I6" s="51" t="s">
        <v>5</v>
      </c>
      <c r="J6" s="51"/>
      <c r="K6" s="52"/>
    </row>
    <row r="7" spans="1:11" ht="18.75" hidden="1">
      <c r="A7" s="47"/>
      <c r="B7" s="50"/>
      <c r="C7" s="51" t="s">
        <v>6</v>
      </c>
      <c r="D7" s="51"/>
      <c r="E7" s="51"/>
      <c r="F7" s="51"/>
      <c r="G7" s="51" t="s">
        <v>7</v>
      </c>
      <c r="H7" s="51" t="s">
        <v>8</v>
      </c>
      <c r="I7" s="51" t="s">
        <v>9</v>
      </c>
      <c r="J7" s="51"/>
      <c r="K7" s="52"/>
    </row>
    <row r="8" spans="1:11" ht="18.75" hidden="1">
      <c r="A8" s="47"/>
      <c r="B8" s="50" t="s">
        <v>128</v>
      </c>
      <c r="C8" s="53">
        <v>48.28</v>
      </c>
      <c r="D8" s="53">
        <v>0</v>
      </c>
      <c r="E8" s="53"/>
      <c r="F8" s="54"/>
      <c r="G8" s="50"/>
      <c r="H8" s="53">
        <v>0</v>
      </c>
      <c r="I8" s="54">
        <v>48.28</v>
      </c>
      <c r="J8" s="50"/>
      <c r="K8" s="55"/>
    </row>
    <row r="9" spans="1:11" ht="18.75" hidden="1">
      <c r="A9" s="47"/>
      <c r="B9" s="50" t="s">
        <v>11</v>
      </c>
      <c r="C9" s="53">
        <v>4790.06</v>
      </c>
      <c r="D9" s="53">
        <v>3707.55</v>
      </c>
      <c r="E9" s="53"/>
      <c r="F9" s="54">
        <v>2795.32</v>
      </c>
      <c r="G9" s="50"/>
      <c r="H9" s="53">
        <v>2795.32</v>
      </c>
      <c r="I9" s="54">
        <v>5702.29</v>
      </c>
      <c r="J9" s="50"/>
      <c r="K9" s="55"/>
    </row>
    <row r="10" spans="1:11" ht="18.75" hidden="1">
      <c r="A10" s="47"/>
      <c r="B10" s="50" t="s">
        <v>12</v>
      </c>
      <c r="C10" s="50"/>
      <c r="D10" s="53">
        <f>SUM(D8:D9)</f>
        <v>3707.55</v>
      </c>
      <c r="E10" s="53"/>
      <c r="F10" s="50"/>
      <c r="G10" s="50"/>
      <c r="H10" s="53">
        <f>SUM(H8:H9)</f>
        <v>2795.32</v>
      </c>
      <c r="I10" s="50"/>
      <c r="J10" s="50"/>
      <c r="K10" s="55"/>
    </row>
    <row r="11" spans="1:11" ht="18.75" hidden="1">
      <c r="A11" s="47"/>
      <c r="B11" s="47" t="s">
        <v>129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7.5" customHeight="1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8.25" customHeight="1" hidden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8" ht="18.75" hidden="1">
      <c r="A14" s="47"/>
      <c r="B14" s="56" t="s">
        <v>95</v>
      </c>
      <c r="C14" s="416" t="s">
        <v>14</v>
      </c>
      <c r="D14" s="417"/>
      <c r="E14" s="162"/>
      <c r="F14" s="51"/>
      <c r="G14" s="51"/>
      <c r="H14" s="51"/>
      <c r="I14" s="51" t="s">
        <v>17</v>
      </c>
      <c r="J14" s="55"/>
      <c r="K14" s="55"/>
      <c r="L14" s="58"/>
      <c r="M14" s="58"/>
      <c r="N14" s="58"/>
      <c r="O14" s="58"/>
      <c r="P14" s="58"/>
      <c r="Q14" s="58"/>
      <c r="R14" s="58"/>
    </row>
    <row r="15" spans="1:18" ht="14.25" customHeight="1" hidden="1">
      <c r="A15" s="47"/>
      <c r="B15" s="59"/>
      <c r="C15" s="418"/>
      <c r="D15" s="419"/>
      <c r="E15" s="163"/>
      <c r="F15" s="51"/>
      <c r="G15" s="51"/>
      <c r="H15" s="51" t="s">
        <v>105</v>
      </c>
      <c r="I15" s="51"/>
      <c r="J15" s="55"/>
      <c r="K15" s="55"/>
      <c r="L15" s="58"/>
      <c r="M15" s="58"/>
      <c r="N15" s="58"/>
      <c r="O15" s="58"/>
      <c r="P15" s="58"/>
      <c r="Q15" s="58"/>
      <c r="R15" s="58"/>
    </row>
    <row r="16" spans="1:18" ht="3.75" customHeight="1" hidden="1">
      <c r="A16" s="47"/>
      <c r="B16" s="61"/>
      <c r="C16" s="50"/>
      <c r="D16" s="50"/>
      <c r="E16" s="50"/>
      <c r="F16" s="50"/>
      <c r="G16" s="50"/>
      <c r="H16" s="50"/>
      <c r="I16" s="50"/>
      <c r="J16" s="55"/>
      <c r="K16" s="55"/>
      <c r="L16" s="58"/>
      <c r="M16" s="58"/>
      <c r="N16" s="58"/>
      <c r="O16" s="58"/>
      <c r="P16" s="58"/>
      <c r="Q16" s="58"/>
      <c r="R16" s="58"/>
    </row>
    <row r="17" spans="1:18" ht="13.5" customHeight="1" hidden="1">
      <c r="A17" s="47"/>
      <c r="B17" s="50"/>
      <c r="C17" s="50"/>
      <c r="D17" s="50"/>
      <c r="E17" s="50"/>
      <c r="F17" s="50"/>
      <c r="G17" s="50"/>
      <c r="H17" s="50"/>
      <c r="I17" s="50"/>
      <c r="J17" s="55"/>
      <c r="K17" s="55"/>
      <c r="L17" s="58"/>
      <c r="M17" s="58"/>
      <c r="N17" s="58"/>
      <c r="O17" s="58"/>
      <c r="P17" s="58"/>
      <c r="Q17" s="58"/>
      <c r="R17" s="58"/>
    </row>
    <row r="18" spans="1:18" ht="0.75" customHeight="1" hidden="1">
      <c r="A18" s="47"/>
      <c r="B18" s="50"/>
      <c r="C18" s="50"/>
      <c r="D18" s="50"/>
      <c r="E18" s="50"/>
      <c r="F18" s="50"/>
      <c r="G18" s="50"/>
      <c r="H18" s="50"/>
      <c r="I18" s="50"/>
      <c r="J18" s="55"/>
      <c r="K18" s="55"/>
      <c r="L18" s="58"/>
      <c r="M18" s="58"/>
      <c r="N18" s="58"/>
      <c r="O18" s="58"/>
      <c r="P18" s="58"/>
      <c r="Q18" s="58"/>
      <c r="R18" s="58"/>
    </row>
    <row r="19" spans="1:18" ht="14.25" customHeight="1" hidden="1" thickBot="1">
      <c r="A19" s="47"/>
      <c r="B19" s="50"/>
      <c r="C19" s="50"/>
      <c r="D19" s="50"/>
      <c r="E19" s="50"/>
      <c r="F19" s="50"/>
      <c r="G19" s="50"/>
      <c r="H19" s="50"/>
      <c r="I19" s="50"/>
      <c r="J19" s="55"/>
      <c r="K19" s="55"/>
      <c r="L19" s="58"/>
      <c r="M19" s="58"/>
      <c r="N19" s="58"/>
      <c r="O19" s="58"/>
      <c r="P19" s="58"/>
      <c r="Q19" s="58"/>
      <c r="R19" s="58"/>
    </row>
    <row r="20" spans="1:18" ht="0.75" customHeight="1" hidden="1">
      <c r="A20" s="47"/>
      <c r="B20" s="50"/>
      <c r="C20" s="50"/>
      <c r="D20" s="50"/>
      <c r="E20" s="50"/>
      <c r="F20" s="50"/>
      <c r="G20" s="50"/>
      <c r="H20" s="50"/>
      <c r="I20" s="50"/>
      <c r="J20" s="55"/>
      <c r="K20" s="55"/>
      <c r="L20" s="58"/>
      <c r="M20" s="58"/>
      <c r="N20" s="58"/>
      <c r="O20" s="58"/>
      <c r="P20" s="58"/>
      <c r="Q20" s="58"/>
      <c r="R20" s="58"/>
    </row>
    <row r="21" spans="1:18" ht="19.5" hidden="1" thickBot="1">
      <c r="A21" s="47"/>
      <c r="B21" s="50"/>
      <c r="C21" s="50"/>
      <c r="D21" s="50"/>
      <c r="E21" s="50"/>
      <c r="F21" s="50"/>
      <c r="G21" s="62" t="s">
        <v>130</v>
      </c>
      <c r="H21" s="63" t="s">
        <v>85</v>
      </c>
      <c r="I21" s="50"/>
      <c r="J21" s="55"/>
      <c r="K21" s="55"/>
      <c r="L21" s="58"/>
      <c r="M21" s="58"/>
      <c r="N21" s="58"/>
      <c r="O21" s="58"/>
      <c r="P21" s="58"/>
      <c r="Q21" s="58"/>
      <c r="R21" s="58"/>
    </row>
    <row r="22" spans="1:18" ht="18.75" hidden="1">
      <c r="A22" s="47"/>
      <c r="B22" s="64" t="s">
        <v>63</v>
      </c>
      <c r="C22" s="64"/>
      <c r="D22" s="64"/>
      <c r="E22" s="64"/>
      <c r="F22" s="53"/>
      <c r="G22" s="50">
        <v>347.8</v>
      </c>
      <c r="H22" s="50">
        <v>7.55</v>
      </c>
      <c r="I22" s="54">
        <f>G22*H22</f>
        <v>2625.89</v>
      </c>
      <c r="J22" s="55"/>
      <c r="K22" s="55"/>
      <c r="L22" s="58"/>
      <c r="M22" s="58"/>
      <c r="N22" s="58"/>
      <c r="O22" s="58"/>
      <c r="P22" s="58"/>
      <c r="Q22" s="58"/>
      <c r="R22" s="58"/>
    </row>
    <row r="23" spans="1:18" ht="18.75" hidden="1">
      <c r="A23" s="47"/>
      <c r="B23" s="64" t="s">
        <v>64</v>
      </c>
      <c r="C23" s="64"/>
      <c r="D23" s="64"/>
      <c r="E23" s="64"/>
      <c r="F23" s="50"/>
      <c r="G23" s="50"/>
      <c r="H23" s="50"/>
      <c r="I23" s="50"/>
      <c r="J23" s="55"/>
      <c r="K23" s="55"/>
      <c r="L23" s="58"/>
      <c r="M23" s="58"/>
      <c r="N23" s="58"/>
      <c r="O23" s="58"/>
      <c r="P23" s="58"/>
      <c r="Q23" s="58"/>
      <c r="R23" s="58"/>
    </row>
    <row r="24" spans="1:18" ht="2.25" customHeight="1" hidden="1">
      <c r="A24" s="47"/>
      <c r="B24" s="64" t="s">
        <v>65</v>
      </c>
      <c r="C24" s="64" t="s">
        <v>66</v>
      </c>
      <c r="D24" s="64"/>
      <c r="E24" s="64"/>
      <c r="F24" s="50"/>
      <c r="G24" s="50"/>
      <c r="H24" s="50"/>
      <c r="I24" s="50"/>
      <c r="J24" s="55"/>
      <c r="K24" s="55"/>
      <c r="L24" s="58"/>
      <c r="M24" s="58"/>
      <c r="N24" s="58"/>
      <c r="O24" s="58"/>
      <c r="P24" s="58"/>
      <c r="Q24" s="58"/>
      <c r="R24" s="58"/>
    </row>
    <row r="25" spans="1:18" ht="14.25" customHeight="1" hidden="1">
      <c r="A25" s="47"/>
      <c r="B25" s="64" t="s">
        <v>67</v>
      </c>
      <c r="C25" s="64"/>
      <c r="D25" s="64"/>
      <c r="E25" s="64"/>
      <c r="F25" s="50"/>
      <c r="G25" s="50"/>
      <c r="H25" s="50"/>
      <c r="I25" s="50"/>
      <c r="J25" s="55"/>
      <c r="K25" s="55"/>
      <c r="L25" s="58"/>
      <c r="M25" s="58"/>
      <c r="N25" s="58"/>
      <c r="O25" s="58"/>
      <c r="P25" s="58"/>
      <c r="Q25" s="58"/>
      <c r="R25" s="58"/>
    </row>
    <row r="26" spans="1:18" ht="18.75" hidden="1">
      <c r="A26" s="47"/>
      <c r="B26" s="50"/>
      <c r="C26" s="50"/>
      <c r="D26" s="50"/>
      <c r="E26" s="50"/>
      <c r="F26" s="50"/>
      <c r="G26" s="50"/>
      <c r="H26" s="50"/>
      <c r="I26" s="50"/>
      <c r="J26" s="55"/>
      <c r="K26" s="55"/>
      <c r="L26" s="58"/>
      <c r="M26" s="58"/>
      <c r="N26" s="58"/>
      <c r="O26" s="58"/>
      <c r="P26" s="58"/>
      <c r="Q26" s="58"/>
      <c r="R26" s="58"/>
    </row>
    <row r="27" spans="1:18" ht="0.75" customHeight="1" hidden="1">
      <c r="A27" s="47"/>
      <c r="B27" s="50"/>
      <c r="C27" s="50"/>
      <c r="D27" s="50"/>
      <c r="E27" s="50"/>
      <c r="F27" s="50"/>
      <c r="G27" s="50"/>
      <c r="H27" s="50"/>
      <c r="I27" s="50"/>
      <c r="J27" s="55"/>
      <c r="K27" s="55"/>
      <c r="L27" s="58"/>
      <c r="M27" s="58"/>
      <c r="N27" s="58"/>
      <c r="O27" s="58"/>
      <c r="P27" s="58"/>
      <c r="Q27" s="58"/>
      <c r="R27" s="58"/>
    </row>
    <row r="28" spans="1:18" ht="3.75" customHeight="1" hidden="1">
      <c r="A28" s="47"/>
      <c r="B28" s="50"/>
      <c r="C28" s="50"/>
      <c r="D28" s="50"/>
      <c r="E28" s="50"/>
      <c r="F28" s="50"/>
      <c r="G28" s="50"/>
      <c r="H28" s="50"/>
      <c r="I28" s="50"/>
      <c r="J28" s="55"/>
      <c r="K28" s="55"/>
      <c r="L28" s="58"/>
      <c r="M28" s="58"/>
      <c r="N28" s="58"/>
      <c r="O28" s="58"/>
      <c r="P28" s="58"/>
      <c r="Q28" s="58"/>
      <c r="R28" s="58"/>
    </row>
    <row r="29" spans="1:18" ht="18.75" hidden="1">
      <c r="A29" s="47"/>
      <c r="B29" s="50"/>
      <c r="C29" s="50"/>
      <c r="D29" s="50"/>
      <c r="E29" s="50"/>
      <c r="F29" s="50"/>
      <c r="G29" s="50"/>
      <c r="H29" s="50"/>
      <c r="I29" s="50"/>
      <c r="J29" s="55"/>
      <c r="K29" s="55"/>
      <c r="L29" s="58"/>
      <c r="M29" s="58"/>
      <c r="N29" s="58"/>
      <c r="O29" s="58"/>
      <c r="P29" s="58"/>
      <c r="Q29" s="58"/>
      <c r="R29" s="58"/>
    </row>
    <row r="30" spans="1:18" ht="0.75" customHeight="1" hidden="1">
      <c r="A30" s="47"/>
      <c r="B30" s="50"/>
      <c r="C30" s="50"/>
      <c r="D30" s="50"/>
      <c r="E30" s="50"/>
      <c r="F30" s="50"/>
      <c r="G30" s="50"/>
      <c r="H30" s="50"/>
      <c r="I30" s="50"/>
      <c r="J30" s="55"/>
      <c r="K30" s="55"/>
      <c r="L30" s="58"/>
      <c r="M30" s="58"/>
      <c r="N30" s="58"/>
      <c r="O30" s="58"/>
      <c r="P30" s="58"/>
      <c r="Q30" s="58"/>
      <c r="R30" s="58"/>
    </row>
    <row r="31" spans="1:18" ht="18.75" hidden="1">
      <c r="A31" s="47"/>
      <c r="B31" s="50"/>
      <c r="C31" s="50"/>
      <c r="D31" s="50"/>
      <c r="E31" s="50"/>
      <c r="F31" s="50"/>
      <c r="G31" s="50"/>
      <c r="H31" s="50"/>
      <c r="I31" s="50"/>
      <c r="J31" s="55"/>
      <c r="K31" s="55"/>
      <c r="L31" s="58"/>
      <c r="M31" s="58"/>
      <c r="N31" s="58"/>
      <c r="O31" s="58"/>
      <c r="P31" s="58"/>
      <c r="Q31" s="58"/>
      <c r="R31" s="58"/>
    </row>
    <row r="32" spans="1:18" ht="18.75" hidden="1">
      <c r="A32" s="47"/>
      <c r="B32" s="50"/>
      <c r="C32" s="50"/>
      <c r="D32" s="50"/>
      <c r="E32" s="50"/>
      <c r="F32" s="50"/>
      <c r="G32" s="50"/>
      <c r="H32" s="50"/>
      <c r="I32" s="50"/>
      <c r="J32" s="55"/>
      <c r="K32" s="55"/>
      <c r="L32" s="58"/>
      <c r="M32" s="58"/>
      <c r="N32" s="58"/>
      <c r="O32" s="58"/>
      <c r="P32" s="58"/>
      <c r="Q32" s="58"/>
      <c r="R32" s="58"/>
    </row>
    <row r="33" spans="1:18" ht="18.75" hidden="1">
      <c r="A33" s="47"/>
      <c r="B33" s="50"/>
      <c r="C33" s="50"/>
      <c r="D33" s="50"/>
      <c r="E33" s="50"/>
      <c r="F33" s="50"/>
      <c r="G33" s="51"/>
      <c r="H33" s="51"/>
      <c r="I33" s="65"/>
      <c r="J33" s="55"/>
      <c r="K33" s="55"/>
      <c r="L33" s="58"/>
      <c r="M33" s="58"/>
      <c r="N33" s="58"/>
      <c r="O33" s="58"/>
      <c r="P33" s="58"/>
      <c r="Q33" s="58"/>
      <c r="R33" s="58"/>
    </row>
    <row r="34" spans="1:18" ht="18.75" hidden="1">
      <c r="A34" s="47"/>
      <c r="B34" s="50"/>
      <c r="C34" s="50"/>
      <c r="D34" s="50"/>
      <c r="E34" s="50"/>
      <c r="F34" s="50"/>
      <c r="G34" s="50"/>
      <c r="H34" s="50" t="s">
        <v>18</v>
      </c>
      <c r="I34" s="66">
        <f>SUM(I17:I33)</f>
        <v>2625.89</v>
      </c>
      <c r="J34" s="55"/>
      <c r="K34" s="55"/>
      <c r="L34" s="58"/>
      <c r="M34" s="58"/>
      <c r="N34" s="58"/>
      <c r="O34" s="58"/>
      <c r="P34" s="58"/>
      <c r="Q34" s="58"/>
      <c r="R34" s="58"/>
    </row>
    <row r="35" spans="1:11" ht="15">
      <c r="A35" s="420" t="s">
        <v>131</v>
      </c>
      <c r="B35" s="420"/>
      <c r="C35" s="420"/>
      <c r="D35" s="420"/>
      <c r="E35" s="420"/>
      <c r="F35" s="420"/>
      <c r="G35" s="420"/>
      <c r="H35" s="420"/>
      <c r="I35" s="420"/>
      <c r="J35" s="420"/>
      <c r="K35" s="420"/>
    </row>
    <row r="36" spans="1:11" ht="15">
      <c r="A36" s="420"/>
      <c r="B36" s="420"/>
      <c r="C36" s="420"/>
      <c r="D36" s="420"/>
      <c r="E36" s="420"/>
      <c r="F36" s="420"/>
      <c r="G36" s="420"/>
      <c r="H36" s="420"/>
      <c r="I36" s="420"/>
      <c r="J36" s="420"/>
      <c r="K36" s="420"/>
    </row>
    <row r="37" spans="1:11" ht="18.75" hidden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ht="18.75" hidden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27" ht="18.75">
      <c r="A39" s="67"/>
      <c r="B39" s="68"/>
      <c r="C39" s="68"/>
      <c r="D39" s="68"/>
      <c r="E39" s="68"/>
      <c r="F39" s="68"/>
      <c r="G39" s="68"/>
      <c r="H39" s="67"/>
      <c r="I39" s="67"/>
      <c r="J39" s="47"/>
      <c r="K39" s="47"/>
      <c r="W39" s="458" t="s">
        <v>203</v>
      </c>
      <c r="X39" s="458"/>
      <c r="Y39" s="458"/>
      <c r="Z39" s="458"/>
      <c r="AA39" s="458"/>
    </row>
    <row r="40" spans="1:27" ht="18.75">
      <c r="A40" s="67"/>
      <c r="B40" s="67" t="s">
        <v>132</v>
      </c>
      <c r="C40" s="68"/>
      <c r="D40" s="68"/>
      <c r="E40" s="68"/>
      <c r="F40" s="68"/>
      <c r="G40" s="67"/>
      <c r="H40" s="68"/>
      <c r="I40" s="67"/>
      <c r="J40" s="47"/>
      <c r="K40" s="47"/>
      <c r="V40" s="155" t="s">
        <v>204</v>
      </c>
      <c r="W40" s="148" t="s">
        <v>186</v>
      </c>
      <c r="X40" s="148" t="s">
        <v>187</v>
      </c>
      <c r="Y40" s="148" t="s">
        <v>8</v>
      </c>
      <c r="Z40" s="148" t="s">
        <v>188</v>
      </c>
      <c r="AA40" s="148" t="s">
        <v>189</v>
      </c>
    </row>
    <row r="41" spans="1:27" ht="18.75">
      <c r="A41" s="67"/>
      <c r="B41" s="68" t="s">
        <v>133</v>
      </c>
      <c r="C41" s="67" t="s">
        <v>134</v>
      </c>
      <c r="D41" s="67"/>
      <c r="E41" s="67"/>
      <c r="F41" s="68"/>
      <c r="G41" s="67"/>
      <c r="H41" s="68"/>
      <c r="I41" s="67"/>
      <c r="J41" s="47"/>
      <c r="K41" s="47"/>
      <c r="V41" s="149" t="s">
        <v>190</v>
      </c>
      <c r="W41" s="150">
        <v>154.12000000000012</v>
      </c>
      <c r="X41" s="150">
        <v>408.9</v>
      </c>
      <c r="Y41" s="150">
        <v>332.76</v>
      </c>
      <c r="Z41" s="150">
        <v>230.2600000000001</v>
      </c>
      <c r="AA41" s="150">
        <v>0</v>
      </c>
    </row>
    <row r="42" spans="1:27" ht="18.75">
      <c r="A42" s="67"/>
      <c r="B42" s="68" t="s">
        <v>135</v>
      </c>
      <c r="C42" s="69">
        <v>363.79999999999995</v>
      </c>
      <c r="D42" s="67" t="s">
        <v>136</v>
      </c>
      <c r="E42" s="67"/>
      <c r="F42" s="68"/>
      <c r="G42" s="67"/>
      <c r="H42" s="68"/>
      <c r="I42" s="67"/>
      <c r="J42" s="47"/>
      <c r="K42" s="47"/>
      <c r="V42" s="149" t="s">
        <v>191</v>
      </c>
      <c r="W42" s="161">
        <v>230.2600000000001</v>
      </c>
      <c r="X42" s="161">
        <v>408.9</v>
      </c>
      <c r="Y42" s="161">
        <v>347.8</v>
      </c>
      <c r="Z42" s="150">
        <v>291.36000000000007</v>
      </c>
      <c r="AA42" s="161">
        <v>0</v>
      </c>
    </row>
    <row r="43" spans="1:27" ht="18" customHeight="1">
      <c r="A43" s="67"/>
      <c r="B43" s="68" t="s">
        <v>137</v>
      </c>
      <c r="C43" s="70" t="s">
        <v>206</v>
      </c>
      <c r="D43" s="67" t="s">
        <v>185</v>
      </c>
      <c r="E43" s="67"/>
      <c r="F43" s="67"/>
      <c r="G43" s="68"/>
      <c r="H43" s="68"/>
      <c r="I43" s="67"/>
      <c r="J43" s="47"/>
      <c r="K43" s="47"/>
      <c r="V43" s="149" t="s">
        <v>192</v>
      </c>
      <c r="W43" s="161">
        <f>Z42</f>
        <v>291.36000000000007</v>
      </c>
      <c r="X43" s="161">
        <f>H53</f>
        <v>408.9</v>
      </c>
      <c r="Y43" s="161">
        <f>I53</f>
        <v>408.81000000000006</v>
      </c>
      <c r="Z43" s="150">
        <f>W43+X43-Y43</f>
        <v>291.44999999999993</v>
      </c>
      <c r="AA43" s="151"/>
    </row>
    <row r="44" spans="1:27" ht="18" customHeight="1">
      <c r="A44" s="67"/>
      <c r="B44" s="68"/>
      <c r="C44" s="70"/>
      <c r="D44" s="67"/>
      <c r="E44" s="67"/>
      <c r="F44" s="67"/>
      <c r="G44" s="68"/>
      <c r="H44" s="68"/>
      <c r="I44" s="67"/>
      <c r="J44" s="47"/>
      <c r="K44" s="47"/>
      <c r="V44" s="149" t="s">
        <v>193</v>
      </c>
      <c r="W44" s="161"/>
      <c r="X44" s="152"/>
      <c r="Y44" s="152"/>
      <c r="Z44" s="150">
        <f aca="true" t="shared" si="0" ref="Z44:Z52">W44+X44-Y44</f>
        <v>0</v>
      </c>
      <c r="AA44" s="152"/>
    </row>
    <row r="45" spans="1:27" s="77" customFormat="1" ht="56.25">
      <c r="A45" s="71"/>
      <c r="B45" s="72"/>
      <c r="C45" s="73"/>
      <c r="D45" s="71"/>
      <c r="E45" s="71"/>
      <c r="F45" s="71"/>
      <c r="G45" s="74" t="s">
        <v>140</v>
      </c>
      <c r="H45" s="75" t="s">
        <v>1</v>
      </c>
      <c r="I45" s="75" t="s">
        <v>2</v>
      </c>
      <c r="J45" s="76" t="s">
        <v>141</v>
      </c>
      <c r="K45" s="76" t="s">
        <v>142</v>
      </c>
      <c r="V45" s="149" t="s">
        <v>194</v>
      </c>
      <c r="W45" s="161"/>
      <c r="X45" s="151"/>
      <c r="Y45" s="151"/>
      <c r="Z45" s="150">
        <f t="shared" si="0"/>
        <v>0</v>
      </c>
      <c r="AA45" s="151"/>
    </row>
    <row r="46" spans="1:27" ht="18.75">
      <c r="A46" s="67"/>
      <c r="B46" s="68"/>
      <c r="C46" s="70"/>
      <c r="D46" s="67"/>
      <c r="E46" s="67"/>
      <c r="F46" s="67"/>
      <c r="G46" s="78" t="s">
        <v>25</v>
      </c>
      <c r="H46" s="78" t="s">
        <v>25</v>
      </c>
      <c r="I46" s="78" t="s">
        <v>25</v>
      </c>
      <c r="J46" s="79"/>
      <c r="K46" s="79"/>
      <c r="V46" s="149" t="s">
        <v>195</v>
      </c>
      <c r="W46" s="161"/>
      <c r="X46" s="151"/>
      <c r="Y46" s="151"/>
      <c r="Z46" s="150">
        <f t="shared" si="0"/>
        <v>0</v>
      </c>
      <c r="AA46" s="151"/>
    </row>
    <row r="47" spans="1:27" ht="33" customHeight="1">
      <c r="A47" s="67"/>
      <c r="B47" s="421" t="s">
        <v>143</v>
      </c>
      <c r="C47" s="421"/>
      <c r="D47" s="421"/>
      <c r="E47" s="421"/>
      <c r="F47" s="421"/>
      <c r="G47" s="80">
        <f>G49+G50</f>
        <v>12.58</v>
      </c>
      <c r="H47" s="81">
        <f>ROUND(G47*C42,2)-0.01</f>
        <v>4576.59</v>
      </c>
      <c r="I47" s="81">
        <f>M48+N48</f>
        <v>3954.4099999999994</v>
      </c>
      <c r="J47" s="82">
        <f>J49+J50</f>
        <v>17422.248</v>
      </c>
      <c r="K47" s="82">
        <f>K49+K50</f>
        <v>-13467.838</v>
      </c>
      <c r="M47" s="142" t="s">
        <v>144</v>
      </c>
      <c r="N47" s="142" t="s">
        <v>145</v>
      </c>
      <c r="O47" s="142" t="s">
        <v>183</v>
      </c>
      <c r="P47" s="142"/>
      <c r="Q47" s="142" t="s">
        <v>146</v>
      </c>
      <c r="V47" s="149" t="s">
        <v>196</v>
      </c>
      <c r="W47" s="161"/>
      <c r="X47" s="151"/>
      <c r="Y47" s="151"/>
      <c r="Z47" s="150">
        <f t="shared" si="0"/>
        <v>0</v>
      </c>
      <c r="AA47" s="151"/>
    </row>
    <row r="48" spans="1:27" ht="18" customHeight="1">
      <c r="A48" s="67"/>
      <c r="B48" s="422" t="s">
        <v>147</v>
      </c>
      <c r="C48" s="423"/>
      <c r="D48" s="423"/>
      <c r="E48" s="423"/>
      <c r="F48" s="424"/>
      <c r="G48" s="80"/>
      <c r="H48" s="84"/>
      <c r="I48" s="84"/>
      <c r="J48" s="79"/>
      <c r="K48" s="79"/>
      <c r="M48" s="85">
        <v>3954.4099999999994</v>
      </c>
      <c r="N48" s="142">
        <v>0</v>
      </c>
      <c r="O48" s="142">
        <v>408.9</v>
      </c>
      <c r="P48" s="142">
        <v>0</v>
      </c>
      <c r="Q48" s="142">
        <v>408.81000000000006</v>
      </c>
      <c r="V48" s="149" t="s">
        <v>197</v>
      </c>
      <c r="W48" s="161"/>
      <c r="X48" s="151"/>
      <c r="Y48" s="151"/>
      <c r="Z48" s="150">
        <f t="shared" si="0"/>
        <v>0</v>
      </c>
      <c r="AA48" s="151"/>
    </row>
    <row r="49" spans="1:27" ht="18" customHeight="1">
      <c r="A49" s="67"/>
      <c r="B49" s="425" t="s">
        <v>11</v>
      </c>
      <c r="C49" s="425"/>
      <c r="D49" s="425"/>
      <c r="E49" s="425"/>
      <c r="F49" s="425"/>
      <c r="G49" s="80">
        <f>G59</f>
        <v>7.21</v>
      </c>
      <c r="H49" s="84">
        <f>ROUND(G49*C42,2)</f>
        <v>2623</v>
      </c>
      <c r="I49" s="84">
        <f>H49</f>
        <v>2623</v>
      </c>
      <c r="J49" s="82">
        <f>H59</f>
        <v>2622.9979999999996</v>
      </c>
      <c r="K49" s="82">
        <f>I49-J49</f>
        <v>0.0020000000004074536</v>
      </c>
      <c r="V49" s="149" t="s">
        <v>198</v>
      </c>
      <c r="W49" s="161"/>
      <c r="X49" s="151"/>
      <c r="Y49" s="151"/>
      <c r="Z49" s="150">
        <f t="shared" si="0"/>
        <v>0</v>
      </c>
      <c r="AA49" s="151"/>
    </row>
    <row r="50" spans="1:27" ht="18.75">
      <c r="A50" s="67"/>
      <c r="B50" s="425" t="s">
        <v>27</v>
      </c>
      <c r="C50" s="425"/>
      <c r="D50" s="425"/>
      <c r="E50" s="425"/>
      <c r="F50" s="425"/>
      <c r="G50" s="80">
        <v>5.37</v>
      </c>
      <c r="H50" s="84">
        <f>ROUND(G50*C42,2)</f>
        <v>1953.61</v>
      </c>
      <c r="I50" s="84">
        <f>I47-I49</f>
        <v>1331.4099999999994</v>
      </c>
      <c r="J50" s="82">
        <f>H66</f>
        <v>14799.25</v>
      </c>
      <c r="K50" s="82">
        <f>I50-J50</f>
        <v>-13467.84</v>
      </c>
      <c r="V50" s="149" t="s">
        <v>199</v>
      </c>
      <c r="W50" s="161"/>
      <c r="X50" s="151"/>
      <c r="Y50" s="151"/>
      <c r="Z50" s="150">
        <f t="shared" si="0"/>
        <v>0</v>
      </c>
      <c r="AA50" s="151"/>
    </row>
    <row r="51" spans="1:27" ht="39" customHeight="1">
      <c r="A51" s="67"/>
      <c r="B51" s="47"/>
      <c r="C51" s="47"/>
      <c r="D51" s="47"/>
      <c r="E51" s="47"/>
      <c r="F51" s="47"/>
      <c r="G51" s="47"/>
      <c r="H51" s="47"/>
      <c r="I51" s="47"/>
      <c r="J51" s="47"/>
      <c r="K51" s="47"/>
      <c r="V51" s="149" t="s">
        <v>200</v>
      </c>
      <c r="W51" s="161"/>
      <c r="X51" s="151"/>
      <c r="Y51" s="151"/>
      <c r="Z51" s="150">
        <f t="shared" si="0"/>
        <v>0</v>
      </c>
      <c r="AA51" s="151"/>
    </row>
    <row r="52" spans="1:27" ht="18" customHeight="1">
      <c r="A52" s="47"/>
      <c r="B52" s="68"/>
      <c r="C52" s="70"/>
      <c r="D52" s="67"/>
      <c r="E52" s="67"/>
      <c r="F52" s="67"/>
      <c r="G52" s="140" t="s">
        <v>178</v>
      </c>
      <c r="H52" s="140" t="s">
        <v>1</v>
      </c>
      <c r="I52" s="140" t="s">
        <v>2</v>
      </c>
      <c r="J52" s="141" t="s">
        <v>179</v>
      </c>
      <c r="K52" s="141" t="s">
        <v>180</v>
      </c>
      <c r="V52" s="149" t="s">
        <v>201</v>
      </c>
      <c r="W52" s="161"/>
      <c r="X52" s="151"/>
      <c r="Y52" s="151"/>
      <c r="Z52" s="150">
        <f t="shared" si="0"/>
        <v>0</v>
      </c>
      <c r="AA52" s="151"/>
    </row>
    <row r="53" spans="2:27" s="49" customFormat="1" ht="18" customHeight="1">
      <c r="B53" s="426" t="s">
        <v>177</v>
      </c>
      <c r="C53" s="426"/>
      <c r="D53" s="426"/>
      <c r="E53" s="426"/>
      <c r="F53" s="455"/>
      <c r="G53" s="140">
        <f>'02 14 г'!J53</f>
        <v>291.36000000000007</v>
      </c>
      <c r="H53" s="140">
        <f>O48</f>
        <v>408.9</v>
      </c>
      <c r="I53" s="140">
        <f>Q48</f>
        <v>408.81000000000006</v>
      </c>
      <c r="J53" s="139">
        <f>G53+H53-I53</f>
        <v>291.44999999999993</v>
      </c>
      <c r="K53" s="139">
        <v>0</v>
      </c>
      <c r="V53" s="153" t="s">
        <v>202</v>
      </c>
      <c r="W53" s="154">
        <f>SUM(W41:W52)</f>
        <v>675.7400000000002</v>
      </c>
      <c r="X53" s="154">
        <f>SUM(X41:X52)</f>
        <v>1226.6999999999998</v>
      </c>
      <c r="Y53" s="154">
        <f>SUM(Y41:Y52)</f>
        <v>1089.37</v>
      </c>
      <c r="Z53" s="154">
        <f>SUM(Z41:Z52)</f>
        <v>813.07</v>
      </c>
      <c r="AA53" s="154">
        <f>SUM(AA41:AA52)</f>
        <v>0</v>
      </c>
    </row>
    <row r="54" spans="1:11" ht="18" customHeight="1">
      <c r="A54" s="47"/>
      <c r="B54" s="90"/>
      <c r="C54" s="90"/>
      <c r="D54" s="167" t="s">
        <v>207</v>
      </c>
      <c r="E54" s="167">
        <v>398.98</v>
      </c>
      <c r="F54" s="167" t="s">
        <v>25</v>
      </c>
      <c r="G54" s="91"/>
      <c r="H54" s="92"/>
      <c r="I54" s="92"/>
      <c r="J54" s="93"/>
      <c r="K54" s="94"/>
    </row>
    <row r="55" spans="1:11" ht="56.25" customHeight="1">
      <c r="A55" s="47"/>
      <c r="B55" s="68"/>
      <c r="C55" s="70"/>
      <c r="D55" s="67"/>
      <c r="E55" s="67"/>
      <c r="F55" s="67"/>
      <c r="G55" s="68"/>
      <c r="H55" s="68"/>
      <c r="I55" s="67"/>
      <c r="J55" s="47"/>
      <c r="K55" s="47"/>
    </row>
    <row r="56" spans="1:11" ht="18.75">
      <c r="A56" s="67"/>
      <c r="B56" s="47"/>
      <c r="C56" s="95"/>
      <c r="D56" s="96"/>
      <c r="E56" s="96"/>
      <c r="F56" s="96"/>
      <c r="G56" s="97" t="s">
        <v>140</v>
      </c>
      <c r="H56" s="97" t="s">
        <v>149</v>
      </c>
      <c r="I56" s="67"/>
      <c r="J56" s="47"/>
      <c r="K56" s="47"/>
    </row>
    <row r="57" spans="1:11" ht="18.75">
      <c r="A57" s="67"/>
      <c r="B57" s="47"/>
      <c r="C57" s="95"/>
      <c r="D57" s="96"/>
      <c r="E57" s="96"/>
      <c r="F57" s="96"/>
      <c r="G57" s="78" t="s">
        <v>25</v>
      </c>
      <c r="H57" s="78" t="s">
        <v>25</v>
      </c>
      <c r="I57" s="67"/>
      <c r="J57" s="47"/>
      <c r="K57" s="47"/>
    </row>
    <row r="58" spans="1:12" ht="36.75" customHeight="1">
      <c r="A58" s="98" t="s">
        <v>150</v>
      </c>
      <c r="B58" s="456" t="s">
        <v>176</v>
      </c>
      <c r="C58" s="457"/>
      <c r="D58" s="457"/>
      <c r="E58" s="457"/>
      <c r="F58" s="457"/>
      <c r="G58" s="50"/>
      <c r="H58" s="81">
        <f>ROUND(H59+H66,2)</f>
        <v>17422.25</v>
      </c>
      <c r="I58" s="67"/>
      <c r="J58" s="47"/>
      <c r="K58" s="47"/>
      <c r="L58" s="99">
        <f>I47-H58</f>
        <v>-13467.84</v>
      </c>
    </row>
    <row r="59" spans="1:12" ht="18.75">
      <c r="A59" s="100" t="s">
        <v>152</v>
      </c>
      <c r="B59" s="428" t="s">
        <v>153</v>
      </c>
      <c r="C59" s="429"/>
      <c r="D59" s="429"/>
      <c r="E59" s="429"/>
      <c r="F59" s="430"/>
      <c r="G59" s="101">
        <f>G60+G61+G63+G65</f>
        <v>7.21</v>
      </c>
      <c r="H59" s="166">
        <f>H60+H61+H63+H65</f>
        <v>2622.9979999999996</v>
      </c>
      <c r="I59" s="67"/>
      <c r="J59" s="47"/>
      <c r="K59" s="47"/>
      <c r="L59" s="103" t="e">
        <f>G72+L58</f>
        <v>#VALUE!</v>
      </c>
    </row>
    <row r="60" spans="1:11" ht="34.5" customHeight="1">
      <c r="A60" s="164" t="s">
        <v>154</v>
      </c>
      <c r="B60" s="431" t="s">
        <v>155</v>
      </c>
      <c r="C60" s="432"/>
      <c r="D60" s="432"/>
      <c r="E60" s="432"/>
      <c r="F60" s="432"/>
      <c r="G60" s="165">
        <v>1.34</v>
      </c>
      <c r="H60" s="166">
        <f>ROUND(G60*C42,2)</f>
        <v>487.49</v>
      </c>
      <c r="I60" s="67"/>
      <c r="J60" s="47"/>
      <c r="K60" s="106"/>
    </row>
    <row r="61" spans="1:11" ht="18.75">
      <c r="A61" s="425" t="s">
        <v>156</v>
      </c>
      <c r="B61" s="433" t="s">
        <v>157</v>
      </c>
      <c r="C61" s="434"/>
      <c r="D61" s="434"/>
      <c r="E61" s="434"/>
      <c r="F61" s="434"/>
      <c r="G61" s="435">
        <v>2.02</v>
      </c>
      <c r="H61" s="436">
        <f>ROUND(G61*C42,2)</f>
        <v>734.88</v>
      </c>
      <c r="I61" s="67"/>
      <c r="J61" s="47"/>
      <c r="K61" s="47"/>
    </row>
    <row r="62" spans="1:11" ht="18.75" customHeight="1">
      <c r="A62" s="425"/>
      <c r="B62" s="434"/>
      <c r="C62" s="434"/>
      <c r="D62" s="434"/>
      <c r="E62" s="434"/>
      <c r="F62" s="434"/>
      <c r="G62" s="435"/>
      <c r="H62" s="436"/>
      <c r="I62" s="67"/>
      <c r="J62" s="47"/>
      <c r="K62" s="47"/>
    </row>
    <row r="63" spans="1:11" ht="21" customHeight="1">
      <c r="A63" s="425" t="s">
        <v>158</v>
      </c>
      <c r="B63" s="433" t="s">
        <v>159</v>
      </c>
      <c r="C63" s="434"/>
      <c r="D63" s="434"/>
      <c r="E63" s="434"/>
      <c r="F63" s="434"/>
      <c r="G63" s="435">
        <v>1.31</v>
      </c>
      <c r="H63" s="436">
        <f>G63*C42</f>
        <v>476.578</v>
      </c>
      <c r="I63" s="67"/>
      <c r="J63" s="47"/>
      <c r="K63" s="47"/>
    </row>
    <row r="64" spans="1:11" ht="18.75">
      <c r="A64" s="425"/>
      <c r="B64" s="434"/>
      <c r="C64" s="434"/>
      <c r="D64" s="434"/>
      <c r="E64" s="434"/>
      <c r="F64" s="434"/>
      <c r="G64" s="435"/>
      <c r="H64" s="436"/>
      <c r="I64" s="67"/>
      <c r="J64" s="47"/>
      <c r="K64" s="47"/>
    </row>
    <row r="65" spans="1:11" ht="37.5">
      <c r="A65" s="164" t="s">
        <v>160</v>
      </c>
      <c r="B65" s="434" t="s">
        <v>161</v>
      </c>
      <c r="C65" s="434"/>
      <c r="D65" s="434"/>
      <c r="E65" s="434"/>
      <c r="F65" s="434"/>
      <c r="G65" s="97">
        <v>2.54</v>
      </c>
      <c r="H65" s="107">
        <f>ROUND(G65*C42,2)</f>
        <v>924.05</v>
      </c>
      <c r="I65" s="67"/>
      <c r="J65" s="47"/>
      <c r="K65" s="47"/>
    </row>
    <row r="66" spans="1:11" ht="18.75">
      <c r="A66" s="81" t="s">
        <v>162</v>
      </c>
      <c r="B66" s="437" t="s">
        <v>163</v>
      </c>
      <c r="C66" s="438"/>
      <c r="D66" s="438"/>
      <c r="E66" s="438"/>
      <c r="F66" s="438"/>
      <c r="G66" s="81"/>
      <c r="H66" s="81">
        <f>H68+H69+H70</f>
        <v>14799.25</v>
      </c>
      <c r="I66" s="67"/>
      <c r="J66" s="47"/>
      <c r="K66" s="47"/>
    </row>
    <row r="67" spans="1:11" ht="38.25" customHeight="1">
      <c r="A67" s="108"/>
      <c r="B67" s="439" t="s">
        <v>182</v>
      </c>
      <c r="C67" s="432"/>
      <c r="D67" s="432"/>
      <c r="E67" s="432"/>
      <c r="F67" s="432"/>
      <c r="G67" s="109"/>
      <c r="H67" s="109"/>
      <c r="I67" s="67"/>
      <c r="J67" s="47"/>
      <c r="K67" s="47"/>
    </row>
    <row r="68" spans="1:11" ht="18.75">
      <c r="A68" s="108"/>
      <c r="B68" s="440" t="s">
        <v>208</v>
      </c>
      <c r="C68" s="441"/>
      <c r="D68" s="441"/>
      <c r="E68" s="441"/>
      <c r="F68" s="442"/>
      <c r="G68" s="107"/>
      <c r="H68" s="110">
        <v>11238.25</v>
      </c>
      <c r="I68" s="67"/>
      <c r="J68" s="47"/>
      <c r="K68" s="47"/>
    </row>
    <row r="69" spans="1:11" ht="15" customHeight="1">
      <c r="A69" s="108"/>
      <c r="B69" s="440" t="s">
        <v>209</v>
      </c>
      <c r="C69" s="441"/>
      <c r="D69" s="441"/>
      <c r="E69" s="441"/>
      <c r="F69" s="442"/>
      <c r="G69" s="107"/>
      <c r="H69" s="110">
        <v>312</v>
      </c>
      <c r="I69" s="67"/>
      <c r="J69" s="47"/>
      <c r="K69" s="47"/>
    </row>
    <row r="70" spans="1:11" ht="18.75">
      <c r="A70" s="108"/>
      <c r="B70" s="440" t="s">
        <v>210</v>
      </c>
      <c r="C70" s="441"/>
      <c r="D70" s="441"/>
      <c r="E70" s="441"/>
      <c r="F70" s="442"/>
      <c r="G70" s="107"/>
      <c r="H70" s="110">
        <v>3249</v>
      </c>
      <c r="I70" s="67"/>
      <c r="J70" s="47"/>
      <c r="K70" s="47"/>
    </row>
    <row r="71" spans="1:11" ht="18.75">
      <c r="A71" s="108"/>
      <c r="B71" s="111"/>
      <c r="C71" s="112"/>
      <c r="D71" s="112"/>
      <c r="E71" s="112"/>
      <c r="F71" s="112"/>
      <c r="G71" s="114"/>
      <c r="H71" s="67"/>
      <c r="I71" s="67"/>
      <c r="J71" s="47"/>
      <c r="K71" s="47"/>
    </row>
    <row r="72" spans="1:11" ht="18.75">
      <c r="A72" s="108"/>
      <c r="B72" s="111"/>
      <c r="C72" s="112"/>
      <c r="D72" s="112"/>
      <c r="E72" s="112"/>
      <c r="F72" s="112"/>
      <c r="G72" s="443" t="s">
        <v>27</v>
      </c>
      <c r="H72" s="444"/>
      <c r="I72" s="452" t="s">
        <v>148</v>
      </c>
      <c r="J72" s="444"/>
      <c r="K72" s="47"/>
    </row>
    <row r="73" spans="1:11" ht="18.75">
      <c r="A73" s="108"/>
      <c r="B73" s="111"/>
      <c r="C73" s="112"/>
      <c r="D73" s="112"/>
      <c r="E73" s="112"/>
      <c r="F73" s="112"/>
      <c r="G73" s="453" t="s">
        <v>25</v>
      </c>
      <c r="H73" s="454"/>
      <c r="I73" s="453" t="s">
        <v>25</v>
      </c>
      <c r="J73" s="454"/>
      <c r="K73" s="47"/>
    </row>
    <row r="74" spans="1:13" s="58" customFormat="1" ht="18.75">
      <c r="A74" s="108"/>
      <c r="B74" s="445" t="s">
        <v>167</v>
      </c>
      <c r="C74" s="438"/>
      <c r="D74" s="438"/>
      <c r="E74" s="438"/>
      <c r="F74" s="446"/>
      <c r="G74" s="435">
        <f>'02 14 г'!G75:H75</f>
        <v>10354.95</v>
      </c>
      <c r="H74" s="447"/>
      <c r="I74" s="435">
        <f>'02 14 г'!I75:J75</f>
        <v>14026.92</v>
      </c>
      <c r="J74" s="447"/>
      <c r="K74" s="55"/>
      <c r="L74" s="115" t="s">
        <v>168</v>
      </c>
      <c r="M74" s="115" t="s">
        <v>169</v>
      </c>
    </row>
    <row r="75" spans="1:13" ht="18.75">
      <c r="A75" s="68"/>
      <c r="B75" s="445" t="s">
        <v>170</v>
      </c>
      <c r="C75" s="438"/>
      <c r="D75" s="438"/>
      <c r="E75" s="438"/>
      <c r="F75" s="446"/>
      <c r="G75" s="435">
        <f>G74+I47-H58</f>
        <v>-3112.8899999999994</v>
      </c>
      <c r="H75" s="447"/>
      <c r="I75" s="448">
        <f>I74+K53+I53+E54</f>
        <v>14834.71</v>
      </c>
      <c r="J75" s="447"/>
      <c r="K75" s="47"/>
      <c r="L75" s="85">
        <f>G75</f>
        <v>-3112.8899999999994</v>
      </c>
      <c r="M75" s="85">
        <f>I75</f>
        <v>14834.71</v>
      </c>
    </row>
    <row r="76" spans="1:11" ht="18.75">
      <c r="A76" s="67"/>
      <c r="B76" s="67"/>
      <c r="C76" s="67"/>
      <c r="D76" s="67"/>
      <c r="E76" s="67"/>
      <c r="F76" s="67"/>
      <c r="G76" s="69"/>
      <c r="H76" s="69"/>
      <c r="I76" s="67"/>
      <c r="J76" s="47"/>
      <c r="K76" s="47"/>
    </row>
    <row r="77" spans="1:17" ht="18.75">
      <c r="A77" s="67"/>
      <c r="B77" s="47"/>
      <c r="C77" s="47"/>
      <c r="D77" s="47"/>
      <c r="E77" s="47"/>
      <c r="F77" s="47"/>
      <c r="G77" s="116"/>
      <c r="H77" s="117" t="s">
        <v>171</v>
      </c>
      <c r="I77" s="67"/>
      <c r="J77" s="47"/>
      <c r="K77" s="47"/>
      <c r="L77" s="449" t="s">
        <v>148</v>
      </c>
      <c r="M77" s="450"/>
      <c r="N77" s="450"/>
      <c r="O77" s="450"/>
      <c r="P77" s="450"/>
      <c r="Q77" s="451"/>
    </row>
    <row r="78" spans="1:17" ht="18" customHeight="1">
      <c r="A78" s="67"/>
      <c r="B78" s="47"/>
      <c r="C78" s="47"/>
      <c r="D78" s="47"/>
      <c r="E78" s="47"/>
      <c r="F78" s="47"/>
      <c r="G78" s="67"/>
      <c r="H78" s="67"/>
      <c r="I78" s="67"/>
      <c r="J78" s="47"/>
      <c r="K78" s="47"/>
      <c r="L78" s="118" t="s">
        <v>95</v>
      </c>
      <c r="M78" s="119" t="s">
        <v>33</v>
      </c>
      <c r="N78" s="118" t="s">
        <v>1</v>
      </c>
      <c r="O78" s="118" t="s">
        <v>2</v>
      </c>
      <c r="P78" s="118"/>
      <c r="Q78" s="120" t="s">
        <v>36</v>
      </c>
    </row>
    <row r="79" spans="1:17" ht="18.75" hidden="1">
      <c r="A79" s="67"/>
      <c r="B79" s="47"/>
      <c r="C79" s="47"/>
      <c r="D79" s="47"/>
      <c r="E79" s="47"/>
      <c r="F79" s="47"/>
      <c r="G79" s="47"/>
      <c r="H79" s="67"/>
      <c r="I79" s="67"/>
      <c r="J79" s="47"/>
      <c r="K79" s="47"/>
      <c r="L79" s="121" t="s">
        <v>94</v>
      </c>
      <c r="M79" s="122">
        <v>79.28</v>
      </c>
      <c r="N79" s="122">
        <v>408.9</v>
      </c>
      <c r="O79" s="122">
        <v>354.96</v>
      </c>
      <c r="P79" s="122"/>
      <c r="Q79" s="122">
        <v>133.22</v>
      </c>
    </row>
    <row r="80" spans="1:17" ht="18.75" hidden="1">
      <c r="A80" s="67"/>
      <c r="B80" s="47"/>
      <c r="C80" s="47"/>
      <c r="D80" s="47"/>
      <c r="E80" s="47"/>
      <c r="F80" s="47"/>
      <c r="G80" s="47"/>
      <c r="H80" s="67"/>
      <c r="I80" s="67"/>
      <c r="J80" s="47"/>
      <c r="K80" s="47"/>
      <c r="L80" s="121" t="s">
        <v>97</v>
      </c>
      <c r="M80" s="122">
        <v>133.22</v>
      </c>
      <c r="N80" s="122">
        <v>408.9</v>
      </c>
      <c r="O80" s="122">
        <v>347.94</v>
      </c>
      <c r="P80" s="122"/>
      <c r="Q80" s="122">
        <f>N80-O80+M80</f>
        <v>194.17999999999998</v>
      </c>
    </row>
    <row r="81" spans="1:17" ht="18.75">
      <c r="A81" s="67"/>
      <c r="B81" s="47"/>
      <c r="C81" s="47"/>
      <c r="D81" s="47"/>
      <c r="E81" s="47"/>
      <c r="F81" s="47"/>
      <c r="G81" s="47"/>
      <c r="H81" s="67"/>
      <c r="I81" s="67"/>
      <c r="J81" s="47"/>
      <c r="K81" s="47"/>
      <c r="L81" s="121" t="s">
        <v>172</v>
      </c>
      <c r="M81" s="122">
        <v>194.18</v>
      </c>
      <c r="N81" s="122">
        <v>408.9</v>
      </c>
      <c r="O81" s="122">
        <v>213.16</v>
      </c>
      <c r="P81" s="122"/>
      <c r="Q81" s="122">
        <f>N81-O81+M81</f>
        <v>389.91999999999996</v>
      </c>
    </row>
    <row r="82" spans="1:17" ht="18.75">
      <c r="A82" s="67"/>
      <c r="B82" s="47"/>
      <c r="C82" s="47"/>
      <c r="D82" s="47"/>
      <c r="E82" s="47"/>
      <c r="F82" s="47"/>
      <c r="G82" s="47"/>
      <c r="H82" s="67"/>
      <c r="I82" s="67"/>
      <c r="J82" s="47"/>
      <c r="K82" s="47"/>
      <c r="L82" s="121" t="s">
        <v>102</v>
      </c>
      <c r="M82" s="122">
        <v>389.92</v>
      </c>
      <c r="N82" s="122">
        <v>408.9</v>
      </c>
      <c r="O82" s="122">
        <v>470.93</v>
      </c>
      <c r="P82" s="122"/>
      <c r="Q82" s="122">
        <v>327.89</v>
      </c>
    </row>
    <row r="83" spans="1:17" ht="18.75">
      <c r="A83" s="67"/>
      <c r="B83" s="47"/>
      <c r="C83" s="47"/>
      <c r="D83" s="47"/>
      <c r="E83" s="47"/>
      <c r="F83" s="47"/>
      <c r="G83" s="47"/>
      <c r="H83" s="67"/>
      <c r="I83" s="67"/>
      <c r="J83" s="47"/>
      <c r="K83" s="47"/>
      <c r="L83" s="121" t="s">
        <v>111</v>
      </c>
      <c r="M83" s="122">
        <v>327.89</v>
      </c>
      <c r="N83" s="122">
        <v>408.9</v>
      </c>
      <c r="O83" s="123">
        <v>487.67</v>
      </c>
      <c r="P83" s="123"/>
      <c r="Q83" s="122">
        <v>249.12</v>
      </c>
    </row>
    <row r="84" spans="1:17" ht="18.75">
      <c r="A84" s="47" t="s">
        <v>173</v>
      </c>
      <c r="B84" s="47"/>
      <c r="C84" s="47"/>
      <c r="D84" s="47"/>
      <c r="E84" s="47"/>
      <c r="F84" s="47" t="s">
        <v>31</v>
      </c>
      <c r="G84" s="47"/>
      <c r="H84" s="67"/>
      <c r="I84" s="67"/>
      <c r="J84" s="47"/>
      <c r="K84" s="47"/>
      <c r="L84" s="124" t="s">
        <v>112</v>
      </c>
      <c r="M84" s="122">
        <v>249.12</v>
      </c>
      <c r="N84" s="122">
        <v>408.9</v>
      </c>
      <c r="O84" s="122">
        <v>392.4</v>
      </c>
      <c r="P84" s="122"/>
      <c r="Q84" s="122">
        <v>265.62</v>
      </c>
    </row>
    <row r="85" spans="8:17" ht="18.75">
      <c r="H85" s="47"/>
      <c r="I85" s="47"/>
      <c r="J85" s="47"/>
      <c r="K85" s="47"/>
      <c r="L85" s="121" t="s">
        <v>114</v>
      </c>
      <c r="M85" s="126">
        <f>Q84</f>
        <v>265.62</v>
      </c>
      <c r="N85" s="127">
        <v>408.9</v>
      </c>
      <c r="O85" s="127">
        <v>358.52</v>
      </c>
      <c r="P85" s="127"/>
      <c r="Q85" s="126">
        <f>M85+N85-O85</f>
        <v>316</v>
      </c>
    </row>
    <row r="86" spans="1:13" ht="18.7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M86" s="128"/>
    </row>
  </sheetData>
  <sheetProtection password="ECC7" sheet="1" formatCells="0" formatColumns="0" formatRows="0" insertColumns="0" insertRows="0" insertHyperlinks="0" deleteColumns="0" deleteRows="0" sort="0" autoFilter="0" pivotTables="0"/>
  <mergeCells count="36">
    <mergeCell ref="C14:D15"/>
    <mergeCell ref="A35:K36"/>
    <mergeCell ref="W39:AA39"/>
    <mergeCell ref="B47:F47"/>
    <mergeCell ref="B48:F48"/>
    <mergeCell ref="B49:F49"/>
    <mergeCell ref="B50:F50"/>
    <mergeCell ref="B53:F53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B65:F65"/>
    <mergeCell ref="B66:F66"/>
    <mergeCell ref="B67:F67"/>
    <mergeCell ref="B68:F68"/>
    <mergeCell ref="B69:F69"/>
    <mergeCell ref="G72:H72"/>
    <mergeCell ref="B70:F70"/>
    <mergeCell ref="B75:F75"/>
    <mergeCell ref="G75:H75"/>
    <mergeCell ref="I75:J75"/>
    <mergeCell ref="L77:Q77"/>
    <mergeCell ref="I72:J72"/>
    <mergeCell ref="G73:H73"/>
    <mergeCell ref="I73:J73"/>
    <mergeCell ref="B74:F74"/>
    <mergeCell ref="G74:H74"/>
    <mergeCell ref="I74:J74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AA86"/>
  <sheetViews>
    <sheetView view="pageBreakPreview" zoomScale="80" zoomScaleSheetLayoutView="80" zoomScalePageLayoutView="0" workbookViewId="0" topLeftCell="A48">
      <selection activeCell="Y80" sqref="Y80"/>
    </sheetView>
  </sheetViews>
  <sheetFormatPr defaultColWidth="9.140625" defaultRowHeight="15" outlineLevelCol="1"/>
  <cols>
    <col min="1" max="1" width="6.8515625" style="125" customWidth="1"/>
    <col min="2" max="2" width="10.00390625" style="48" customWidth="1"/>
    <col min="3" max="3" width="12.57421875" style="48" customWidth="1"/>
    <col min="4" max="4" width="10.57421875" style="48" customWidth="1"/>
    <col min="5" max="5" width="10.28125" style="48" customWidth="1"/>
    <col min="6" max="6" width="8.00390625" style="48" customWidth="1"/>
    <col min="7" max="7" width="11.140625" style="48" customWidth="1"/>
    <col min="8" max="8" width="13.00390625" style="48" customWidth="1"/>
    <col min="9" max="9" width="12.00390625" style="48" customWidth="1"/>
    <col min="10" max="10" width="14.28125" style="48" customWidth="1"/>
    <col min="11" max="11" width="18.421875" style="48" customWidth="1"/>
    <col min="12" max="12" width="13.421875" style="48" hidden="1" customWidth="1" outlineLevel="1"/>
    <col min="13" max="13" width="10.00390625" style="48" hidden="1" customWidth="1" outlineLevel="1"/>
    <col min="14" max="14" width="11.421875" style="48" hidden="1" customWidth="1" outlineLevel="1"/>
    <col min="15" max="15" width="10.28125" style="48" hidden="1" customWidth="1" outlineLevel="1"/>
    <col min="16" max="16" width="6.8515625" style="48" hidden="1" customWidth="1" outlineLevel="1"/>
    <col min="17" max="17" width="10.00390625" style="48" hidden="1" customWidth="1" outlineLevel="1"/>
    <col min="18" max="18" width="7.421875" style="48" hidden="1" customWidth="1" outlineLevel="1"/>
    <col min="19" max="19" width="9.140625" style="48" customWidth="1" collapsed="1"/>
    <col min="20" max="22" width="9.140625" style="48" customWidth="1"/>
    <col min="23" max="23" width="11.140625" style="48" bestFit="1" customWidth="1"/>
    <col min="24" max="27" width="13.140625" style="48" bestFit="1" customWidth="1"/>
    <col min="28" max="43" width="9.140625" style="48" customWidth="1"/>
    <col min="44" max="44" width="3.7109375" style="48" customWidth="1"/>
    <col min="45" max="16384" width="9.140625" style="48" customWidth="1"/>
  </cols>
  <sheetData>
    <row r="1" spans="1:11" ht="12.75" customHeight="1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.75" hidden="1">
      <c r="A2" s="47"/>
      <c r="B2" s="49" t="s">
        <v>125</v>
      </c>
      <c r="C2" s="49"/>
      <c r="D2" s="49" t="s">
        <v>126</v>
      </c>
      <c r="E2" s="49"/>
      <c r="F2" s="49" t="s">
        <v>127</v>
      </c>
      <c r="G2" s="49"/>
      <c r="H2" s="49"/>
      <c r="I2" s="47"/>
      <c r="J2" s="47"/>
      <c r="K2" s="47"/>
    </row>
    <row r="3" spans="1:11" ht="18.75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.5" customHeight="1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8.75" hidden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8.75" hidden="1">
      <c r="A6" s="47"/>
      <c r="B6" s="50"/>
      <c r="C6" s="51" t="s">
        <v>0</v>
      </c>
      <c r="D6" s="51" t="s">
        <v>1</v>
      </c>
      <c r="E6" s="51"/>
      <c r="F6" s="51" t="s">
        <v>2</v>
      </c>
      <c r="G6" s="51" t="s">
        <v>3</v>
      </c>
      <c r="H6" s="51" t="s">
        <v>4</v>
      </c>
      <c r="I6" s="51" t="s">
        <v>5</v>
      </c>
      <c r="J6" s="51"/>
      <c r="K6" s="52"/>
    </row>
    <row r="7" spans="1:11" ht="18.75" hidden="1">
      <c r="A7" s="47"/>
      <c r="B7" s="50"/>
      <c r="C7" s="51" t="s">
        <v>6</v>
      </c>
      <c r="D7" s="51"/>
      <c r="E7" s="51"/>
      <c r="F7" s="51"/>
      <c r="G7" s="51" t="s">
        <v>7</v>
      </c>
      <c r="H7" s="51" t="s">
        <v>8</v>
      </c>
      <c r="I7" s="51" t="s">
        <v>9</v>
      </c>
      <c r="J7" s="51"/>
      <c r="K7" s="52"/>
    </row>
    <row r="8" spans="1:11" ht="18.75" hidden="1">
      <c r="A8" s="47"/>
      <c r="B8" s="50" t="s">
        <v>128</v>
      </c>
      <c r="C8" s="53">
        <v>48.28</v>
      </c>
      <c r="D8" s="53">
        <v>0</v>
      </c>
      <c r="E8" s="53"/>
      <c r="F8" s="54"/>
      <c r="G8" s="50"/>
      <c r="H8" s="53">
        <v>0</v>
      </c>
      <c r="I8" s="54">
        <v>48.28</v>
      </c>
      <c r="J8" s="50"/>
      <c r="K8" s="55"/>
    </row>
    <row r="9" spans="1:11" ht="18.75" hidden="1">
      <c r="A9" s="47"/>
      <c r="B9" s="50" t="s">
        <v>11</v>
      </c>
      <c r="C9" s="53">
        <v>4790.06</v>
      </c>
      <c r="D9" s="53">
        <v>3707.55</v>
      </c>
      <c r="E9" s="53"/>
      <c r="F9" s="54">
        <v>2795.32</v>
      </c>
      <c r="G9" s="50"/>
      <c r="H9" s="53">
        <v>2795.32</v>
      </c>
      <c r="I9" s="54">
        <v>5702.29</v>
      </c>
      <c r="J9" s="50"/>
      <c r="K9" s="55"/>
    </row>
    <row r="10" spans="1:11" ht="18.75" hidden="1">
      <c r="A10" s="47"/>
      <c r="B10" s="50" t="s">
        <v>12</v>
      </c>
      <c r="C10" s="50"/>
      <c r="D10" s="53">
        <f>SUM(D8:D9)</f>
        <v>3707.55</v>
      </c>
      <c r="E10" s="53"/>
      <c r="F10" s="50"/>
      <c r="G10" s="50"/>
      <c r="H10" s="53">
        <f>SUM(H8:H9)</f>
        <v>2795.32</v>
      </c>
      <c r="I10" s="50"/>
      <c r="J10" s="50"/>
      <c r="K10" s="55"/>
    </row>
    <row r="11" spans="1:11" ht="18.75" hidden="1">
      <c r="A11" s="47"/>
      <c r="B11" s="47" t="s">
        <v>129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7.5" customHeight="1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8.25" customHeight="1" hidden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8" ht="18.75" hidden="1">
      <c r="A14" s="47"/>
      <c r="B14" s="56" t="s">
        <v>95</v>
      </c>
      <c r="C14" s="416" t="s">
        <v>14</v>
      </c>
      <c r="D14" s="417"/>
      <c r="E14" s="168"/>
      <c r="F14" s="51"/>
      <c r="G14" s="51"/>
      <c r="H14" s="51"/>
      <c r="I14" s="51" t="s">
        <v>17</v>
      </c>
      <c r="J14" s="55"/>
      <c r="K14" s="55"/>
      <c r="L14" s="58"/>
      <c r="M14" s="58"/>
      <c r="N14" s="58"/>
      <c r="O14" s="58"/>
      <c r="P14" s="58"/>
      <c r="Q14" s="58"/>
      <c r="R14" s="58"/>
    </row>
    <row r="15" spans="1:18" ht="14.25" customHeight="1" hidden="1">
      <c r="A15" s="47"/>
      <c r="B15" s="59"/>
      <c r="C15" s="418"/>
      <c r="D15" s="419"/>
      <c r="E15" s="169"/>
      <c r="F15" s="51"/>
      <c r="G15" s="51"/>
      <c r="H15" s="51" t="s">
        <v>105</v>
      </c>
      <c r="I15" s="51"/>
      <c r="J15" s="55"/>
      <c r="K15" s="55"/>
      <c r="L15" s="58"/>
      <c r="M15" s="58"/>
      <c r="N15" s="58"/>
      <c r="O15" s="58"/>
      <c r="P15" s="58"/>
      <c r="Q15" s="58"/>
      <c r="R15" s="58"/>
    </row>
    <row r="16" spans="1:18" ht="3.75" customHeight="1" hidden="1">
      <c r="A16" s="47"/>
      <c r="B16" s="61"/>
      <c r="C16" s="50"/>
      <c r="D16" s="50"/>
      <c r="E16" s="50"/>
      <c r="F16" s="50"/>
      <c r="G16" s="50"/>
      <c r="H16" s="50"/>
      <c r="I16" s="50"/>
      <c r="J16" s="55"/>
      <c r="K16" s="55"/>
      <c r="L16" s="58"/>
      <c r="M16" s="58"/>
      <c r="N16" s="58"/>
      <c r="O16" s="58"/>
      <c r="P16" s="58"/>
      <c r="Q16" s="58"/>
      <c r="R16" s="58"/>
    </row>
    <row r="17" spans="1:18" ht="13.5" customHeight="1" hidden="1">
      <c r="A17" s="47"/>
      <c r="B17" s="50"/>
      <c r="C17" s="50"/>
      <c r="D17" s="50"/>
      <c r="E17" s="50"/>
      <c r="F17" s="50"/>
      <c r="G17" s="50"/>
      <c r="H17" s="50"/>
      <c r="I17" s="50"/>
      <c r="J17" s="55"/>
      <c r="K17" s="55"/>
      <c r="L17" s="58"/>
      <c r="M17" s="58"/>
      <c r="N17" s="58"/>
      <c r="O17" s="58"/>
      <c r="P17" s="58"/>
      <c r="Q17" s="58"/>
      <c r="R17" s="58"/>
    </row>
    <row r="18" spans="1:18" ht="0.75" customHeight="1" hidden="1">
      <c r="A18" s="47"/>
      <c r="B18" s="50"/>
      <c r="C18" s="50"/>
      <c r="D18" s="50"/>
      <c r="E18" s="50"/>
      <c r="F18" s="50"/>
      <c r="G18" s="50"/>
      <c r="H18" s="50"/>
      <c r="I18" s="50"/>
      <c r="J18" s="55"/>
      <c r="K18" s="55"/>
      <c r="L18" s="58"/>
      <c r="M18" s="58"/>
      <c r="N18" s="58"/>
      <c r="O18" s="58"/>
      <c r="P18" s="58"/>
      <c r="Q18" s="58"/>
      <c r="R18" s="58"/>
    </row>
    <row r="19" spans="1:18" ht="14.25" customHeight="1" hidden="1" thickBot="1">
      <c r="A19" s="47"/>
      <c r="B19" s="50"/>
      <c r="C19" s="50"/>
      <c r="D19" s="50"/>
      <c r="E19" s="50"/>
      <c r="F19" s="50"/>
      <c r="G19" s="50"/>
      <c r="H19" s="50"/>
      <c r="I19" s="50"/>
      <c r="J19" s="55"/>
      <c r="K19" s="55"/>
      <c r="L19" s="58"/>
      <c r="M19" s="58"/>
      <c r="N19" s="58"/>
      <c r="O19" s="58"/>
      <c r="P19" s="58"/>
      <c r="Q19" s="58"/>
      <c r="R19" s="58"/>
    </row>
    <row r="20" spans="1:18" ht="0.75" customHeight="1" hidden="1">
      <c r="A20" s="47"/>
      <c r="B20" s="50"/>
      <c r="C20" s="50"/>
      <c r="D20" s="50"/>
      <c r="E20" s="50"/>
      <c r="F20" s="50"/>
      <c r="G20" s="50"/>
      <c r="H20" s="50"/>
      <c r="I20" s="50"/>
      <c r="J20" s="55"/>
      <c r="K20" s="55"/>
      <c r="L20" s="58"/>
      <c r="M20" s="58"/>
      <c r="N20" s="58"/>
      <c r="O20" s="58"/>
      <c r="P20" s="58"/>
      <c r="Q20" s="58"/>
      <c r="R20" s="58"/>
    </row>
    <row r="21" spans="1:18" ht="19.5" hidden="1" thickBot="1">
      <c r="A21" s="47"/>
      <c r="B21" s="50"/>
      <c r="C21" s="50"/>
      <c r="D21" s="50"/>
      <c r="E21" s="50"/>
      <c r="F21" s="50"/>
      <c r="G21" s="62" t="s">
        <v>130</v>
      </c>
      <c r="H21" s="63" t="s">
        <v>85</v>
      </c>
      <c r="I21" s="50"/>
      <c r="J21" s="55"/>
      <c r="K21" s="55"/>
      <c r="L21" s="58"/>
      <c r="M21" s="58"/>
      <c r="N21" s="58"/>
      <c r="O21" s="58"/>
      <c r="P21" s="58"/>
      <c r="Q21" s="58"/>
      <c r="R21" s="58"/>
    </row>
    <row r="22" spans="1:18" ht="18.75" hidden="1">
      <c r="A22" s="47"/>
      <c r="B22" s="64" t="s">
        <v>63</v>
      </c>
      <c r="C22" s="64"/>
      <c r="D22" s="64"/>
      <c r="E22" s="64"/>
      <c r="F22" s="53"/>
      <c r="G22" s="50">
        <v>347.8</v>
      </c>
      <c r="H22" s="50">
        <v>7.55</v>
      </c>
      <c r="I22" s="54">
        <f>G22*H22</f>
        <v>2625.89</v>
      </c>
      <c r="J22" s="55"/>
      <c r="K22" s="55"/>
      <c r="L22" s="58"/>
      <c r="M22" s="58"/>
      <c r="N22" s="58"/>
      <c r="O22" s="58"/>
      <c r="P22" s="58"/>
      <c r="Q22" s="58"/>
      <c r="R22" s="58"/>
    </row>
    <row r="23" spans="1:18" ht="18.75" hidden="1">
      <c r="A23" s="47"/>
      <c r="B23" s="64" t="s">
        <v>64</v>
      </c>
      <c r="C23" s="64"/>
      <c r="D23" s="64"/>
      <c r="E23" s="64"/>
      <c r="F23" s="50"/>
      <c r="G23" s="50"/>
      <c r="H23" s="50"/>
      <c r="I23" s="50"/>
      <c r="J23" s="55"/>
      <c r="K23" s="55"/>
      <c r="L23" s="58"/>
      <c r="M23" s="58"/>
      <c r="N23" s="58"/>
      <c r="O23" s="58"/>
      <c r="P23" s="58"/>
      <c r="Q23" s="58"/>
      <c r="R23" s="58"/>
    </row>
    <row r="24" spans="1:18" ht="2.25" customHeight="1" hidden="1">
      <c r="A24" s="47"/>
      <c r="B24" s="64" t="s">
        <v>65</v>
      </c>
      <c r="C24" s="64" t="s">
        <v>66</v>
      </c>
      <c r="D24" s="64"/>
      <c r="E24" s="64"/>
      <c r="F24" s="50"/>
      <c r="G24" s="50"/>
      <c r="H24" s="50"/>
      <c r="I24" s="50"/>
      <c r="J24" s="55"/>
      <c r="K24" s="55"/>
      <c r="L24" s="58"/>
      <c r="M24" s="58"/>
      <c r="N24" s="58"/>
      <c r="O24" s="58"/>
      <c r="P24" s="58"/>
      <c r="Q24" s="58"/>
      <c r="R24" s="58"/>
    </row>
    <row r="25" spans="1:18" ht="14.25" customHeight="1" hidden="1">
      <c r="A25" s="47"/>
      <c r="B25" s="64" t="s">
        <v>67</v>
      </c>
      <c r="C25" s="64"/>
      <c r="D25" s="64"/>
      <c r="E25" s="64"/>
      <c r="F25" s="50"/>
      <c r="G25" s="50"/>
      <c r="H25" s="50"/>
      <c r="I25" s="50"/>
      <c r="J25" s="55"/>
      <c r="K25" s="55"/>
      <c r="L25" s="58"/>
      <c r="M25" s="58"/>
      <c r="N25" s="58"/>
      <c r="O25" s="58"/>
      <c r="P25" s="58"/>
      <c r="Q25" s="58"/>
      <c r="R25" s="58"/>
    </row>
    <row r="26" spans="1:18" ht="18.75" hidden="1">
      <c r="A26" s="47"/>
      <c r="B26" s="50"/>
      <c r="C26" s="50"/>
      <c r="D26" s="50"/>
      <c r="E26" s="50"/>
      <c r="F26" s="50"/>
      <c r="G26" s="50"/>
      <c r="H26" s="50"/>
      <c r="I26" s="50"/>
      <c r="J26" s="55"/>
      <c r="K26" s="55"/>
      <c r="L26" s="58"/>
      <c r="M26" s="58"/>
      <c r="N26" s="58"/>
      <c r="O26" s="58"/>
      <c r="P26" s="58"/>
      <c r="Q26" s="58"/>
      <c r="R26" s="58"/>
    </row>
    <row r="27" spans="1:18" ht="0.75" customHeight="1" hidden="1">
      <c r="A27" s="47"/>
      <c r="B27" s="50"/>
      <c r="C27" s="50"/>
      <c r="D27" s="50"/>
      <c r="E27" s="50"/>
      <c r="F27" s="50"/>
      <c r="G27" s="50"/>
      <c r="H27" s="50"/>
      <c r="I27" s="50"/>
      <c r="J27" s="55"/>
      <c r="K27" s="55"/>
      <c r="L27" s="58"/>
      <c r="M27" s="58"/>
      <c r="N27" s="58"/>
      <c r="O27" s="58"/>
      <c r="P27" s="58"/>
      <c r="Q27" s="58"/>
      <c r="R27" s="58"/>
    </row>
    <row r="28" spans="1:18" ht="3.75" customHeight="1" hidden="1">
      <c r="A28" s="47"/>
      <c r="B28" s="50"/>
      <c r="C28" s="50"/>
      <c r="D28" s="50"/>
      <c r="E28" s="50"/>
      <c r="F28" s="50"/>
      <c r="G28" s="50"/>
      <c r="H28" s="50"/>
      <c r="I28" s="50"/>
      <c r="J28" s="55"/>
      <c r="K28" s="55"/>
      <c r="L28" s="58"/>
      <c r="M28" s="58"/>
      <c r="N28" s="58"/>
      <c r="O28" s="58"/>
      <c r="P28" s="58"/>
      <c r="Q28" s="58"/>
      <c r="R28" s="58"/>
    </row>
    <row r="29" spans="1:18" ht="18.75" hidden="1">
      <c r="A29" s="47"/>
      <c r="B29" s="50"/>
      <c r="C29" s="50"/>
      <c r="D29" s="50"/>
      <c r="E29" s="50"/>
      <c r="F29" s="50"/>
      <c r="G29" s="50"/>
      <c r="H29" s="50"/>
      <c r="I29" s="50"/>
      <c r="J29" s="55"/>
      <c r="K29" s="55"/>
      <c r="L29" s="58"/>
      <c r="M29" s="58"/>
      <c r="N29" s="58"/>
      <c r="O29" s="58"/>
      <c r="P29" s="58"/>
      <c r="Q29" s="58"/>
      <c r="R29" s="58"/>
    </row>
    <row r="30" spans="1:18" ht="0.75" customHeight="1" hidden="1">
      <c r="A30" s="47"/>
      <c r="B30" s="50"/>
      <c r="C30" s="50"/>
      <c r="D30" s="50"/>
      <c r="E30" s="50"/>
      <c r="F30" s="50"/>
      <c r="G30" s="50"/>
      <c r="H30" s="50"/>
      <c r="I30" s="50"/>
      <c r="J30" s="55"/>
      <c r="K30" s="55"/>
      <c r="L30" s="58"/>
      <c r="M30" s="58"/>
      <c r="N30" s="58"/>
      <c r="O30" s="58"/>
      <c r="P30" s="58"/>
      <c r="Q30" s="58"/>
      <c r="R30" s="58"/>
    </row>
    <row r="31" spans="1:18" ht="18.75" hidden="1">
      <c r="A31" s="47"/>
      <c r="B31" s="50"/>
      <c r="C31" s="50"/>
      <c r="D31" s="50"/>
      <c r="E31" s="50"/>
      <c r="F31" s="50"/>
      <c r="G31" s="50"/>
      <c r="H31" s="50"/>
      <c r="I31" s="50"/>
      <c r="J31" s="55"/>
      <c r="K31" s="55"/>
      <c r="L31" s="58"/>
      <c r="M31" s="58"/>
      <c r="N31" s="58"/>
      <c r="O31" s="58"/>
      <c r="P31" s="58"/>
      <c r="Q31" s="58"/>
      <c r="R31" s="58"/>
    </row>
    <row r="32" spans="1:18" ht="18.75" hidden="1">
      <c r="A32" s="47"/>
      <c r="B32" s="50"/>
      <c r="C32" s="50"/>
      <c r="D32" s="50"/>
      <c r="E32" s="50"/>
      <c r="F32" s="50"/>
      <c r="G32" s="50"/>
      <c r="H32" s="50"/>
      <c r="I32" s="50"/>
      <c r="J32" s="55"/>
      <c r="K32" s="55"/>
      <c r="L32" s="58"/>
      <c r="M32" s="58"/>
      <c r="N32" s="58"/>
      <c r="O32" s="58"/>
      <c r="P32" s="58"/>
      <c r="Q32" s="58"/>
      <c r="R32" s="58"/>
    </row>
    <row r="33" spans="1:18" ht="18.75" hidden="1">
      <c r="A33" s="47"/>
      <c r="B33" s="50"/>
      <c r="C33" s="50"/>
      <c r="D33" s="50"/>
      <c r="E33" s="50"/>
      <c r="F33" s="50"/>
      <c r="G33" s="51"/>
      <c r="H33" s="51"/>
      <c r="I33" s="65"/>
      <c r="J33" s="55"/>
      <c r="K33" s="55"/>
      <c r="L33" s="58"/>
      <c r="M33" s="58"/>
      <c r="N33" s="58"/>
      <c r="O33" s="58"/>
      <c r="P33" s="58"/>
      <c r="Q33" s="58"/>
      <c r="R33" s="58"/>
    </row>
    <row r="34" spans="1:18" ht="18.75" hidden="1">
      <c r="A34" s="47"/>
      <c r="B34" s="50"/>
      <c r="C34" s="50"/>
      <c r="D34" s="50"/>
      <c r="E34" s="50"/>
      <c r="F34" s="50"/>
      <c r="G34" s="50"/>
      <c r="H34" s="50" t="s">
        <v>18</v>
      </c>
      <c r="I34" s="66">
        <f>SUM(I17:I33)</f>
        <v>2625.89</v>
      </c>
      <c r="J34" s="55"/>
      <c r="K34" s="55"/>
      <c r="L34" s="58"/>
      <c r="M34" s="58"/>
      <c r="N34" s="58"/>
      <c r="O34" s="58"/>
      <c r="P34" s="58"/>
      <c r="Q34" s="58"/>
      <c r="R34" s="58"/>
    </row>
    <row r="35" spans="1:11" ht="15">
      <c r="A35" s="420" t="s">
        <v>131</v>
      </c>
      <c r="B35" s="420"/>
      <c r="C35" s="420"/>
      <c r="D35" s="420"/>
      <c r="E35" s="420"/>
      <c r="F35" s="420"/>
      <c r="G35" s="420"/>
      <c r="H35" s="420"/>
      <c r="I35" s="420"/>
      <c r="J35" s="420"/>
      <c r="K35" s="420"/>
    </row>
    <row r="36" spans="1:11" ht="15">
      <c r="A36" s="420"/>
      <c r="B36" s="420"/>
      <c r="C36" s="420"/>
      <c r="D36" s="420"/>
      <c r="E36" s="420"/>
      <c r="F36" s="420"/>
      <c r="G36" s="420"/>
      <c r="H36" s="420"/>
      <c r="I36" s="420"/>
      <c r="J36" s="420"/>
      <c r="K36" s="420"/>
    </row>
    <row r="37" spans="1:11" ht="18.75" hidden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ht="18.75" hidden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27" ht="18.75">
      <c r="A39" s="67"/>
      <c r="B39" s="68"/>
      <c r="C39" s="68"/>
      <c r="D39" s="68"/>
      <c r="E39" s="68"/>
      <c r="F39" s="68"/>
      <c r="G39" s="68"/>
      <c r="H39" s="67"/>
      <c r="I39" s="67"/>
      <c r="J39" s="47"/>
      <c r="K39" s="47"/>
      <c r="W39" s="458" t="s">
        <v>203</v>
      </c>
      <c r="X39" s="458"/>
      <c r="Y39" s="458"/>
      <c r="Z39" s="458"/>
      <c r="AA39" s="458"/>
    </row>
    <row r="40" spans="1:27" ht="18.75">
      <c r="A40" s="67"/>
      <c r="B40" s="67" t="s">
        <v>132</v>
      </c>
      <c r="C40" s="68"/>
      <c r="D40" s="68"/>
      <c r="E40" s="68"/>
      <c r="F40" s="68"/>
      <c r="G40" s="67"/>
      <c r="H40" s="68"/>
      <c r="I40" s="67"/>
      <c r="J40" s="47"/>
      <c r="K40" s="47"/>
      <c r="V40" s="155" t="s">
        <v>204</v>
      </c>
      <c r="W40" s="148" t="s">
        <v>186</v>
      </c>
      <c r="X40" s="148" t="s">
        <v>187</v>
      </c>
      <c r="Y40" s="148" t="s">
        <v>8</v>
      </c>
      <c r="Z40" s="148" t="s">
        <v>188</v>
      </c>
      <c r="AA40" s="148" t="s">
        <v>189</v>
      </c>
    </row>
    <row r="41" spans="1:27" ht="18.75">
      <c r="A41" s="67"/>
      <c r="B41" s="68" t="s">
        <v>133</v>
      </c>
      <c r="C41" s="67" t="s">
        <v>134</v>
      </c>
      <c r="D41" s="67"/>
      <c r="E41" s="67"/>
      <c r="F41" s="68"/>
      <c r="G41" s="67"/>
      <c r="H41" s="68"/>
      <c r="I41" s="67"/>
      <c r="J41" s="47"/>
      <c r="K41" s="47"/>
      <c r="V41" s="149" t="s">
        <v>190</v>
      </c>
      <c r="W41" s="150">
        <v>154.12000000000012</v>
      </c>
      <c r="X41" s="150">
        <v>408.9</v>
      </c>
      <c r="Y41" s="150">
        <v>332.76</v>
      </c>
      <c r="Z41" s="150">
        <v>230.2600000000001</v>
      </c>
      <c r="AA41" s="150">
        <v>0</v>
      </c>
    </row>
    <row r="42" spans="1:27" ht="18.75">
      <c r="A42" s="67"/>
      <c r="B42" s="68" t="s">
        <v>135</v>
      </c>
      <c r="C42" s="69">
        <v>363.79999999999995</v>
      </c>
      <c r="D42" s="67" t="s">
        <v>136</v>
      </c>
      <c r="E42" s="67"/>
      <c r="F42" s="68"/>
      <c r="G42" s="67"/>
      <c r="H42" s="68"/>
      <c r="I42" s="67"/>
      <c r="J42" s="47"/>
      <c r="K42" s="47"/>
      <c r="V42" s="149" t="s">
        <v>191</v>
      </c>
      <c r="W42" s="161">
        <v>230.2600000000001</v>
      </c>
      <c r="X42" s="161">
        <v>408.9</v>
      </c>
      <c r="Y42" s="161">
        <v>347.8</v>
      </c>
      <c r="Z42" s="150">
        <v>291.36000000000007</v>
      </c>
      <c r="AA42" s="161">
        <v>0</v>
      </c>
    </row>
    <row r="43" spans="1:27" ht="18" customHeight="1">
      <c r="A43" s="67"/>
      <c r="B43" s="68" t="s">
        <v>137</v>
      </c>
      <c r="C43" s="70" t="s">
        <v>211</v>
      </c>
      <c r="D43" s="67" t="s">
        <v>185</v>
      </c>
      <c r="E43" s="67"/>
      <c r="F43" s="67"/>
      <c r="G43" s="68"/>
      <c r="H43" s="68"/>
      <c r="I43" s="67"/>
      <c r="J43" s="47"/>
      <c r="K43" s="47"/>
      <c r="V43" s="149" t="s">
        <v>192</v>
      </c>
      <c r="W43" s="161">
        <v>291.36000000000007</v>
      </c>
      <c r="X43" s="161">
        <v>408.9</v>
      </c>
      <c r="Y43" s="161">
        <v>408.81000000000006</v>
      </c>
      <c r="Z43" s="150">
        <v>291.44999999999993</v>
      </c>
      <c r="AA43" s="151"/>
    </row>
    <row r="44" spans="1:27" ht="18" customHeight="1">
      <c r="A44" s="67"/>
      <c r="B44" s="68"/>
      <c r="C44" s="70"/>
      <c r="D44" s="67"/>
      <c r="E44" s="67"/>
      <c r="F44" s="67"/>
      <c r="G44" s="68"/>
      <c r="H44" s="68"/>
      <c r="I44" s="67"/>
      <c r="J44" s="47"/>
      <c r="K44" s="47"/>
      <c r="V44" s="149" t="s">
        <v>193</v>
      </c>
      <c r="W44" s="161">
        <f>Z43</f>
        <v>291.44999999999993</v>
      </c>
      <c r="X44" s="178">
        <f>H53</f>
        <v>408.9</v>
      </c>
      <c r="Y44" s="178">
        <f>I53</f>
        <v>290.11</v>
      </c>
      <c r="Z44" s="150">
        <f aca="true" t="shared" si="0" ref="Z44:Z52">W44+X44-Y44</f>
        <v>410.2399999999999</v>
      </c>
      <c r="AA44" s="152"/>
    </row>
    <row r="45" spans="1:27" s="77" customFormat="1" ht="56.25">
      <c r="A45" s="71"/>
      <c r="B45" s="72"/>
      <c r="C45" s="73"/>
      <c r="D45" s="71"/>
      <c r="E45" s="71"/>
      <c r="F45" s="71"/>
      <c r="G45" s="74" t="s">
        <v>140</v>
      </c>
      <c r="H45" s="75" t="s">
        <v>1</v>
      </c>
      <c r="I45" s="75" t="s">
        <v>2</v>
      </c>
      <c r="J45" s="76" t="s">
        <v>141</v>
      </c>
      <c r="K45" s="76" t="s">
        <v>142</v>
      </c>
      <c r="V45" s="149" t="s">
        <v>194</v>
      </c>
      <c r="W45" s="161"/>
      <c r="X45" s="151"/>
      <c r="Y45" s="151"/>
      <c r="Z45" s="150">
        <f t="shared" si="0"/>
        <v>0</v>
      </c>
      <c r="AA45" s="151"/>
    </row>
    <row r="46" spans="1:27" ht="18.75">
      <c r="A46" s="67"/>
      <c r="B46" s="68"/>
      <c r="C46" s="70"/>
      <c r="D46" s="67"/>
      <c r="E46" s="67"/>
      <c r="F46" s="67"/>
      <c r="G46" s="78" t="s">
        <v>25</v>
      </c>
      <c r="H46" s="78" t="s">
        <v>25</v>
      </c>
      <c r="I46" s="78" t="s">
        <v>25</v>
      </c>
      <c r="J46" s="79"/>
      <c r="K46" s="79"/>
      <c r="V46" s="149" t="s">
        <v>195</v>
      </c>
      <c r="W46" s="161"/>
      <c r="X46" s="151"/>
      <c r="Y46" s="151"/>
      <c r="Z46" s="150">
        <f t="shared" si="0"/>
        <v>0</v>
      </c>
      <c r="AA46" s="151"/>
    </row>
    <row r="47" spans="1:27" ht="33" customHeight="1">
      <c r="A47" s="67"/>
      <c r="B47" s="421" t="s">
        <v>143</v>
      </c>
      <c r="C47" s="421"/>
      <c r="D47" s="421"/>
      <c r="E47" s="421"/>
      <c r="F47" s="421"/>
      <c r="G47" s="80">
        <f>G49+G50</f>
        <v>12.58</v>
      </c>
      <c r="H47" s="81">
        <f>ROUND(G47*C42,2)-0.01</f>
        <v>4576.59</v>
      </c>
      <c r="I47" s="81">
        <f>M48+N48</f>
        <v>4823.150000000001</v>
      </c>
      <c r="J47" s="82">
        <f>J49+J50</f>
        <v>2622.9979999999996</v>
      </c>
      <c r="K47" s="82">
        <f>K49+K50</f>
        <v>2200.152000000001</v>
      </c>
      <c r="M47" s="142" t="s">
        <v>144</v>
      </c>
      <c r="N47" s="142" t="s">
        <v>145</v>
      </c>
      <c r="O47" s="142" t="s">
        <v>183</v>
      </c>
      <c r="P47" s="142" t="s">
        <v>146</v>
      </c>
      <c r="V47" s="149" t="s">
        <v>196</v>
      </c>
      <c r="W47" s="161"/>
      <c r="X47" s="151"/>
      <c r="Y47" s="151"/>
      <c r="Z47" s="150">
        <f t="shared" si="0"/>
        <v>0</v>
      </c>
      <c r="AA47" s="151"/>
    </row>
    <row r="48" spans="1:27" ht="18" customHeight="1">
      <c r="A48" s="67"/>
      <c r="B48" s="422" t="s">
        <v>147</v>
      </c>
      <c r="C48" s="423"/>
      <c r="D48" s="423"/>
      <c r="E48" s="423"/>
      <c r="F48" s="424"/>
      <c r="G48" s="80"/>
      <c r="H48" s="84"/>
      <c r="I48" s="84"/>
      <c r="J48" s="79"/>
      <c r="K48" s="79"/>
      <c r="M48" s="179">
        <v>4823.150000000001</v>
      </c>
      <c r="N48" s="179">
        <v>0</v>
      </c>
      <c r="O48" s="180">
        <v>408.9</v>
      </c>
      <c r="P48" s="179">
        <v>290.11</v>
      </c>
      <c r="V48" s="149" t="s">
        <v>197</v>
      </c>
      <c r="W48" s="161"/>
      <c r="X48" s="151"/>
      <c r="Y48" s="151"/>
      <c r="Z48" s="150">
        <f t="shared" si="0"/>
        <v>0</v>
      </c>
      <c r="AA48" s="151"/>
    </row>
    <row r="49" spans="1:27" ht="18" customHeight="1">
      <c r="A49" s="67"/>
      <c r="B49" s="425" t="s">
        <v>11</v>
      </c>
      <c r="C49" s="425"/>
      <c r="D49" s="425"/>
      <c r="E49" s="425"/>
      <c r="F49" s="425"/>
      <c r="G49" s="80">
        <f>G59</f>
        <v>7.21</v>
      </c>
      <c r="H49" s="84">
        <f>ROUND(G49*C42,2)</f>
        <v>2623</v>
      </c>
      <c r="I49" s="84">
        <f>H49</f>
        <v>2623</v>
      </c>
      <c r="J49" s="82">
        <f>H59</f>
        <v>2622.9979999999996</v>
      </c>
      <c r="K49" s="82">
        <f>I49-J49</f>
        <v>0.0020000000004074536</v>
      </c>
      <c r="V49" s="149" t="s">
        <v>198</v>
      </c>
      <c r="W49" s="161"/>
      <c r="X49" s="151"/>
      <c r="Y49" s="151"/>
      <c r="Z49" s="150">
        <f t="shared" si="0"/>
        <v>0</v>
      </c>
      <c r="AA49" s="151"/>
    </row>
    <row r="50" spans="1:27" ht="18.75">
      <c r="A50" s="67"/>
      <c r="B50" s="425" t="s">
        <v>27</v>
      </c>
      <c r="C50" s="425"/>
      <c r="D50" s="425"/>
      <c r="E50" s="425"/>
      <c r="F50" s="425"/>
      <c r="G50" s="80">
        <v>5.37</v>
      </c>
      <c r="H50" s="84">
        <f>ROUND(G50*C42,2)</f>
        <v>1953.61</v>
      </c>
      <c r="I50" s="84">
        <f>I47-I49</f>
        <v>2200.1500000000005</v>
      </c>
      <c r="J50" s="82">
        <f>H66</f>
        <v>0</v>
      </c>
      <c r="K50" s="82">
        <f>I50-J50</f>
        <v>2200.1500000000005</v>
      </c>
      <c r="V50" s="149" t="s">
        <v>199</v>
      </c>
      <c r="W50" s="161"/>
      <c r="X50" s="151"/>
      <c r="Y50" s="151"/>
      <c r="Z50" s="150">
        <f t="shared" si="0"/>
        <v>0</v>
      </c>
      <c r="AA50" s="151"/>
    </row>
    <row r="51" spans="1:27" ht="39" customHeight="1">
      <c r="A51" s="67"/>
      <c r="B51" s="47"/>
      <c r="C51" s="47"/>
      <c r="D51" s="47"/>
      <c r="E51" s="47"/>
      <c r="F51" s="47"/>
      <c r="G51" s="47"/>
      <c r="H51" s="47"/>
      <c r="I51" s="47"/>
      <c r="J51" s="47"/>
      <c r="K51" s="47"/>
      <c r="V51" s="149" t="s">
        <v>200</v>
      </c>
      <c r="W51" s="161"/>
      <c r="X51" s="151"/>
      <c r="Y51" s="151"/>
      <c r="Z51" s="150">
        <f t="shared" si="0"/>
        <v>0</v>
      </c>
      <c r="AA51" s="151"/>
    </row>
    <row r="52" spans="1:27" ht="18" customHeight="1">
      <c r="A52" s="47"/>
      <c r="B52" s="68"/>
      <c r="C52" s="70"/>
      <c r="D52" s="67"/>
      <c r="E52" s="67"/>
      <c r="F52" s="67"/>
      <c r="G52" s="140" t="s">
        <v>178</v>
      </c>
      <c r="H52" s="140" t="s">
        <v>1</v>
      </c>
      <c r="I52" s="140" t="s">
        <v>2</v>
      </c>
      <c r="J52" s="141" t="s">
        <v>179</v>
      </c>
      <c r="K52" s="141" t="s">
        <v>180</v>
      </c>
      <c r="V52" s="149" t="s">
        <v>201</v>
      </c>
      <c r="W52" s="161"/>
      <c r="X52" s="151"/>
      <c r="Y52" s="151"/>
      <c r="Z52" s="150">
        <f t="shared" si="0"/>
        <v>0</v>
      </c>
      <c r="AA52" s="151"/>
    </row>
    <row r="53" spans="2:27" s="49" customFormat="1" ht="18" customHeight="1">
      <c r="B53" s="426" t="s">
        <v>177</v>
      </c>
      <c r="C53" s="426"/>
      <c r="D53" s="426"/>
      <c r="E53" s="426"/>
      <c r="F53" s="455"/>
      <c r="G53" s="140">
        <f>'03 14 г'!J53</f>
        <v>291.44999999999993</v>
      </c>
      <c r="H53" s="140">
        <f>O48</f>
        <v>408.9</v>
      </c>
      <c r="I53" s="140">
        <f>P48</f>
        <v>290.11</v>
      </c>
      <c r="J53" s="139">
        <f>G53+H53-I53</f>
        <v>410.2399999999999</v>
      </c>
      <c r="K53" s="139">
        <v>0</v>
      </c>
      <c r="V53" s="153" t="s">
        <v>202</v>
      </c>
      <c r="W53" s="154">
        <f>SUM(W41:W52)</f>
        <v>967.1900000000002</v>
      </c>
      <c r="X53" s="154">
        <f>SUM(X41:X52)</f>
        <v>1635.6</v>
      </c>
      <c r="Y53" s="154">
        <f>SUM(Y41:Y52)</f>
        <v>1379.48</v>
      </c>
      <c r="Z53" s="154">
        <f>SUM(Z41:Z52)</f>
        <v>1223.31</v>
      </c>
      <c r="AA53" s="154">
        <f>SUM(AA41:AA52)</f>
        <v>0</v>
      </c>
    </row>
    <row r="54" spans="1:11" ht="18" customHeight="1">
      <c r="A54" s="47"/>
      <c r="B54" s="90"/>
      <c r="C54" s="90"/>
      <c r="D54" s="167"/>
      <c r="E54" s="167"/>
      <c r="F54" s="167"/>
      <c r="G54" s="91"/>
      <c r="H54" s="92"/>
      <c r="I54" s="92"/>
      <c r="J54" s="93"/>
      <c r="K54" s="94"/>
    </row>
    <row r="55" spans="1:11" ht="56.25" customHeight="1">
      <c r="A55" s="47"/>
      <c r="B55" s="68"/>
      <c r="C55" s="70"/>
      <c r="D55" s="67"/>
      <c r="E55" s="67"/>
      <c r="F55" s="67"/>
      <c r="G55" s="68"/>
      <c r="H55" s="68"/>
      <c r="I55" s="67"/>
      <c r="J55" s="47"/>
      <c r="K55" s="47"/>
    </row>
    <row r="56" spans="1:11" ht="18.75">
      <c r="A56" s="67"/>
      <c r="B56" s="47"/>
      <c r="C56" s="95"/>
      <c r="D56" s="96"/>
      <c r="E56" s="96"/>
      <c r="F56" s="96"/>
      <c r="G56" s="97" t="s">
        <v>140</v>
      </c>
      <c r="H56" s="97" t="s">
        <v>149</v>
      </c>
      <c r="I56" s="67"/>
      <c r="J56" s="47"/>
      <c r="K56" s="47"/>
    </row>
    <row r="57" spans="1:11" ht="18.75">
      <c r="A57" s="67"/>
      <c r="B57" s="47"/>
      <c r="C57" s="95"/>
      <c r="D57" s="96"/>
      <c r="E57" s="96"/>
      <c r="F57" s="96"/>
      <c r="G57" s="78" t="s">
        <v>25</v>
      </c>
      <c r="H57" s="78" t="s">
        <v>25</v>
      </c>
      <c r="I57" s="67"/>
      <c r="J57" s="47"/>
      <c r="K57" s="47"/>
    </row>
    <row r="58" spans="1:12" ht="36.75" customHeight="1">
      <c r="A58" s="98" t="s">
        <v>150</v>
      </c>
      <c r="B58" s="456" t="s">
        <v>176</v>
      </c>
      <c r="C58" s="457"/>
      <c r="D58" s="457"/>
      <c r="E58" s="457"/>
      <c r="F58" s="457"/>
      <c r="G58" s="50"/>
      <c r="H58" s="81">
        <f>ROUND(H59+H66,2)</f>
        <v>2623</v>
      </c>
      <c r="I58" s="67"/>
      <c r="J58" s="47"/>
      <c r="K58" s="47"/>
      <c r="L58" s="99">
        <f>I47-H58</f>
        <v>2200.1500000000005</v>
      </c>
    </row>
    <row r="59" spans="1:12" ht="18.75">
      <c r="A59" s="100" t="s">
        <v>152</v>
      </c>
      <c r="B59" s="428" t="s">
        <v>153</v>
      </c>
      <c r="C59" s="429"/>
      <c r="D59" s="429"/>
      <c r="E59" s="429"/>
      <c r="F59" s="430"/>
      <c r="G59" s="101">
        <f>G60+G61+G63+G65</f>
        <v>7.21</v>
      </c>
      <c r="H59" s="172">
        <f>H60+H61+H63+H65</f>
        <v>2622.9979999999996</v>
      </c>
      <c r="I59" s="67"/>
      <c r="J59" s="47"/>
      <c r="K59" s="47"/>
      <c r="L59" s="103" t="e">
        <f>G72+L58</f>
        <v>#VALUE!</v>
      </c>
    </row>
    <row r="60" spans="1:11" ht="34.5" customHeight="1">
      <c r="A60" s="170" t="s">
        <v>154</v>
      </c>
      <c r="B60" s="431" t="s">
        <v>155</v>
      </c>
      <c r="C60" s="432"/>
      <c r="D60" s="432"/>
      <c r="E60" s="432"/>
      <c r="F60" s="432"/>
      <c r="G60" s="171">
        <v>1.34</v>
      </c>
      <c r="H60" s="172">
        <f>ROUND(G60*C42,2)</f>
        <v>487.49</v>
      </c>
      <c r="I60" s="67"/>
      <c r="J60" s="47"/>
      <c r="K60" s="106"/>
    </row>
    <row r="61" spans="1:11" ht="18.75">
      <c r="A61" s="425" t="s">
        <v>156</v>
      </c>
      <c r="B61" s="433" t="s">
        <v>157</v>
      </c>
      <c r="C61" s="434"/>
      <c r="D61" s="434"/>
      <c r="E61" s="434"/>
      <c r="F61" s="434"/>
      <c r="G61" s="435">
        <v>2.02</v>
      </c>
      <c r="H61" s="436">
        <f>ROUND(G61*C42,2)</f>
        <v>734.88</v>
      </c>
      <c r="I61" s="67"/>
      <c r="J61" s="47"/>
      <c r="K61" s="47"/>
    </row>
    <row r="62" spans="1:11" ht="18.75" customHeight="1">
      <c r="A62" s="425"/>
      <c r="B62" s="434"/>
      <c r="C62" s="434"/>
      <c r="D62" s="434"/>
      <c r="E62" s="434"/>
      <c r="F62" s="434"/>
      <c r="G62" s="435"/>
      <c r="H62" s="436"/>
      <c r="I62" s="67"/>
      <c r="J62" s="47"/>
      <c r="K62" s="47"/>
    </row>
    <row r="63" spans="1:11" ht="21" customHeight="1">
      <c r="A63" s="425" t="s">
        <v>158</v>
      </c>
      <c r="B63" s="433" t="s">
        <v>159</v>
      </c>
      <c r="C63" s="434"/>
      <c r="D63" s="434"/>
      <c r="E63" s="434"/>
      <c r="F63" s="434"/>
      <c r="G63" s="435">
        <v>1.31</v>
      </c>
      <c r="H63" s="436">
        <f>G63*C42</f>
        <v>476.578</v>
      </c>
      <c r="I63" s="67"/>
      <c r="J63" s="47"/>
      <c r="K63" s="47"/>
    </row>
    <row r="64" spans="1:11" ht="18.75">
      <c r="A64" s="425"/>
      <c r="B64" s="434"/>
      <c r="C64" s="434"/>
      <c r="D64" s="434"/>
      <c r="E64" s="434"/>
      <c r="F64" s="434"/>
      <c r="G64" s="435"/>
      <c r="H64" s="436"/>
      <c r="I64" s="67"/>
      <c r="J64" s="47"/>
      <c r="K64" s="47"/>
    </row>
    <row r="65" spans="1:11" ht="37.5">
      <c r="A65" s="170" t="s">
        <v>160</v>
      </c>
      <c r="B65" s="434" t="s">
        <v>161</v>
      </c>
      <c r="C65" s="434"/>
      <c r="D65" s="434"/>
      <c r="E65" s="434"/>
      <c r="F65" s="434"/>
      <c r="G65" s="97">
        <v>2.54</v>
      </c>
      <c r="H65" s="107">
        <f>ROUND(G65*C42,2)</f>
        <v>924.05</v>
      </c>
      <c r="I65" s="67"/>
      <c r="J65" s="47"/>
      <c r="K65" s="47"/>
    </row>
    <row r="66" spans="1:11" ht="18.75">
      <c r="A66" s="81" t="s">
        <v>162</v>
      </c>
      <c r="B66" s="437" t="s">
        <v>163</v>
      </c>
      <c r="C66" s="438"/>
      <c r="D66" s="438"/>
      <c r="E66" s="438"/>
      <c r="F66" s="438"/>
      <c r="G66" s="81"/>
      <c r="H66" s="81">
        <f>H68+H69+H70</f>
        <v>0</v>
      </c>
      <c r="I66" s="67"/>
      <c r="J66" s="47"/>
      <c r="K66" s="47"/>
    </row>
    <row r="67" spans="1:11" ht="38.25" customHeight="1">
      <c r="A67" s="108"/>
      <c r="B67" s="439" t="s">
        <v>182</v>
      </c>
      <c r="C67" s="432"/>
      <c r="D67" s="432"/>
      <c r="E67" s="432"/>
      <c r="F67" s="432"/>
      <c r="G67" s="109"/>
      <c r="H67" s="109"/>
      <c r="I67" s="67"/>
      <c r="J67" s="47"/>
      <c r="K67" s="47"/>
    </row>
    <row r="68" spans="1:11" ht="18.75">
      <c r="A68" s="108"/>
      <c r="B68" s="440" t="s">
        <v>175</v>
      </c>
      <c r="C68" s="441"/>
      <c r="D68" s="441"/>
      <c r="E68" s="441"/>
      <c r="F68" s="442"/>
      <c r="G68" s="107"/>
      <c r="H68" s="110"/>
      <c r="I68" s="67"/>
      <c r="J68" s="47"/>
      <c r="K68" s="47"/>
    </row>
    <row r="69" spans="1:11" ht="15" customHeight="1">
      <c r="A69" s="108"/>
      <c r="B69" s="440" t="s">
        <v>175</v>
      </c>
      <c r="C69" s="441"/>
      <c r="D69" s="441"/>
      <c r="E69" s="441"/>
      <c r="F69" s="442"/>
      <c r="G69" s="107"/>
      <c r="H69" s="110"/>
      <c r="I69" s="67"/>
      <c r="J69" s="47"/>
      <c r="K69" s="47"/>
    </row>
    <row r="70" spans="1:11" ht="18.75" customHeight="1">
      <c r="A70" s="108"/>
      <c r="B70" s="440" t="s">
        <v>175</v>
      </c>
      <c r="C70" s="441"/>
      <c r="D70" s="441"/>
      <c r="E70" s="441"/>
      <c r="F70" s="442"/>
      <c r="G70" s="107"/>
      <c r="H70" s="110"/>
      <c r="I70" s="67"/>
      <c r="J70" s="47"/>
      <c r="K70" s="47"/>
    </row>
    <row r="71" spans="1:11" ht="18.75">
      <c r="A71" s="108"/>
      <c r="B71" s="111"/>
      <c r="C71" s="112"/>
      <c r="D71" s="112"/>
      <c r="E71" s="112"/>
      <c r="F71" s="112"/>
      <c r="G71" s="114"/>
      <c r="H71" s="67"/>
      <c r="I71" s="67"/>
      <c r="J71" s="47"/>
      <c r="K71" s="47"/>
    </row>
    <row r="72" spans="1:11" ht="18.75">
      <c r="A72" s="108"/>
      <c r="B72" s="111"/>
      <c r="C72" s="112"/>
      <c r="D72" s="112"/>
      <c r="E72" s="112"/>
      <c r="F72" s="112"/>
      <c r="G72" s="443" t="s">
        <v>27</v>
      </c>
      <c r="H72" s="444"/>
      <c r="I72" s="452" t="s">
        <v>148</v>
      </c>
      <c r="J72" s="444"/>
      <c r="K72" s="47"/>
    </row>
    <row r="73" spans="1:11" ht="18.75">
      <c r="A73" s="108"/>
      <c r="B73" s="111"/>
      <c r="C73" s="112"/>
      <c r="D73" s="112"/>
      <c r="E73" s="112"/>
      <c r="F73" s="112"/>
      <c r="G73" s="453" t="s">
        <v>25</v>
      </c>
      <c r="H73" s="454"/>
      <c r="I73" s="453" t="s">
        <v>25</v>
      </c>
      <c r="J73" s="454"/>
      <c r="K73" s="47"/>
    </row>
    <row r="74" spans="1:13" s="58" customFormat="1" ht="18.75">
      <c r="A74" s="108"/>
      <c r="B74" s="445" t="s">
        <v>167</v>
      </c>
      <c r="C74" s="438"/>
      <c r="D74" s="438"/>
      <c r="E74" s="438"/>
      <c r="F74" s="446"/>
      <c r="G74" s="435">
        <f>'03 14 г'!G75:H75</f>
        <v>-3112.8899999999994</v>
      </c>
      <c r="H74" s="447"/>
      <c r="I74" s="435">
        <f>'03 14 г'!I75:J75</f>
        <v>14834.71</v>
      </c>
      <c r="J74" s="447"/>
      <c r="K74" s="55"/>
      <c r="L74" s="115" t="s">
        <v>168</v>
      </c>
      <c r="M74" s="115" t="s">
        <v>169</v>
      </c>
    </row>
    <row r="75" spans="1:13" ht="18.75">
      <c r="A75" s="68"/>
      <c r="B75" s="445" t="s">
        <v>170</v>
      </c>
      <c r="C75" s="438"/>
      <c r="D75" s="438"/>
      <c r="E75" s="438"/>
      <c r="F75" s="446"/>
      <c r="G75" s="435">
        <f>G74+I47-H58</f>
        <v>-912.7399999999989</v>
      </c>
      <c r="H75" s="447"/>
      <c r="I75" s="448">
        <f>I74+K53+I53+E54</f>
        <v>15124.82</v>
      </c>
      <c r="J75" s="447"/>
      <c r="K75" s="47"/>
      <c r="L75" s="85">
        <f>G75</f>
        <v>-912.7399999999989</v>
      </c>
      <c r="M75" s="85">
        <f>I75</f>
        <v>15124.82</v>
      </c>
    </row>
    <row r="76" spans="1:11" ht="18.75">
      <c r="A76" s="67"/>
      <c r="B76" s="67"/>
      <c r="C76" s="67"/>
      <c r="D76" s="67"/>
      <c r="E76" s="67"/>
      <c r="F76" s="67"/>
      <c r="G76" s="69"/>
      <c r="H76" s="69"/>
      <c r="I76" s="67"/>
      <c r="J76" s="47"/>
      <c r="K76" s="47"/>
    </row>
    <row r="77" spans="1:17" ht="18.75">
      <c r="A77" s="67"/>
      <c r="B77" s="47"/>
      <c r="C77" s="47"/>
      <c r="D77" s="47"/>
      <c r="E77" s="47"/>
      <c r="F77" s="47"/>
      <c r="G77" s="116"/>
      <c r="H77" s="117" t="s">
        <v>171</v>
      </c>
      <c r="I77" s="67"/>
      <c r="J77" s="47"/>
      <c r="K77" s="47"/>
      <c r="L77" s="459"/>
      <c r="M77" s="460"/>
      <c r="N77" s="460"/>
      <c r="O77" s="460"/>
      <c r="P77" s="460"/>
      <c r="Q77" s="460"/>
    </row>
    <row r="78" spans="1:17" ht="18" customHeight="1">
      <c r="A78" s="67"/>
      <c r="B78" s="47"/>
      <c r="C78" s="47"/>
      <c r="D78" s="47"/>
      <c r="E78" s="47"/>
      <c r="F78" s="47"/>
      <c r="G78" s="67"/>
      <c r="H78" s="67"/>
      <c r="I78" s="67"/>
      <c r="J78" s="47"/>
      <c r="K78" s="47"/>
      <c r="L78" s="181"/>
      <c r="M78" s="182"/>
      <c r="N78" s="181"/>
      <c r="O78" s="181"/>
      <c r="P78" s="181"/>
      <c r="Q78" s="183"/>
    </row>
    <row r="79" spans="1:17" ht="18.75" hidden="1">
      <c r="A79" s="67"/>
      <c r="B79" s="47"/>
      <c r="C79" s="47"/>
      <c r="D79" s="47"/>
      <c r="E79" s="47"/>
      <c r="F79" s="47"/>
      <c r="G79" s="47"/>
      <c r="H79" s="67"/>
      <c r="I79" s="67"/>
      <c r="J79" s="47"/>
      <c r="K79" s="47"/>
      <c r="L79" s="184"/>
      <c r="M79" s="185"/>
      <c r="N79" s="185"/>
      <c r="O79" s="185"/>
      <c r="P79" s="185"/>
      <c r="Q79" s="185"/>
    </row>
    <row r="80" spans="1:17" ht="18.75" hidden="1">
      <c r="A80" s="67"/>
      <c r="B80" s="47"/>
      <c r="C80" s="47"/>
      <c r="D80" s="47"/>
      <c r="E80" s="47"/>
      <c r="F80" s="47"/>
      <c r="G80" s="47"/>
      <c r="H80" s="67"/>
      <c r="I80" s="67"/>
      <c r="J80" s="47"/>
      <c r="K80" s="47"/>
      <c r="L80" s="184"/>
      <c r="M80" s="185"/>
      <c r="N80" s="185"/>
      <c r="O80" s="185"/>
      <c r="P80" s="185"/>
      <c r="Q80" s="185"/>
    </row>
    <row r="81" spans="1:17" ht="18.75">
      <c r="A81" s="67"/>
      <c r="B81" s="47"/>
      <c r="C81" s="47"/>
      <c r="D81" s="47"/>
      <c r="E81" s="47"/>
      <c r="F81" s="47"/>
      <c r="G81" s="47"/>
      <c r="H81" s="67"/>
      <c r="I81" s="67"/>
      <c r="J81" s="47"/>
      <c r="K81" s="47"/>
      <c r="L81" s="184"/>
      <c r="M81" s="185"/>
      <c r="N81" s="185"/>
      <c r="O81" s="185"/>
      <c r="P81" s="185"/>
      <c r="Q81" s="185"/>
    </row>
    <row r="82" spans="2:17" ht="18.75">
      <c r="B82" s="47"/>
      <c r="C82" s="47"/>
      <c r="D82" s="47"/>
      <c r="E82" s="47"/>
      <c r="F82" s="47"/>
      <c r="G82" s="47"/>
      <c r="H82" s="67"/>
      <c r="I82" s="67"/>
      <c r="J82" s="47"/>
      <c r="K82" s="47"/>
      <c r="L82" s="184"/>
      <c r="M82" s="185"/>
      <c r="N82" s="185"/>
      <c r="O82" s="185"/>
      <c r="P82" s="185"/>
      <c r="Q82" s="185"/>
    </row>
    <row r="83" spans="1:17" ht="18.75">
      <c r="A83" s="187" t="s">
        <v>212</v>
      </c>
      <c r="B83" s="47"/>
      <c r="C83" s="47"/>
      <c r="D83" s="47"/>
      <c r="E83" s="47"/>
      <c r="F83" s="47"/>
      <c r="G83" s="47"/>
      <c r="H83" s="67"/>
      <c r="I83" s="67"/>
      <c r="J83" s="47"/>
      <c r="K83" s="47"/>
      <c r="L83" s="184"/>
      <c r="M83" s="185"/>
      <c r="N83" s="185"/>
      <c r="O83" s="186"/>
      <c r="P83" s="186"/>
      <c r="Q83" s="185"/>
    </row>
    <row r="84" spans="1:17" ht="18.75">
      <c r="A84" s="187" t="s">
        <v>213</v>
      </c>
      <c r="B84" s="47"/>
      <c r="C84" s="47"/>
      <c r="D84" s="47"/>
      <c r="E84" s="47"/>
      <c r="F84" s="47" t="s">
        <v>31</v>
      </c>
      <c r="G84" s="47"/>
      <c r="H84" s="67"/>
      <c r="I84" s="67"/>
      <c r="J84" s="47"/>
      <c r="K84" s="47" t="s">
        <v>173</v>
      </c>
      <c r="L84" s="184"/>
      <c r="M84" s="185"/>
      <c r="N84" s="185"/>
      <c r="O84" s="185"/>
      <c r="P84" s="185"/>
      <c r="Q84" s="185"/>
    </row>
    <row r="85" spans="8:17" ht="18.75">
      <c r="H85" s="47"/>
      <c r="I85" s="47"/>
      <c r="J85" s="47"/>
      <c r="K85" s="47"/>
      <c r="L85" s="184"/>
      <c r="M85" s="128"/>
      <c r="N85" s="58"/>
      <c r="O85" s="58"/>
      <c r="P85" s="58"/>
      <c r="Q85" s="128"/>
    </row>
    <row r="86" spans="1:17" ht="18.7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58"/>
      <c r="M86" s="128"/>
      <c r="N86" s="58"/>
      <c r="O86" s="58"/>
      <c r="P86" s="58"/>
      <c r="Q86" s="58"/>
    </row>
  </sheetData>
  <sheetProtection password="ECC7" sheet="1" formatCells="0" formatColumns="0" formatRows="0" insertColumns="0" insertRows="0" insertHyperlinks="0" deleteColumns="0" deleteRows="0" sort="0" autoFilter="0" pivotTables="0"/>
  <mergeCells count="36">
    <mergeCell ref="C14:D15"/>
    <mergeCell ref="A35:K36"/>
    <mergeCell ref="W39:AA39"/>
    <mergeCell ref="B47:F47"/>
    <mergeCell ref="B48:F48"/>
    <mergeCell ref="B49:F49"/>
    <mergeCell ref="B50:F50"/>
    <mergeCell ref="B53:F53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I74:J74"/>
    <mergeCell ref="B65:F65"/>
    <mergeCell ref="B66:F66"/>
    <mergeCell ref="B67:F67"/>
    <mergeCell ref="B68:F68"/>
    <mergeCell ref="B69:F69"/>
    <mergeCell ref="B70:F70"/>
    <mergeCell ref="B75:F75"/>
    <mergeCell ref="G75:H75"/>
    <mergeCell ref="I75:J75"/>
    <mergeCell ref="L77:Q77"/>
    <mergeCell ref="G72:H72"/>
    <mergeCell ref="I72:J72"/>
    <mergeCell ref="G73:H73"/>
    <mergeCell ref="I73:J73"/>
    <mergeCell ref="B74:F74"/>
    <mergeCell ref="G74:H74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AA86"/>
  <sheetViews>
    <sheetView view="pageBreakPreview" zoomScale="80" zoomScaleSheetLayoutView="80" zoomScalePageLayoutView="0" workbookViewId="0" topLeftCell="A51">
      <selection activeCell="Y80" sqref="Y80"/>
    </sheetView>
  </sheetViews>
  <sheetFormatPr defaultColWidth="9.140625" defaultRowHeight="15" outlineLevelCol="1"/>
  <cols>
    <col min="1" max="1" width="6.8515625" style="125" customWidth="1"/>
    <col min="2" max="2" width="10.00390625" style="48" customWidth="1"/>
    <col min="3" max="3" width="12.57421875" style="48" customWidth="1"/>
    <col min="4" max="4" width="10.57421875" style="48" customWidth="1"/>
    <col min="5" max="5" width="10.28125" style="48" customWidth="1"/>
    <col min="6" max="6" width="8.00390625" style="48" customWidth="1"/>
    <col min="7" max="7" width="11.140625" style="48" customWidth="1"/>
    <col min="8" max="8" width="13.00390625" style="48" customWidth="1"/>
    <col min="9" max="9" width="12.00390625" style="48" customWidth="1"/>
    <col min="10" max="10" width="14.28125" style="48" customWidth="1"/>
    <col min="11" max="11" width="18.421875" style="48" customWidth="1"/>
    <col min="12" max="12" width="13.421875" style="48" hidden="1" customWidth="1" outlineLevel="1"/>
    <col min="13" max="13" width="10.00390625" style="48" hidden="1" customWidth="1" outlineLevel="1"/>
    <col min="14" max="14" width="11.421875" style="48" hidden="1" customWidth="1" outlineLevel="1"/>
    <col min="15" max="15" width="10.28125" style="48" hidden="1" customWidth="1" outlineLevel="1"/>
    <col min="16" max="16" width="6.8515625" style="48" hidden="1" customWidth="1" outlineLevel="1"/>
    <col min="17" max="17" width="10.00390625" style="48" hidden="1" customWidth="1" outlineLevel="1"/>
    <col min="18" max="18" width="7.421875" style="48" hidden="1" customWidth="1" outlineLevel="1"/>
    <col min="19" max="19" width="9.140625" style="48" customWidth="1" collapsed="1"/>
    <col min="20" max="22" width="9.140625" style="48" customWidth="1"/>
    <col min="23" max="23" width="11.140625" style="48" bestFit="1" customWidth="1"/>
    <col min="24" max="27" width="13.140625" style="48" bestFit="1" customWidth="1"/>
    <col min="28" max="43" width="9.140625" style="48" customWidth="1"/>
    <col min="44" max="44" width="3.7109375" style="48" customWidth="1"/>
    <col min="45" max="16384" width="9.140625" style="48" customWidth="1"/>
  </cols>
  <sheetData>
    <row r="1" spans="1:11" ht="12.75" customHeight="1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.75" hidden="1">
      <c r="A2" s="47"/>
      <c r="B2" s="49" t="s">
        <v>125</v>
      </c>
      <c r="C2" s="49"/>
      <c r="D2" s="49" t="s">
        <v>126</v>
      </c>
      <c r="E2" s="49"/>
      <c r="F2" s="49" t="s">
        <v>127</v>
      </c>
      <c r="G2" s="49"/>
      <c r="H2" s="49"/>
      <c r="I2" s="47"/>
      <c r="J2" s="47"/>
      <c r="K2" s="47"/>
    </row>
    <row r="3" spans="1:11" ht="18.75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.5" customHeight="1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8.75" hidden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8.75" hidden="1">
      <c r="A6" s="47"/>
      <c r="B6" s="50"/>
      <c r="C6" s="51" t="s">
        <v>0</v>
      </c>
      <c r="D6" s="51" t="s">
        <v>1</v>
      </c>
      <c r="E6" s="51"/>
      <c r="F6" s="51" t="s">
        <v>2</v>
      </c>
      <c r="G6" s="51" t="s">
        <v>3</v>
      </c>
      <c r="H6" s="51" t="s">
        <v>4</v>
      </c>
      <c r="I6" s="51" t="s">
        <v>5</v>
      </c>
      <c r="J6" s="51"/>
      <c r="K6" s="52"/>
    </row>
    <row r="7" spans="1:11" ht="18.75" hidden="1">
      <c r="A7" s="47"/>
      <c r="B7" s="50"/>
      <c r="C7" s="51" t="s">
        <v>6</v>
      </c>
      <c r="D7" s="51"/>
      <c r="E7" s="51"/>
      <c r="F7" s="51"/>
      <c r="G7" s="51" t="s">
        <v>7</v>
      </c>
      <c r="H7" s="51" t="s">
        <v>8</v>
      </c>
      <c r="I7" s="51" t="s">
        <v>9</v>
      </c>
      <c r="J7" s="51"/>
      <c r="K7" s="52"/>
    </row>
    <row r="8" spans="1:11" ht="18.75" hidden="1">
      <c r="A8" s="47"/>
      <c r="B8" s="50" t="s">
        <v>128</v>
      </c>
      <c r="C8" s="53">
        <v>48.28</v>
      </c>
      <c r="D8" s="53">
        <v>0</v>
      </c>
      <c r="E8" s="53"/>
      <c r="F8" s="54"/>
      <c r="G8" s="50"/>
      <c r="H8" s="53">
        <v>0</v>
      </c>
      <c r="I8" s="54">
        <v>48.28</v>
      </c>
      <c r="J8" s="50"/>
      <c r="K8" s="55"/>
    </row>
    <row r="9" spans="1:11" ht="18.75" hidden="1">
      <c r="A9" s="47"/>
      <c r="B9" s="50" t="s">
        <v>11</v>
      </c>
      <c r="C9" s="53">
        <v>4790.06</v>
      </c>
      <c r="D9" s="53">
        <v>3707.55</v>
      </c>
      <c r="E9" s="53"/>
      <c r="F9" s="54">
        <v>2795.32</v>
      </c>
      <c r="G9" s="50"/>
      <c r="H9" s="53">
        <v>2795.32</v>
      </c>
      <c r="I9" s="54">
        <v>5702.29</v>
      </c>
      <c r="J9" s="50"/>
      <c r="K9" s="55"/>
    </row>
    <row r="10" spans="1:11" ht="18.75" hidden="1">
      <c r="A10" s="47"/>
      <c r="B10" s="50" t="s">
        <v>12</v>
      </c>
      <c r="C10" s="50"/>
      <c r="D10" s="53">
        <f>SUM(D8:D9)</f>
        <v>3707.55</v>
      </c>
      <c r="E10" s="53"/>
      <c r="F10" s="50"/>
      <c r="G10" s="50"/>
      <c r="H10" s="53">
        <f>SUM(H8:H9)</f>
        <v>2795.32</v>
      </c>
      <c r="I10" s="50"/>
      <c r="J10" s="50"/>
      <c r="K10" s="55"/>
    </row>
    <row r="11" spans="1:11" ht="18.75" hidden="1">
      <c r="A11" s="47"/>
      <c r="B11" s="47" t="s">
        <v>129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7.5" customHeight="1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8.25" customHeight="1" hidden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8" ht="18.75" hidden="1">
      <c r="A14" s="47"/>
      <c r="B14" s="56" t="s">
        <v>95</v>
      </c>
      <c r="C14" s="416" t="s">
        <v>14</v>
      </c>
      <c r="D14" s="417"/>
      <c r="E14" s="173"/>
      <c r="F14" s="51"/>
      <c r="G14" s="51"/>
      <c r="H14" s="51"/>
      <c r="I14" s="51" t="s">
        <v>17</v>
      </c>
      <c r="J14" s="55"/>
      <c r="K14" s="55"/>
      <c r="L14" s="58"/>
      <c r="M14" s="58"/>
      <c r="N14" s="58"/>
      <c r="O14" s="58"/>
      <c r="P14" s="58"/>
      <c r="Q14" s="58"/>
      <c r="R14" s="58"/>
    </row>
    <row r="15" spans="1:18" ht="14.25" customHeight="1" hidden="1">
      <c r="A15" s="47"/>
      <c r="B15" s="59"/>
      <c r="C15" s="418"/>
      <c r="D15" s="419"/>
      <c r="E15" s="174"/>
      <c r="F15" s="51"/>
      <c r="G15" s="51"/>
      <c r="H15" s="51" t="s">
        <v>105</v>
      </c>
      <c r="I15" s="51"/>
      <c r="J15" s="55"/>
      <c r="K15" s="55"/>
      <c r="L15" s="58"/>
      <c r="M15" s="58"/>
      <c r="N15" s="58"/>
      <c r="O15" s="58"/>
      <c r="P15" s="58"/>
      <c r="Q15" s="58"/>
      <c r="R15" s="58"/>
    </row>
    <row r="16" spans="1:18" ht="3.75" customHeight="1" hidden="1">
      <c r="A16" s="47"/>
      <c r="B16" s="61"/>
      <c r="C16" s="50"/>
      <c r="D16" s="50"/>
      <c r="E16" s="50"/>
      <c r="F16" s="50"/>
      <c r="G16" s="50"/>
      <c r="H16" s="50"/>
      <c r="I16" s="50"/>
      <c r="J16" s="55"/>
      <c r="K16" s="55"/>
      <c r="L16" s="58"/>
      <c r="M16" s="58"/>
      <c r="N16" s="58"/>
      <c r="O16" s="58"/>
      <c r="P16" s="58"/>
      <c r="Q16" s="58"/>
      <c r="R16" s="58"/>
    </row>
    <row r="17" spans="1:18" ht="13.5" customHeight="1" hidden="1">
      <c r="A17" s="47"/>
      <c r="B17" s="50"/>
      <c r="C17" s="50"/>
      <c r="D17" s="50"/>
      <c r="E17" s="50"/>
      <c r="F17" s="50"/>
      <c r="G17" s="50"/>
      <c r="H17" s="50"/>
      <c r="I17" s="50"/>
      <c r="J17" s="55"/>
      <c r="K17" s="55"/>
      <c r="L17" s="58"/>
      <c r="M17" s="58"/>
      <c r="N17" s="58"/>
      <c r="O17" s="58"/>
      <c r="P17" s="58"/>
      <c r="Q17" s="58"/>
      <c r="R17" s="58"/>
    </row>
    <row r="18" spans="1:18" ht="0.75" customHeight="1" hidden="1">
      <c r="A18" s="47"/>
      <c r="B18" s="50"/>
      <c r="C18" s="50"/>
      <c r="D18" s="50"/>
      <c r="E18" s="50"/>
      <c r="F18" s="50"/>
      <c r="G18" s="50"/>
      <c r="H18" s="50"/>
      <c r="I18" s="50"/>
      <c r="J18" s="55"/>
      <c r="K18" s="55"/>
      <c r="L18" s="58"/>
      <c r="M18" s="58"/>
      <c r="N18" s="58"/>
      <c r="O18" s="58"/>
      <c r="P18" s="58"/>
      <c r="Q18" s="58"/>
      <c r="R18" s="58"/>
    </row>
    <row r="19" spans="1:18" ht="14.25" customHeight="1" hidden="1" thickBot="1">
      <c r="A19" s="47"/>
      <c r="B19" s="50"/>
      <c r="C19" s="50"/>
      <c r="D19" s="50"/>
      <c r="E19" s="50"/>
      <c r="F19" s="50"/>
      <c r="G19" s="50"/>
      <c r="H19" s="50"/>
      <c r="I19" s="50"/>
      <c r="J19" s="55"/>
      <c r="K19" s="55"/>
      <c r="L19" s="58"/>
      <c r="M19" s="58"/>
      <c r="N19" s="58"/>
      <c r="O19" s="58"/>
      <c r="P19" s="58"/>
      <c r="Q19" s="58"/>
      <c r="R19" s="58"/>
    </row>
    <row r="20" spans="1:18" ht="0.75" customHeight="1" hidden="1">
      <c r="A20" s="47"/>
      <c r="B20" s="50"/>
      <c r="C20" s="50"/>
      <c r="D20" s="50"/>
      <c r="E20" s="50"/>
      <c r="F20" s="50"/>
      <c r="G20" s="50"/>
      <c r="H20" s="50"/>
      <c r="I20" s="50"/>
      <c r="J20" s="55"/>
      <c r="K20" s="55"/>
      <c r="L20" s="58"/>
      <c r="M20" s="58"/>
      <c r="N20" s="58"/>
      <c r="O20" s="58"/>
      <c r="P20" s="58"/>
      <c r="Q20" s="58"/>
      <c r="R20" s="58"/>
    </row>
    <row r="21" spans="1:18" ht="19.5" hidden="1" thickBot="1">
      <c r="A21" s="47"/>
      <c r="B21" s="50"/>
      <c r="C21" s="50"/>
      <c r="D21" s="50"/>
      <c r="E21" s="50"/>
      <c r="F21" s="50"/>
      <c r="G21" s="62" t="s">
        <v>130</v>
      </c>
      <c r="H21" s="63" t="s">
        <v>85</v>
      </c>
      <c r="I21" s="50"/>
      <c r="J21" s="55"/>
      <c r="K21" s="55"/>
      <c r="L21" s="58"/>
      <c r="M21" s="58"/>
      <c r="N21" s="58"/>
      <c r="O21" s="58"/>
      <c r="P21" s="58"/>
      <c r="Q21" s="58"/>
      <c r="R21" s="58"/>
    </row>
    <row r="22" spans="1:18" ht="18.75" hidden="1">
      <c r="A22" s="47"/>
      <c r="B22" s="64" t="s">
        <v>63</v>
      </c>
      <c r="C22" s="64"/>
      <c r="D22" s="64"/>
      <c r="E22" s="64"/>
      <c r="F22" s="53"/>
      <c r="G22" s="50">
        <v>347.8</v>
      </c>
      <c r="H22" s="50">
        <v>7.55</v>
      </c>
      <c r="I22" s="54">
        <f>G22*H22</f>
        <v>2625.89</v>
      </c>
      <c r="J22" s="55"/>
      <c r="K22" s="55"/>
      <c r="L22" s="58"/>
      <c r="M22" s="58"/>
      <c r="N22" s="58"/>
      <c r="O22" s="58"/>
      <c r="P22" s="58"/>
      <c r="Q22" s="58"/>
      <c r="R22" s="58"/>
    </row>
    <row r="23" spans="1:18" ht="18.75" hidden="1">
      <c r="A23" s="47"/>
      <c r="B23" s="64" t="s">
        <v>64</v>
      </c>
      <c r="C23" s="64"/>
      <c r="D23" s="64"/>
      <c r="E23" s="64"/>
      <c r="F23" s="50"/>
      <c r="G23" s="50"/>
      <c r="H23" s="50"/>
      <c r="I23" s="50"/>
      <c r="J23" s="55"/>
      <c r="K23" s="55"/>
      <c r="L23" s="58"/>
      <c r="M23" s="58"/>
      <c r="N23" s="58"/>
      <c r="O23" s="58"/>
      <c r="P23" s="58"/>
      <c r="Q23" s="58"/>
      <c r="R23" s="58"/>
    </row>
    <row r="24" spans="1:18" ht="2.25" customHeight="1" hidden="1">
      <c r="A24" s="47"/>
      <c r="B24" s="64" t="s">
        <v>65</v>
      </c>
      <c r="C24" s="64" t="s">
        <v>66</v>
      </c>
      <c r="D24" s="64"/>
      <c r="E24" s="64"/>
      <c r="F24" s="50"/>
      <c r="G24" s="50"/>
      <c r="H24" s="50"/>
      <c r="I24" s="50"/>
      <c r="J24" s="55"/>
      <c r="K24" s="55"/>
      <c r="L24" s="58"/>
      <c r="M24" s="58"/>
      <c r="N24" s="58"/>
      <c r="O24" s="58"/>
      <c r="P24" s="58"/>
      <c r="Q24" s="58"/>
      <c r="R24" s="58"/>
    </row>
    <row r="25" spans="1:18" ht="14.25" customHeight="1" hidden="1">
      <c r="A25" s="47"/>
      <c r="B25" s="64" t="s">
        <v>67</v>
      </c>
      <c r="C25" s="64"/>
      <c r="D25" s="64"/>
      <c r="E25" s="64"/>
      <c r="F25" s="50"/>
      <c r="G25" s="50"/>
      <c r="H25" s="50"/>
      <c r="I25" s="50"/>
      <c r="J25" s="55"/>
      <c r="K25" s="55"/>
      <c r="L25" s="58"/>
      <c r="M25" s="58"/>
      <c r="N25" s="58"/>
      <c r="O25" s="58"/>
      <c r="P25" s="58"/>
      <c r="Q25" s="58"/>
      <c r="R25" s="58"/>
    </row>
    <row r="26" spans="1:18" ht="18.75" hidden="1">
      <c r="A26" s="47"/>
      <c r="B26" s="50"/>
      <c r="C26" s="50"/>
      <c r="D26" s="50"/>
      <c r="E26" s="50"/>
      <c r="F26" s="50"/>
      <c r="G26" s="50"/>
      <c r="H26" s="50"/>
      <c r="I26" s="50"/>
      <c r="J26" s="55"/>
      <c r="K26" s="55"/>
      <c r="L26" s="58"/>
      <c r="M26" s="58"/>
      <c r="N26" s="58"/>
      <c r="O26" s="58"/>
      <c r="P26" s="58"/>
      <c r="Q26" s="58"/>
      <c r="R26" s="58"/>
    </row>
    <row r="27" spans="1:18" ht="0.75" customHeight="1" hidden="1">
      <c r="A27" s="47"/>
      <c r="B27" s="50"/>
      <c r="C27" s="50"/>
      <c r="D27" s="50"/>
      <c r="E27" s="50"/>
      <c r="F27" s="50"/>
      <c r="G27" s="50"/>
      <c r="H27" s="50"/>
      <c r="I27" s="50"/>
      <c r="J27" s="55"/>
      <c r="K27" s="55"/>
      <c r="L27" s="58"/>
      <c r="M27" s="58"/>
      <c r="N27" s="58"/>
      <c r="O27" s="58"/>
      <c r="P27" s="58"/>
      <c r="Q27" s="58"/>
      <c r="R27" s="58"/>
    </row>
    <row r="28" spans="1:18" ht="3.75" customHeight="1" hidden="1">
      <c r="A28" s="47"/>
      <c r="B28" s="50"/>
      <c r="C28" s="50"/>
      <c r="D28" s="50"/>
      <c r="E28" s="50"/>
      <c r="F28" s="50"/>
      <c r="G28" s="50"/>
      <c r="H28" s="50"/>
      <c r="I28" s="50"/>
      <c r="J28" s="55"/>
      <c r="K28" s="55"/>
      <c r="L28" s="58"/>
      <c r="M28" s="58"/>
      <c r="N28" s="58"/>
      <c r="O28" s="58"/>
      <c r="P28" s="58"/>
      <c r="Q28" s="58"/>
      <c r="R28" s="58"/>
    </row>
    <row r="29" spans="1:18" ht="18.75" hidden="1">
      <c r="A29" s="47"/>
      <c r="B29" s="50"/>
      <c r="C29" s="50"/>
      <c r="D29" s="50"/>
      <c r="E29" s="50"/>
      <c r="F29" s="50"/>
      <c r="G29" s="50"/>
      <c r="H29" s="50"/>
      <c r="I29" s="50"/>
      <c r="J29" s="55"/>
      <c r="K29" s="55"/>
      <c r="L29" s="58"/>
      <c r="M29" s="58"/>
      <c r="N29" s="58"/>
      <c r="O29" s="58"/>
      <c r="P29" s="58"/>
      <c r="Q29" s="58"/>
      <c r="R29" s="58"/>
    </row>
    <row r="30" spans="1:18" ht="0.75" customHeight="1" hidden="1">
      <c r="A30" s="47"/>
      <c r="B30" s="50"/>
      <c r="C30" s="50"/>
      <c r="D30" s="50"/>
      <c r="E30" s="50"/>
      <c r="F30" s="50"/>
      <c r="G30" s="50"/>
      <c r="H30" s="50"/>
      <c r="I30" s="50"/>
      <c r="J30" s="55"/>
      <c r="K30" s="55"/>
      <c r="L30" s="58"/>
      <c r="M30" s="58"/>
      <c r="N30" s="58"/>
      <c r="O30" s="58"/>
      <c r="P30" s="58"/>
      <c r="Q30" s="58"/>
      <c r="R30" s="58"/>
    </row>
    <row r="31" spans="1:18" ht="18.75" hidden="1">
      <c r="A31" s="47"/>
      <c r="B31" s="50"/>
      <c r="C31" s="50"/>
      <c r="D31" s="50"/>
      <c r="E31" s="50"/>
      <c r="F31" s="50"/>
      <c r="G31" s="50"/>
      <c r="H31" s="50"/>
      <c r="I31" s="50"/>
      <c r="J31" s="55"/>
      <c r="K31" s="55"/>
      <c r="L31" s="58"/>
      <c r="M31" s="58"/>
      <c r="N31" s="58"/>
      <c r="O31" s="58"/>
      <c r="P31" s="58"/>
      <c r="Q31" s="58"/>
      <c r="R31" s="58"/>
    </row>
    <row r="32" spans="1:18" ht="18.75" hidden="1">
      <c r="A32" s="47"/>
      <c r="B32" s="50"/>
      <c r="C32" s="50"/>
      <c r="D32" s="50"/>
      <c r="E32" s="50"/>
      <c r="F32" s="50"/>
      <c r="G32" s="50"/>
      <c r="H32" s="50"/>
      <c r="I32" s="50"/>
      <c r="J32" s="55"/>
      <c r="K32" s="55"/>
      <c r="L32" s="58"/>
      <c r="M32" s="58"/>
      <c r="N32" s="58"/>
      <c r="O32" s="58"/>
      <c r="P32" s="58"/>
      <c r="Q32" s="58"/>
      <c r="R32" s="58"/>
    </row>
    <row r="33" spans="1:18" ht="18.75" hidden="1">
      <c r="A33" s="47"/>
      <c r="B33" s="50"/>
      <c r="C33" s="50"/>
      <c r="D33" s="50"/>
      <c r="E33" s="50"/>
      <c r="F33" s="50"/>
      <c r="G33" s="51"/>
      <c r="H33" s="51"/>
      <c r="I33" s="65"/>
      <c r="J33" s="55"/>
      <c r="K33" s="55"/>
      <c r="L33" s="58"/>
      <c r="M33" s="58"/>
      <c r="N33" s="58"/>
      <c r="O33" s="58"/>
      <c r="P33" s="58"/>
      <c r="Q33" s="58"/>
      <c r="R33" s="58"/>
    </row>
    <row r="34" spans="1:18" ht="18.75" hidden="1">
      <c r="A34" s="47"/>
      <c r="B34" s="50"/>
      <c r="C34" s="50"/>
      <c r="D34" s="50"/>
      <c r="E34" s="50"/>
      <c r="F34" s="50"/>
      <c r="G34" s="50"/>
      <c r="H34" s="50" t="s">
        <v>18</v>
      </c>
      <c r="I34" s="66">
        <f>SUM(I17:I33)</f>
        <v>2625.89</v>
      </c>
      <c r="J34" s="55"/>
      <c r="K34" s="55"/>
      <c r="L34" s="58"/>
      <c r="M34" s="58"/>
      <c r="N34" s="58"/>
      <c r="O34" s="58"/>
      <c r="P34" s="58"/>
      <c r="Q34" s="58"/>
      <c r="R34" s="58"/>
    </row>
    <row r="35" spans="1:11" ht="15">
      <c r="A35" s="420" t="s">
        <v>131</v>
      </c>
      <c r="B35" s="420"/>
      <c r="C35" s="420"/>
      <c r="D35" s="420"/>
      <c r="E35" s="420"/>
      <c r="F35" s="420"/>
      <c r="G35" s="420"/>
      <c r="H35" s="420"/>
      <c r="I35" s="420"/>
      <c r="J35" s="420"/>
      <c r="K35" s="420"/>
    </row>
    <row r="36" spans="1:11" ht="15">
      <c r="A36" s="420"/>
      <c r="B36" s="420"/>
      <c r="C36" s="420"/>
      <c r="D36" s="420"/>
      <c r="E36" s="420"/>
      <c r="F36" s="420"/>
      <c r="G36" s="420"/>
      <c r="H36" s="420"/>
      <c r="I36" s="420"/>
      <c r="J36" s="420"/>
      <c r="K36" s="420"/>
    </row>
    <row r="37" spans="1:11" ht="18.75" hidden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ht="18.75" hidden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27" ht="18.75">
      <c r="A39" s="67"/>
      <c r="B39" s="68"/>
      <c r="C39" s="68"/>
      <c r="D39" s="68"/>
      <c r="E39" s="68"/>
      <c r="F39" s="68"/>
      <c r="G39" s="68"/>
      <c r="H39" s="67"/>
      <c r="I39" s="67"/>
      <c r="J39" s="47"/>
      <c r="K39" s="47"/>
      <c r="W39" s="458" t="s">
        <v>203</v>
      </c>
      <c r="X39" s="458"/>
      <c r="Y39" s="458"/>
      <c r="Z39" s="458"/>
      <c r="AA39" s="458"/>
    </row>
    <row r="40" spans="1:27" ht="18.75">
      <c r="A40" s="67"/>
      <c r="B40" s="67" t="s">
        <v>132</v>
      </c>
      <c r="C40" s="68"/>
      <c r="D40" s="68"/>
      <c r="E40" s="68"/>
      <c r="F40" s="68"/>
      <c r="G40" s="67"/>
      <c r="H40" s="68"/>
      <c r="I40" s="67"/>
      <c r="J40" s="47"/>
      <c r="K40" s="47"/>
      <c r="V40" s="155" t="s">
        <v>204</v>
      </c>
      <c r="W40" s="148" t="s">
        <v>186</v>
      </c>
      <c r="X40" s="148" t="s">
        <v>187</v>
      </c>
      <c r="Y40" s="148" t="s">
        <v>8</v>
      </c>
      <c r="Z40" s="148" t="s">
        <v>188</v>
      </c>
      <c r="AA40" s="148" t="s">
        <v>189</v>
      </c>
    </row>
    <row r="41" spans="1:27" ht="18.75">
      <c r="A41" s="67"/>
      <c r="B41" s="68" t="s">
        <v>133</v>
      </c>
      <c r="C41" s="67" t="s">
        <v>134</v>
      </c>
      <c r="D41" s="67"/>
      <c r="E41" s="67"/>
      <c r="F41" s="68"/>
      <c r="G41" s="67"/>
      <c r="H41" s="68"/>
      <c r="I41" s="67"/>
      <c r="J41" s="47"/>
      <c r="K41" s="47"/>
      <c r="V41" s="149" t="s">
        <v>190</v>
      </c>
      <c r="W41" s="150">
        <v>154.12000000000012</v>
      </c>
      <c r="X41" s="150">
        <v>408.9</v>
      </c>
      <c r="Y41" s="150">
        <v>332.76</v>
      </c>
      <c r="Z41" s="150">
        <v>230.2600000000001</v>
      </c>
      <c r="AA41" s="150">
        <v>0</v>
      </c>
    </row>
    <row r="42" spans="1:27" ht="18.75">
      <c r="A42" s="67"/>
      <c r="B42" s="68" t="s">
        <v>135</v>
      </c>
      <c r="C42" s="69">
        <v>363.79999999999995</v>
      </c>
      <c r="D42" s="67" t="s">
        <v>136</v>
      </c>
      <c r="E42" s="67"/>
      <c r="F42" s="68"/>
      <c r="G42" s="67"/>
      <c r="H42" s="68"/>
      <c r="I42" s="67"/>
      <c r="J42" s="47"/>
      <c r="K42" s="47"/>
      <c r="V42" s="149" t="s">
        <v>191</v>
      </c>
      <c r="W42" s="161">
        <v>230.2600000000001</v>
      </c>
      <c r="X42" s="161">
        <v>408.9</v>
      </c>
      <c r="Y42" s="161">
        <v>347.8</v>
      </c>
      <c r="Z42" s="150">
        <v>291.36000000000007</v>
      </c>
      <c r="AA42" s="161">
        <v>0</v>
      </c>
    </row>
    <row r="43" spans="1:27" ht="18" customHeight="1">
      <c r="A43" s="67"/>
      <c r="B43" s="68" t="s">
        <v>137</v>
      </c>
      <c r="C43" s="70" t="s">
        <v>194</v>
      </c>
      <c r="D43" s="67" t="s">
        <v>185</v>
      </c>
      <c r="E43" s="67"/>
      <c r="F43" s="67"/>
      <c r="G43" s="68"/>
      <c r="H43" s="68"/>
      <c r="I43" s="67"/>
      <c r="J43" s="47"/>
      <c r="K43" s="47"/>
      <c r="V43" s="149" t="s">
        <v>192</v>
      </c>
      <c r="W43" s="161">
        <v>291.36000000000007</v>
      </c>
      <c r="X43" s="161">
        <v>408.9</v>
      </c>
      <c r="Y43" s="161">
        <v>408.81000000000006</v>
      </c>
      <c r="Z43" s="150">
        <v>291.44999999999993</v>
      </c>
      <c r="AA43" s="151"/>
    </row>
    <row r="44" spans="1:27" ht="18" customHeight="1">
      <c r="A44" s="67"/>
      <c r="B44" s="68"/>
      <c r="C44" s="70"/>
      <c r="D44" s="67"/>
      <c r="E44" s="67"/>
      <c r="F44" s="67"/>
      <c r="G44" s="68"/>
      <c r="H44" s="68"/>
      <c r="I44" s="67"/>
      <c r="J44" s="47"/>
      <c r="K44" s="47"/>
      <c r="V44" s="149" t="s">
        <v>193</v>
      </c>
      <c r="W44" s="161">
        <v>291.44999999999993</v>
      </c>
      <c r="X44" s="178">
        <v>408.9</v>
      </c>
      <c r="Y44" s="178">
        <v>290.11</v>
      </c>
      <c r="Z44" s="150">
        <v>410.2399999999999</v>
      </c>
      <c r="AA44" s="152"/>
    </row>
    <row r="45" spans="1:27" s="77" customFormat="1" ht="56.25">
      <c r="A45" s="71"/>
      <c r="B45" s="72"/>
      <c r="C45" s="73"/>
      <c r="D45" s="71"/>
      <c r="E45" s="71"/>
      <c r="F45" s="71"/>
      <c r="G45" s="74" t="s">
        <v>140</v>
      </c>
      <c r="H45" s="75" t="s">
        <v>1</v>
      </c>
      <c r="I45" s="75" t="s">
        <v>2</v>
      </c>
      <c r="J45" s="76" t="s">
        <v>141</v>
      </c>
      <c r="K45" s="76" t="s">
        <v>142</v>
      </c>
      <c r="V45" s="149" t="s">
        <v>194</v>
      </c>
      <c r="W45" s="161">
        <f>Z44</f>
        <v>410.2399999999999</v>
      </c>
      <c r="X45" s="161">
        <f>H53</f>
        <v>408.9</v>
      </c>
      <c r="Y45" s="161">
        <f>I53</f>
        <v>502.14</v>
      </c>
      <c r="Z45" s="150">
        <f aca="true" t="shared" si="0" ref="Z45:Z52">W45+X45-Y45</f>
        <v>316.9999999999999</v>
      </c>
      <c r="AA45" s="151"/>
    </row>
    <row r="46" spans="1:27" ht="18.75">
      <c r="A46" s="67"/>
      <c r="B46" s="68"/>
      <c r="C46" s="70"/>
      <c r="D46" s="67"/>
      <c r="E46" s="67"/>
      <c r="F46" s="67"/>
      <c r="G46" s="78" t="s">
        <v>25</v>
      </c>
      <c r="H46" s="78" t="s">
        <v>25</v>
      </c>
      <c r="I46" s="78" t="s">
        <v>25</v>
      </c>
      <c r="J46" s="79"/>
      <c r="K46" s="79"/>
      <c r="V46" s="149" t="s">
        <v>195</v>
      </c>
      <c r="W46" s="161"/>
      <c r="X46" s="151"/>
      <c r="Y46" s="151"/>
      <c r="Z46" s="150">
        <f t="shared" si="0"/>
        <v>0</v>
      </c>
      <c r="AA46" s="151"/>
    </row>
    <row r="47" spans="1:27" ht="33" customHeight="1">
      <c r="A47" s="67"/>
      <c r="B47" s="421" t="s">
        <v>143</v>
      </c>
      <c r="C47" s="421"/>
      <c r="D47" s="421"/>
      <c r="E47" s="421"/>
      <c r="F47" s="421"/>
      <c r="G47" s="80">
        <f>G49+G50</f>
        <v>12.58</v>
      </c>
      <c r="H47" s="81">
        <f>ROUND(G47*C42,2)-0.01</f>
        <v>4576.59</v>
      </c>
      <c r="I47" s="81">
        <f>M48+N48</f>
        <v>4211.2</v>
      </c>
      <c r="J47" s="82">
        <f>J49+J50</f>
        <v>2622.9979999999996</v>
      </c>
      <c r="K47" s="82">
        <f>K49+K50</f>
        <v>1588.2020000000002</v>
      </c>
      <c r="M47" s="142" t="s">
        <v>144</v>
      </c>
      <c r="N47" s="142" t="s">
        <v>145</v>
      </c>
      <c r="O47" s="142" t="s">
        <v>183</v>
      </c>
      <c r="P47" s="142" t="s">
        <v>146</v>
      </c>
      <c r="V47" s="149" t="s">
        <v>196</v>
      </c>
      <c r="W47" s="161"/>
      <c r="X47" s="151"/>
      <c r="Y47" s="151"/>
      <c r="Z47" s="150">
        <f t="shared" si="0"/>
        <v>0</v>
      </c>
      <c r="AA47" s="151"/>
    </row>
    <row r="48" spans="1:27" ht="18" customHeight="1">
      <c r="A48" s="67"/>
      <c r="B48" s="422" t="s">
        <v>147</v>
      </c>
      <c r="C48" s="423"/>
      <c r="D48" s="423"/>
      <c r="E48" s="423"/>
      <c r="F48" s="424"/>
      <c r="G48" s="80"/>
      <c r="H48" s="84"/>
      <c r="I48" s="84"/>
      <c r="J48" s="79"/>
      <c r="K48" s="79"/>
      <c r="M48" s="193">
        <v>4211.2</v>
      </c>
      <c r="N48" s="193">
        <v>0</v>
      </c>
      <c r="O48" s="194">
        <v>408.9</v>
      </c>
      <c r="P48" s="193">
        <v>502.14</v>
      </c>
      <c r="V48" s="149" t="s">
        <v>197</v>
      </c>
      <c r="W48" s="161"/>
      <c r="X48" s="151"/>
      <c r="Y48" s="151"/>
      <c r="Z48" s="150">
        <f t="shared" si="0"/>
        <v>0</v>
      </c>
      <c r="AA48" s="151"/>
    </row>
    <row r="49" spans="1:27" ht="18" customHeight="1">
      <c r="A49" s="67"/>
      <c r="B49" s="425" t="s">
        <v>11</v>
      </c>
      <c r="C49" s="425"/>
      <c r="D49" s="425"/>
      <c r="E49" s="425"/>
      <c r="F49" s="425"/>
      <c r="G49" s="80">
        <f>G59</f>
        <v>7.21</v>
      </c>
      <c r="H49" s="84">
        <f>ROUND(G49*C42,2)</f>
        <v>2623</v>
      </c>
      <c r="I49" s="84">
        <f>H49</f>
        <v>2623</v>
      </c>
      <c r="J49" s="82">
        <f>H59</f>
        <v>2622.9979999999996</v>
      </c>
      <c r="K49" s="82">
        <f>I49-J49</f>
        <v>0.0020000000004074536</v>
      </c>
      <c r="V49" s="149" t="s">
        <v>198</v>
      </c>
      <c r="W49" s="161"/>
      <c r="X49" s="151"/>
      <c r="Y49" s="151"/>
      <c r="Z49" s="150">
        <f t="shared" si="0"/>
        <v>0</v>
      </c>
      <c r="AA49" s="151"/>
    </row>
    <row r="50" spans="1:27" ht="18.75">
      <c r="A50" s="67"/>
      <c r="B50" s="425" t="s">
        <v>27</v>
      </c>
      <c r="C50" s="425"/>
      <c r="D50" s="425"/>
      <c r="E50" s="425"/>
      <c r="F50" s="425"/>
      <c r="G50" s="80">
        <v>5.37</v>
      </c>
      <c r="H50" s="84">
        <f>ROUND(G50*C42,2)</f>
        <v>1953.61</v>
      </c>
      <c r="I50" s="84">
        <f>I47-I49</f>
        <v>1588.1999999999998</v>
      </c>
      <c r="J50" s="82">
        <f>H66</f>
        <v>0</v>
      </c>
      <c r="K50" s="82">
        <f>I50-J50</f>
        <v>1588.1999999999998</v>
      </c>
      <c r="V50" s="149" t="s">
        <v>199</v>
      </c>
      <c r="W50" s="161"/>
      <c r="X50" s="151"/>
      <c r="Y50" s="151"/>
      <c r="Z50" s="150">
        <f t="shared" si="0"/>
        <v>0</v>
      </c>
      <c r="AA50" s="151"/>
    </row>
    <row r="51" spans="1:27" ht="39" customHeight="1">
      <c r="A51" s="67"/>
      <c r="B51" s="47"/>
      <c r="C51" s="47"/>
      <c r="D51" s="47"/>
      <c r="E51" s="47"/>
      <c r="F51" s="47"/>
      <c r="G51" s="47"/>
      <c r="H51" s="47"/>
      <c r="I51" s="47"/>
      <c r="J51" s="47"/>
      <c r="K51" s="47"/>
      <c r="V51" s="149" t="s">
        <v>200</v>
      </c>
      <c r="W51" s="161"/>
      <c r="X51" s="151"/>
      <c r="Y51" s="151"/>
      <c r="Z51" s="150">
        <f t="shared" si="0"/>
        <v>0</v>
      </c>
      <c r="AA51" s="151"/>
    </row>
    <row r="52" spans="1:27" ht="18" customHeight="1">
      <c r="A52" s="47"/>
      <c r="B52" s="68"/>
      <c r="C52" s="70"/>
      <c r="D52" s="67"/>
      <c r="E52" s="67"/>
      <c r="F52" s="67"/>
      <c r="G52" s="140" t="s">
        <v>178</v>
      </c>
      <c r="H52" s="140" t="s">
        <v>1</v>
      </c>
      <c r="I52" s="140" t="s">
        <v>2</v>
      </c>
      <c r="J52" s="141" t="s">
        <v>179</v>
      </c>
      <c r="K52" s="141" t="s">
        <v>180</v>
      </c>
      <c r="V52" s="149" t="s">
        <v>201</v>
      </c>
      <c r="W52" s="161"/>
      <c r="X52" s="151"/>
      <c r="Y52" s="151"/>
      <c r="Z52" s="150">
        <f t="shared" si="0"/>
        <v>0</v>
      </c>
      <c r="AA52" s="151"/>
    </row>
    <row r="53" spans="2:27" s="49" customFormat="1" ht="18" customHeight="1">
      <c r="B53" s="426" t="s">
        <v>177</v>
      </c>
      <c r="C53" s="426"/>
      <c r="D53" s="426"/>
      <c r="E53" s="426"/>
      <c r="F53" s="455"/>
      <c r="G53" s="140">
        <f>'04 14 г'!J53</f>
        <v>410.2399999999999</v>
      </c>
      <c r="H53" s="140">
        <f>O48</f>
        <v>408.9</v>
      </c>
      <c r="I53" s="140">
        <f>P48</f>
        <v>502.14</v>
      </c>
      <c r="J53" s="139">
        <f>G53+H53-I53</f>
        <v>316.9999999999999</v>
      </c>
      <c r="K53" s="139">
        <v>0</v>
      </c>
      <c r="V53" s="153" t="s">
        <v>202</v>
      </c>
      <c r="W53" s="154">
        <f>SUM(W41:W52)</f>
        <v>1377.43</v>
      </c>
      <c r="X53" s="154">
        <f>SUM(X41:X52)</f>
        <v>2044.5</v>
      </c>
      <c r="Y53" s="154">
        <f>SUM(Y41:Y52)</f>
        <v>1881.62</v>
      </c>
      <c r="Z53" s="154">
        <f>SUM(Z41:Z52)</f>
        <v>1540.31</v>
      </c>
      <c r="AA53" s="154">
        <f>SUM(AA41:AA52)</f>
        <v>0</v>
      </c>
    </row>
    <row r="54" spans="1:11" ht="18" customHeight="1">
      <c r="A54" s="47"/>
      <c r="B54" s="90"/>
      <c r="C54" s="90"/>
      <c r="D54" s="167"/>
      <c r="E54" s="167"/>
      <c r="F54" s="167"/>
      <c r="G54" s="91"/>
      <c r="H54" s="92"/>
      <c r="I54" s="92"/>
      <c r="J54" s="93"/>
      <c r="K54" s="94"/>
    </row>
    <row r="55" spans="1:11" ht="56.25" customHeight="1">
      <c r="A55" s="47"/>
      <c r="B55" s="68"/>
      <c r="C55" s="70"/>
      <c r="D55" s="67"/>
      <c r="E55" s="67"/>
      <c r="F55" s="67"/>
      <c r="G55" s="68"/>
      <c r="H55" s="68"/>
      <c r="I55" s="67"/>
      <c r="J55" s="47"/>
      <c r="K55" s="47"/>
    </row>
    <row r="56" spans="1:11" ht="18.75">
      <c r="A56" s="67"/>
      <c r="B56" s="47"/>
      <c r="C56" s="95"/>
      <c r="D56" s="96"/>
      <c r="E56" s="96"/>
      <c r="F56" s="96"/>
      <c r="G56" s="97" t="s">
        <v>140</v>
      </c>
      <c r="H56" s="97" t="s">
        <v>149</v>
      </c>
      <c r="I56" s="67"/>
      <c r="J56" s="47"/>
      <c r="K56" s="47"/>
    </row>
    <row r="57" spans="1:11" ht="18.75">
      <c r="A57" s="67"/>
      <c r="B57" s="47"/>
      <c r="C57" s="95"/>
      <c r="D57" s="96"/>
      <c r="E57" s="96"/>
      <c r="F57" s="96"/>
      <c r="G57" s="78" t="s">
        <v>25</v>
      </c>
      <c r="H57" s="78" t="s">
        <v>25</v>
      </c>
      <c r="I57" s="67"/>
      <c r="J57" s="47"/>
      <c r="K57" s="47"/>
    </row>
    <row r="58" spans="1:12" ht="36.75" customHeight="1">
      <c r="A58" s="98" t="s">
        <v>150</v>
      </c>
      <c r="B58" s="456" t="s">
        <v>176</v>
      </c>
      <c r="C58" s="457"/>
      <c r="D58" s="457"/>
      <c r="E58" s="457"/>
      <c r="F58" s="457"/>
      <c r="G58" s="50"/>
      <c r="H58" s="81">
        <f>ROUND(H59+H66,2)</f>
        <v>2623</v>
      </c>
      <c r="I58" s="67"/>
      <c r="J58" s="47"/>
      <c r="K58" s="47"/>
      <c r="L58" s="99">
        <f>I47-H58</f>
        <v>1588.1999999999998</v>
      </c>
    </row>
    <row r="59" spans="1:12" ht="18.75">
      <c r="A59" s="100" t="s">
        <v>152</v>
      </c>
      <c r="B59" s="428" t="s">
        <v>153</v>
      </c>
      <c r="C59" s="429"/>
      <c r="D59" s="429"/>
      <c r="E59" s="429"/>
      <c r="F59" s="430"/>
      <c r="G59" s="101">
        <f>G60+G61+G63+G65</f>
        <v>7.21</v>
      </c>
      <c r="H59" s="177">
        <f>H60+H61+H63+H65</f>
        <v>2622.9979999999996</v>
      </c>
      <c r="I59" s="67"/>
      <c r="J59" s="47"/>
      <c r="K59" s="47"/>
      <c r="L59" s="103" t="e">
        <f>G72+L58</f>
        <v>#VALUE!</v>
      </c>
    </row>
    <row r="60" spans="1:11" ht="34.5" customHeight="1">
      <c r="A60" s="175" t="s">
        <v>154</v>
      </c>
      <c r="B60" s="431" t="s">
        <v>155</v>
      </c>
      <c r="C60" s="432"/>
      <c r="D60" s="432"/>
      <c r="E60" s="432"/>
      <c r="F60" s="432"/>
      <c r="G60" s="176">
        <v>1.34</v>
      </c>
      <c r="H60" s="177">
        <f>ROUND(G60*C42,2)</f>
        <v>487.49</v>
      </c>
      <c r="I60" s="67"/>
      <c r="J60" s="47"/>
      <c r="K60" s="106"/>
    </row>
    <row r="61" spans="1:11" ht="18.75">
      <c r="A61" s="425" t="s">
        <v>156</v>
      </c>
      <c r="B61" s="433" t="s">
        <v>157</v>
      </c>
      <c r="C61" s="434"/>
      <c r="D61" s="434"/>
      <c r="E61" s="434"/>
      <c r="F61" s="434"/>
      <c r="G61" s="435">
        <v>2.02</v>
      </c>
      <c r="H61" s="436">
        <f>ROUND(G61*C42,2)</f>
        <v>734.88</v>
      </c>
      <c r="I61" s="67"/>
      <c r="J61" s="47"/>
      <c r="K61" s="47"/>
    </row>
    <row r="62" spans="1:11" ht="18.75" customHeight="1">
      <c r="A62" s="425"/>
      <c r="B62" s="434"/>
      <c r="C62" s="434"/>
      <c r="D62" s="434"/>
      <c r="E62" s="434"/>
      <c r="F62" s="434"/>
      <c r="G62" s="435"/>
      <c r="H62" s="436"/>
      <c r="I62" s="67"/>
      <c r="J62" s="47"/>
      <c r="K62" s="47"/>
    </row>
    <row r="63" spans="1:11" ht="21" customHeight="1">
      <c r="A63" s="425" t="s">
        <v>158</v>
      </c>
      <c r="B63" s="433" t="s">
        <v>159</v>
      </c>
      <c r="C63" s="434"/>
      <c r="D63" s="434"/>
      <c r="E63" s="434"/>
      <c r="F63" s="434"/>
      <c r="G63" s="435">
        <v>1.31</v>
      </c>
      <c r="H63" s="436">
        <f>G63*C42</f>
        <v>476.578</v>
      </c>
      <c r="I63" s="67"/>
      <c r="J63" s="47"/>
      <c r="K63" s="47"/>
    </row>
    <row r="64" spans="1:11" ht="18.75">
      <c r="A64" s="425"/>
      <c r="B64" s="434"/>
      <c r="C64" s="434"/>
      <c r="D64" s="434"/>
      <c r="E64" s="434"/>
      <c r="F64" s="434"/>
      <c r="G64" s="435"/>
      <c r="H64" s="436"/>
      <c r="I64" s="67"/>
      <c r="J64" s="47"/>
      <c r="K64" s="47"/>
    </row>
    <row r="65" spans="1:11" ht="37.5">
      <c r="A65" s="175" t="s">
        <v>160</v>
      </c>
      <c r="B65" s="434" t="s">
        <v>161</v>
      </c>
      <c r="C65" s="434"/>
      <c r="D65" s="434"/>
      <c r="E65" s="434"/>
      <c r="F65" s="434"/>
      <c r="G65" s="97">
        <v>2.54</v>
      </c>
      <c r="H65" s="107">
        <f>ROUND(G65*C42,2)</f>
        <v>924.05</v>
      </c>
      <c r="I65" s="67"/>
      <c r="J65" s="47"/>
      <c r="K65" s="47"/>
    </row>
    <row r="66" spans="1:11" ht="18.75">
      <c r="A66" s="81" t="s">
        <v>162</v>
      </c>
      <c r="B66" s="437" t="s">
        <v>163</v>
      </c>
      <c r="C66" s="438"/>
      <c r="D66" s="438"/>
      <c r="E66" s="438"/>
      <c r="F66" s="438"/>
      <c r="G66" s="81"/>
      <c r="H66" s="81">
        <f>H68+H69+H70</f>
        <v>0</v>
      </c>
      <c r="I66" s="67"/>
      <c r="J66" s="47"/>
      <c r="K66" s="47"/>
    </row>
    <row r="67" spans="1:11" ht="38.25" customHeight="1">
      <c r="A67" s="108"/>
      <c r="B67" s="439" t="s">
        <v>182</v>
      </c>
      <c r="C67" s="432"/>
      <c r="D67" s="432"/>
      <c r="E67" s="432"/>
      <c r="F67" s="432"/>
      <c r="G67" s="109"/>
      <c r="H67" s="109"/>
      <c r="I67" s="67"/>
      <c r="J67" s="47"/>
      <c r="K67" s="47"/>
    </row>
    <row r="68" spans="1:11" ht="18.75">
      <c r="A68" s="108"/>
      <c r="B68" s="440" t="s">
        <v>175</v>
      </c>
      <c r="C68" s="441"/>
      <c r="D68" s="441"/>
      <c r="E68" s="441"/>
      <c r="F68" s="442"/>
      <c r="G68" s="107"/>
      <c r="H68" s="110"/>
      <c r="I68" s="67"/>
      <c r="J68" s="47"/>
      <c r="K68" s="47"/>
    </row>
    <row r="69" spans="1:11" ht="15" customHeight="1">
      <c r="A69" s="108"/>
      <c r="B69" s="440" t="s">
        <v>175</v>
      </c>
      <c r="C69" s="441"/>
      <c r="D69" s="441"/>
      <c r="E69" s="441"/>
      <c r="F69" s="442"/>
      <c r="G69" s="107"/>
      <c r="H69" s="110"/>
      <c r="I69" s="67"/>
      <c r="J69" s="47"/>
      <c r="K69" s="47"/>
    </row>
    <row r="70" spans="1:11" ht="18.75" customHeight="1">
      <c r="A70" s="108"/>
      <c r="B70" s="440" t="s">
        <v>175</v>
      </c>
      <c r="C70" s="441"/>
      <c r="D70" s="441"/>
      <c r="E70" s="441"/>
      <c r="F70" s="442"/>
      <c r="G70" s="107"/>
      <c r="H70" s="110"/>
      <c r="I70" s="67"/>
      <c r="J70" s="47"/>
      <c r="K70" s="47"/>
    </row>
    <row r="71" spans="1:11" ht="18.75">
      <c r="A71" s="108"/>
      <c r="B71" s="111"/>
      <c r="C71" s="112"/>
      <c r="D71" s="112"/>
      <c r="E71" s="112"/>
      <c r="F71" s="112"/>
      <c r="G71" s="114"/>
      <c r="H71" s="67"/>
      <c r="I71" s="67"/>
      <c r="J71" s="47"/>
      <c r="K71" s="47"/>
    </row>
    <row r="72" spans="1:11" ht="18.75">
      <c r="A72" s="108"/>
      <c r="B72" s="111"/>
      <c r="C72" s="112"/>
      <c r="D72" s="112"/>
      <c r="E72" s="112"/>
      <c r="F72" s="112"/>
      <c r="G72" s="443" t="s">
        <v>27</v>
      </c>
      <c r="H72" s="444"/>
      <c r="I72" s="452" t="s">
        <v>148</v>
      </c>
      <c r="J72" s="444"/>
      <c r="K72" s="47"/>
    </row>
    <row r="73" spans="1:11" ht="18.75">
      <c r="A73" s="108"/>
      <c r="B73" s="111"/>
      <c r="C73" s="112"/>
      <c r="D73" s="112"/>
      <c r="E73" s="112"/>
      <c r="F73" s="112"/>
      <c r="G73" s="453" t="s">
        <v>25</v>
      </c>
      <c r="H73" s="454"/>
      <c r="I73" s="453" t="s">
        <v>25</v>
      </c>
      <c r="J73" s="454"/>
      <c r="K73" s="47"/>
    </row>
    <row r="74" spans="1:13" s="58" customFormat="1" ht="18.75">
      <c r="A74" s="108"/>
      <c r="B74" s="445" t="s">
        <v>167</v>
      </c>
      <c r="C74" s="438"/>
      <c r="D74" s="438"/>
      <c r="E74" s="438"/>
      <c r="F74" s="446"/>
      <c r="G74" s="435">
        <f>'04 14 г'!G75:H75</f>
        <v>-912.7399999999989</v>
      </c>
      <c r="H74" s="447"/>
      <c r="I74" s="435">
        <f>'04 14 г'!I75:J75</f>
        <v>15124.82</v>
      </c>
      <c r="J74" s="447"/>
      <c r="K74" s="55"/>
      <c r="L74" s="115" t="s">
        <v>168</v>
      </c>
      <c r="M74" s="115" t="s">
        <v>169</v>
      </c>
    </row>
    <row r="75" spans="1:13" ht="18.75">
      <c r="A75" s="68"/>
      <c r="B75" s="445" t="s">
        <v>170</v>
      </c>
      <c r="C75" s="438"/>
      <c r="D75" s="438"/>
      <c r="E75" s="438"/>
      <c r="F75" s="446"/>
      <c r="G75" s="435">
        <f>G74+I47-H58</f>
        <v>675.460000000001</v>
      </c>
      <c r="H75" s="447"/>
      <c r="I75" s="448">
        <f>I74+K53+I53+E54</f>
        <v>15626.96</v>
      </c>
      <c r="J75" s="447"/>
      <c r="K75" s="47"/>
      <c r="L75" s="85">
        <f>G75</f>
        <v>675.460000000001</v>
      </c>
      <c r="M75" s="85">
        <f>I75</f>
        <v>15626.96</v>
      </c>
    </row>
    <row r="76" spans="1:11" ht="18.75">
      <c r="A76" s="67"/>
      <c r="B76" s="67"/>
      <c r="C76" s="67"/>
      <c r="D76" s="67"/>
      <c r="E76" s="67"/>
      <c r="F76" s="67"/>
      <c r="G76" s="69"/>
      <c r="H76" s="69"/>
      <c r="I76" s="67"/>
      <c r="J76" s="47"/>
      <c r="K76" s="47"/>
    </row>
    <row r="77" spans="1:17" ht="18.75">
      <c r="A77" s="67"/>
      <c r="B77" s="47"/>
      <c r="C77" s="47"/>
      <c r="D77" s="47"/>
      <c r="E77" s="47"/>
      <c r="F77" s="47"/>
      <c r="G77" s="116"/>
      <c r="H77" s="117" t="s">
        <v>171</v>
      </c>
      <c r="I77" s="67"/>
      <c r="J77" s="47"/>
      <c r="K77" s="47"/>
      <c r="L77" s="459"/>
      <c r="M77" s="460"/>
      <c r="N77" s="460"/>
      <c r="O77" s="460"/>
      <c r="P77" s="460"/>
      <c r="Q77" s="460"/>
    </row>
    <row r="78" spans="1:17" ht="18" customHeight="1">
      <c r="A78" s="67"/>
      <c r="B78" s="47"/>
      <c r="C78" s="47"/>
      <c r="D78" s="47"/>
      <c r="E78" s="47"/>
      <c r="F78" s="47"/>
      <c r="G78" s="67"/>
      <c r="H78" s="67"/>
      <c r="I78" s="67"/>
      <c r="J78" s="47"/>
      <c r="K78" s="47"/>
      <c r="L78" s="181"/>
      <c r="M78" s="182"/>
      <c r="N78" s="181"/>
      <c r="O78" s="181"/>
      <c r="P78" s="181"/>
      <c r="Q78" s="183"/>
    </row>
    <row r="79" spans="1:17" ht="18.75" hidden="1">
      <c r="A79" s="67"/>
      <c r="B79" s="47"/>
      <c r="C79" s="47"/>
      <c r="D79" s="47"/>
      <c r="E79" s="47"/>
      <c r="F79" s="47"/>
      <c r="G79" s="47"/>
      <c r="H79" s="67"/>
      <c r="I79" s="67"/>
      <c r="J79" s="47"/>
      <c r="K79" s="47"/>
      <c r="L79" s="184"/>
      <c r="M79" s="185"/>
      <c r="N79" s="185"/>
      <c r="O79" s="185"/>
      <c r="P79" s="185"/>
      <c r="Q79" s="185"/>
    </row>
    <row r="80" spans="1:17" ht="18.75" hidden="1">
      <c r="A80" s="67"/>
      <c r="B80" s="47"/>
      <c r="C80" s="47"/>
      <c r="D80" s="47"/>
      <c r="E80" s="47"/>
      <c r="F80" s="47"/>
      <c r="G80" s="47"/>
      <c r="H80" s="67"/>
      <c r="I80" s="67"/>
      <c r="J80" s="47"/>
      <c r="K80" s="47"/>
      <c r="L80" s="184"/>
      <c r="M80" s="185"/>
      <c r="N80" s="185"/>
      <c r="O80" s="185"/>
      <c r="P80" s="185"/>
      <c r="Q80" s="185"/>
    </row>
    <row r="81" spans="1:17" ht="18.75">
      <c r="A81" s="67"/>
      <c r="B81" s="47"/>
      <c r="C81" s="47"/>
      <c r="D81" s="47"/>
      <c r="E81" s="47"/>
      <c r="F81" s="47"/>
      <c r="G81" s="47"/>
      <c r="H81" s="67"/>
      <c r="I81" s="67"/>
      <c r="J81" s="47"/>
      <c r="K81" s="47"/>
      <c r="L81" s="184"/>
      <c r="M81" s="185"/>
      <c r="N81" s="185"/>
      <c r="O81" s="185"/>
      <c r="P81" s="185"/>
      <c r="Q81" s="185"/>
    </row>
    <row r="82" spans="2:17" ht="18.75">
      <c r="B82" s="47"/>
      <c r="C82" s="47"/>
      <c r="D82" s="47"/>
      <c r="E82" s="47"/>
      <c r="F82" s="47"/>
      <c r="G82" s="47"/>
      <c r="H82" s="67"/>
      <c r="I82" s="67"/>
      <c r="J82" s="47"/>
      <c r="K82" s="47"/>
      <c r="L82" s="184"/>
      <c r="M82" s="185"/>
      <c r="N82" s="185"/>
      <c r="O82" s="185"/>
      <c r="P82" s="185"/>
      <c r="Q82" s="185"/>
    </row>
    <row r="83" spans="1:17" ht="18.75">
      <c r="A83" s="187" t="s">
        <v>212</v>
      </c>
      <c r="B83" s="47"/>
      <c r="C83" s="47"/>
      <c r="D83" s="47"/>
      <c r="E83" s="47"/>
      <c r="F83" s="47"/>
      <c r="G83" s="47"/>
      <c r="H83" s="67"/>
      <c r="I83" s="67"/>
      <c r="J83" s="47"/>
      <c r="K83" s="47"/>
      <c r="L83" s="184"/>
      <c r="M83" s="185"/>
      <c r="N83" s="185"/>
      <c r="O83" s="186"/>
      <c r="P83" s="186"/>
      <c r="Q83" s="185"/>
    </row>
    <row r="84" spans="1:17" ht="18.75">
      <c r="A84" s="187" t="s">
        <v>213</v>
      </c>
      <c r="B84" s="47"/>
      <c r="C84" s="47"/>
      <c r="D84" s="47"/>
      <c r="E84" s="47"/>
      <c r="F84" s="47" t="s">
        <v>31</v>
      </c>
      <c r="G84" s="47"/>
      <c r="H84" s="67"/>
      <c r="I84" s="67"/>
      <c r="J84" s="47"/>
      <c r="K84" s="47" t="s">
        <v>173</v>
      </c>
      <c r="L84" s="184"/>
      <c r="M84" s="185"/>
      <c r="N84" s="185"/>
      <c r="O84" s="185"/>
      <c r="P84" s="185"/>
      <c r="Q84" s="185"/>
    </row>
    <row r="85" spans="8:17" ht="18.75">
      <c r="H85" s="47"/>
      <c r="I85" s="47"/>
      <c r="J85" s="47"/>
      <c r="K85" s="47"/>
      <c r="L85" s="184"/>
      <c r="M85" s="128"/>
      <c r="N85" s="58"/>
      <c r="O85" s="58"/>
      <c r="P85" s="58"/>
      <c r="Q85" s="128"/>
    </row>
    <row r="86" spans="1:17" ht="18.7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58"/>
      <c r="M86" s="128"/>
      <c r="N86" s="58"/>
      <c r="O86" s="58"/>
      <c r="P86" s="58"/>
      <c r="Q86" s="58"/>
    </row>
  </sheetData>
  <sheetProtection password="ECC7" sheet="1" formatCells="0" formatColumns="0" formatRows="0" insertColumns="0" insertRows="0" insertHyperlinks="0" deleteColumns="0" deleteRows="0" sort="0" autoFilter="0" pivotTables="0"/>
  <mergeCells count="36">
    <mergeCell ref="C14:D15"/>
    <mergeCell ref="A35:K36"/>
    <mergeCell ref="W39:AA39"/>
    <mergeCell ref="B47:F47"/>
    <mergeCell ref="B48:F48"/>
    <mergeCell ref="B49:F49"/>
    <mergeCell ref="B50:F50"/>
    <mergeCell ref="B53:F53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I74:J74"/>
    <mergeCell ref="B65:F65"/>
    <mergeCell ref="B66:F66"/>
    <mergeCell ref="B67:F67"/>
    <mergeCell ref="B68:F68"/>
    <mergeCell ref="B69:F69"/>
    <mergeCell ref="B70:F70"/>
    <mergeCell ref="B75:F75"/>
    <mergeCell ref="G75:H75"/>
    <mergeCell ref="I75:J75"/>
    <mergeCell ref="L77:Q77"/>
    <mergeCell ref="G72:H72"/>
    <mergeCell ref="I72:J72"/>
    <mergeCell ref="G73:H73"/>
    <mergeCell ref="I73:J73"/>
    <mergeCell ref="B74:F74"/>
    <mergeCell ref="G74:H74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AA86"/>
  <sheetViews>
    <sheetView view="pageBreakPreview" zoomScale="80" zoomScaleSheetLayoutView="80" zoomScalePageLayoutView="0" workbookViewId="0" topLeftCell="A53">
      <selection activeCell="Y80" sqref="Y80"/>
    </sheetView>
  </sheetViews>
  <sheetFormatPr defaultColWidth="9.140625" defaultRowHeight="15" outlineLevelCol="1"/>
  <cols>
    <col min="1" max="1" width="6.8515625" style="125" customWidth="1"/>
    <col min="2" max="2" width="10.00390625" style="48" customWidth="1"/>
    <col min="3" max="3" width="12.57421875" style="48" customWidth="1"/>
    <col min="4" max="4" width="10.57421875" style="48" customWidth="1"/>
    <col min="5" max="5" width="10.28125" style="48" customWidth="1"/>
    <col min="6" max="6" width="8.00390625" style="48" customWidth="1"/>
    <col min="7" max="7" width="11.140625" style="48" customWidth="1"/>
    <col min="8" max="8" width="13.00390625" style="48" customWidth="1"/>
    <col min="9" max="9" width="12.00390625" style="48" customWidth="1"/>
    <col min="10" max="10" width="14.28125" style="48" customWidth="1"/>
    <col min="11" max="11" width="18.421875" style="48" customWidth="1"/>
    <col min="12" max="12" width="13.421875" style="48" hidden="1" customWidth="1" outlineLevel="1"/>
    <col min="13" max="13" width="10.00390625" style="48" hidden="1" customWidth="1" outlineLevel="1"/>
    <col min="14" max="14" width="11.421875" style="48" hidden="1" customWidth="1" outlineLevel="1"/>
    <col min="15" max="15" width="10.28125" style="48" hidden="1" customWidth="1" outlineLevel="1"/>
    <col min="16" max="16" width="6.8515625" style="48" hidden="1" customWidth="1" outlineLevel="1"/>
    <col min="17" max="17" width="10.00390625" style="48" hidden="1" customWidth="1" outlineLevel="1"/>
    <col min="18" max="18" width="7.421875" style="48" hidden="1" customWidth="1" outlineLevel="1"/>
    <col min="19" max="19" width="9.140625" style="48" customWidth="1" collapsed="1"/>
    <col min="20" max="22" width="9.140625" style="48" customWidth="1"/>
    <col min="23" max="23" width="11.140625" style="48" bestFit="1" customWidth="1"/>
    <col min="24" max="27" width="13.140625" style="48" bestFit="1" customWidth="1"/>
    <col min="28" max="43" width="9.140625" style="48" customWidth="1"/>
    <col min="44" max="44" width="3.7109375" style="48" customWidth="1"/>
    <col min="45" max="16384" width="9.140625" style="48" customWidth="1"/>
  </cols>
  <sheetData>
    <row r="1" spans="1:11" ht="12.75" customHeight="1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.75" hidden="1">
      <c r="A2" s="47"/>
      <c r="B2" s="49" t="s">
        <v>125</v>
      </c>
      <c r="C2" s="49"/>
      <c r="D2" s="49" t="s">
        <v>126</v>
      </c>
      <c r="E2" s="49"/>
      <c r="F2" s="49" t="s">
        <v>127</v>
      </c>
      <c r="G2" s="49"/>
      <c r="H2" s="49"/>
      <c r="I2" s="47"/>
      <c r="J2" s="47"/>
      <c r="K2" s="47"/>
    </row>
    <row r="3" spans="1:11" ht="18.75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.5" customHeight="1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8.75" hidden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8.75" hidden="1">
      <c r="A6" s="47"/>
      <c r="B6" s="50"/>
      <c r="C6" s="51" t="s">
        <v>0</v>
      </c>
      <c r="D6" s="51" t="s">
        <v>1</v>
      </c>
      <c r="E6" s="51"/>
      <c r="F6" s="51" t="s">
        <v>2</v>
      </c>
      <c r="G6" s="51" t="s">
        <v>3</v>
      </c>
      <c r="H6" s="51" t="s">
        <v>4</v>
      </c>
      <c r="I6" s="51" t="s">
        <v>5</v>
      </c>
      <c r="J6" s="51"/>
      <c r="K6" s="52"/>
    </row>
    <row r="7" spans="1:11" ht="18.75" hidden="1">
      <c r="A7" s="47"/>
      <c r="B7" s="50"/>
      <c r="C7" s="51" t="s">
        <v>6</v>
      </c>
      <c r="D7" s="51"/>
      <c r="E7" s="51"/>
      <c r="F7" s="51"/>
      <c r="G7" s="51" t="s">
        <v>7</v>
      </c>
      <c r="H7" s="51" t="s">
        <v>8</v>
      </c>
      <c r="I7" s="51" t="s">
        <v>9</v>
      </c>
      <c r="J7" s="51"/>
      <c r="K7" s="52"/>
    </row>
    <row r="8" spans="1:11" ht="18.75" hidden="1">
      <c r="A8" s="47"/>
      <c r="B8" s="50" t="s">
        <v>128</v>
      </c>
      <c r="C8" s="53">
        <v>48.28</v>
      </c>
      <c r="D8" s="53">
        <v>0</v>
      </c>
      <c r="E8" s="53"/>
      <c r="F8" s="54"/>
      <c r="G8" s="50"/>
      <c r="H8" s="53">
        <v>0</v>
      </c>
      <c r="I8" s="54">
        <v>48.28</v>
      </c>
      <c r="J8" s="50"/>
      <c r="K8" s="55"/>
    </row>
    <row r="9" spans="1:11" ht="18.75" hidden="1">
      <c r="A9" s="47"/>
      <c r="B9" s="50" t="s">
        <v>11</v>
      </c>
      <c r="C9" s="53">
        <v>4790.06</v>
      </c>
      <c r="D9" s="53">
        <v>3707.55</v>
      </c>
      <c r="E9" s="53"/>
      <c r="F9" s="54">
        <v>2795.32</v>
      </c>
      <c r="G9" s="50"/>
      <c r="H9" s="53">
        <v>2795.32</v>
      </c>
      <c r="I9" s="54">
        <v>5702.29</v>
      </c>
      <c r="J9" s="50"/>
      <c r="K9" s="55"/>
    </row>
    <row r="10" spans="1:11" ht="18.75" hidden="1">
      <c r="A10" s="47"/>
      <c r="B10" s="50" t="s">
        <v>12</v>
      </c>
      <c r="C10" s="50"/>
      <c r="D10" s="53">
        <f>SUM(D8:D9)</f>
        <v>3707.55</v>
      </c>
      <c r="E10" s="53"/>
      <c r="F10" s="50"/>
      <c r="G10" s="50"/>
      <c r="H10" s="53">
        <f>SUM(H8:H9)</f>
        <v>2795.32</v>
      </c>
      <c r="I10" s="50"/>
      <c r="J10" s="50"/>
      <c r="K10" s="55"/>
    </row>
    <row r="11" spans="1:11" ht="18.75" hidden="1">
      <c r="A11" s="47"/>
      <c r="B11" s="47" t="s">
        <v>129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7.5" customHeight="1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8.25" customHeight="1" hidden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8" ht="18.75" hidden="1">
      <c r="A14" s="47"/>
      <c r="B14" s="56" t="s">
        <v>95</v>
      </c>
      <c r="C14" s="416" t="s">
        <v>14</v>
      </c>
      <c r="D14" s="417"/>
      <c r="E14" s="188"/>
      <c r="F14" s="51"/>
      <c r="G14" s="51"/>
      <c r="H14" s="51"/>
      <c r="I14" s="51" t="s">
        <v>17</v>
      </c>
      <c r="J14" s="55"/>
      <c r="K14" s="55"/>
      <c r="L14" s="58"/>
      <c r="M14" s="58"/>
      <c r="N14" s="58"/>
      <c r="O14" s="58"/>
      <c r="P14" s="58"/>
      <c r="Q14" s="58"/>
      <c r="R14" s="58"/>
    </row>
    <row r="15" spans="1:18" ht="14.25" customHeight="1" hidden="1">
      <c r="A15" s="47"/>
      <c r="B15" s="59"/>
      <c r="C15" s="418"/>
      <c r="D15" s="419"/>
      <c r="E15" s="189"/>
      <c r="F15" s="51"/>
      <c r="G15" s="51"/>
      <c r="H15" s="51" t="s">
        <v>105</v>
      </c>
      <c r="I15" s="51"/>
      <c r="J15" s="55"/>
      <c r="K15" s="55"/>
      <c r="L15" s="58"/>
      <c r="M15" s="58"/>
      <c r="N15" s="58"/>
      <c r="O15" s="58"/>
      <c r="P15" s="58"/>
      <c r="Q15" s="58"/>
      <c r="R15" s="58"/>
    </row>
    <row r="16" spans="1:18" ht="3.75" customHeight="1" hidden="1">
      <c r="A16" s="47"/>
      <c r="B16" s="61"/>
      <c r="C16" s="50"/>
      <c r="D16" s="50"/>
      <c r="E16" s="50"/>
      <c r="F16" s="50"/>
      <c r="G16" s="50"/>
      <c r="H16" s="50"/>
      <c r="I16" s="50"/>
      <c r="J16" s="55"/>
      <c r="K16" s="55"/>
      <c r="L16" s="58"/>
      <c r="M16" s="58"/>
      <c r="N16" s="58"/>
      <c r="O16" s="58"/>
      <c r="P16" s="58"/>
      <c r="Q16" s="58"/>
      <c r="R16" s="58"/>
    </row>
    <row r="17" spans="1:18" ht="13.5" customHeight="1" hidden="1">
      <c r="A17" s="47"/>
      <c r="B17" s="50"/>
      <c r="C17" s="50"/>
      <c r="D17" s="50"/>
      <c r="E17" s="50"/>
      <c r="F17" s="50"/>
      <c r="G17" s="50"/>
      <c r="H17" s="50"/>
      <c r="I17" s="50"/>
      <c r="J17" s="55"/>
      <c r="K17" s="55"/>
      <c r="L17" s="58"/>
      <c r="M17" s="58"/>
      <c r="N17" s="58"/>
      <c r="O17" s="58"/>
      <c r="P17" s="58"/>
      <c r="Q17" s="58"/>
      <c r="R17" s="58"/>
    </row>
    <row r="18" spans="1:18" ht="0.75" customHeight="1" hidden="1">
      <c r="A18" s="47"/>
      <c r="B18" s="50"/>
      <c r="C18" s="50"/>
      <c r="D18" s="50"/>
      <c r="E18" s="50"/>
      <c r="F18" s="50"/>
      <c r="G18" s="50"/>
      <c r="H18" s="50"/>
      <c r="I18" s="50"/>
      <c r="J18" s="55"/>
      <c r="K18" s="55"/>
      <c r="L18" s="58"/>
      <c r="M18" s="58"/>
      <c r="N18" s="58"/>
      <c r="O18" s="58"/>
      <c r="P18" s="58"/>
      <c r="Q18" s="58"/>
      <c r="R18" s="58"/>
    </row>
    <row r="19" spans="1:18" ht="14.25" customHeight="1" hidden="1" thickBot="1">
      <c r="A19" s="47"/>
      <c r="B19" s="50"/>
      <c r="C19" s="50"/>
      <c r="D19" s="50"/>
      <c r="E19" s="50"/>
      <c r="F19" s="50"/>
      <c r="G19" s="50"/>
      <c r="H19" s="50"/>
      <c r="I19" s="50"/>
      <c r="J19" s="55"/>
      <c r="K19" s="55"/>
      <c r="L19" s="58"/>
      <c r="M19" s="58"/>
      <c r="N19" s="58"/>
      <c r="O19" s="58"/>
      <c r="P19" s="58"/>
      <c r="Q19" s="58"/>
      <c r="R19" s="58"/>
    </row>
    <row r="20" spans="1:18" ht="0.75" customHeight="1" hidden="1">
      <c r="A20" s="47"/>
      <c r="B20" s="50"/>
      <c r="C20" s="50"/>
      <c r="D20" s="50"/>
      <c r="E20" s="50"/>
      <c r="F20" s="50"/>
      <c r="G20" s="50"/>
      <c r="H20" s="50"/>
      <c r="I20" s="50"/>
      <c r="J20" s="55"/>
      <c r="K20" s="55"/>
      <c r="L20" s="58"/>
      <c r="M20" s="58"/>
      <c r="N20" s="58"/>
      <c r="O20" s="58"/>
      <c r="P20" s="58"/>
      <c r="Q20" s="58"/>
      <c r="R20" s="58"/>
    </row>
    <row r="21" spans="1:18" ht="19.5" hidden="1" thickBot="1">
      <c r="A21" s="47"/>
      <c r="B21" s="50"/>
      <c r="C21" s="50"/>
      <c r="D21" s="50"/>
      <c r="E21" s="50"/>
      <c r="F21" s="50"/>
      <c r="G21" s="62" t="s">
        <v>130</v>
      </c>
      <c r="H21" s="63" t="s">
        <v>85</v>
      </c>
      <c r="I21" s="50"/>
      <c r="J21" s="55"/>
      <c r="K21" s="55"/>
      <c r="L21" s="58"/>
      <c r="M21" s="58"/>
      <c r="N21" s="58"/>
      <c r="O21" s="58"/>
      <c r="P21" s="58"/>
      <c r="Q21" s="58"/>
      <c r="R21" s="58"/>
    </row>
    <row r="22" spans="1:18" ht="18.75" hidden="1">
      <c r="A22" s="47"/>
      <c r="B22" s="64" t="s">
        <v>63</v>
      </c>
      <c r="C22" s="64"/>
      <c r="D22" s="64"/>
      <c r="E22" s="64"/>
      <c r="F22" s="53"/>
      <c r="G22" s="50">
        <v>347.8</v>
      </c>
      <c r="H22" s="50">
        <v>7.55</v>
      </c>
      <c r="I22" s="54">
        <f>G22*H22</f>
        <v>2625.89</v>
      </c>
      <c r="J22" s="55"/>
      <c r="K22" s="55"/>
      <c r="L22" s="58"/>
      <c r="M22" s="58"/>
      <c r="N22" s="58"/>
      <c r="O22" s="58"/>
      <c r="P22" s="58"/>
      <c r="Q22" s="58"/>
      <c r="R22" s="58"/>
    </row>
    <row r="23" spans="1:18" ht="18.75" hidden="1">
      <c r="A23" s="47"/>
      <c r="B23" s="64" t="s">
        <v>64</v>
      </c>
      <c r="C23" s="64"/>
      <c r="D23" s="64"/>
      <c r="E23" s="64"/>
      <c r="F23" s="50"/>
      <c r="G23" s="50"/>
      <c r="H23" s="50"/>
      <c r="I23" s="50"/>
      <c r="J23" s="55"/>
      <c r="K23" s="55"/>
      <c r="L23" s="58"/>
      <c r="M23" s="58"/>
      <c r="N23" s="58"/>
      <c r="O23" s="58"/>
      <c r="P23" s="58"/>
      <c r="Q23" s="58"/>
      <c r="R23" s="58"/>
    </row>
    <row r="24" spans="1:18" ht="2.25" customHeight="1" hidden="1">
      <c r="A24" s="47"/>
      <c r="B24" s="64" t="s">
        <v>65</v>
      </c>
      <c r="C24" s="64" t="s">
        <v>66</v>
      </c>
      <c r="D24" s="64"/>
      <c r="E24" s="64"/>
      <c r="F24" s="50"/>
      <c r="G24" s="50"/>
      <c r="H24" s="50"/>
      <c r="I24" s="50"/>
      <c r="J24" s="55"/>
      <c r="K24" s="55"/>
      <c r="L24" s="58"/>
      <c r="M24" s="58"/>
      <c r="N24" s="58"/>
      <c r="O24" s="58"/>
      <c r="P24" s="58"/>
      <c r="Q24" s="58"/>
      <c r="R24" s="58"/>
    </row>
    <row r="25" spans="1:18" ht="14.25" customHeight="1" hidden="1">
      <c r="A25" s="47"/>
      <c r="B25" s="64" t="s">
        <v>67</v>
      </c>
      <c r="C25" s="64"/>
      <c r="D25" s="64"/>
      <c r="E25" s="64"/>
      <c r="F25" s="50"/>
      <c r="G25" s="50"/>
      <c r="H25" s="50"/>
      <c r="I25" s="50"/>
      <c r="J25" s="55"/>
      <c r="K25" s="55"/>
      <c r="L25" s="58"/>
      <c r="M25" s="58"/>
      <c r="N25" s="58"/>
      <c r="O25" s="58"/>
      <c r="P25" s="58"/>
      <c r="Q25" s="58"/>
      <c r="R25" s="58"/>
    </row>
    <row r="26" spans="1:18" ht="18.75" hidden="1">
      <c r="A26" s="47"/>
      <c r="B26" s="50"/>
      <c r="C26" s="50"/>
      <c r="D26" s="50"/>
      <c r="E26" s="50"/>
      <c r="F26" s="50"/>
      <c r="G26" s="50"/>
      <c r="H26" s="50"/>
      <c r="I26" s="50"/>
      <c r="J26" s="55"/>
      <c r="K26" s="55"/>
      <c r="L26" s="58"/>
      <c r="M26" s="58"/>
      <c r="N26" s="58"/>
      <c r="O26" s="58"/>
      <c r="P26" s="58"/>
      <c r="Q26" s="58"/>
      <c r="R26" s="58"/>
    </row>
    <row r="27" spans="1:18" ht="0.75" customHeight="1" hidden="1">
      <c r="A27" s="47"/>
      <c r="B27" s="50"/>
      <c r="C27" s="50"/>
      <c r="D27" s="50"/>
      <c r="E27" s="50"/>
      <c r="F27" s="50"/>
      <c r="G27" s="50"/>
      <c r="H27" s="50"/>
      <c r="I27" s="50"/>
      <c r="J27" s="55"/>
      <c r="K27" s="55"/>
      <c r="L27" s="58"/>
      <c r="M27" s="58"/>
      <c r="N27" s="58"/>
      <c r="O27" s="58"/>
      <c r="P27" s="58"/>
      <c r="Q27" s="58"/>
      <c r="R27" s="58"/>
    </row>
    <row r="28" spans="1:18" ht="3.75" customHeight="1" hidden="1">
      <c r="A28" s="47"/>
      <c r="B28" s="50"/>
      <c r="C28" s="50"/>
      <c r="D28" s="50"/>
      <c r="E28" s="50"/>
      <c r="F28" s="50"/>
      <c r="G28" s="50"/>
      <c r="H28" s="50"/>
      <c r="I28" s="50"/>
      <c r="J28" s="55"/>
      <c r="K28" s="55"/>
      <c r="L28" s="58"/>
      <c r="M28" s="58"/>
      <c r="N28" s="58"/>
      <c r="O28" s="58"/>
      <c r="P28" s="58"/>
      <c r="Q28" s="58"/>
      <c r="R28" s="58"/>
    </row>
    <row r="29" spans="1:18" ht="18.75" hidden="1">
      <c r="A29" s="47"/>
      <c r="B29" s="50"/>
      <c r="C29" s="50"/>
      <c r="D29" s="50"/>
      <c r="E29" s="50"/>
      <c r="F29" s="50"/>
      <c r="G29" s="50"/>
      <c r="H29" s="50"/>
      <c r="I29" s="50"/>
      <c r="J29" s="55"/>
      <c r="K29" s="55"/>
      <c r="L29" s="58"/>
      <c r="M29" s="58"/>
      <c r="N29" s="58"/>
      <c r="O29" s="58"/>
      <c r="P29" s="58"/>
      <c r="Q29" s="58"/>
      <c r="R29" s="58"/>
    </row>
    <row r="30" spans="1:18" ht="0.75" customHeight="1" hidden="1">
      <c r="A30" s="47"/>
      <c r="B30" s="50"/>
      <c r="C30" s="50"/>
      <c r="D30" s="50"/>
      <c r="E30" s="50"/>
      <c r="F30" s="50"/>
      <c r="G30" s="50"/>
      <c r="H30" s="50"/>
      <c r="I30" s="50"/>
      <c r="J30" s="55"/>
      <c r="K30" s="55"/>
      <c r="L30" s="58"/>
      <c r="M30" s="58"/>
      <c r="N30" s="58"/>
      <c r="O30" s="58"/>
      <c r="P30" s="58"/>
      <c r="Q30" s="58"/>
      <c r="R30" s="58"/>
    </row>
    <row r="31" spans="1:18" ht="18.75" hidden="1">
      <c r="A31" s="47"/>
      <c r="B31" s="50"/>
      <c r="C31" s="50"/>
      <c r="D31" s="50"/>
      <c r="E31" s="50"/>
      <c r="F31" s="50"/>
      <c r="G31" s="50"/>
      <c r="H31" s="50"/>
      <c r="I31" s="50"/>
      <c r="J31" s="55"/>
      <c r="K31" s="55"/>
      <c r="L31" s="58"/>
      <c r="M31" s="58"/>
      <c r="N31" s="58"/>
      <c r="O31" s="58"/>
      <c r="P31" s="58"/>
      <c r="Q31" s="58"/>
      <c r="R31" s="58"/>
    </row>
    <row r="32" spans="1:18" ht="18.75" hidden="1">
      <c r="A32" s="47"/>
      <c r="B32" s="50"/>
      <c r="C32" s="50"/>
      <c r="D32" s="50"/>
      <c r="E32" s="50"/>
      <c r="F32" s="50"/>
      <c r="G32" s="50"/>
      <c r="H32" s="50"/>
      <c r="I32" s="50"/>
      <c r="J32" s="55"/>
      <c r="K32" s="55"/>
      <c r="L32" s="58"/>
      <c r="M32" s="58"/>
      <c r="N32" s="58"/>
      <c r="O32" s="58"/>
      <c r="P32" s="58"/>
      <c r="Q32" s="58"/>
      <c r="R32" s="58"/>
    </row>
    <row r="33" spans="1:18" ht="18.75" hidden="1">
      <c r="A33" s="47"/>
      <c r="B33" s="50"/>
      <c r="C33" s="50"/>
      <c r="D33" s="50"/>
      <c r="E33" s="50"/>
      <c r="F33" s="50"/>
      <c r="G33" s="51"/>
      <c r="H33" s="51"/>
      <c r="I33" s="65"/>
      <c r="J33" s="55"/>
      <c r="K33" s="55"/>
      <c r="L33" s="58"/>
      <c r="M33" s="58"/>
      <c r="N33" s="58"/>
      <c r="O33" s="58"/>
      <c r="P33" s="58"/>
      <c r="Q33" s="58"/>
      <c r="R33" s="58"/>
    </row>
    <row r="34" spans="1:18" ht="18.75" hidden="1">
      <c r="A34" s="47"/>
      <c r="B34" s="50"/>
      <c r="C34" s="50"/>
      <c r="D34" s="50"/>
      <c r="E34" s="50"/>
      <c r="F34" s="50"/>
      <c r="G34" s="50"/>
      <c r="H34" s="50" t="s">
        <v>18</v>
      </c>
      <c r="I34" s="66">
        <f>SUM(I17:I33)</f>
        <v>2625.89</v>
      </c>
      <c r="J34" s="55"/>
      <c r="K34" s="55"/>
      <c r="L34" s="58"/>
      <c r="M34" s="58"/>
      <c r="N34" s="58"/>
      <c r="O34" s="58"/>
      <c r="P34" s="58"/>
      <c r="Q34" s="58"/>
      <c r="R34" s="58"/>
    </row>
    <row r="35" spans="1:11" ht="15">
      <c r="A35" s="420" t="s">
        <v>131</v>
      </c>
      <c r="B35" s="420"/>
      <c r="C35" s="420"/>
      <c r="D35" s="420"/>
      <c r="E35" s="420"/>
      <c r="F35" s="420"/>
      <c r="G35" s="420"/>
      <c r="H35" s="420"/>
      <c r="I35" s="420"/>
      <c r="J35" s="420"/>
      <c r="K35" s="420"/>
    </row>
    <row r="36" spans="1:11" ht="15">
      <c r="A36" s="420"/>
      <c r="B36" s="420"/>
      <c r="C36" s="420"/>
      <c r="D36" s="420"/>
      <c r="E36" s="420"/>
      <c r="F36" s="420"/>
      <c r="G36" s="420"/>
      <c r="H36" s="420"/>
      <c r="I36" s="420"/>
      <c r="J36" s="420"/>
      <c r="K36" s="420"/>
    </row>
    <row r="37" spans="1:11" ht="18.75" hidden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ht="18.75" hidden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27" ht="18.75">
      <c r="A39" s="67"/>
      <c r="B39" s="68"/>
      <c r="C39" s="68"/>
      <c r="D39" s="68"/>
      <c r="E39" s="68"/>
      <c r="F39" s="68"/>
      <c r="G39" s="68"/>
      <c r="H39" s="67"/>
      <c r="I39" s="67"/>
      <c r="J39" s="47"/>
      <c r="K39" s="47"/>
      <c r="W39" s="458" t="s">
        <v>203</v>
      </c>
      <c r="X39" s="458"/>
      <c r="Y39" s="458"/>
      <c r="Z39" s="458"/>
      <c r="AA39" s="458"/>
    </row>
    <row r="40" spans="1:27" ht="18.75">
      <c r="A40" s="67"/>
      <c r="B40" s="67" t="s">
        <v>132</v>
      </c>
      <c r="C40" s="68"/>
      <c r="D40" s="68"/>
      <c r="E40" s="68"/>
      <c r="F40" s="68"/>
      <c r="G40" s="67"/>
      <c r="H40" s="68"/>
      <c r="I40" s="67"/>
      <c r="J40" s="47"/>
      <c r="K40" s="47"/>
      <c r="V40" s="155" t="s">
        <v>204</v>
      </c>
      <c r="W40" s="148" t="s">
        <v>186</v>
      </c>
      <c r="X40" s="148" t="s">
        <v>187</v>
      </c>
      <c r="Y40" s="148" t="s">
        <v>8</v>
      </c>
      <c r="Z40" s="148" t="s">
        <v>188</v>
      </c>
      <c r="AA40" s="148" t="s">
        <v>189</v>
      </c>
    </row>
    <row r="41" spans="1:27" ht="18.75">
      <c r="A41" s="67"/>
      <c r="B41" s="68" t="s">
        <v>133</v>
      </c>
      <c r="C41" s="67" t="s">
        <v>134</v>
      </c>
      <c r="D41" s="67"/>
      <c r="E41" s="67"/>
      <c r="F41" s="68"/>
      <c r="G41" s="67"/>
      <c r="H41" s="68"/>
      <c r="I41" s="67"/>
      <c r="J41" s="47"/>
      <c r="K41" s="47"/>
      <c r="V41" s="149" t="s">
        <v>190</v>
      </c>
      <c r="W41" s="150">
        <v>154.12000000000012</v>
      </c>
      <c r="X41" s="150">
        <v>408.9</v>
      </c>
      <c r="Y41" s="150">
        <v>332.76</v>
      </c>
      <c r="Z41" s="150">
        <v>230.2600000000001</v>
      </c>
      <c r="AA41" s="150">
        <v>0</v>
      </c>
    </row>
    <row r="42" spans="1:27" ht="18.75">
      <c r="A42" s="67"/>
      <c r="B42" s="68" t="s">
        <v>135</v>
      </c>
      <c r="C42" s="69">
        <v>363.79999999999995</v>
      </c>
      <c r="D42" s="67" t="s">
        <v>136</v>
      </c>
      <c r="E42" s="67"/>
      <c r="F42" s="68"/>
      <c r="G42" s="67"/>
      <c r="H42" s="68"/>
      <c r="I42" s="67"/>
      <c r="J42" s="47"/>
      <c r="K42" s="47"/>
      <c r="V42" s="149" t="s">
        <v>191</v>
      </c>
      <c r="W42" s="161">
        <v>230.2600000000001</v>
      </c>
      <c r="X42" s="161">
        <v>408.9</v>
      </c>
      <c r="Y42" s="161">
        <v>347.8</v>
      </c>
      <c r="Z42" s="150">
        <v>291.36000000000007</v>
      </c>
      <c r="AA42" s="161">
        <v>0</v>
      </c>
    </row>
    <row r="43" spans="1:27" ht="18" customHeight="1">
      <c r="A43" s="67"/>
      <c r="B43" s="68" t="s">
        <v>137</v>
      </c>
      <c r="C43" s="70" t="s">
        <v>214</v>
      </c>
      <c r="D43" s="67" t="s">
        <v>185</v>
      </c>
      <c r="E43" s="67"/>
      <c r="F43" s="67"/>
      <c r="G43" s="68"/>
      <c r="H43" s="68"/>
      <c r="I43" s="67"/>
      <c r="J43" s="47"/>
      <c r="K43" s="47"/>
      <c r="V43" s="149" t="s">
        <v>192</v>
      </c>
      <c r="W43" s="161">
        <v>291.36000000000007</v>
      </c>
      <c r="X43" s="161">
        <v>408.9</v>
      </c>
      <c r="Y43" s="161">
        <v>408.81000000000006</v>
      </c>
      <c r="Z43" s="150">
        <v>291.44999999999993</v>
      </c>
      <c r="AA43" s="151"/>
    </row>
    <row r="44" spans="1:27" ht="18" customHeight="1">
      <c r="A44" s="67"/>
      <c r="B44" s="68"/>
      <c r="C44" s="70"/>
      <c r="D44" s="67"/>
      <c r="E44" s="67"/>
      <c r="F44" s="67"/>
      <c r="G44" s="68"/>
      <c r="H44" s="68"/>
      <c r="I44" s="67"/>
      <c r="J44" s="47"/>
      <c r="K44" s="47"/>
      <c r="V44" s="149" t="s">
        <v>193</v>
      </c>
      <c r="W44" s="161">
        <v>291.44999999999993</v>
      </c>
      <c r="X44" s="178">
        <v>408.9</v>
      </c>
      <c r="Y44" s="178">
        <v>290.11</v>
      </c>
      <c r="Z44" s="150">
        <v>410.2399999999999</v>
      </c>
      <c r="AA44" s="152"/>
    </row>
    <row r="45" spans="1:27" s="77" customFormat="1" ht="56.25">
      <c r="A45" s="71"/>
      <c r="B45" s="72"/>
      <c r="C45" s="73"/>
      <c r="D45" s="71"/>
      <c r="E45" s="71"/>
      <c r="F45" s="71"/>
      <c r="G45" s="74" t="s">
        <v>140</v>
      </c>
      <c r="H45" s="75" t="s">
        <v>1</v>
      </c>
      <c r="I45" s="75" t="s">
        <v>2</v>
      </c>
      <c r="J45" s="76" t="s">
        <v>141</v>
      </c>
      <c r="K45" s="76" t="s">
        <v>142</v>
      </c>
      <c r="V45" s="149" t="s">
        <v>194</v>
      </c>
      <c r="W45" s="161">
        <v>410.2399999999999</v>
      </c>
      <c r="X45" s="161">
        <v>408.9</v>
      </c>
      <c r="Y45" s="161">
        <v>502.14</v>
      </c>
      <c r="Z45" s="150">
        <v>316.9999999999999</v>
      </c>
      <c r="AA45" s="151"/>
    </row>
    <row r="46" spans="1:27" ht="18.75">
      <c r="A46" s="67"/>
      <c r="B46" s="68"/>
      <c r="C46" s="70"/>
      <c r="D46" s="67"/>
      <c r="E46" s="67"/>
      <c r="F46" s="67"/>
      <c r="G46" s="78" t="s">
        <v>25</v>
      </c>
      <c r="H46" s="78" t="s">
        <v>25</v>
      </c>
      <c r="I46" s="78" t="s">
        <v>25</v>
      </c>
      <c r="J46" s="79"/>
      <c r="K46" s="79"/>
      <c r="V46" s="149" t="s">
        <v>195</v>
      </c>
      <c r="W46" s="161">
        <f>Z45</f>
        <v>316.9999999999999</v>
      </c>
      <c r="X46" s="161">
        <f>H53</f>
        <v>408.9</v>
      </c>
      <c r="Y46" s="161">
        <f>I53</f>
        <v>331.72</v>
      </c>
      <c r="Z46" s="150">
        <f aca="true" t="shared" si="0" ref="Z46:Z52">W46+X46-Y46</f>
        <v>394.17999999999984</v>
      </c>
      <c r="AA46" s="151"/>
    </row>
    <row r="47" spans="1:27" ht="33" customHeight="1">
      <c r="A47" s="67"/>
      <c r="B47" s="421" t="s">
        <v>143</v>
      </c>
      <c r="C47" s="421"/>
      <c r="D47" s="421"/>
      <c r="E47" s="421"/>
      <c r="F47" s="421"/>
      <c r="G47" s="80">
        <f>G49+G50</f>
        <v>12.58</v>
      </c>
      <c r="H47" s="81">
        <f>ROUND(G47*C42,2)-0.01</f>
        <v>4576.59</v>
      </c>
      <c r="I47" s="81">
        <f>M48+N48</f>
        <v>3833.92</v>
      </c>
      <c r="J47" s="82">
        <f>J49+J50</f>
        <v>2622.9979999999996</v>
      </c>
      <c r="K47" s="82">
        <f>K49+K50</f>
        <v>1210.9220000000005</v>
      </c>
      <c r="M47" s="142" t="s">
        <v>144</v>
      </c>
      <c r="N47" s="142" t="s">
        <v>145</v>
      </c>
      <c r="O47" s="142" t="s">
        <v>183</v>
      </c>
      <c r="P47" s="142" t="s">
        <v>146</v>
      </c>
      <c r="V47" s="149" t="s">
        <v>196</v>
      </c>
      <c r="W47" s="161"/>
      <c r="X47" s="151"/>
      <c r="Y47" s="151"/>
      <c r="Z47" s="150">
        <f t="shared" si="0"/>
        <v>0</v>
      </c>
      <c r="AA47" s="151"/>
    </row>
    <row r="48" spans="1:27" ht="18" customHeight="1">
      <c r="A48" s="67"/>
      <c r="B48" s="422" t="s">
        <v>147</v>
      </c>
      <c r="C48" s="423"/>
      <c r="D48" s="423"/>
      <c r="E48" s="423"/>
      <c r="F48" s="424"/>
      <c r="G48" s="80"/>
      <c r="H48" s="84"/>
      <c r="I48" s="84"/>
      <c r="J48" s="79"/>
      <c r="K48" s="79"/>
      <c r="M48" s="200">
        <v>3833.92</v>
      </c>
      <c r="N48" s="200">
        <v>0</v>
      </c>
      <c r="O48" s="201">
        <v>408.9</v>
      </c>
      <c r="P48" s="200">
        <v>331.72</v>
      </c>
      <c r="Q48" s="202">
        <v>394.18</v>
      </c>
      <c r="V48" s="149" t="s">
        <v>197</v>
      </c>
      <c r="W48" s="161"/>
      <c r="X48" s="151"/>
      <c r="Y48" s="151"/>
      <c r="Z48" s="150">
        <f t="shared" si="0"/>
        <v>0</v>
      </c>
      <c r="AA48" s="151"/>
    </row>
    <row r="49" spans="1:27" ht="18" customHeight="1">
      <c r="A49" s="67"/>
      <c r="B49" s="425" t="s">
        <v>11</v>
      </c>
      <c r="C49" s="425"/>
      <c r="D49" s="425"/>
      <c r="E49" s="425"/>
      <c r="F49" s="425"/>
      <c r="G49" s="80">
        <f>G59</f>
        <v>7.21</v>
      </c>
      <c r="H49" s="84">
        <f>ROUND(G49*C42,2)</f>
        <v>2623</v>
      </c>
      <c r="I49" s="84">
        <f>H49</f>
        <v>2623</v>
      </c>
      <c r="J49" s="82">
        <f>H59</f>
        <v>2622.9979999999996</v>
      </c>
      <c r="K49" s="82">
        <f>I49-J49</f>
        <v>0.0020000000004074536</v>
      </c>
      <c r="V49" s="149" t="s">
        <v>198</v>
      </c>
      <c r="W49" s="161"/>
      <c r="X49" s="151"/>
      <c r="Y49" s="151"/>
      <c r="Z49" s="150">
        <f t="shared" si="0"/>
        <v>0</v>
      </c>
      <c r="AA49" s="151"/>
    </row>
    <row r="50" spans="1:27" ht="18.75">
      <c r="A50" s="67"/>
      <c r="B50" s="425" t="s">
        <v>27</v>
      </c>
      <c r="C50" s="425"/>
      <c r="D50" s="425"/>
      <c r="E50" s="425"/>
      <c r="F50" s="425"/>
      <c r="G50" s="80">
        <v>5.37</v>
      </c>
      <c r="H50" s="84">
        <f>ROUND(G50*C42,2)</f>
        <v>1953.61</v>
      </c>
      <c r="I50" s="84">
        <f>I47-I49</f>
        <v>1210.92</v>
      </c>
      <c r="J50" s="82">
        <f>H66</f>
        <v>0</v>
      </c>
      <c r="K50" s="82">
        <f>I50-J50</f>
        <v>1210.92</v>
      </c>
      <c r="V50" s="149" t="s">
        <v>199</v>
      </c>
      <c r="W50" s="161"/>
      <c r="X50" s="151"/>
      <c r="Y50" s="151"/>
      <c r="Z50" s="150">
        <f t="shared" si="0"/>
        <v>0</v>
      </c>
      <c r="AA50" s="151"/>
    </row>
    <row r="51" spans="1:27" ht="39" customHeight="1">
      <c r="A51" s="67"/>
      <c r="B51" s="47"/>
      <c r="C51" s="47"/>
      <c r="D51" s="47"/>
      <c r="E51" s="47"/>
      <c r="F51" s="47"/>
      <c r="G51" s="47"/>
      <c r="H51" s="47"/>
      <c r="I51" s="47"/>
      <c r="J51" s="47"/>
      <c r="K51" s="47"/>
      <c r="V51" s="149" t="s">
        <v>200</v>
      </c>
      <c r="W51" s="161"/>
      <c r="X51" s="151"/>
      <c r="Y51" s="151"/>
      <c r="Z51" s="150">
        <f t="shared" si="0"/>
        <v>0</v>
      </c>
      <c r="AA51" s="151"/>
    </row>
    <row r="52" spans="1:27" ht="18" customHeight="1">
      <c r="A52" s="47"/>
      <c r="B52" s="68"/>
      <c r="C52" s="70"/>
      <c r="D52" s="67"/>
      <c r="E52" s="67"/>
      <c r="F52" s="67"/>
      <c r="G52" s="140" t="s">
        <v>178</v>
      </c>
      <c r="H52" s="140" t="s">
        <v>1</v>
      </c>
      <c r="I52" s="140" t="s">
        <v>2</v>
      </c>
      <c r="J52" s="141" t="s">
        <v>179</v>
      </c>
      <c r="K52" s="141" t="s">
        <v>180</v>
      </c>
      <c r="V52" s="149" t="s">
        <v>201</v>
      </c>
      <c r="W52" s="161"/>
      <c r="X52" s="151"/>
      <c r="Y52" s="151"/>
      <c r="Z52" s="150">
        <f t="shared" si="0"/>
        <v>0</v>
      </c>
      <c r="AA52" s="151"/>
    </row>
    <row r="53" spans="2:27" s="49" customFormat="1" ht="18" customHeight="1">
      <c r="B53" s="426" t="s">
        <v>177</v>
      </c>
      <c r="C53" s="426"/>
      <c r="D53" s="426"/>
      <c r="E53" s="426"/>
      <c r="F53" s="455"/>
      <c r="G53" s="140">
        <f>'05 14 г'!J53</f>
        <v>316.9999999999999</v>
      </c>
      <c r="H53" s="140">
        <f>O48</f>
        <v>408.9</v>
      </c>
      <c r="I53" s="140">
        <f>P48</f>
        <v>331.72</v>
      </c>
      <c r="J53" s="139">
        <f>G53+H53-I53</f>
        <v>394.17999999999984</v>
      </c>
      <c r="K53" s="139">
        <v>0</v>
      </c>
      <c r="V53" s="153" t="s">
        <v>202</v>
      </c>
      <c r="W53" s="154">
        <f>SUM(W41:W52)</f>
        <v>1694.4299999999998</v>
      </c>
      <c r="X53" s="154">
        <f>SUM(X41:X52)</f>
        <v>2453.4</v>
      </c>
      <c r="Y53" s="154">
        <f>SUM(Y41:Y52)</f>
        <v>2213.34</v>
      </c>
      <c r="Z53" s="154">
        <f>SUM(Z41:Z52)</f>
        <v>1934.4899999999998</v>
      </c>
      <c r="AA53" s="154">
        <f>SUM(AA41:AA52)</f>
        <v>0</v>
      </c>
    </row>
    <row r="54" spans="1:11" ht="18" customHeight="1">
      <c r="A54" s="47"/>
      <c r="B54" s="90"/>
      <c r="C54" s="90"/>
      <c r="D54" s="167"/>
      <c r="E54" s="167"/>
      <c r="F54" s="167"/>
      <c r="G54" s="91"/>
      <c r="H54" s="92"/>
      <c r="I54" s="92"/>
      <c r="J54" s="93"/>
      <c r="K54" s="94"/>
    </row>
    <row r="55" spans="1:11" ht="56.25" customHeight="1">
      <c r="A55" s="47"/>
      <c r="B55" s="68"/>
      <c r="C55" s="70"/>
      <c r="D55" s="67"/>
      <c r="E55" s="67"/>
      <c r="F55" s="67"/>
      <c r="G55" s="68"/>
      <c r="H55" s="68"/>
      <c r="I55" s="67"/>
      <c r="J55" s="47"/>
      <c r="K55" s="47"/>
    </row>
    <row r="56" spans="1:11" ht="18.75">
      <c r="A56" s="67"/>
      <c r="B56" s="47"/>
      <c r="C56" s="95"/>
      <c r="D56" s="96"/>
      <c r="E56" s="96"/>
      <c r="F56" s="96"/>
      <c r="G56" s="97" t="s">
        <v>140</v>
      </c>
      <c r="H56" s="97" t="s">
        <v>149</v>
      </c>
      <c r="I56" s="67"/>
      <c r="J56" s="47"/>
      <c r="K56" s="47"/>
    </row>
    <row r="57" spans="1:11" ht="18.75">
      <c r="A57" s="67"/>
      <c r="B57" s="47"/>
      <c r="C57" s="95"/>
      <c r="D57" s="96"/>
      <c r="E57" s="96"/>
      <c r="F57" s="96"/>
      <c r="G57" s="78" t="s">
        <v>25</v>
      </c>
      <c r="H57" s="78" t="s">
        <v>25</v>
      </c>
      <c r="I57" s="67"/>
      <c r="J57" s="47"/>
      <c r="K57" s="47"/>
    </row>
    <row r="58" spans="1:12" ht="36.75" customHeight="1">
      <c r="A58" s="98" t="s">
        <v>150</v>
      </c>
      <c r="B58" s="456" t="s">
        <v>176</v>
      </c>
      <c r="C58" s="457"/>
      <c r="D58" s="457"/>
      <c r="E58" s="457"/>
      <c r="F58" s="457"/>
      <c r="G58" s="50"/>
      <c r="H58" s="81">
        <f>ROUND(H59+H66,2)</f>
        <v>2623</v>
      </c>
      <c r="I58" s="67"/>
      <c r="J58" s="47"/>
      <c r="K58" s="47"/>
      <c r="L58" s="99">
        <f>I47-H58</f>
        <v>1210.92</v>
      </c>
    </row>
    <row r="59" spans="1:12" ht="18.75">
      <c r="A59" s="100" t="s">
        <v>152</v>
      </c>
      <c r="B59" s="428" t="s">
        <v>153</v>
      </c>
      <c r="C59" s="429"/>
      <c r="D59" s="429"/>
      <c r="E59" s="429"/>
      <c r="F59" s="430"/>
      <c r="G59" s="101">
        <f>G60+G61+G63+G65</f>
        <v>7.21</v>
      </c>
      <c r="H59" s="192">
        <f>H60+H61+H63+H65</f>
        <v>2622.9979999999996</v>
      </c>
      <c r="I59" s="67"/>
      <c r="J59" s="47"/>
      <c r="K59" s="47"/>
      <c r="L59" s="103" t="e">
        <f>G72+L58</f>
        <v>#VALUE!</v>
      </c>
    </row>
    <row r="60" spans="1:11" ht="34.5" customHeight="1">
      <c r="A60" s="190" t="s">
        <v>154</v>
      </c>
      <c r="B60" s="431" t="s">
        <v>155</v>
      </c>
      <c r="C60" s="432"/>
      <c r="D60" s="432"/>
      <c r="E60" s="432"/>
      <c r="F60" s="432"/>
      <c r="G60" s="191">
        <v>1.34</v>
      </c>
      <c r="H60" s="192">
        <f>ROUND(G60*C42,2)</f>
        <v>487.49</v>
      </c>
      <c r="I60" s="67"/>
      <c r="J60" s="47"/>
      <c r="K60" s="106"/>
    </row>
    <row r="61" spans="1:11" ht="18.75">
      <c r="A61" s="425" t="s">
        <v>156</v>
      </c>
      <c r="B61" s="433" t="s">
        <v>157</v>
      </c>
      <c r="C61" s="434"/>
      <c r="D61" s="434"/>
      <c r="E61" s="434"/>
      <c r="F61" s="434"/>
      <c r="G61" s="435">
        <v>2.02</v>
      </c>
      <c r="H61" s="436">
        <f>ROUND(G61*C42,2)</f>
        <v>734.88</v>
      </c>
      <c r="I61" s="67"/>
      <c r="J61" s="47"/>
      <c r="K61" s="47"/>
    </row>
    <row r="62" spans="1:11" ht="18.75" customHeight="1">
      <c r="A62" s="425"/>
      <c r="B62" s="434"/>
      <c r="C62" s="434"/>
      <c r="D62" s="434"/>
      <c r="E62" s="434"/>
      <c r="F62" s="434"/>
      <c r="G62" s="435"/>
      <c r="H62" s="436"/>
      <c r="I62" s="67"/>
      <c r="J62" s="47"/>
      <c r="K62" s="47"/>
    </row>
    <row r="63" spans="1:11" ht="21" customHeight="1">
      <c r="A63" s="425" t="s">
        <v>158</v>
      </c>
      <c r="B63" s="433" t="s">
        <v>159</v>
      </c>
      <c r="C63" s="434"/>
      <c r="D63" s="434"/>
      <c r="E63" s="434"/>
      <c r="F63" s="434"/>
      <c r="G63" s="435">
        <v>1.31</v>
      </c>
      <c r="H63" s="436">
        <f>G63*C42</f>
        <v>476.578</v>
      </c>
      <c r="I63" s="67"/>
      <c r="J63" s="47"/>
      <c r="K63" s="47"/>
    </row>
    <row r="64" spans="1:11" ht="18.75">
      <c r="A64" s="425"/>
      <c r="B64" s="434"/>
      <c r="C64" s="434"/>
      <c r="D64" s="434"/>
      <c r="E64" s="434"/>
      <c r="F64" s="434"/>
      <c r="G64" s="435"/>
      <c r="H64" s="436"/>
      <c r="I64" s="67"/>
      <c r="J64" s="47"/>
      <c r="K64" s="47"/>
    </row>
    <row r="65" spans="1:11" ht="37.5">
      <c r="A65" s="190" t="s">
        <v>160</v>
      </c>
      <c r="B65" s="434" t="s">
        <v>161</v>
      </c>
      <c r="C65" s="434"/>
      <c r="D65" s="434"/>
      <c r="E65" s="434"/>
      <c r="F65" s="434"/>
      <c r="G65" s="97">
        <v>2.54</v>
      </c>
      <c r="H65" s="107">
        <f>ROUND(G65*C42,2)</f>
        <v>924.05</v>
      </c>
      <c r="I65" s="67"/>
      <c r="J65" s="47"/>
      <c r="K65" s="47"/>
    </row>
    <row r="66" spans="1:11" ht="18.75">
      <c r="A66" s="81" t="s">
        <v>162</v>
      </c>
      <c r="B66" s="437" t="s">
        <v>163</v>
      </c>
      <c r="C66" s="438"/>
      <c r="D66" s="438"/>
      <c r="E66" s="438"/>
      <c r="F66" s="438"/>
      <c r="G66" s="81"/>
      <c r="H66" s="81">
        <f>H68+H69+H70</f>
        <v>0</v>
      </c>
      <c r="I66" s="67"/>
      <c r="J66" s="47"/>
      <c r="K66" s="47"/>
    </row>
    <row r="67" spans="1:11" ht="38.25" customHeight="1">
      <c r="A67" s="108"/>
      <c r="B67" s="439" t="s">
        <v>182</v>
      </c>
      <c r="C67" s="432"/>
      <c r="D67" s="432"/>
      <c r="E67" s="432"/>
      <c r="F67" s="432"/>
      <c r="G67" s="109"/>
      <c r="H67" s="109"/>
      <c r="I67" s="67"/>
      <c r="J67" s="47"/>
      <c r="K67" s="47"/>
    </row>
    <row r="68" spans="1:11" ht="18.75">
      <c r="A68" s="108"/>
      <c r="B68" s="440" t="s">
        <v>175</v>
      </c>
      <c r="C68" s="441"/>
      <c r="D68" s="441"/>
      <c r="E68" s="441"/>
      <c r="F68" s="442"/>
      <c r="G68" s="107"/>
      <c r="H68" s="110"/>
      <c r="I68" s="67"/>
      <c r="J68" s="47"/>
      <c r="K68" s="47"/>
    </row>
    <row r="69" spans="1:11" ht="15" customHeight="1">
      <c r="A69" s="108"/>
      <c r="B69" s="440" t="s">
        <v>175</v>
      </c>
      <c r="C69" s="441"/>
      <c r="D69" s="441"/>
      <c r="E69" s="441"/>
      <c r="F69" s="442"/>
      <c r="G69" s="107"/>
      <c r="H69" s="110"/>
      <c r="I69" s="67"/>
      <c r="J69" s="47"/>
      <c r="K69" s="47"/>
    </row>
    <row r="70" spans="1:11" ht="18.75" customHeight="1">
      <c r="A70" s="108"/>
      <c r="B70" s="440" t="s">
        <v>175</v>
      </c>
      <c r="C70" s="441"/>
      <c r="D70" s="441"/>
      <c r="E70" s="441"/>
      <c r="F70" s="442"/>
      <c r="G70" s="107"/>
      <c r="H70" s="110"/>
      <c r="I70" s="67"/>
      <c r="J70" s="47"/>
      <c r="K70" s="47"/>
    </row>
    <row r="71" spans="1:11" ht="18.75">
      <c r="A71" s="108"/>
      <c r="B71" s="111"/>
      <c r="C71" s="112"/>
      <c r="D71" s="112"/>
      <c r="E71" s="112"/>
      <c r="F71" s="112"/>
      <c r="G71" s="114"/>
      <c r="H71" s="67"/>
      <c r="I71" s="67"/>
      <c r="J71" s="47"/>
      <c r="K71" s="47"/>
    </row>
    <row r="72" spans="1:11" ht="18.75">
      <c r="A72" s="108"/>
      <c r="B72" s="111"/>
      <c r="C72" s="112"/>
      <c r="D72" s="112"/>
      <c r="E72" s="112"/>
      <c r="F72" s="112"/>
      <c r="G72" s="443" t="s">
        <v>27</v>
      </c>
      <c r="H72" s="444"/>
      <c r="I72" s="452" t="s">
        <v>148</v>
      </c>
      <c r="J72" s="444"/>
      <c r="K72" s="47"/>
    </row>
    <row r="73" spans="1:11" ht="18.75">
      <c r="A73" s="108"/>
      <c r="B73" s="111"/>
      <c r="C73" s="112"/>
      <c r="D73" s="112"/>
      <c r="E73" s="112"/>
      <c r="F73" s="112"/>
      <c r="G73" s="453" t="s">
        <v>25</v>
      </c>
      <c r="H73" s="454"/>
      <c r="I73" s="453" t="s">
        <v>25</v>
      </c>
      <c r="J73" s="454"/>
      <c r="K73" s="47"/>
    </row>
    <row r="74" spans="1:13" s="58" customFormat="1" ht="18.75">
      <c r="A74" s="108"/>
      <c r="B74" s="445" t="s">
        <v>167</v>
      </c>
      <c r="C74" s="438"/>
      <c r="D74" s="438"/>
      <c r="E74" s="438"/>
      <c r="F74" s="446"/>
      <c r="G74" s="435">
        <f>'05 14 г'!G75:H75</f>
        <v>675.460000000001</v>
      </c>
      <c r="H74" s="447"/>
      <c r="I74" s="435">
        <f>'05 14 г'!I75:J75</f>
        <v>15626.96</v>
      </c>
      <c r="J74" s="447"/>
      <c r="K74" s="55"/>
      <c r="L74" s="115" t="s">
        <v>168</v>
      </c>
      <c r="M74" s="115" t="s">
        <v>169</v>
      </c>
    </row>
    <row r="75" spans="1:13" ht="18.75">
      <c r="A75" s="68"/>
      <c r="B75" s="445" t="s">
        <v>170</v>
      </c>
      <c r="C75" s="438"/>
      <c r="D75" s="438"/>
      <c r="E75" s="438"/>
      <c r="F75" s="446"/>
      <c r="G75" s="435">
        <f>G74+I47-H58</f>
        <v>1886.380000000001</v>
      </c>
      <c r="H75" s="447"/>
      <c r="I75" s="448">
        <f>I74+K53+I53+E54</f>
        <v>15958.679999999998</v>
      </c>
      <c r="J75" s="447"/>
      <c r="K75" s="47"/>
      <c r="L75" s="85">
        <f>G75</f>
        <v>1886.380000000001</v>
      </c>
      <c r="M75" s="85">
        <f>I75</f>
        <v>15958.679999999998</v>
      </c>
    </row>
    <row r="76" spans="1:11" ht="18.75">
      <c r="A76" s="67"/>
      <c r="B76" s="67"/>
      <c r="C76" s="67"/>
      <c r="D76" s="67"/>
      <c r="E76" s="67"/>
      <c r="F76" s="67"/>
      <c r="G76" s="69"/>
      <c r="H76" s="69"/>
      <c r="I76" s="67"/>
      <c r="J76" s="47"/>
      <c r="K76" s="47"/>
    </row>
    <row r="77" spans="1:17" ht="18.75">
      <c r="A77" s="67"/>
      <c r="B77" s="47"/>
      <c r="C77" s="47"/>
      <c r="D77" s="47"/>
      <c r="E77" s="47"/>
      <c r="F77" s="47"/>
      <c r="G77" s="116"/>
      <c r="H77" s="117" t="s">
        <v>171</v>
      </c>
      <c r="I77" s="67"/>
      <c r="J77" s="47"/>
      <c r="K77" s="47"/>
      <c r="L77" s="459"/>
      <c r="M77" s="460"/>
      <c r="N77" s="460"/>
      <c r="O77" s="460"/>
      <c r="P77" s="460"/>
      <c r="Q77" s="460"/>
    </row>
    <row r="78" spans="1:17" ht="18" customHeight="1">
      <c r="A78" s="67"/>
      <c r="B78" s="47"/>
      <c r="C78" s="47"/>
      <c r="D78" s="47"/>
      <c r="E78" s="47"/>
      <c r="F78" s="47"/>
      <c r="G78" s="67"/>
      <c r="H78" s="67"/>
      <c r="I78" s="67"/>
      <c r="J78" s="47"/>
      <c r="K78" s="47"/>
      <c r="L78" s="181"/>
      <c r="M78" s="182"/>
      <c r="N78" s="181"/>
      <c r="O78" s="181"/>
      <c r="P78" s="181"/>
      <c r="Q78" s="183"/>
    </row>
    <row r="79" spans="1:17" ht="18.75" hidden="1">
      <c r="A79" s="67"/>
      <c r="B79" s="47"/>
      <c r="C79" s="47"/>
      <c r="D79" s="47"/>
      <c r="E79" s="47"/>
      <c r="F79" s="47"/>
      <c r="G79" s="47"/>
      <c r="H79" s="67"/>
      <c r="I79" s="67"/>
      <c r="J79" s="47"/>
      <c r="K79" s="47"/>
      <c r="L79" s="184"/>
      <c r="M79" s="185"/>
      <c r="N79" s="185"/>
      <c r="O79" s="185"/>
      <c r="P79" s="185"/>
      <c r="Q79" s="185"/>
    </row>
    <row r="80" spans="1:17" ht="18.75" hidden="1">
      <c r="A80" s="67"/>
      <c r="B80" s="47"/>
      <c r="C80" s="47"/>
      <c r="D80" s="47"/>
      <c r="E80" s="47"/>
      <c r="F80" s="47"/>
      <c r="G80" s="47"/>
      <c r="H80" s="67"/>
      <c r="I80" s="67"/>
      <c r="J80" s="47"/>
      <c r="K80" s="47"/>
      <c r="L80" s="184"/>
      <c r="M80" s="185"/>
      <c r="N80" s="185"/>
      <c r="O80" s="185"/>
      <c r="P80" s="185"/>
      <c r="Q80" s="185"/>
    </row>
    <row r="81" spans="1:17" ht="18.75">
      <c r="A81" s="67"/>
      <c r="B81" s="47"/>
      <c r="C81" s="47"/>
      <c r="D81" s="47"/>
      <c r="E81" s="47"/>
      <c r="F81" s="47"/>
      <c r="G81" s="47"/>
      <c r="H81" s="67"/>
      <c r="I81" s="67"/>
      <c r="J81" s="47"/>
      <c r="K81" s="47"/>
      <c r="L81" s="184"/>
      <c r="M81" s="185"/>
      <c r="N81" s="185"/>
      <c r="O81" s="185"/>
      <c r="P81" s="185"/>
      <c r="Q81" s="185"/>
    </row>
    <row r="82" spans="2:17" ht="18.75">
      <c r="B82" s="47"/>
      <c r="C82" s="47"/>
      <c r="D82" s="47"/>
      <c r="E82" s="47"/>
      <c r="F82" s="47"/>
      <c r="G82" s="47"/>
      <c r="H82" s="67"/>
      <c r="I82" s="67"/>
      <c r="J82" s="47"/>
      <c r="K82" s="47"/>
      <c r="L82" s="184"/>
      <c r="M82" s="185"/>
      <c r="N82" s="185"/>
      <c r="O82" s="185"/>
      <c r="P82" s="185"/>
      <c r="Q82" s="185"/>
    </row>
    <row r="83" spans="1:17" ht="18.75">
      <c r="A83" s="187" t="s">
        <v>212</v>
      </c>
      <c r="B83" s="47"/>
      <c r="C83" s="47"/>
      <c r="D83" s="47"/>
      <c r="E83" s="47"/>
      <c r="F83" s="47"/>
      <c r="G83" s="47"/>
      <c r="H83" s="67"/>
      <c r="I83" s="67"/>
      <c r="J83" s="47"/>
      <c r="K83" s="47"/>
      <c r="L83" s="184"/>
      <c r="M83" s="185"/>
      <c r="N83" s="185"/>
      <c r="O83" s="186"/>
      <c r="P83" s="186"/>
      <c r="Q83" s="185"/>
    </row>
    <row r="84" spans="1:17" ht="18.75">
      <c r="A84" s="187" t="s">
        <v>213</v>
      </c>
      <c r="B84" s="47"/>
      <c r="C84" s="47"/>
      <c r="D84" s="47"/>
      <c r="E84" s="47"/>
      <c r="F84" s="47" t="s">
        <v>31</v>
      </c>
      <c r="G84" s="47"/>
      <c r="H84" s="67"/>
      <c r="I84" s="67"/>
      <c r="J84" s="47"/>
      <c r="K84" s="47" t="s">
        <v>173</v>
      </c>
      <c r="L84" s="184"/>
      <c r="M84" s="185"/>
      <c r="N84" s="185"/>
      <c r="O84" s="185"/>
      <c r="P84" s="185"/>
      <c r="Q84" s="185"/>
    </row>
    <row r="85" spans="8:17" ht="18.75">
      <c r="H85" s="47"/>
      <c r="I85" s="47"/>
      <c r="J85" s="47"/>
      <c r="K85" s="47"/>
      <c r="L85" s="184"/>
      <c r="M85" s="128"/>
      <c r="N85" s="58"/>
      <c r="O85" s="58"/>
      <c r="P85" s="58"/>
      <c r="Q85" s="128"/>
    </row>
    <row r="86" spans="1:17" ht="18.7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58"/>
      <c r="M86" s="128"/>
      <c r="N86" s="58"/>
      <c r="O86" s="58"/>
      <c r="P86" s="58"/>
      <c r="Q86" s="58"/>
    </row>
  </sheetData>
  <sheetProtection password="ECC7" sheet="1" formatCells="0" formatColumns="0" formatRows="0" insertColumns="0" insertRows="0" insertHyperlinks="0" deleteColumns="0" deleteRows="0" sort="0" autoFilter="0" pivotTables="0"/>
  <mergeCells count="36">
    <mergeCell ref="C14:D15"/>
    <mergeCell ref="A35:K36"/>
    <mergeCell ref="W39:AA39"/>
    <mergeCell ref="B47:F47"/>
    <mergeCell ref="B48:F48"/>
    <mergeCell ref="B49:F49"/>
    <mergeCell ref="B50:F50"/>
    <mergeCell ref="B53:F53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I74:J74"/>
    <mergeCell ref="B65:F65"/>
    <mergeCell ref="B66:F66"/>
    <mergeCell ref="B67:F67"/>
    <mergeCell ref="B68:F68"/>
    <mergeCell ref="B69:F69"/>
    <mergeCell ref="B70:F70"/>
    <mergeCell ref="B75:F75"/>
    <mergeCell ref="G75:H75"/>
    <mergeCell ref="I75:J75"/>
    <mergeCell ref="L77:Q77"/>
    <mergeCell ref="G72:H72"/>
    <mergeCell ref="I72:J72"/>
    <mergeCell ref="G73:H73"/>
    <mergeCell ref="I73:J73"/>
    <mergeCell ref="B74:F74"/>
    <mergeCell ref="G74:H74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73"/>
  <sheetViews>
    <sheetView zoomScalePageLayoutView="0" workbookViewId="0" topLeftCell="A31">
      <selection activeCell="Y80" sqref="Y80"/>
    </sheetView>
  </sheetViews>
  <sheetFormatPr defaultColWidth="9.140625" defaultRowHeight="15"/>
  <cols>
    <col min="1" max="4" width="9.140625" style="1" customWidth="1"/>
    <col min="5" max="5" width="12.140625" style="1" customWidth="1"/>
    <col min="6" max="6" width="16.00390625" style="1" customWidth="1"/>
    <col min="7" max="7" width="9.140625" style="1" customWidth="1"/>
    <col min="8" max="8" width="12.28125" style="1" customWidth="1"/>
    <col min="9" max="9" width="8.140625" style="1" customWidth="1"/>
    <col min="10" max="16384" width="9.140625" style="1" customWidth="1"/>
  </cols>
  <sheetData>
    <row r="2" spans="2:6" ht="15">
      <c r="B2" s="1" t="s">
        <v>48</v>
      </c>
      <c r="D2" s="2" t="s">
        <v>92</v>
      </c>
      <c r="F2" s="2" t="s">
        <v>49</v>
      </c>
    </row>
    <row r="5" spans="1:8" ht="15">
      <c r="A5" s="3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/>
    </row>
    <row r="6" spans="1:8" ht="15">
      <c r="A6" s="3"/>
      <c r="B6" s="3" t="s">
        <v>6</v>
      </c>
      <c r="C6" s="3"/>
      <c r="D6" s="3"/>
      <c r="E6" s="3" t="s">
        <v>7</v>
      </c>
      <c r="F6" s="3" t="s">
        <v>8</v>
      </c>
      <c r="G6" s="3" t="s">
        <v>9</v>
      </c>
      <c r="H6" s="3"/>
    </row>
    <row r="7" spans="1:8" ht="15">
      <c r="A7" s="3" t="s">
        <v>10</v>
      </c>
      <c r="B7" s="4">
        <v>0</v>
      </c>
      <c r="C7" s="4">
        <v>0</v>
      </c>
      <c r="D7" s="4">
        <v>0</v>
      </c>
      <c r="E7" s="3"/>
      <c r="F7" s="4">
        <f>D7</f>
        <v>0</v>
      </c>
      <c r="G7" s="4">
        <f>B7+C7-F7</f>
        <v>0</v>
      </c>
      <c r="H7" s="3"/>
    </row>
    <row r="8" spans="1:8" ht="15">
      <c r="A8" s="3" t="s">
        <v>11</v>
      </c>
      <c r="B8" s="4">
        <v>563.29</v>
      </c>
      <c r="C8" s="4">
        <v>3878.1</v>
      </c>
      <c r="D8" s="4">
        <v>4036.11</v>
      </c>
      <c r="E8" s="3"/>
      <c r="F8" s="4">
        <f>D8</f>
        <v>4036.11</v>
      </c>
      <c r="G8" s="4">
        <f>B8+C8-F8</f>
        <v>405.2799999999993</v>
      </c>
      <c r="H8" s="3"/>
    </row>
    <row r="9" spans="1:8" ht="15">
      <c r="A9" s="3" t="s">
        <v>12</v>
      </c>
      <c r="B9" s="3"/>
      <c r="C9" s="4">
        <f>SUM(C7:C8)</f>
        <v>3878.1</v>
      </c>
      <c r="D9" s="3"/>
      <c r="E9" s="3"/>
      <c r="F9" s="4">
        <f>SUM(F7:F8)</f>
        <v>4036.11</v>
      </c>
      <c r="G9" s="3"/>
      <c r="H9" s="3"/>
    </row>
    <row r="12" spans="1:15" ht="15">
      <c r="A12" s="3"/>
      <c r="B12" s="3" t="s">
        <v>13</v>
      </c>
      <c r="C12" s="3" t="s">
        <v>14</v>
      </c>
      <c r="D12" s="3"/>
      <c r="E12" s="3" t="s">
        <v>15</v>
      </c>
      <c r="F12" s="3"/>
      <c r="G12" s="3"/>
      <c r="H12" s="3"/>
      <c r="I12" s="9"/>
      <c r="J12" s="9"/>
      <c r="K12" s="9"/>
      <c r="L12" s="9"/>
      <c r="M12" s="9"/>
      <c r="N12" s="9"/>
      <c r="O12" s="9"/>
    </row>
    <row r="13" spans="1:15" ht="15">
      <c r="A13" s="3"/>
      <c r="B13" s="3"/>
      <c r="C13" s="11" t="s">
        <v>62</v>
      </c>
      <c r="D13" s="11"/>
      <c r="E13" s="11"/>
      <c r="F13" s="3" t="s">
        <v>16</v>
      </c>
      <c r="G13" s="3"/>
      <c r="H13" s="3" t="s">
        <v>17</v>
      </c>
      <c r="I13" s="9"/>
      <c r="J13" s="9"/>
      <c r="K13" s="9"/>
      <c r="L13" s="9"/>
      <c r="M13" s="9"/>
      <c r="N13" s="9"/>
      <c r="O13" s="9"/>
    </row>
    <row r="14" spans="1:15" ht="15">
      <c r="A14" s="3"/>
      <c r="B14" s="15"/>
      <c r="C14" s="15"/>
      <c r="D14" s="15"/>
      <c r="E14" s="3"/>
      <c r="F14" s="3"/>
      <c r="G14" s="3"/>
      <c r="H14" s="3"/>
      <c r="I14" s="9"/>
      <c r="J14" s="9"/>
      <c r="K14" s="9"/>
      <c r="L14" s="9"/>
      <c r="M14" s="9"/>
      <c r="N14" s="9"/>
      <c r="O14" s="9"/>
    </row>
    <row r="15" spans="1:15" ht="15">
      <c r="A15" s="3"/>
      <c r="B15" s="3"/>
      <c r="C15" s="3"/>
      <c r="D15" s="3"/>
      <c r="E15" s="3"/>
      <c r="F15" s="3"/>
      <c r="G15" s="3"/>
      <c r="H15" s="14"/>
      <c r="I15" s="9"/>
      <c r="J15" s="9"/>
      <c r="K15" s="9"/>
      <c r="L15" s="9"/>
      <c r="M15" s="9"/>
      <c r="N15" s="9"/>
      <c r="O15" s="9"/>
    </row>
    <row r="16" spans="1:15" ht="15">
      <c r="A16" s="3"/>
      <c r="B16" s="12" t="s">
        <v>63</v>
      </c>
      <c r="C16" s="13"/>
      <c r="D16" s="13"/>
      <c r="E16" s="3"/>
      <c r="F16" s="3">
        <v>363.8</v>
      </c>
      <c r="G16" s="3">
        <v>7.55</v>
      </c>
      <c r="H16" s="3">
        <f>F16*G16</f>
        <v>2746.69</v>
      </c>
      <c r="I16" s="9"/>
      <c r="J16" s="9"/>
      <c r="K16" s="9"/>
      <c r="L16" s="9"/>
      <c r="M16" s="9"/>
      <c r="N16" s="9"/>
      <c r="O16" s="9"/>
    </row>
    <row r="17" spans="1:15" ht="15">
      <c r="A17" s="3"/>
      <c r="B17" s="12" t="s">
        <v>64</v>
      </c>
      <c r="C17" s="13"/>
      <c r="D17" s="13"/>
      <c r="E17" s="3"/>
      <c r="F17" s="3"/>
      <c r="G17" s="3"/>
      <c r="H17" s="3"/>
      <c r="I17" s="9"/>
      <c r="J17" s="9"/>
      <c r="K17" s="9"/>
      <c r="L17" s="9"/>
      <c r="M17" s="9"/>
      <c r="N17" s="9"/>
      <c r="O17" s="9"/>
    </row>
    <row r="18" spans="1:15" ht="15">
      <c r="A18" s="3"/>
      <c r="B18" s="12" t="s">
        <v>65</v>
      </c>
      <c r="C18" s="12" t="s">
        <v>66</v>
      </c>
      <c r="D18" s="13"/>
      <c r="E18" s="3"/>
      <c r="F18" s="3"/>
      <c r="G18" s="3"/>
      <c r="H18" s="3"/>
      <c r="I18" s="9"/>
      <c r="J18" s="9"/>
      <c r="K18" s="9"/>
      <c r="L18" s="9"/>
      <c r="M18" s="9"/>
      <c r="N18" s="9"/>
      <c r="O18" s="9"/>
    </row>
    <row r="19" spans="1:15" ht="15">
      <c r="A19" s="3"/>
      <c r="B19" s="12" t="s">
        <v>67</v>
      </c>
      <c r="C19" s="13"/>
      <c r="D19" s="13"/>
      <c r="E19" s="3"/>
      <c r="F19" s="3"/>
      <c r="G19" s="3"/>
      <c r="H19" s="3"/>
      <c r="I19" s="9"/>
      <c r="J19" s="9"/>
      <c r="K19" s="9"/>
      <c r="L19" s="9"/>
      <c r="M19" s="9"/>
      <c r="N19" s="9"/>
      <c r="O19" s="9"/>
    </row>
    <row r="20" spans="1:15" ht="15">
      <c r="A20" s="3"/>
      <c r="B20" s="3"/>
      <c r="C20" s="3"/>
      <c r="D20" s="3"/>
      <c r="E20" s="3"/>
      <c r="F20" s="3"/>
      <c r="G20" s="3"/>
      <c r="H20" s="3"/>
      <c r="I20" s="9"/>
      <c r="J20" s="9"/>
      <c r="K20" s="9"/>
      <c r="L20" s="9"/>
      <c r="M20" s="9"/>
      <c r="N20" s="9"/>
      <c r="O20" s="9"/>
    </row>
    <row r="21" spans="1:15" ht="15">
      <c r="A21" s="3"/>
      <c r="B21" s="3"/>
      <c r="C21" s="3"/>
      <c r="D21" s="3"/>
      <c r="E21" s="3"/>
      <c r="F21" s="3"/>
      <c r="G21" s="6" t="s">
        <v>18</v>
      </c>
      <c r="H21" s="7">
        <f>SUM(H15:H20)</f>
        <v>2746.69</v>
      </c>
      <c r="I21" s="9"/>
      <c r="J21" s="9"/>
      <c r="K21" s="9"/>
      <c r="L21" s="9"/>
      <c r="M21" s="9"/>
      <c r="N21" s="9"/>
      <c r="O21" s="9"/>
    </row>
    <row r="22" spans="1:15" ht="15">
      <c r="A22" s="3"/>
      <c r="B22" s="3"/>
      <c r="C22" s="3"/>
      <c r="D22" s="3"/>
      <c r="E22" s="3"/>
      <c r="F22" s="3"/>
      <c r="G22" s="3"/>
      <c r="H22" s="3"/>
      <c r="I22" s="9"/>
      <c r="J22" s="9"/>
      <c r="K22" s="9"/>
      <c r="L22" s="9"/>
      <c r="M22" s="9"/>
      <c r="N22" s="9"/>
      <c r="O22" s="9"/>
    </row>
    <row r="24" ht="15">
      <c r="D24" s="1" t="s">
        <v>19</v>
      </c>
    </row>
    <row r="25" ht="15">
      <c r="D25" s="1" t="s">
        <v>20</v>
      </c>
    </row>
    <row r="26" spans="5:8" ht="18.75">
      <c r="E26" s="19"/>
      <c r="F26" s="19"/>
      <c r="G26" s="19"/>
      <c r="H26" s="19"/>
    </row>
    <row r="27" spans="3:8" ht="18.75">
      <c r="C27" s="20">
        <v>363.8</v>
      </c>
      <c r="D27" s="19" t="s">
        <v>21</v>
      </c>
      <c r="E27" s="19"/>
      <c r="F27" s="19" t="s">
        <v>70</v>
      </c>
      <c r="G27" s="19"/>
      <c r="H27" s="19"/>
    </row>
    <row r="28" spans="3:7" ht="18.75">
      <c r="C28" s="20">
        <v>363.8</v>
      </c>
      <c r="D28" s="19" t="s">
        <v>37</v>
      </c>
      <c r="E28" s="19"/>
      <c r="F28" s="19" t="s">
        <v>93</v>
      </c>
      <c r="G28" s="19"/>
    </row>
    <row r="29" spans="3:16" ht="15">
      <c r="C29" s="3" t="s">
        <v>22</v>
      </c>
      <c r="D29" s="3" t="s">
        <v>23</v>
      </c>
      <c r="E29" s="3"/>
      <c r="F29" s="3"/>
      <c r="G29" s="3" t="s">
        <v>85</v>
      </c>
      <c r="H29" s="3" t="s">
        <v>24</v>
      </c>
      <c r="I29" s="3"/>
      <c r="L29" s="9"/>
      <c r="M29" s="9"/>
      <c r="N29" s="9"/>
      <c r="O29" s="9"/>
      <c r="P29" s="9"/>
    </row>
    <row r="30" spans="3:16" ht="18.75" customHeight="1">
      <c r="C30" s="22">
        <v>1</v>
      </c>
      <c r="D30" s="21" t="s">
        <v>51</v>
      </c>
      <c r="E30" s="22"/>
      <c r="F30" s="22"/>
      <c r="G30" s="15" t="s">
        <v>25</v>
      </c>
      <c r="H30" s="4">
        <v>3878.1</v>
      </c>
      <c r="I30" s="3"/>
      <c r="L30" s="9"/>
      <c r="M30" s="9"/>
      <c r="N30" s="9"/>
      <c r="O30" s="9"/>
      <c r="P30" s="10"/>
    </row>
    <row r="31" spans="3:16" ht="15">
      <c r="C31" s="3"/>
      <c r="D31" s="3"/>
      <c r="E31" s="3"/>
      <c r="F31" s="3"/>
      <c r="G31" s="3"/>
      <c r="H31" s="3"/>
      <c r="I31" s="3"/>
      <c r="L31" s="9"/>
      <c r="M31" s="9"/>
      <c r="N31" s="9"/>
      <c r="O31" s="9"/>
      <c r="P31" s="9"/>
    </row>
    <row r="32" spans="3:16" ht="18.75">
      <c r="C32" s="22">
        <v>2</v>
      </c>
      <c r="D32" s="21" t="s">
        <v>2</v>
      </c>
      <c r="E32" s="22"/>
      <c r="F32" s="22"/>
      <c r="G32" s="15" t="s">
        <v>25</v>
      </c>
      <c r="H32" s="4">
        <v>4036.11</v>
      </c>
      <c r="I32" s="3"/>
      <c r="L32" s="9"/>
      <c r="M32" s="9"/>
      <c r="N32" s="9"/>
      <c r="O32" s="9"/>
      <c r="P32" s="9"/>
    </row>
    <row r="33" spans="3:16" ht="15">
      <c r="C33" s="3"/>
      <c r="D33" s="3"/>
      <c r="E33" s="3"/>
      <c r="F33" s="3"/>
      <c r="G33" s="3"/>
      <c r="H33" s="3"/>
      <c r="I33" s="3"/>
      <c r="L33" s="9"/>
      <c r="M33" s="9"/>
      <c r="N33" s="9"/>
      <c r="O33" s="9"/>
      <c r="P33" s="9"/>
    </row>
    <row r="34" spans="3:16" ht="18.75">
      <c r="C34" s="22">
        <v>4</v>
      </c>
      <c r="D34" s="21" t="s">
        <v>26</v>
      </c>
      <c r="E34" s="22"/>
      <c r="F34" s="22"/>
      <c r="G34" s="6" t="s">
        <v>25</v>
      </c>
      <c r="H34" s="7">
        <v>2746.69</v>
      </c>
      <c r="I34" s="3"/>
      <c r="J34" s="8">
        <f>H34-H21</f>
        <v>0</v>
      </c>
      <c r="L34" s="9"/>
      <c r="M34" s="9"/>
      <c r="N34" s="9"/>
      <c r="O34" s="9"/>
      <c r="P34" s="9"/>
    </row>
    <row r="35" spans="3:16" ht="15.75">
      <c r="C35" s="3"/>
      <c r="D35" s="30" t="s">
        <v>63</v>
      </c>
      <c r="E35" s="30"/>
      <c r="F35" s="30"/>
      <c r="G35" s="27">
        <v>7.55</v>
      </c>
      <c r="H35" s="5">
        <f>H21</f>
        <v>2746.69</v>
      </c>
      <c r="I35" s="3"/>
      <c r="L35" s="9"/>
      <c r="M35" s="9"/>
      <c r="N35" s="9"/>
      <c r="O35" s="9"/>
      <c r="P35" s="9"/>
    </row>
    <row r="36" spans="3:16" ht="15">
      <c r="C36" s="3"/>
      <c r="D36" s="30" t="s">
        <v>64</v>
      </c>
      <c r="E36" s="30"/>
      <c r="F36" s="30"/>
      <c r="G36" s="3" t="s">
        <v>83</v>
      </c>
      <c r="H36" s="5"/>
      <c r="I36" s="3"/>
      <c r="L36" s="9"/>
      <c r="M36" s="9"/>
      <c r="N36" s="9"/>
      <c r="O36" s="9"/>
      <c r="P36" s="9"/>
    </row>
    <row r="37" spans="3:16" ht="15">
      <c r="C37" s="3"/>
      <c r="D37" s="30" t="s">
        <v>65</v>
      </c>
      <c r="E37" s="30" t="s">
        <v>66</v>
      </c>
      <c r="F37" s="30"/>
      <c r="G37" s="3" t="s">
        <v>84</v>
      </c>
      <c r="H37" s="5"/>
      <c r="I37" s="3"/>
      <c r="L37" s="9"/>
      <c r="M37" s="9"/>
      <c r="N37" s="9"/>
      <c r="O37" s="9"/>
      <c r="P37" s="9"/>
    </row>
    <row r="38" spans="3:16" ht="15">
      <c r="C38" s="3"/>
      <c r="D38" s="30" t="s">
        <v>67</v>
      </c>
      <c r="E38" s="30"/>
      <c r="F38" s="30"/>
      <c r="G38" s="3"/>
      <c r="H38" s="3"/>
      <c r="I38" s="3"/>
      <c r="L38" s="9"/>
      <c r="M38" s="9"/>
      <c r="N38" s="9"/>
      <c r="O38" s="9"/>
      <c r="P38" s="9"/>
    </row>
    <row r="39" spans="3:16" ht="15">
      <c r="C39" s="3"/>
      <c r="D39" s="12" t="s">
        <v>74</v>
      </c>
      <c r="E39" s="12"/>
      <c r="F39" s="12"/>
      <c r="G39" s="31">
        <v>2.22</v>
      </c>
      <c r="H39" s="32">
        <f>C27*G39</f>
        <v>807.6360000000001</v>
      </c>
      <c r="I39" s="3"/>
      <c r="L39" s="9"/>
      <c r="M39" s="9"/>
      <c r="N39" s="9"/>
      <c r="O39" s="9"/>
      <c r="P39" s="9"/>
    </row>
    <row r="40" spans="3:16" ht="15">
      <c r="C40" s="3"/>
      <c r="D40" s="12" t="s">
        <v>75</v>
      </c>
      <c r="E40" s="12"/>
      <c r="F40" s="12"/>
      <c r="G40" s="31"/>
      <c r="H40" s="3"/>
      <c r="I40" s="3"/>
      <c r="L40" s="9"/>
      <c r="M40" s="9"/>
      <c r="N40" s="9"/>
      <c r="O40" s="9"/>
      <c r="P40" s="9"/>
    </row>
    <row r="41" spans="3:16" ht="15">
      <c r="C41" s="3"/>
      <c r="D41" s="12" t="s">
        <v>76</v>
      </c>
      <c r="E41" s="12"/>
      <c r="F41" s="12"/>
      <c r="G41" s="31">
        <v>0.69</v>
      </c>
      <c r="H41" s="32">
        <f>C27*G41</f>
        <v>251.022</v>
      </c>
      <c r="I41" s="3"/>
      <c r="L41" s="9"/>
      <c r="M41" s="9"/>
      <c r="N41" s="9"/>
      <c r="O41" s="9"/>
      <c r="P41" s="9"/>
    </row>
    <row r="42" spans="3:16" ht="15">
      <c r="C42" s="3"/>
      <c r="D42" s="12" t="s">
        <v>77</v>
      </c>
      <c r="E42" s="12"/>
      <c r="F42" s="12"/>
      <c r="G42" s="31"/>
      <c r="H42" s="3"/>
      <c r="I42" s="3"/>
      <c r="L42" s="9"/>
      <c r="M42" s="9"/>
      <c r="N42" s="9"/>
      <c r="O42" s="9"/>
      <c r="P42" s="9"/>
    </row>
    <row r="43" spans="3:16" ht="15">
      <c r="C43" s="3"/>
      <c r="D43" s="12" t="s">
        <v>78</v>
      </c>
      <c r="E43" s="12"/>
      <c r="F43" s="12"/>
      <c r="G43" s="31">
        <v>3.68</v>
      </c>
      <c r="H43" s="3">
        <f>C27*G43</f>
        <v>1338.784</v>
      </c>
      <c r="I43" s="3"/>
      <c r="L43" s="9"/>
      <c r="M43" s="9"/>
      <c r="N43" s="9"/>
      <c r="O43" s="9"/>
      <c r="P43" s="9"/>
    </row>
    <row r="44" spans="3:16" ht="15">
      <c r="C44" s="3"/>
      <c r="D44" s="12" t="s">
        <v>79</v>
      </c>
      <c r="E44" s="12"/>
      <c r="F44" s="12" t="s">
        <v>80</v>
      </c>
      <c r="G44" s="31"/>
      <c r="H44" s="3"/>
      <c r="I44" s="3"/>
      <c r="L44" s="9"/>
      <c r="M44" s="9"/>
      <c r="N44" s="9"/>
      <c r="O44" s="9"/>
      <c r="P44" s="9"/>
    </row>
    <row r="45" spans="3:16" ht="15">
      <c r="C45" s="3"/>
      <c r="D45" s="12" t="s">
        <v>76</v>
      </c>
      <c r="E45" s="12"/>
      <c r="F45" s="12"/>
      <c r="G45" s="31">
        <v>0.57</v>
      </c>
      <c r="H45" s="32">
        <f>C27*G45</f>
        <v>207.36599999999999</v>
      </c>
      <c r="I45" s="3"/>
      <c r="L45" s="9"/>
      <c r="M45" s="9"/>
      <c r="N45" s="9"/>
      <c r="O45" s="9"/>
      <c r="P45" s="9"/>
    </row>
    <row r="46" spans="3:16" ht="15">
      <c r="C46" s="3"/>
      <c r="D46" s="12" t="s">
        <v>81</v>
      </c>
      <c r="E46" s="12"/>
      <c r="F46" s="12"/>
      <c r="G46" s="31"/>
      <c r="H46" s="3"/>
      <c r="I46" s="3"/>
      <c r="L46" s="9"/>
      <c r="M46" s="9"/>
      <c r="N46" s="9"/>
      <c r="O46" s="9"/>
      <c r="P46" s="9"/>
    </row>
    <row r="47" spans="3:16" ht="15">
      <c r="C47" s="3"/>
      <c r="D47" s="12" t="s">
        <v>82</v>
      </c>
      <c r="E47" s="12"/>
      <c r="F47" s="12"/>
      <c r="G47" s="31">
        <v>0.39</v>
      </c>
      <c r="H47" s="32">
        <f>C27*G47</f>
        <v>141.882</v>
      </c>
      <c r="I47" s="3"/>
      <c r="L47" s="9"/>
      <c r="M47" s="9"/>
      <c r="N47" s="9"/>
      <c r="O47" s="9"/>
      <c r="P47" s="9"/>
    </row>
    <row r="48" spans="3:16" ht="18.75">
      <c r="C48" s="22"/>
      <c r="D48" s="21" t="s">
        <v>27</v>
      </c>
      <c r="E48" s="22"/>
      <c r="F48" s="23" t="s">
        <v>71</v>
      </c>
      <c r="G48" s="27">
        <v>3.11</v>
      </c>
      <c r="H48" s="5">
        <f>C27*G48</f>
        <v>1131.418</v>
      </c>
      <c r="I48" s="3"/>
      <c r="L48" s="9"/>
      <c r="M48" s="9"/>
      <c r="N48" s="9"/>
      <c r="O48" s="9"/>
      <c r="P48" s="9"/>
    </row>
    <row r="49" spans="3:16" ht="18.75">
      <c r="C49" s="22"/>
      <c r="D49" s="21"/>
      <c r="E49" s="22"/>
      <c r="F49" s="23" t="s">
        <v>35</v>
      </c>
      <c r="G49" s="6"/>
      <c r="H49" s="5">
        <f>H32-H35</f>
        <v>1289.42</v>
      </c>
      <c r="I49" s="3"/>
      <c r="L49" s="9"/>
      <c r="M49" s="9"/>
      <c r="N49" s="9"/>
      <c r="O49" s="9"/>
      <c r="P49" s="9"/>
    </row>
    <row r="50" spans="3:16" ht="15.75">
      <c r="C50" s="28" t="s">
        <v>72</v>
      </c>
      <c r="D50" s="28"/>
      <c r="E50" s="28"/>
      <c r="F50" s="28"/>
      <c r="G50" s="29"/>
      <c r="H50" s="29"/>
      <c r="I50" s="3"/>
      <c r="L50" s="9"/>
      <c r="M50" s="9"/>
      <c r="N50" s="9"/>
      <c r="O50" s="9"/>
      <c r="P50" s="9"/>
    </row>
    <row r="51" spans="3:16" ht="15">
      <c r="C51" s="3"/>
      <c r="D51" s="3"/>
      <c r="E51" s="3"/>
      <c r="F51" s="3"/>
      <c r="G51" s="3"/>
      <c r="H51" s="3"/>
      <c r="I51" s="3"/>
      <c r="L51" s="9"/>
      <c r="M51" s="9"/>
      <c r="N51" s="9"/>
      <c r="O51" s="9"/>
      <c r="P51" s="9"/>
    </row>
    <row r="52" spans="3:16" ht="15">
      <c r="C52" s="3"/>
      <c r="D52" s="3"/>
      <c r="E52" s="3"/>
      <c r="F52" s="3"/>
      <c r="G52" s="3"/>
      <c r="H52" s="3"/>
      <c r="I52" s="3"/>
      <c r="L52" s="9"/>
      <c r="M52" s="9"/>
      <c r="N52" s="9"/>
      <c r="O52" s="9"/>
      <c r="P52" s="9"/>
    </row>
    <row r="53" spans="3:16" ht="15">
      <c r="C53" s="6" t="s">
        <v>54</v>
      </c>
      <c r="D53" s="16" t="s">
        <v>28</v>
      </c>
      <c r="E53" s="16"/>
      <c r="F53" s="16"/>
      <c r="G53" s="6">
        <v>1.5</v>
      </c>
      <c r="H53" s="5">
        <v>8995.14</v>
      </c>
      <c r="I53" s="3"/>
      <c r="K53" s="33"/>
      <c r="L53" s="9"/>
      <c r="M53" s="9"/>
      <c r="N53" s="9"/>
      <c r="O53" s="9"/>
      <c r="P53" s="9"/>
    </row>
    <row r="54" spans="3:16" ht="15">
      <c r="C54" s="3"/>
      <c r="D54" s="3" t="s">
        <v>55</v>
      </c>
      <c r="E54" s="3"/>
      <c r="F54" s="3"/>
      <c r="G54" s="3" t="s">
        <v>25</v>
      </c>
      <c r="H54" s="4">
        <v>22923.01</v>
      </c>
      <c r="I54" s="3"/>
      <c r="L54" s="9"/>
      <c r="M54" s="9"/>
      <c r="N54" s="9"/>
      <c r="O54" s="9"/>
      <c r="P54" s="9"/>
    </row>
    <row r="55" spans="3:16" ht="15">
      <c r="C55" s="3"/>
      <c r="D55" s="3" t="s">
        <v>29</v>
      </c>
      <c r="E55" s="3"/>
      <c r="F55" s="3"/>
      <c r="G55" s="3" t="s">
        <v>25</v>
      </c>
      <c r="H55" s="3"/>
      <c r="I55" s="3"/>
      <c r="L55" s="9"/>
      <c r="M55" s="9"/>
      <c r="N55" s="9"/>
      <c r="O55" s="9"/>
      <c r="P55" s="9"/>
    </row>
    <row r="56" spans="3:16" ht="15">
      <c r="C56" s="3"/>
      <c r="D56" s="3"/>
      <c r="E56" s="3"/>
      <c r="F56" s="3"/>
      <c r="G56" s="3"/>
      <c r="H56" s="3"/>
      <c r="I56" s="3"/>
      <c r="L56" s="9"/>
      <c r="M56" s="9"/>
      <c r="N56" s="9"/>
      <c r="O56" s="9"/>
      <c r="P56" s="9"/>
    </row>
    <row r="57" spans="3:16" ht="15">
      <c r="C57" s="3"/>
      <c r="D57" s="3" t="s">
        <v>30</v>
      </c>
      <c r="E57" s="3"/>
      <c r="F57" s="3"/>
      <c r="G57" s="3" t="s">
        <v>25</v>
      </c>
      <c r="H57" s="3"/>
      <c r="I57" s="3"/>
      <c r="L57" s="9"/>
      <c r="M57" s="9"/>
      <c r="N57" s="9"/>
      <c r="O57" s="9"/>
      <c r="P57" s="9"/>
    </row>
    <row r="58" spans="3:16" ht="15">
      <c r="C58" s="3"/>
      <c r="D58" s="3" t="s">
        <v>56</v>
      </c>
      <c r="E58" s="3"/>
      <c r="F58" s="3"/>
      <c r="G58" s="3" t="s">
        <v>25</v>
      </c>
      <c r="H58" s="5">
        <f>H54+H32-H34</f>
        <v>24212.43</v>
      </c>
      <c r="I58" s="3"/>
      <c r="L58" s="9"/>
      <c r="M58" s="9"/>
      <c r="N58" s="9"/>
      <c r="O58" s="9"/>
      <c r="P58" s="9"/>
    </row>
    <row r="59" spans="3:16" ht="15">
      <c r="C59" s="3"/>
      <c r="D59" s="3"/>
      <c r="E59" s="3"/>
      <c r="F59" s="3"/>
      <c r="G59" s="3"/>
      <c r="H59" s="15"/>
      <c r="I59" s="3"/>
      <c r="L59" s="9"/>
      <c r="M59" s="9"/>
      <c r="N59" s="9"/>
      <c r="O59" s="9"/>
      <c r="P59" s="9"/>
    </row>
    <row r="60" spans="5:16" ht="15.75" thickBot="1">
      <c r="E60" s="1" t="s">
        <v>31</v>
      </c>
      <c r="L60" s="9"/>
      <c r="M60" s="9"/>
      <c r="N60" s="9"/>
      <c r="O60" s="9"/>
      <c r="P60" s="9"/>
    </row>
    <row r="61" spans="3:9" ht="15.75" thickBot="1">
      <c r="C61" s="17" t="s">
        <v>28</v>
      </c>
      <c r="D61" s="18"/>
      <c r="E61" s="18"/>
      <c r="F61" s="18" t="s">
        <v>68</v>
      </c>
      <c r="G61" s="18"/>
      <c r="H61" s="24" t="s">
        <v>69</v>
      </c>
      <c r="I61" s="26"/>
    </row>
    <row r="62" spans="3:9" ht="15">
      <c r="C62" s="3" t="s">
        <v>95</v>
      </c>
      <c r="D62" s="3"/>
      <c r="E62" s="3" t="s">
        <v>32</v>
      </c>
      <c r="F62" s="3" t="s">
        <v>33</v>
      </c>
      <c r="G62" s="3" t="s">
        <v>34</v>
      </c>
      <c r="H62" s="3" t="s">
        <v>35</v>
      </c>
      <c r="I62" s="25" t="s">
        <v>36</v>
      </c>
    </row>
    <row r="63" spans="3:9" ht="15" hidden="1">
      <c r="C63" s="3" t="s">
        <v>38</v>
      </c>
      <c r="D63" s="3"/>
      <c r="E63" s="3">
        <v>408.45</v>
      </c>
      <c r="F63" s="3"/>
      <c r="G63" s="3">
        <v>167.51</v>
      </c>
      <c r="H63" s="3"/>
      <c r="I63" s="3">
        <v>240.94</v>
      </c>
    </row>
    <row r="64" spans="3:9" ht="15" hidden="1">
      <c r="C64" s="3" t="s">
        <v>39</v>
      </c>
      <c r="D64" s="3">
        <v>240.94</v>
      </c>
      <c r="E64" s="3">
        <v>408.45</v>
      </c>
      <c r="F64" s="3"/>
      <c r="G64" s="3">
        <v>362.85</v>
      </c>
      <c r="H64" s="3"/>
      <c r="I64" s="3">
        <v>286.54</v>
      </c>
    </row>
    <row r="65" spans="3:9" ht="15" hidden="1">
      <c r="C65" s="3" t="s">
        <v>40</v>
      </c>
      <c r="D65" s="3">
        <v>286.54</v>
      </c>
      <c r="E65" s="3">
        <v>408.45</v>
      </c>
      <c r="F65" s="3"/>
      <c r="G65" s="3">
        <v>282.98</v>
      </c>
      <c r="H65" s="3"/>
      <c r="I65" s="3">
        <v>412.01</v>
      </c>
    </row>
    <row r="66" spans="3:9" ht="15" hidden="1">
      <c r="C66" s="3" t="s">
        <v>41</v>
      </c>
      <c r="D66" s="3">
        <v>412.01</v>
      </c>
      <c r="E66" s="3">
        <v>408.45</v>
      </c>
      <c r="F66" s="3"/>
      <c r="G66" s="3">
        <v>402.58</v>
      </c>
      <c r="H66" s="3"/>
      <c r="I66" s="3">
        <v>417.88</v>
      </c>
    </row>
    <row r="67" spans="3:9" ht="15" hidden="1">
      <c r="C67" s="3" t="s">
        <v>42</v>
      </c>
      <c r="D67" s="3">
        <v>417.88</v>
      </c>
      <c r="E67" s="3">
        <v>408.45</v>
      </c>
      <c r="F67" s="3"/>
      <c r="G67" s="3">
        <v>357.54</v>
      </c>
      <c r="H67" s="3"/>
      <c r="I67" s="3">
        <v>468.79</v>
      </c>
    </row>
    <row r="68" spans="3:9" ht="15" hidden="1">
      <c r="C68" s="3" t="s">
        <v>43</v>
      </c>
      <c r="D68" s="3">
        <v>468.79</v>
      </c>
      <c r="E68" s="3">
        <v>408.45</v>
      </c>
      <c r="F68" s="3"/>
      <c r="G68" s="3">
        <v>411.55</v>
      </c>
      <c r="H68" s="3"/>
      <c r="I68" s="3">
        <v>465.09</v>
      </c>
    </row>
    <row r="69" spans="3:9" ht="15" hidden="1">
      <c r="C69" s="3" t="s">
        <v>44</v>
      </c>
      <c r="D69" s="3">
        <v>465.09</v>
      </c>
      <c r="E69" s="3">
        <v>408.45</v>
      </c>
      <c r="F69" s="3"/>
      <c r="G69" s="3">
        <v>447.07</v>
      </c>
      <c r="H69" s="3"/>
      <c r="I69" s="3">
        <v>427.07</v>
      </c>
    </row>
    <row r="70" spans="3:9" ht="15" hidden="1">
      <c r="C70" s="3" t="s">
        <v>45</v>
      </c>
      <c r="D70" s="3">
        <v>427.07</v>
      </c>
      <c r="E70" s="3">
        <v>408.9</v>
      </c>
      <c r="F70" s="3"/>
      <c r="G70" s="3">
        <v>283.5</v>
      </c>
      <c r="H70" s="3"/>
      <c r="I70" s="3">
        <v>552.47</v>
      </c>
    </row>
    <row r="71" spans="3:9" ht="15" hidden="1">
      <c r="C71" s="3" t="s">
        <v>46</v>
      </c>
      <c r="D71" s="3">
        <v>552.47</v>
      </c>
      <c r="E71" s="3">
        <v>408.9</v>
      </c>
      <c r="F71" s="3"/>
      <c r="G71" s="3">
        <v>426.85</v>
      </c>
      <c r="H71" s="3"/>
      <c r="I71" s="3">
        <v>534.52</v>
      </c>
    </row>
    <row r="72" spans="3:9" ht="15">
      <c r="C72" s="3" t="s">
        <v>94</v>
      </c>
      <c r="D72" s="3"/>
      <c r="E72" s="3"/>
      <c r="F72" s="3">
        <v>79.28</v>
      </c>
      <c r="G72" s="3">
        <v>408.9</v>
      </c>
      <c r="H72" s="3">
        <v>354.96</v>
      </c>
      <c r="I72" s="3">
        <v>133.22</v>
      </c>
    </row>
    <row r="73" spans="3:9" ht="15">
      <c r="C73" s="3"/>
      <c r="D73" s="3"/>
      <c r="E73" s="3"/>
      <c r="F73" s="3"/>
      <c r="G73" s="3"/>
      <c r="H73" s="3"/>
      <c r="I73" s="3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AA86"/>
  <sheetViews>
    <sheetView view="pageBreakPreview" zoomScale="80" zoomScaleSheetLayoutView="80" zoomScalePageLayoutView="0" workbookViewId="0" topLeftCell="A51">
      <selection activeCell="Y80" sqref="Y80"/>
    </sheetView>
  </sheetViews>
  <sheetFormatPr defaultColWidth="9.140625" defaultRowHeight="15" outlineLevelCol="1"/>
  <cols>
    <col min="1" max="1" width="6.8515625" style="125" customWidth="1"/>
    <col min="2" max="2" width="10.00390625" style="48" customWidth="1"/>
    <col min="3" max="3" width="12.57421875" style="48" customWidth="1"/>
    <col min="4" max="4" width="10.57421875" style="48" customWidth="1"/>
    <col min="5" max="5" width="10.28125" style="48" customWidth="1"/>
    <col min="6" max="6" width="8.00390625" style="48" customWidth="1"/>
    <col min="7" max="7" width="11.140625" style="48" customWidth="1"/>
    <col min="8" max="8" width="13.00390625" style="48" customWidth="1"/>
    <col min="9" max="9" width="12.00390625" style="48" customWidth="1"/>
    <col min="10" max="10" width="14.28125" style="48" customWidth="1"/>
    <col min="11" max="11" width="18.421875" style="48" customWidth="1"/>
    <col min="12" max="12" width="13.421875" style="48" hidden="1" customWidth="1" outlineLevel="1"/>
    <col min="13" max="13" width="10.00390625" style="48" hidden="1" customWidth="1" outlineLevel="1"/>
    <col min="14" max="14" width="11.421875" style="48" hidden="1" customWidth="1" outlineLevel="1"/>
    <col min="15" max="15" width="10.28125" style="48" hidden="1" customWidth="1" outlineLevel="1"/>
    <col min="16" max="16" width="6.8515625" style="48" hidden="1" customWidth="1" outlineLevel="1"/>
    <col min="17" max="17" width="10.00390625" style="48" hidden="1" customWidth="1" outlineLevel="1"/>
    <col min="18" max="18" width="7.421875" style="48" hidden="1" customWidth="1" outlineLevel="1"/>
    <col min="19" max="19" width="9.140625" style="48" customWidth="1" collapsed="1"/>
    <col min="20" max="22" width="9.140625" style="48" customWidth="1"/>
    <col min="23" max="23" width="11.140625" style="48" bestFit="1" customWidth="1"/>
    <col min="24" max="27" width="13.140625" style="48" bestFit="1" customWidth="1"/>
    <col min="28" max="43" width="9.140625" style="48" customWidth="1"/>
    <col min="44" max="44" width="3.7109375" style="48" customWidth="1"/>
    <col min="45" max="16384" width="9.140625" style="48" customWidth="1"/>
  </cols>
  <sheetData>
    <row r="1" spans="1:11" ht="12.75" customHeight="1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.75" hidden="1">
      <c r="A2" s="47"/>
      <c r="B2" s="49" t="s">
        <v>125</v>
      </c>
      <c r="C2" s="49"/>
      <c r="D2" s="49" t="s">
        <v>126</v>
      </c>
      <c r="E2" s="49"/>
      <c r="F2" s="49" t="s">
        <v>127</v>
      </c>
      <c r="G2" s="49"/>
      <c r="H2" s="49"/>
      <c r="I2" s="47"/>
      <c r="J2" s="47"/>
      <c r="K2" s="47"/>
    </row>
    <row r="3" spans="1:11" ht="18.75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.5" customHeight="1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8.75" hidden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8.75" hidden="1">
      <c r="A6" s="47"/>
      <c r="B6" s="50"/>
      <c r="C6" s="51" t="s">
        <v>0</v>
      </c>
      <c r="D6" s="51" t="s">
        <v>1</v>
      </c>
      <c r="E6" s="51"/>
      <c r="F6" s="51" t="s">
        <v>2</v>
      </c>
      <c r="G6" s="51" t="s">
        <v>3</v>
      </c>
      <c r="H6" s="51" t="s">
        <v>4</v>
      </c>
      <c r="I6" s="51" t="s">
        <v>5</v>
      </c>
      <c r="J6" s="51"/>
      <c r="K6" s="52"/>
    </row>
    <row r="7" spans="1:11" ht="18.75" hidden="1">
      <c r="A7" s="47"/>
      <c r="B7" s="50"/>
      <c r="C7" s="51" t="s">
        <v>6</v>
      </c>
      <c r="D7" s="51"/>
      <c r="E7" s="51"/>
      <c r="F7" s="51"/>
      <c r="G7" s="51" t="s">
        <v>7</v>
      </c>
      <c r="H7" s="51" t="s">
        <v>8</v>
      </c>
      <c r="I7" s="51" t="s">
        <v>9</v>
      </c>
      <c r="J7" s="51"/>
      <c r="K7" s="52"/>
    </row>
    <row r="8" spans="1:11" ht="18.75" hidden="1">
      <c r="A8" s="47"/>
      <c r="B8" s="50" t="s">
        <v>128</v>
      </c>
      <c r="C8" s="53">
        <v>48.28</v>
      </c>
      <c r="D8" s="53">
        <v>0</v>
      </c>
      <c r="E8" s="53"/>
      <c r="F8" s="54"/>
      <c r="G8" s="50"/>
      <c r="H8" s="53">
        <v>0</v>
      </c>
      <c r="I8" s="54">
        <v>48.28</v>
      </c>
      <c r="J8" s="50"/>
      <c r="K8" s="55"/>
    </row>
    <row r="9" spans="1:11" ht="18.75" hidden="1">
      <c r="A9" s="47"/>
      <c r="B9" s="50" t="s">
        <v>11</v>
      </c>
      <c r="C9" s="53">
        <v>4790.06</v>
      </c>
      <c r="D9" s="53">
        <v>3707.55</v>
      </c>
      <c r="E9" s="53"/>
      <c r="F9" s="54">
        <v>2795.32</v>
      </c>
      <c r="G9" s="50"/>
      <c r="H9" s="53">
        <v>2795.32</v>
      </c>
      <c r="I9" s="54">
        <v>5702.29</v>
      </c>
      <c r="J9" s="50"/>
      <c r="K9" s="55"/>
    </row>
    <row r="10" spans="1:11" ht="18.75" hidden="1">
      <c r="A10" s="47"/>
      <c r="B10" s="50" t="s">
        <v>12</v>
      </c>
      <c r="C10" s="50"/>
      <c r="D10" s="53">
        <f>SUM(D8:D9)</f>
        <v>3707.55</v>
      </c>
      <c r="E10" s="53"/>
      <c r="F10" s="50"/>
      <c r="G10" s="50"/>
      <c r="H10" s="53">
        <f>SUM(H8:H9)</f>
        <v>2795.32</v>
      </c>
      <c r="I10" s="50"/>
      <c r="J10" s="50"/>
      <c r="K10" s="55"/>
    </row>
    <row r="11" spans="1:11" ht="18.75" hidden="1">
      <c r="A11" s="47"/>
      <c r="B11" s="47" t="s">
        <v>129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7.5" customHeight="1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8.25" customHeight="1" hidden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8" ht="18.75" hidden="1">
      <c r="A14" s="47"/>
      <c r="B14" s="56" t="s">
        <v>95</v>
      </c>
      <c r="C14" s="416" t="s">
        <v>14</v>
      </c>
      <c r="D14" s="417"/>
      <c r="E14" s="195"/>
      <c r="F14" s="51"/>
      <c r="G14" s="51"/>
      <c r="H14" s="51"/>
      <c r="I14" s="51" t="s">
        <v>17</v>
      </c>
      <c r="J14" s="55"/>
      <c r="K14" s="55"/>
      <c r="L14" s="58"/>
      <c r="M14" s="58"/>
      <c r="N14" s="58"/>
      <c r="O14" s="58"/>
      <c r="P14" s="58"/>
      <c r="Q14" s="58"/>
      <c r="R14" s="58"/>
    </row>
    <row r="15" spans="1:18" ht="14.25" customHeight="1" hidden="1">
      <c r="A15" s="47"/>
      <c r="B15" s="59"/>
      <c r="C15" s="418"/>
      <c r="D15" s="419"/>
      <c r="E15" s="196"/>
      <c r="F15" s="51"/>
      <c r="G15" s="51"/>
      <c r="H15" s="51" t="s">
        <v>105</v>
      </c>
      <c r="I15" s="51"/>
      <c r="J15" s="55"/>
      <c r="K15" s="55"/>
      <c r="L15" s="58"/>
      <c r="M15" s="58"/>
      <c r="N15" s="58"/>
      <c r="O15" s="58"/>
      <c r="P15" s="58"/>
      <c r="Q15" s="58"/>
      <c r="R15" s="58"/>
    </row>
    <row r="16" spans="1:18" ht="3.75" customHeight="1" hidden="1">
      <c r="A16" s="47"/>
      <c r="B16" s="61"/>
      <c r="C16" s="50"/>
      <c r="D16" s="50"/>
      <c r="E16" s="50"/>
      <c r="F16" s="50"/>
      <c r="G16" s="50"/>
      <c r="H16" s="50"/>
      <c r="I16" s="50"/>
      <c r="J16" s="55"/>
      <c r="K16" s="55"/>
      <c r="L16" s="58"/>
      <c r="M16" s="58"/>
      <c r="N16" s="58"/>
      <c r="O16" s="58"/>
      <c r="P16" s="58"/>
      <c r="Q16" s="58"/>
      <c r="R16" s="58"/>
    </row>
    <row r="17" spans="1:18" ht="13.5" customHeight="1" hidden="1">
      <c r="A17" s="47"/>
      <c r="B17" s="50"/>
      <c r="C17" s="50"/>
      <c r="D17" s="50"/>
      <c r="E17" s="50"/>
      <c r="F17" s="50"/>
      <c r="G17" s="50"/>
      <c r="H17" s="50"/>
      <c r="I17" s="50"/>
      <c r="J17" s="55"/>
      <c r="K17" s="55"/>
      <c r="L17" s="58"/>
      <c r="M17" s="58"/>
      <c r="N17" s="58"/>
      <c r="O17" s="58"/>
      <c r="P17" s="58"/>
      <c r="Q17" s="58"/>
      <c r="R17" s="58"/>
    </row>
    <row r="18" spans="1:18" ht="0.75" customHeight="1" hidden="1">
      <c r="A18" s="47"/>
      <c r="B18" s="50"/>
      <c r="C18" s="50"/>
      <c r="D18" s="50"/>
      <c r="E18" s="50"/>
      <c r="F18" s="50"/>
      <c r="G18" s="50"/>
      <c r="H18" s="50"/>
      <c r="I18" s="50"/>
      <c r="J18" s="55"/>
      <c r="K18" s="55"/>
      <c r="L18" s="58"/>
      <c r="M18" s="58"/>
      <c r="N18" s="58"/>
      <c r="O18" s="58"/>
      <c r="P18" s="58"/>
      <c r="Q18" s="58"/>
      <c r="R18" s="58"/>
    </row>
    <row r="19" spans="1:18" ht="14.25" customHeight="1" hidden="1" thickBot="1">
      <c r="A19" s="47"/>
      <c r="B19" s="50"/>
      <c r="C19" s="50"/>
      <c r="D19" s="50"/>
      <c r="E19" s="50"/>
      <c r="F19" s="50"/>
      <c r="G19" s="50"/>
      <c r="H19" s="50"/>
      <c r="I19" s="50"/>
      <c r="J19" s="55"/>
      <c r="K19" s="55"/>
      <c r="L19" s="58"/>
      <c r="M19" s="58"/>
      <c r="N19" s="58"/>
      <c r="O19" s="58"/>
      <c r="P19" s="58"/>
      <c r="Q19" s="58"/>
      <c r="R19" s="58"/>
    </row>
    <row r="20" spans="1:18" ht="0.75" customHeight="1" hidden="1">
      <c r="A20" s="47"/>
      <c r="B20" s="50"/>
      <c r="C20" s="50"/>
      <c r="D20" s="50"/>
      <c r="E20" s="50"/>
      <c r="F20" s="50"/>
      <c r="G20" s="50"/>
      <c r="H20" s="50"/>
      <c r="I20" s="50"/>
      <c r="J20" s="55"/>
      <c r="K20" s="55"/>
      <c r="L20" s="58"/>
      <c r="M20" s="58"/>
      <c r="N20" s="58"/>
      <c r="O20" s="58"/>
      <c r="P20" s="58"/>
      <c r="Q20" s="58"/>
      <c r="R20" s="58"/>
    </row>
    <row r="21" spans="1:18" ht="19.5" hidden="1" thickBot="1">
      <c r="A21" s="47"/>
      <c r="B21" s="50"/>
      <c r="C21" s="50"/>
      <c r="D21" s="50"/>
      <c r="E21" s="50"/>
      <c r="F21" s="50"/>
      <c r="G21" s="62" t="s">
        <v>130</v>
      </c>
      <c r="H21" s="63" t="s">
        <v>85</v>
      </c>
      <c r="I21" s="50"/>
      <c r="J21" s="55"/>
      <c r="K21" s="55"/>
      <c r="L21" s="58"/>
      <c r="M21" s="58"/>
      <c r="N21" s="58"/>
      <c r="O21" s="58"/>
      <c r="P21" s="58"/>
      <c r="Q21" s="58"/>
      <c r="R21" s="58"/>
    </row>
    <row r="22" spans="1:18" ht="18.75" hidden="1">
      <c r="A22" s="47"/>
      <c r="B22" s="64" t="s">
        <v>63</v>
      </c>
      <c r="C22" s="64"/>
      <c r="D22" s="64"/>
      <c r="E22" s="64"/>
      <c r="F22" s="53"/>
      <c r="G22" s="50">
        <v>347.8</v>
      </c>
      <c r="H22" s="50">
        <v>7.55</v>
      </c>
      <c r="I22" s="54">
        <f>G22*H22</f>
        <v>2625.89</v>
      </c>
      <c r="J22" s="55"/>
      <c r="K22" s="55"/>
      <c r="L22" s="58"/>
      <c r="M22" s="58"/>
      <c r="N22" s="58"/>
      <c r="O22" s="58"/>
      <c r="P22" s="58"/>
      <c r="Q22" s="58"/>
      <c r="R22" s="58"/>
    </row>
    <row r="23" spans="1:18" ht="18.75" hidden="1">
      <c r="A23" s="47"/>
      <c r="B23" s="64" t="s">
        <v>64</v>
      </c>
      <c r="C23" s="64"/>
      <c r="D23" s="64"/>
      <c r="E23" s="64"/>
      <c r="F23" s="50"/>
      <c r="G23" s="50"/>
      <c r="H23" s="50"/>
      <c r="I23" s="50"/>
      <c r="J23" s="55"/>
      <c r="K23" s="55"/>
      <c r="L23" s="58"/>
      <c r="M23" s="58"/>
      <c r="N23" s="58"/>
      <c r="O23" s="58"/>
      <c r="P23" s="58"/>
      <c r="Q23" s="58"/>
      <c r="R23" s="58"/>
    </row>
    <row r="24" spans="1:18" ht="2.25" customHeight="1" hidden="1">
      <c r="A24" s="47"/>
      <c r="B24" s="64" t="s">
        <v>65</v>
      </c>
      <c r="C24" s="64" t="s">
        <v>66</v>
      </c>
      <c r="D24" s="64"/>
      <c r="E24" s="64"/>
      <c r="F24" s="50"/>
      <c r="G24" s="50"/>
      <c r="H24" s="50"/>
      <c r="I24" s="50"/>
      <c r="J24" s="55"/>
      <c r="K24" s="55"/>
      <c r="L24" s="58"/>
      <c r="M24" s="58"/>
      <c r="N24" s="58"/>
      <c r="O24" s="58"/>
      <c r="P24" s="58"/>
      <c r="Q24" s="58"/>
      <c r="R24" s="58"/>
    </row>
    <row r="25" spans="1:18" ht="14.25" customHeight="1" hidden="1">
      <c r="A25" s="47"/>
      <c r="B25" s="64" t="s">
        <v>67</v>
      </c>
      <c r="C25" s="64"/>
      <c r="D25" s="64"/>
      <c r="E25" s="64"/>
      <c r="F25" s="50"/>
      <c r="G25" s="50"/>
      <c r="H25" s="50"/>
      <c r="I25" s="50"/>
      <c r="J25" s="55"/>
      <c r="K25" s="55"/>
      <c r="L25" s="58"/>
      <c r="M25" s="58"/>
      <c r="N25" s="58"/>
      <c r="O25" s="58"/>
      <c r="P25" s="58"/>
      <c r="Q25" s="58"/>
      <c r="R25" s="58"/>
    </row>
    <row r="26" spans="1:18" ht="18.75" hidden="1">
      <c r="A26" s="47"/>
      <c r="B26" s="50"/>
      <c r="C26" s="50"/>
      <c r="D26" s="50"/>
      <c r="E26" s="50"/>
      <c r="F26" s="50"/>
      <c r="G26" s="50"/>
      <c r="H26" s="50"/>
      <c r="I26" s="50"/>
      <c r="J26" s="55"/>
      <c r="K26" s="55"/>
      <c r="L26" s="58"/>
      <c r="M26" s="58"/>
      <c r="N26" s="58"/>
      <c r="O26" s="58"/>
      <c r="P26" s="58"/>
      <c r="Q26" s="58"/>
      <c r="R26" s="58"/>
    </row>
    <row r="27" spans="1:18" ht="0.75" customHeight="1" hidden="1">
      <c r="A27" s="47"/>
      <c r="B27" s="50"/>
      <c r="C27" s="50"/>
      <c r="D27" s="50"/>
      <c r="E27" s="50"/>
      <c r="F27" s="50"/>
      <c r="G27" s="50"/>
      <c r="H27" s="50"/>
      <c r="I27" s="50"/>
      <c r="J27" s="55"/>
      <c r="K27" s="55"/>
      <c r="L27" s="58"/>
      <c r="M27" s="58"/>
      <c r="N27" s="58"/>
      <c r="O27" s="58"/>
      <c r="P27" s="58"/>
      <c r="Q27" s="58"/>
      <c r="R27" s="58"/>
    </row>
    <row r="28" spans="1:18" ht="3.75" customHeight="1" hidden="1">
      <c r="A28" s="47"/>
      <c r="B28" s="50"/>
      <c r="C28" s="50"/>
      <c r="D28" s="50"/>
      <c r="E28" s="50"/>
      <c r="F28" s="50"/>
      <c r="G28" s="50"/>
      <c r="H28" s="50"/>
      <c r="I28" s="50"/>
      <c r="J28" s="55"/>
      <c r="K28" s="55"/>
      <c r="L28" s="58"/>
      <c r="M28" s="58"/>
      <c r="N28" s="58"/>
      <c r="O28" s="58"/>
      <c r="P28" s="58"/>
      <c r="Q28" s="58"/>
      <c r="R28" s="58"/>
    </row>
    <row r="29" spans="1:18" ht="18.75" hidden="1">
      <c r="A29" s="47"/>
      <c r="B29" s="50"/>
      <c r="C29" s="50"/>
      <c r="D29" s="50"/>
      <c r="E29" s="50"/>
      <c r="F29" s="50"/>
      <c r="G29" s="50"/>
      <c r="H29" s="50"/>
      <c r="I29" s="50"/>
      <c r="J29" s="55"/>
      <c r="K29" s="55"/>
      <c r="L29" s="58"/>
      <c r="M29" s="58"/>
      <c r="N29" s="58"/>
      <c r="O29" s="58"/>
      <c r="P29" s="58"/>
      <c r="Q29" s="58"/>
      <c r="R29" s="58"/>
    </row>
    <row r="30" spans="1:18" ht="0.75" customHeight="1" hidden="1">
      <c r="A30" s="47"/>
      <c r="B30" s="50"/>
      <c r="C30" s="50"/>
      <c r="D30" s="50"/>
      <c r="E30" s="50"/>
      <c r="F30" s="50"/>
      <c r="G30" s="50"/>
      <c r="H30" s="50"/>
      <c r="I30" s="50"/>
      <c r="J30" s="55"/>
      <c r="K30" s="55"/>
      <c r="L30" s="58"/>
      <c r="M30" s="58"/>
      <c r="N30" s="58"/>
      <c r="O30" s="58"/>
      <c r="P30" s="58"/>
      <c r="Q30" s="58"/>
      <c r="R30" s="58"/>
    </row>
    <row r="31" spans="1:18" ht="18.75" hidden="1">
      <c r="A31" s="47"/>
      <c r="B31" s="50"/>
      <c r="C31" s="50"/>
      <c r="D31" s="50"/>
      <c r="E31" s="50"/>
      <c r="F31" s="50"/>
      <c r="G31" s="50"/>
      <c r="H31" s="50"/>
      <c r="I31" s="50"/>
      <c r="J31" s="55"/>
      <c r="K31" s="55"/>
      <c r="L31" s="58"/>
      <c r="M31" s="58"/>
      <c r="N31" s="58"/>
      <c r="O31" s="58"/>
      <c r="P31" s="58"/>
      <c r="Q31" s="58"/>
      <c r="R31" s="58"/>
    </row>
    <row r="32" spans="1:18" ht="18.75" hidden="1">
      <c r="A32" s="47"/>
      <c r="B32" s="50"/>
      <c r="C32" s="50"/>
      <c r="D32" s="50"/>
      <c r="E32" s="50"/>
      <c r="F32" s="50"/>
      <c r="G32" s="50"/>
      <c r="H32" s="50"/>
      <c r="I32" s="50"/>
      <c r="J32" s="55"/>
      <c r="K32" s="55"/>
      <c r="L32" s="58"/>
      <c r="M32" s="58"/>
      <c r="N32" s="58"/>
      <c r="O32" s="58"/>
      <c r="P32" s="58"/>
      <c r="Q32" s="58"/>
      <c r="R32" s="58"/>
    </row>
    <row r="33" spans="1:18" ht="18.75" hidden="1">
      <c r="A33" s="47"/>
      <c r="B33" s="50"/>
      <c r="C33" s="50"/>
      <c r="D33" s="50"/>
      <c r="E33" s="50"/>
      <c r="F33" s="50"/>
      <c r="G33" s="51"/>
      <c r="H33" s="51"/>
      <c r="I33" s="65"/>
      <c r="J33" s="55"/>
      <c r="K33" s="55"/>
      <c r="L33" s="58"/>
      <c r="M33" s="58"/>
      <c r="N33" s="58"/>
      <c r="O33" s="58"/>
      <c r="P33" s="58"/>
      <c r="Q33" s="58"/>
      <c r="R33" s="58"/>
    </row>
    <row r="34" spans="1:18" ht="18.75" hidden="1">
      <c r="A34" s="47"/>
      <c r="B34" s="50"/>
      <c r="C34" s="50"/>
      <c r="D34" s="50"/>
      <c r="E34" s="50"/>
      <c r="F34" s="50"/>
      <c r="G34" s="50"/>
      <c r="H34" s="50" t="s">
        <v>18</v>
      </c>
      <c r="I34" s="66">
        <f>SUM(I17:I33)</f>
        <v>2625.89</v>
      </c>
      <c r="J34" s="55"/>
      <c r="K34" s="55"/>
      <c r="L34" s="58"/>
      <c r="M34" s="58"/>
      <c r="N34" s="58"/>
      <c r="O34" s="58"/>
      <c r="P34" s="58"/>
      <c r="Q34" s="58"/>
      <c r="R34" s="58"/>
    </row>
    <row r="35" spans="1:11" ht="15">
      <c r="A35" s="420" t="s">
        <v>131</v>
      </c>
      <c r="B35" s="420"/>
      <c r="C35" s="420"/>
      <c r="D35" s="420"/>
      <c r="E35" s="420"/>
      <c r="F35" s="420"/>
      <c r="G35" s="420"/>
      <c r="H35" s="420"/>
      <c r="I35" s="420"/>
      <c r="J35" s="420"/>
      <c r="K35" s="420"/>
    </row>
    <row r="36" spans="1:11" ht="15">
      <c r="A36" s="420"/>
      <c r="B36" s="420"/>
      <c r="C36" s="420"/>
      <c r="D36" s="420"/>
      <c r="E36" s="420"/>
      <c r="F36" s="420"/>
      <c r="G36" s="420"/>
      <c r="H36" s="420"/>
      <c r="I36" s="420"/>
      <c r="J36" s="420"/>
      <c r="K36" s="420"/>
    </row>
    <row r="37" spans="1:11" ht="18.75" hidden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ht="18.75" hidden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27" ht="18.75">
      <c r="A39" s="67"/>
      <c r="B39" s="68"/>
      <c r="C39" s="68"/>
      <c r="D39" s="68"/>
      <c r="E39" s="68"/>
      <c r="F39" s="68"/>
      <c r="G39" s="68"/>
      <c r="H39" s="67"/>
      <c r="I39" s="67"/>
      <c r="J39" s="47"/>
      <c r="K39" s="47"/>
      <c r="W39" s="458" t="s">
        <v>203</v>
      </c>
      <c r="X39" s="458"/>
      <c r="Y39" s="458"/>
      <c r="Z39" s="458"/>
      <c r="AA39" s="458"/>
    </row>
    <row r="40" spans="1:27" ht="18.75">
      <c r="A40" s="67"/>
      <c r="B40" s="67" t="s">
        <v>132</v>
      </c>
      <c r="C40" s="68"/>
      <c r="D40" s="68"/>
      <c r="E40" s="68"/>
      <c r="F40" s="68"/>
      <c r="G40" s="67"/>
      <c r="H40" s="68"/>
      <c r="I40" s="67"/>
      <c r="J40" s="47"/>
      <c r="K40" s="47"/>
      <c r="V40" s="155" t="s">
        <v>204</v>
      </c>
      <c r="W40" s="148" t="s">
        <v>186</v>
      </c>
      <c r="X40" s="148" t="s">
        <v>187</v>
      </c>
      <c r="Y40" s="148" t="s">
        <v>8</v>
      </c>
      <c r="Z40" s="148" t="s">
        <v>188</v>
      </c>
      <c r="AA40" s="148" t="s">
        <v>189</v>
      </c>
    </row>
    <row r="41" spans="1:27" ht="18.75">
      <c r="A41" s="67"/>
      <c r="B41" s="68" t="s">
        <v>133</v>
      </c>
      <c r="C41" s="67" t="s">
        <v>134</v>
      </c>
      <c r="D41" s="67"/>
      <c r="E41" s="67"/>
      <c r="F41" s="68"/>
      <c r="G41" s="67"/>
      <c r="H41" s="68"/>
      <c r="I41" s="67"/>
      <c r="J41" s="47"/>
      <c r="K41" s="47"/>
      <c r="V41" s="149" t="s">
        <v>190</v>
      </c>
      <c r="W41" s="150">
        <v>154.12000000000012</v>
      </c>
      <c r="X41" s="150">
        <v>408.9</v>
      </c>
      <c r="Y41" s="150">
        <v>332.76</v>
      </c>
      <c r="Z41" s="150">
        <v>230.2600000000001</v>
      </c>
      <c r="AA41" s="150">
        <v>0</v>
      </c>
    </row>
    <row r="42" spans="1:27" ht="18.75">
      <c r="A42" s="67"/>
      <c r="B42" s="68" t="s">
        <v>135</v>
      </c>
      <c r="C42" s="69">
        <v>363.79999999999995</v>
      </c>
      <c r="D42" s="67" t="s">
        <v>136</v>
      </c>
      <c r="E42" s="67"/>
      <c r="F42" s="68"/>
      <c r="G42" s="67"/>
      <c r="H42" s="68"/>
      <c r="I42" s="67"/>
      <c r="J42" s="47"/>
      <c r="K42" s="47"/>
      <c r="V42" s="149" t="s">
        <v>191</v>
      </c>
      <c r="W42" s="161">
        <v>230.2600000000001</v>
      </c>
      <c r="X42" s="161">
        <v>408.9</v>
      </c>
      <c r="Y42" s="161">
        <v>347.8</v>
      </c>
      <c r="Z42" s="150">
        <v>291.36000000000007</v>
      </c>
      <c r="AA42" s="161">
        <v>0</v>
      </c>
    </row>
    <row r="43" spans="1:27" ht="18" customHeight="1">
      <c r="A43" s="67"/>
      <c r="B43" s="68" t="s">
        <v>137</v>
      </c>
      <c r="C43" s="70" t="s">
        <v>215</v>
      </c>
      <c r="D43" s="67" t="s">
        <v>185</v>
      </c>
      <c r="E43" s="67"/>
      <c r="F43" s="67"/>
      <c r="G43" s="68"/>
      <c r="H43" s="68"/>
      <c r="I43" s="67"/>
      <c r="J43" s="47"/>
      <c r="K43" s="47"/>
      <c r="V43" s="149" t="s">
        <v>192</v>
      </c>
      <c r="W43" s="161">
        <v>291.36000000000007</v>
      </c>
      <c r="X43" s="161">
        <v>408.9</v>
      </c>
      <c r="Y43" s="161">
        <v>408.81000000000006</v>
      </c>
      <c r="Z43" s="150">
        <v>291.44999999999993</v>
      </c>
      <c r="AA43" s="151"/>
    </row>
    <row r="44" spans="1:27" ht="18" customHeight="1">
      <c r="A44" s="67"/>
      <c r="B44" s="68"/>
      <c r="C44" s="70"/>
      <c r="D44" s="67"/>
      <c r="E44" s="67"/>
      <c r="F44" s="67"/>
      <c r="G44" s="68"/>
      <c r="H44" s="68"/>
      <c r="I44" s="67"/>
      <c r="J44" s="47"/>
      <c r="K44" s="47"/>
      <c r="V44" s="149" t="s">
        <v>193</v>
      </c>
      <c r="W44" s="161">
        <v>291.44999999999993</v>
      </c>
      <c r="X44" s="178">
        <v>408.9</v>
      </c>
      <c r="Y44" s="178">
        <v>290.11</v>
      </c>
      <c r="Z44" s="150">
        <v>410.2399999999999</v>
      </c>
      <c r="AA44" s="152"/>
    </row>
    <row r="45" spans="1:27" s="77" customFormat="1" ht="56.25">
      <c r="A45" s="71"/>
      <c r="B45" s="72"/>
      <c r="C45" s="73"/>
      <c r="D45" s="71"/>
      <c r="E45" s="71"/>
      <c r="F45" s="71"/>
      <c r="G45" s="74" t="s">
        <v>140</v>
      </c>
      <c r="H45" s="75" t="s">
        <v>1</v>
      </c>
      <c r="I45" s="75" t="s">
        <v>2</v>
      </c>
      <c r="J45" s="76" t="s">
        <v>141</v>
      </c>
      <c r="K45" s="76" t="s">
        <v>142</v>
      </c>
      <c r="V45" s="149" t="s">
        <v>194</v>
      </c>
      <c r="W45" s="161">
        <v>410.2399999999999</v>
      </c>
      <c r="X45" s="161">
        <v>408.9</v>
      </c>
      <c r="Y45" s="161">
        <v>502.14</v>
      </c>
      <c r="Z45" s="150">
        <v>316.9999999999999</v>
      </c>
      <c r="AA45" s="151"/>
    </row>
    <row r="46" spans="1:27" ht="18.75">
      <c r="A46" s="67"/>
      <c r="B46" s="68"/>
      <c r="C46" s="70"/>
      <c r="D46" s="67"/>
      <c r="E46" s="67"/>
      <c r="F46" s="67"/>
      <c r="G46" s="78" t="s">
        <v>25</v>
      </c>
      <c r="H46" s="78" t="s">
        <v>25</v>
      </c>
      <c r="I46" s="78" t="s">
        <v>25</v>
      </c>
      <c r="J46" s="79"/>
      <c r="K46" s="79"/>
      <c r="V46" s="149" t="s">
        <v>195</v>
      </c>
      <c r="W46" s="161">
        <v>316.9999999999999</v>
      </c>
      <c r="X46" s="161">
        <v>408.9</v>
      </c>
      <c r="Y46" s="161">
        <v>331.72</v>
      </c>
      <c r="Z46" s="150">
        <v>394.17999999999984</v>
      </c>
      <c r="AA46" s="151"/>
    </row>
    <row r="47" spans="1:27" ht="33" customHeight="1">
      <c r="A47" s="67"/>
      <c r="B47" s="421" t="s">
        <v>143</v>
      </c>
      <c r="C47" s="421"/>
      <c r="D47" s="421"/>
      <c r="E47" s="421"/>
      <c r="F47" s="421"/>
      <c r="G47" s="80">
        <f>G49+G50</f>
        <v>12.58</v>
      </c>
      <c r="H47" s="81">
        <f>ROUND(G47*C42,2)-0.01</f>
        <v>4576.59</v>
      </c>
      <c r="I47" s="81">
        <f>M48+N48</f>
        <v>5151.530000000001</v>
      </c>
      <c r="J47" s="82">
        <f>J49+J50</f>
        <v>2622.9979999999996</v>
      </c>
      <c r="K47" s="82">
        <f>K49+K50</f>
        <v>2528.532000000001</v>
      </c>
      <c r="M47" s="142" t="s">
        <v>144</v>
      </c>
      <c r="N47" s="142" t="s">
        <v>145</v>
      </c>
      <c r="O47" s="142" t="s">
        <v>183</v>
      </c>
      <c r="P47" s="142" t="s">
        <v>146</v>
      </c>
      <c r="V47" s="149" t="s">
        <v>196</v>
      </c>
      <c r="W47" s="161">
        <f>Z46</f>
        <v>394.17999999999984</v>
      </c>
      <c r="X47" s="161">
        <f>H53</f>
        <v>408.9</v>
      </c>
      <c r="Y47" s="161">
        <f>I53</f>
        <v>399.97</v>
      </c>
      <c r="Z47" s="150">
        <f aca="true" t="shared" si="0" ref="Z47:Z52">W47+X47-Y47</f>
        <v>403.1099999999998</v>
      </c>
      <c r="AA47" s="151"/>
    </row>
    <row r="48" spans="1:27" ht="18" customHeight="1">
      <c r="A48" s="67"/>
      <c r="B48" s="422" t="s">
        <v>147</v>
      </c>
      <c r="C48" s="423"/>
      <c r="D48" s="423"/>
      <c r="E48" s="423"/>
      <c r="F48" s="424"/>
      <c r="G48" s="80"/>
      <c r="H48" s="84"/>
      <c r="I48" s="84"/>
      <c r="J48" s="79"/>
      <c r="K48" s="79"/>
      <c r="M48" s="208">
        <v>5151.530000000001</v>
      </c>
      <c r="N48" s="208">
        <v>0</v>
      </c>
      <c r="O48" s="209">
        <v>408.9</v>
      </c>
      <c r="P48" s="208">
        <v>399.97</v>
      </c>
      <c r="Q48" s="180">
        <v>403.10999999999996</v>
      </c>
      <c r="V48" s="149" t="s">
        <v>197</v>
      </c>
      <c r="W48" s="161"/>
      <c r="X48" s="151"/>
      <c r="Y48" s="151"/>
      <c r="Z48" s="150">
        <f t="shared" si="0"/>
        <v>0</v>
      </c>
      <c r="AA48" s="151"/>
    </row>
    <row r="49" spans="1:27" ht="18" customHeight="1">
      <c r="A49" s="67"/>
      <c r="B49" s="425" t="s">
        <v>11</v>
      </c>
      <c r="C49" s="425"/>
      <c r="D49" s="425"/>
      <c r="E49" s="425"/>
      <c r="F49" s="425"/>
      <c r="G49" s="80">
        <f>G59</f>
        <v>7.21</v>
      </c>
      <c r="H49" s="84">
        <f>ROUND(G49*C42,2)</f>
        <v>2623</v>
      </c>
      <c r="I49" s="84">
        <f>H49</f>
        <v>2623</v>
      </c>
      <c r="J49" s="82">
        <f>H59</f>
        <v>2622.9979999999996</v>
      </c>
      <c r="K49" s="82">
        <f>I49-J49</f>
        <v>0.0020000000004074536</v>
      </c>
      <c r="V49" s="149" t="s">
        <v>198</v>
      </c>
      <c r="W49" s="161"/>
      <c r="X49" s="151"/>
      <c r="Y49" s="151"/>
      <c r="Z49" s="150">
        <f t="shared" si="0"/>
        <v>0</v>
      </c>
      <c r="AA49" s="151"/>
    </row>
    <row r="50" spans="1:27" ht="18.75">
      <c r="A50" s="67"/>
      <c r="B50" s="425" t="s">
        <v>27</v>
      </c>
      <c r="C50" s="425"/>
      <c r="D50" s="425"/>
      <c r="E50" s="425"/>
      <c r="F50" s="425"/>
      <c r="G50" s="80">
        <v>5.37</v>
      </c>
      <c r="H50" s="84">
        <f>ROUND(G50*C42,2)</f>
        <v>1953.61</v>
      </c>
      <c r="I50" s="84">
        <f>I47-I49</f>
        <v>2528.5300000000007</v>
      </c>
      <c r="J50" s="82">
        <f>H66</f>
        <v>0</v>
      </c>
      <c r="K50" s="82">
        <f>I50-J50</f>
        <v>2528.5300000000007</v>
      </c>
      <c r="V50" s="149" t="s">
        <v>199</v>
      </c>
      <c r="W50" s="161"/>
      <c r="X50" s="151"/>
      <c r="Y50" s="151"/>
      <c r="Z50" s="150">
        <f t="shared" si="0"/>
        <v>0</v>
      </c>
      <c r="AA50" s="151"/>
    </row>
    <row r="51" spans="1:27" ht="39" customHeight="1">
      <c r="A51" s="67"/>
      <c r="B51" s="47"/>
      <c r="C51" s="47"/>
      <c r="D51" s="47"/>
      <c r="E51" s="47"/>
      <c r="F51" s="47"/>
      <c r="G51" s="47"/>
      <c r="H51" s="47"/>
      <c r="I51" s="47"/>
      <c r="J51" s="47"/>
      <c r="K51" s="47"/>
      <c r="V51" s="149" t="s">
        <v>200</v>
      </c>
      <c r="W51" s="161"/>
      <c r="X51" s="151"/>
      <c r="Y51" s="151"/>
      <c r="Z51" s="150">
        <f t="shared" si="0"/>
        <v>0</v>
      </c>
      <c r="AA51" s="151"/>
    </row>
    <row r="52" spans="1:27" ht="18" customHeight="1">
      <c r="A52" s="47"/>
      <c r="B52" s="68"/>
      <c r="C52" s="70"/>
      <c r="D52" s="67"/>
      <c r="E52" s="67"/>
      <c r="F52" s="67"/>
      <c r="G52" s="140" t="s">
        <v>178</v>
      </c>
      <c r="H52" s="140" t="s">
        <v>1</v>
      </c>
      <c r="I52" s="140" t="s">
        <v>2</v>
      </c>
      <c r="J52" s="141" t="s">
        <v>179</v>
      </c>
      <c r="K52" s="141" t="s">
        <v>180</v>
      </c>
      <c r="V52" s="149" t="s">
        <v>201</v>
      </c>
      <c r="W52" s="161"/>
      <c r="X52" s="151"/>
      <c r="Y52" s="151"/>
      <c r="Z52" s="150">
        <f t="shared" si="0"/>
        <v>0</v>
      </c>
      <c r="AA52" s="151"/>
    </row>
    <row r="53" spans="2:27" s="49" customFormat="1" ht="18" customHeight="1">
      <c r="B53" s="426" t="s">
        <v>177</v>
      </c>
      <c r="C53" s="426"/>
      <c r="D53" s="426"/>
      <c r="E53" s="426"/>
      <c r="F53" s="455"/>
      <c r="G53" s="140">
        <f>'06 14 г'!J53</f>
        <v>394.17999999999984</v>
      </c>
      <c r="H53" s="140">
        <f>O48</f>
        <v>408.9</v>
      </c>
      <c r="I53" s="140">
        <f>P48</f>
        <v>399.97</v>
      </c>
      <c r="J53" s="139">
        <f>G53+H53-I53</f>
        <v>403.1099999999998</v>
      </c>
      <c r="K53" s="139">
        <v>0</v>
      </c>
      <c r="V53" s="153" t="s">
        <v>202</v>
      </c>
      <c r="W53" s="154">
        <f>SUM(W41:W52)</f>
        <v>2088.6099999999997</v>
      </c>
      <c r="X53" s="154">
        <f>SUM(X41:X52)</f>
        <v>2862.3</v>
      </c>
      <c r="Y53" s="154">
        <f>SUM(Y41:Y52)</f>
        <v>2613.3100000000004</v>
      </c>
      <c r="Z53" s="154">
        <f>SUM(Z41:Z52)</f>
        <v>2337.5999999999995</v>
      </c>
      <c r="AA53" s="154">
        <f>SUM(AA41:AA52)</f>
        <v>0</v>
      </c>
    </row>
    <row r="54" spans="1:11" ht="18" customHeight="1">
      <c r="A54" s="47"/>
      <c r="B54" s="90"/>
      <c r="C54" s="90"/>
      <c r="D54" s="167"/>
      <c r="E54" s="167"/>
      <c r="F54" s="167"/>
      <c r="G54" s="91"/>
      <c r="H54" s="92"/>
      <c r="I54" s="92"/>
      <c r="J54" s="93"/>
      <c r="K54" s="94"/>
    </row>
    <row r="55" spans="1:11" ht="56.25" customHeight="1">
      <c r="A55" s="47"/>
      <c r="B55" s="68"/>
      <c r="C55" s="70"/>
      <c r="D55" s="67"/>
      <c r="E55" s="67"/>
      <c r="F55" s="67"/>
      <c r="G55" s="68"/>
      <c r="H55" s="68"/>
      <c r="I55" s="67"/>
      <c r="J55" s="47"/>
      <c r="K55" s="47"/>
    </row>
    <row r="56" spans="1:11" ht="18.75">
      <c r="A56" s="67"/>
      <c r="B56" s="47"/>
      <c r="C56" s="95"/>
      <c r="D56" s="96"/>
      <c r="E56" s="96"/>
      <c r="F56" s="96"/>
      <c r="G56" s="97" t="s">
        <v>140</v>
      </c>
      <c r="H56" s="97" t="s">
        <v>149</v>
      </c>
      <c r="I56" s="67"/>
      <c r="J56" s="47"/>
      <c r="K56" s="47"/>
    </row>
    <row r="57" spans="1:11" ht="18.75">
      <c r="A57" s="67"/>
      <c r="B57" s="47"/>
      <c r="C57" s="95"/>
      <c r="D57" s="96"/>
      <c r="E57" s="96"/>
      <c r="F57" s="96"/>
      <c r="G57" s="78" t="s">
        <v>25</v>
      </c>
      <c r="H57" s="78" t="s">
        <v>25</v>
      </c>
      <c r="I57" s="67"/>
      <c r="J57" s="47"/>
      <c r="K57" s="47"/>
    </row>
    <row r="58" spans="1:12" ht="36.75" customHeight="1">
      <c r="A58" s="98" t="s">
        <v>150</v>
      </c>
      <c r="B58" s="456" t="s">
        <v>176</v>
      </c>
      <c r="C58" s="457"/>
      <c r="D58" s="457"/>
      <c r="E58" s="457"/>
      <c r="F58" s="457"/>
      <c r="G58" s="50"/>
      <c r="H58" s="81">
        <f>ROUND(H59+H66,2)</f>
        <v>2623</v>
      </c>
      <c r="I58" s="67"/>
      <c r="J58" s="47"/>
      <c r="K58" s="47"/>
      <c r="L58" s="99">
        <f>I47-H58</f>
        <v>2528.5300000000007</v>
      </c>
    </row>
    <row r="59" spans="1:12" ht="18.75">
      <c r="A59" s="100" t="s">
        <v>152</v>
      </c>
      <c r="B59" s="428" t="s">
        <v>153</v>
      </c>
      <c r="C59" s="429"/>
      <c r="D59" s="429"/>
      <c r="E59" s="429"/>
      <c r="F59" s="430"/>
      <c r="G59" s="101">
        <f>G60+G61+G63+G65</f>
        <v>7.21</v>
      </c>
      <c r="H59" s="199">
        <f>H60+H61+H63+H65</f>
        <v>2622.9979999999996</v>
      </c>
      <c r="I59" s="67"/>
      <c r="J59" s="47"/>
      <c r="K59" s="47"/>
      <c r="L59" s="103" t="e">
        <f>G72+L58</f>
        <v>#VALUE!</v>
      </c>
    </row>
    <row r="60" spans="1:11" ht="34.5" customHeight="1">
      <c r="A60" s="197" t="s">
        <v>154</v>
      </c>
      <c r="B60" s="431" t="s">
        <v>155</v>
      </c>
      <c r="C60" s="432"/>
      <c r="D60" s="432"/>
      <c r="E60" s="432"/>
      <c r="F60" s="432"/>
      <c r="G60" s="198">
        <v>1.34</v>
      </c>
      <c r="H60" s="199">
        <f>ROUND(G60*C42,2)</f>
        <v>487.49</v>
      </c>
      <c r="I60" s="67"/>
      <c r="J60" s="47"/>
      <c r="K60" s="106"/>
    </row>
    <row r="61" spans="1:11" ht="18.75">
      <c r="A61" s="425" t="s">
        <v>156</v>
      </c>
      <c r="B61" s="433" t="s">
        <v>157</v>
      </c>
      <c r="C61" s="434"/>
      <c r="D61" s="434"/>
      <c r="E61" s="434"/>
      <c r="F61" s="434"/>
      <c r="G61" s="435">
        <v>2.02</v>
      </c>
      <c r="H61" s="436">
        <f>ROUND(G61*C42,2)</f>
        <v>734.88</v>
      </c>
      <c r="I61" s="67"/>
      <c r="J61" s="47"/>
      <c r="K61" s="47"/>
    </row>
    <row r="62" spans="1:11" ht="18.75" customHeight="1">
      <c r="A62" s="425"/>
      <c r="B62" s="434"/>
      <c r="C62" s="434"/>
      <c r="D62" s="434"/>
      <c r="E62" s="434"/>
      <c r="F62" s="434"/>
      <c r="G62" s="435"/>
      <c r="H62" s="436"/>
      <c r="I62" s="67"/>
      <c r="J62" s="47"/>
      <c r="K62" s="47"/>
    </row>
    <row r="63" spans="1:11" ht="21" customHeight="1">
      <c r="A63" s="425" t="s">
        <v>158</v>
      </c>
      <c r="B63" s="433" t="s">
        <v>159</v>
      </c>
      <c r="C63" s="434"/>
      <c r="D63" s="434"/>
      <c r="E63" s="434"/>
      <c r="F63" s="434"/>
      <c r="G63" s="435">
        <v>1.31</v>
      </c>
      <c r="H63" s="436">
        <f>G63*C42</f>
        <v>476.578</v>
      </c>
      <c r="I63" s="67"/>
      <c r="J63" s="47"/>
      <c r="K63" s="47"/>
    </row>
    <row r="64" spans="1:11" ht="18.75">
      <c r="A64" s="425"/>
      <c r="B64" s="434"/>
      <c r="C64" s="434"/>
      <c r="D64" s="434"/>
      <c r="E64" s="434"/>
      <c r="F64" s="434"/>
      <c r="G64" s="435"/>
      <c r="H64" s="436"/>
      <c r="I64" s="67"/>
      <c r="J64" s="47"/>
      <c r="K64" s="47"/>
    </row>
    <row r="65" spans="1:11" ht="37.5">
      <c r="A65" s="197" t="s">
        <v>160</v>
      </c>
      <c r="B65" s="434" t="s">
        <v>161</v>
      </c>
      <c r="C65" s="434"/>
      <c r="D65" s="434"/>
      <c r="E65" s="434"/>
      <c r="F65" s="434"/>
      <c r="G65" s="97">
        <v>2.54</v>
      </c>
      <c r="H65" s="107">
        <f>ROUND(G65*C42,2)</f>
        <v>924.05</v>
      </c>
      <c r="I65" s="67"/>
      <c r="J65" s="47"/>
      <c r="K65" s="47"/>
    </row>
    <row r="66" spans="1:11" ht="18.75">
      <c r="A66" s="81" t="s">
        <v>162</v>
      </c>
      <c r="B66" s="437" t="s">
        <v>163</v>
      </c>
      <c r="C66" s="438"/>
      <c r="D66" s="438"/>
      <c r="E66" s="438"/>
      <c r="F66" s="438"/>
      <c r="G66" s="81"/>
      <c r="H66" s="81">
        <f>H68+H69+H70</f>
        <v>0</v>
      </c>
      <c r="I66" s="67"/>
      <c r="J66" s="47"/>
      <c r="K66" s="47"/>
    </row>
    <row r="67" spans="1:11" ht="38.25" customHeight="1">
      <c r="A67" s="108"/>
      <c r="B67" s="439" t="s">
        <v>182</v>
      </c>
      <c r="C67" s="432"/>
      <c r="D67" s="432"/>
      <c r="E67" s="432"/>
      <c r="F67" s="432"/>
      <c r="G67" s="109"/>
      <c r="H67" s="109"/>
      <c r="I67" s="67"/>
      <c r="J67" s="47"/>
      <c r="K67" s="47"/>
    </row>
    <row r="68" spans="1:11" ht="18.75">
      <c r="A68" s="108"/>
      <c r="B68" s="440" t="s">
        <v>175</v>
      </c>
      <c r="C68" s="441"/>
      <c r="D68" s="441"/>
      <c r="E68" s="441"/>
      <c r="F68" s="442"/>
      <c r="G68" s="107"/>
      <c r="H68" s="110"/>
      <c r="I68" s="67"/>
      <c r="J68" s="47"/>
      <c r="K68" s="47"/>
    </row>
    <row r="69" spans="1:11" ht="15" customHeight="1">
      <c r="A69" s="108"/>
      <c r="B69" s="440" t="s">
        <v>175</v>
      </c>
      <c r="C69" s="441"/>
      <c r="D69" s="441"/>
      <c r="E69" s="441"/>
      <c r="F69" s="442"/>
      <c r="G69" s="107"/>
      <c r="H69" s="110"/>
      <c r="I69" s="67"/>
      <c r="J69" s="47"/>
      <c r="K69" s="47"/>
    </row>
    <row r="70" spans="1:11" ht="18.75" customHeight="1">
      <c r="A70" s="108"/>
      <c r="B70" s="440" t="s">
        <v>175</v>
      </c>
      <c r="C70" s="441"/>
      <c r="D70" s="441"/>
      <c r="E70" s="441"/>
      <c r="F70" s="442"/>
      <c r="G70" s="107"/>
      <c r="H70" s="110"/>
      <c r="I70" s="67"/>
      <c r="J70" s="47"/>
      <c r="K70" s="47"/>
    </row>
    <row r="71" spans="1:11" ht="18.75">
      <c r="A71" s="108"/>
      <c r="B71" s="111"/>
      <c r="C71" s="112"/>
      <c r="D71" s="112"/>
      <c r="E71" s="112"/>
      <c r="F71" s="112"/>
      <c r="G71" s="114"/>
      <c r="H71" s="67"/>
      <c r="I71" s="67"/>
      <c r="J71" s="47"/>
      <c r="K71" s="47"/>
    </row>
    <row r="72" spans="1:11" ht="18.75">
      <c r="A72" s="108"/>
      <c r="B72" s="111"/>
      <c r="C72" s="112"/>
      <c r="D72" s="112"/>
      <c r="E72" s="112"/>
      <c r="F72" s="112"/>
      <c r="G72" s="443" t="s">
        <v>27</v>
      </c>
      <c r="H72" s="444"/>
      <c r="I72" s="452" t="s">
        <v>148</v>
      </c>
      <c r="J72" s="444"/>
      <c r="K72" s="47"/>
    </row>
    <row r="73" spans="1:11" ht="18.75">
      <c r="A73" s="108"/>
      <c r="B73" s="111"/>
      <c r="C73" s="112"/>
      <c r="D73" s="112"/>
      <c r="E73" s="112"/>
      <c r="F73" s="112"/>
      <c r="G73" s="453" t="s">
        <v>25</v>
      </c>
      <c r="H73" s="454"/>
      <c r="I73" s="453" t="s">
        <v>25</v>
      </c>
      <c r="J73" s="454"/>
      <c r="K73" s="47"/>
    </row>
    <row r="74" spans="1:13" s="58" customFormat="1" ht="18.75">
      <c r="A74" s="108"/>
      <c r="B74" s="445" t="s">
        <v>167</v>
      </c>
      <c r="C74" s="438"/>
      <c r="D74" s="438"/>
      <c r="E74" s="438"/>
      <c r="F74" s="446"/>
      <c r="G74" s="435">
        <f>'06 14 г'!G75:H75</f>
        <v>1886.380000000001</v>
      </c>
      <c r="H74" s="447"/>
      <c r="I74" s="435">
        <f>'06 14 г'!I75:J75</f>
        <v>15958.679999999998</v>
      </c>
      <c r="J74" s="447"/>
      <c r="K74" s="55"/>
      <c r="L74" s="115" t="s">
        <v>168</v>
      </c>
      <c r="M74" s="115" t="s">
        <v>169</v>
      </c>
    </row>
    <row r="75" spans="1:13" ht="18.75">
      <c r="A75" s="68"/>
      <c r="B75" s="445" t="s">
        <v>170</v>
      </c>
      <c r="C75" s="438"/>
      <c r="D75" s="438"/>
      <c r="E75" s="438"/>
      <c r="F75" s="446"/>
      <c r="G75" s="435">
        <f>G74+I47-H58</f>
        <v>4414.910000000002</v>
      </c>
      <c r="H75" s="447"/>
      <c r="I75" s="448">
        <f>I74+K53+I53+E54</f>
        <v>16358.649999999998</v>
      </c>
      <c r="J75" s="447"/>
      <c r="K75" s="47"/>
      <c r="L75" s="85">
        <f>G75</f>
        <v>4414.910000000002</v>
      </c>
      <c r="M75" s="85">
        <f>I75</f>
        <v>16358.649999999998</v>
      </c>
    </row>
    <row r="76" spans="1:11" ht="18.75">
      <c r="A76" s="67"/>
      <c r="B76" s="67"/>
      <c r="C76" s="67"/>
      <c r="D76" s="67"/>
      <c r="E76" s="67"/>
      <c r="F76" s="67"/>
      <c r="G76" s="69"/>
      <c r="H76" s="69"/>
      <c r="I76" s="67"/>
      <c r="J76" s="47"/>
      <c r="K76" s="47"/>
    </row>
    <row r="77" spans="1:17" ht="18.75">
      <c r="A77" s="67"/>
      <c r="B77" s="47"/>
      <c r="C77" s="47"/>
      <c r="D77" s="47"/>
      <c r="E77" s="47"/>
      <c r="F77" s="47"/>
      <c r="G77" s="116"/>
      <c r="H77" s="117" t="s">
        <v>171</v>
      </c>
      <c r="I77" s="67"/>
      <c r="J77" s="47"/>
      <c r="K77" s="47"/>
      <c r="L77" s="459"/>
      <c r="M77" s="460"/>
      <c r="N77" s="460"/>
      <c r="O77" s="460"/>
      <c r="P77" s="460"/>
      <c r="Q77" s="460"/>
    </row>
    <row r="78" spans="1:17" ht="18" customHeight="1">
      <c r="A78" s="67"/>
      <c r="B78" s="47"/>
      <c r="C78" s="47"/>
      <c r="D78" s="47"/>
      <c r="E78" s="47"/>
      <c r="F78" s="47"/>
      <c r="G78" s="67"/>
      <c r="H78" s="67"/>
      <c r="I78" s="67"/>
      <c r="J78" s="47"/>
      <c r="K78" s="47"/>
      <c r="L78" s="181"/>
      <c r="M78" s="182"/>
      <c r="N78" s="181"/>
      <c r="O78" s="181"/>
      <c r="P78" s="181"/>
      <c r="Q78" s="183"/>
    </row>
    <row r="79" spans="1:17" ht="18.75" hidden="1">
      <c r="A79" s="67"/>
      <c r="B79" s="47"/>
      <c r="C79" s="47"/>
      <c r="D79" s="47"/>
      <c r="E79" s="47"/>
      <c r="F79" s="47"/>
      <c r="G79" s="47"/>
      <c r="H79" s="67"/>
      <c r="I79" s="67"/>
      <c r="J79" s="47"/>
      <c r="K79" s="47"/>
      <c r="L79" s="184"/>
      <c r="M79" s="185"/>
      <c r="N79" s="185"/>
      <c r="O79" s="185"/>
      <c r="P79" s="185"/>
      <c r="Q79" s="185"/>
    </row>
    <row r="80" spans="1:17" ht="18.75" hidden="1">
      <c r="A80" s="67"/>
      <c r="B80" s="47"/>
      <c r="C80" s="47"/>
      <c r="D80" s="47"/>
      <c r="E80" s="47"/>
      <c r="F80" s="47"/>
      <c r="G80" s="47"/>
      <c r="H80" s="67"/>
      <c r="I80" s="67"/>
      <c r="J80" s="47"/>
      <c r="K80" s="47"/>
      <c r="L80" s="184"/>
      <c r="M80" s="185"/>
      <c r="N80" s="185"/>
      <c r="O80" s="185"/>
      <c r="P80" s="185"/>
      <c r="Q80" s="185"/>
    </row>
    <row r="81" spans="1:17" ht="18.75">
      <c r="A81" s="67"/>
      <c r="B81" s="47"/>
      <c r="C81" s="47"/>
      <c r="D81" s="47"/>
      <c r="E81" s="47"/>
      <c r="F81" s="47"/>
      <c r="G81" s="47"/>
      <c r="H81" s="67"/>
      <c r="I81" s="67"/>
      <c r="J81" s="47"/>
      <c r="K81" s="47"/>
      <c r="L81" s="184"/>
      <c r="M81" s="185"/>
      <c r="N81" s="185"/>
      <c r="O81" s="185"/>
      <c r="P81" s="185"/>
      <c r="Q81" s="185"/>
    </row>
    <row r="82" spans="2:17" ht="18.75">
      <c r="B82" s="47"/>
      <c r="C82" s="47"/>
      <c r="D82" s="47"/>
      <c r="E82" s="47"/>
      <c r="F82" s="47"/>
      <c r="G82" s="47"/>
      <c r="H82" s="67"/>
      <c r="I82" s="67"/>
      <c r="J82" s="47"/>
      <c r="K82" s="47"/>
      <c r="L82" s="184"/>
      <c r="M82" s="185"/>
      <c r="N82" s="185"/>
      <c r="O82" s="185"/>
      <c r="P82" s="185"/>
      <c r="Q82" s="185"/>
    </row>
    <row r="83" spans="1:17" ht="18.75">
      <c r="A83" s="187" t="s">
        <v>212</v>
      </c>
      <c r="B83" s="47"/>
      <c r="C83" s="47"/>
      <c r="D83" s="47"/>
      <c r="E83" s="47"/>
      <c r="F83" s="47"/>
      <c r="G83" s="47"/>
      <c r="H83" s="67"/>
      <c r="I83" s="67"/>
      <c r="J83" s="47"/>
      <c r="K83" s="47"/>
      <c r="L83" s="184"/>
      <c r="M83" s="185"/>
      <c r="N83" s="185"/>
      <c r="O83" s="186"/>
      <c r="P83" s="186"/>
      <c r="Q83" s="185"/>
    </row>
    <row r="84" spans="1:17" ht="18.75">
      <c r="A84" s="187" t="s">
        <v>213</v>
      </c>
      <c r="B84" s="47"/>
      <c r="C84" s="47"/>
      <c r="D84" s="47"/>
      <c r="E84" s="47"/>
      <c r="F84" s="47" t="s">
        <v>31</v>
      </c>
      <c r="G84" s="47"/>
      <c r="H84" s="67"/>
      <c r="I84" s="67"/>
      <c r="J84" s="47"/>
      <c r="K84" s="47" t="s">
        <v>173</v>
      </c>
      <c r="L84" s="184"/>
      <c r="M84" s="185"/>
      <c r="N84" s="185"/>
      <c r="O84" s="185"/>
      <c r="P84" s="185"/>
      <c r="Q84" s="185"/>
    </row>
    <row r="85" spans="8:17" ht="18.75">
      <c r="H85" s="47"/>
      <c r="I85" s="47"/>
      <c r="J85" s="47"/>
      <c r="K85" s="47"/>
      <c r="L85" s="184"/>
      <c r="M85" s="128"/>
      <c r="N85" s="58"/>
      <c r="O85" s="58"/>
      <c r="P85" s="58"/>
      <c r="Q85" s="128"/>
    </row>
    <row r="86" spans="1:17" ht="18.7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58"/>
      <c r="M86" s="128"/>
      <c r="N86" s="58"/>
      <c r="O86" s="58"/>
      <c r="P86" s="58"/>
      <c r="Q86" s="58"/>
    </row>
  </sheetData>
  <sheetProtection password="ECC7" sheet="1" formatCells="0" formatColumns="0" formatRows="0" insertColumns="0" insertRows="0" insertHyperlinks="0" deleteColumns="0" deleteRows="0" sort="0" autoFilter="0" pivotTables="0"/>
  <mergeCells count="36">
    <mergeCell ref="C14:D15"/>
    <mergeCell ref="A35:K36"/>
    <mergeCell ref="W39:AA39"/>
    <mergeCell ref="B47:F47"/>
    <mergeCell ref="B48:F48"/>
    <mergeCell ref="B49:F49"/>
    <mergeCell ref="B50:F50"/>
    <mergeCell ref="B53:F53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I74:J74"/>
    <mergeCell ref="B65:F65"/>
    <mergeCell ref="B66:F66"/>
    <mergeCell ref="B67:F67"/>
    <mergeCell ref="B68:F68"/>
    <mergeCell ref="B69:F69"/>
    <mergeCell ref="B70:F70"/>
    <mergeCell ref="B75:F75"/>
    <mergeCell ref="G75:H75"/>
    <mergeCell ref="I75:J75"/>
    <mergeCell ref="L77:Q77"/>
    <mergeCell ref="G72:H72"/>
    <mergeCell ref="I72:J72"/>
    <mergeCell ref="G73:H73"/>
    <mergeCell ref="I73:J73"/>
    <mergeCell ref="B74:F74"/>
    <mergeCell ref="G74:H74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86"/>
  <sheetViews>
    <sheetView view="pageBreakPreview" zoomScale="80" zoomScaleSheetLayoutView="80" zoomScalePageLayoutView="0" workbookViewId="0" topLeftCell="A54">
      <selection activeCell="Y80" sqref="Y80"/>
    </sheetView>
  </sheetViews>
  <sheetFormatPr defaultColWidth="9.140625" defaultRowHeight="15" outlineLevelCol="1"/>
  <cols>
    <col min="1" max="1" width="6.8515625" style="125" customWidth="1"/>
    <col min="2" max="2" width="10.00390625" style="48" customWidth="1"/>
    <col min="3" max="3" width="12.57421875" style="48" customWidth="1"/>
    <col min="4" max="4" width="10.57421875" style="48" customWidth="1"/>
    <col min="5" max="5" width="10.28125" style="48" customWidth="1"/>
    <col min="6" max="6" width="8.00390625" style="48" customWidth="1"/>
    <col min="7" max="7" width="11.140625" style="48" customWidth="1"/>
    <col min="8" max="8" width="13.00390625" style="48" customWidth="1"/>
    <col min="9" max="9" width="12.00390625" style="48" customWidth="1"/>
    <col min="10" max="10" width="14.28125" style="48" customWidth="1"/>
    <col min="11" max="11" width="18.421875" style="48" customWidth="1"/>
    <col min="12" max="12" width="13.421875" style="48" hidden="1" customWidth="1" outlineLevel="1"/>
    <col min="13" max="13" width="10.00390625" style="48" hidden="1" customWidth="1" outlineLevel="1"/>
    <col min="14" max="14" width="11.421875" style="48" hidden="1" customWidth="1" outlineLevel="1"/>
    <col min="15" max="15" width="10.28125" style="48" hidden="1" customWidth="1" outlineLevel="1"/>
    <col min="16" max="16" width="8.00390625" style="48" hidden="1" customWidth="1" outlineLevel="1"/>
    <col min="17" max="17" width="10.00390625" style="48" hidden="1" customWidth="1" outlineLevel="1"/>
    <col min="18" max="18" width="7.421875" style="48" hidden="1" customWidth="1" outlineLevel="1"/>
    <col min="19" max="19" width="9.140625" style="48" customWidth="1" collapsed="1"/>
    <col min="20" max="22" width="9.140625" style="48" customWidth="1"/>
    <col min="23" max="23" width="11.140625" style="48" bestFit="1" customWidth="1"/>
    <col min="24" max="27" width="13.140625" style="48" bestFit="1" customWidth="1"/>
    <col min="28" max="43" width="9.140625" style="48" customWidth="1"/>
    <col min="44" max="44" width="3.7109375" style="48" customWidth="1"/>
    <col min="45" max="16384" width="9.140625" style="48" customWidth="1"/>
  </cols>
  <sheetData>
    <row r="1" spans="1:11" ht="12.75" customHeight="1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.75" hidden="1">
      <c r="A2" s="47"/>
      <c r="B2" s="49" t="s">
        <v>125</v>
      </c>
      <c r="C2" s="49"/>
      <c r="D2" s="49" t="s">
        <v>126</v>
      </c>
      <c r="E2" s="49"/>
      <c r="F2" s="49" t="s">
        <v>127</v>
      </c>
      <c r="G2" s="49"/>
      <c r="H2" s="49"/>
      <c r="I2" s="47"/>
      <c r="J2" s="47"/>
      <c r="K2" s="47"/>
    </row>
    <row r="3" spans="1:11" ht="18.75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.5" customHeight="1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8.75" hidden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8.75" hidden="1">
      <c r="A6" s="47"/>
      <c r="B6" s="50"/>
      <c r="C6" s="51" t="s">
        <v>0</v>
      </c>
      <c r="D6" s="51" t="s">
        <v>1</v>
      </c>
      <c r="E6" s="51"/>
      <c r="F6" s="51" t="s">
        <v>2</v>
      </c>
      <c r="G6" s="51" t="s">
        <v>3</v>
      </c>
      <c r="H6" s="51" t="s">
        <v>4</v>
      </c>
      <c r="I6" s="51" t="s">
        <v>5</v>
      </c>
      <c r="J6" s="51"/>
      <c r="K6" s="52"/>
    </row>
    <row r="7" spans="1:11" ht="18.75" hidden="1">
      <c r="A7" s="47"/>
      <c r="B7" s="50"/>
      <c r="C7" s="51" t="s">
        <v>6</v>
      </c>
      <c r="D7" s="51"/>
      <c r="E7" s="51"/>
      <c r="F7" s="51"/>
      <c r="G7" s="51" t="s">
        <v>7</v>
      </c>
      <c r="H7" s="51" t="s">
        <v>8</v>
      </c>
      <c r="I7" s="51" t="s">
        <v>9</v>
      </c>
      <c r="J7" s="51"/>
      <c r="K7" s="52"/>
    </row>
    <row r="8" spans="1:11" ht="18.75" hidden="1">
      <c r="A8" s="47"/>
      <c r="B8" s="50" t="s">
        <v>128</v>
      </c>
      <c r="C8" s="53">
        <v>48.28</v>
      </c>
      <c r="D8" s="53">
        <v>0</v>
      </c>
      <c r="E8" s="53"/>
      <c r="F8" s="54"/>
      <c r="G8" s="50"/>
      <c r="H8" s="53">
        <v>0</v>
      </c>
      <c r="I8" s="54">
        <v>48.28</v>
      </c>
      <c r="J8" s="50"/>
      <c r="K8" s="55"/>
    </row>
    <row r="9" spans="1:11" ht="18.75" hidden="1">
      <c r="A9" s="47"/>
      <c r="B9" s="50" t="s">
        <v>11</v>
      </c>
      <c r="C9" s="53">
        <v>4790.06</v>
      </c>
      <c r="D9" s="53">
        <v>3707.55</v>
      </c>
      <c r="E9" s="53"/>
      <c r="F9" s="54">
        <v>2795.32</v>
      </c>
      <c r="G9" s="50"/>
      <c r="H9" s="53">
        <v>2795.32</v>
      </c>
      <c r="I9" s="54">
        <v>5702.29</v>
      </c>
      <c r="J9" s="50"/>
      <c r="K9" s="55"/>
    </row>
    <row r="10" spans="1:11" ht="18.75" hidden="1">
      <c r="A10" s="47"/>
      <c r="B10" s="50" t="s">
        <v>12</v>
      </c>
      <c r="C10" s="50"/>
      <c r="D10" s="53">
        <f>SUM(D8:D9)</f>
        <v>3707.55</v>
      </c>
      <c r="E10" s="53"/>
      <c r="F10" s="50"/>
      <c r="G10" s="50"/>
      <c r="H10" s="53">
        <f>SUM(H8:H9)</f>
        <v>2795.32</v>
      </c>
      <c r="I10" s="50"/>
      <c r="J10" s="50"/>
      <c r="K10" s="55"/>
    </row>
    <row r="11" spans="1:11" ht="18.75" hidden="1">
      <c r="A11" s="47"/>
      <c r="B11" s="47" t="s">
        <v>129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7.5" customHeight="1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8.25" customHeight="1" hidden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8" ht="18.75" hidden="1">
      <c r="A14" s="47"/>
      <c r="B14" s="56" t="s">
        <v>95</v>
      </c>
      <c r="C14" s="416" t="s">
        <v>14</v>
      </c>
      <c r="D14" s="417"/>
      <c r="E14" s="203"/>
      <c r="F14" s="51"/>
      <c r="G14" s="51"/>
      <c r="H14" s="51"/>
      <c r="I14" s="51" t="s">
        <v>17</v>
      </c>
      <c r="J14" s="55"/>
      <c r="K14" s="55"/>
      <c r="L14" s="58"/>
      <c r="M14" s="58"/>
      <c r="N14" s="58"/>
      <c r="O14" s="58"/>
      <c r="P14" s="58"/>
      <c r="Q14" s="58"/>
      <c r="R14" s="58"/>
    </row>
    <row r="15" spans="1:18" ht="14.25" customHeight="1" hidden="1">
      <c r="A15" s="47"/>
      <c r="B15" s="59"/>
      <c r="C15" s="418"/>
      <c r="D15" s="419"/>
      <c r="E15" s="204"/>
      <c r="F15" s="51"/>
      <c r="G15" s="51"/>
      <c r="H15" s="51" t="s">
        <v>105</v>
      </c>
      <c r="I15" s="51"/>
      <c r="J15" s="55"/>
      <c r="K15" s="55"/>
      <c r="L15" s="58"/>
      <c r="M15" s="58"/>
      <c r="N15" s="58"/>
      <c r="O15" s="58"/>
      <c r="P15" s="58"/>
      <c r="Q15" s="58"/>
      <c r="R15" s="58"/>
    </row>
    <row r="16" spans="1:18" ht="3.75" customHeight="1" hidden="1">
      <c r="A16" s="47"/>
      <c r="B16" s="61"/>
      <c r="C16" s="50"/>
      <c r="D16" s="50"/>
      <c r="E16" s="50"/>
      <c r="F16" s="50"/>
      <c r="G16" s="50"/>
      <c r="H16" s="50"/>
      <c r="I16" s="50"/>
      <c r="J16" s="55"/>
      <c r="K16" s="55"/>
      <c r="L16" s="58"/>
      <c r="M16" s="58"/>
      <c r="N16" s="58"/>
      <c r="O16" s="58"/>
      <c r="P16" s="58"/>
      <c r="Q16" s="58"/>
      <c r="R16" s="58"/>
    </row>
    <row r="17" spans="1:18" ht="13.5" customHeight="1" hidden="1">
      <c r="A17" s="47"/>
      <c r="B17" s="50"/>
      <c r="C17" s="50"/>
      <c r="D17" s="50"/>
      <c r="E17" s="50"/>
      <c r="F17" s="50"/>
      <c r="G17" s="50"/>
      <c r="H17" s="50"/>
      <c r="I17" s="50"/>
      <c r="J17" s="55"/>
      <c r="K17" s="55"/>
      <c r="L17" s="58"/>
      <c r="M17" s="58"/>
      <c r="N17" s="58"/>
      <c r="O17" s="58"/>
      <c r="P17" s="58"/>
      <c r="Q17" s="58"/>
      <c r="R17" s="58"/>
    </row>
    <row r="18" spans="1:18" ht="0.75" customHeight="1" hidden="1">
      <c r="A18" s="47"/>
      <c r="B18" s="50"/>
      <c r="C18" s="50"/>
      <c r="D18" s="50"/>
      <c r="E18" s="50"/>
      <c r="F18" s="50"/>
      <c r="G18" s="50"/>
      <c r="H18" s="50"/>
      <c r="I18" s="50"/>
      <c r="J18" s="55"/>
      <c r="K18" s="55"/>
      <c r="L18" s="58"/>
      <c r="M18" s="58"/>
      <c r="N18" s="58"/>
      <c r="O18" s="58"/>
      <c r="P18" s="58"/>
      <c r="Q18" s="58"/>
      <c r="R18" s="58"/>
    </row>
    <row r="19" spans="1:18" ht="14.25" customHeight="1" hidden="1" thickBot="1">
      <c r="A19" s="47"/>
      <c r="B19" s="50"/>
      <c r="C19" s="50"/>
      <c r="D19" s="50"/>
      <c r="E19" s="50"/>
      <c r="F19" s="50"/>
      <c r="G19" s="50"/>
      <c r="H19" s="50"/>
      <c r="I19" s="50"/>
      <c r="J19" s="55"/>
      <c r="K19" s="55"/>
      <c r="L19" s="58"/>
      <c r="M19" s="58"/>
      <c r="N19" s="58"/>
      <c r="O19" s="58"/>
      <c r="P19" s="58"/>
      <c r="Q19" s="58"/>
      <c r="R19" s="58"/>
    </row>
    <row r="20" spans="1:18" ht="0.75" customHeight="1" hidden="1">
      <c r="A20" s="47"/>
      <c r="B20" s="50"/>
      <c r="C20" s="50"/>
      <c r="D20" s="50"/>
      <c r="E20" s="50"/>
      <c r="F20" s="50"/>
      <c r="G20" s="50"/>
      <c r="H20" s="50"/>
      <c r="I20" s="50"/>
      <c r="J20" s="55"/>
      <c r="K20" s="55"/>
      <c r="L20" s="58"/>
      <c r="M20" s="58"/>
      <c r="N20" s="58"/>
      <c r="O20" s="58"/>
      <c r="P20" s="58"/>
      <c r="Q20" s="58"/>
      <c r="R20" s="58"/>
    </row>
    <row r="21" spans="1:18" ht="19.5" hidden="1" thickBot="1">
      <c r="A21" s="47"/>
      <c r="B21" s="50"/>
      <c r="C21" s="50"/>
      <c r="D21" s="50"/>
      <c r="E21" s="50"/>
      <c r="F21" s="50"/>
      <c r="G21" s="62" t="s">
        <v>130</v>
      </c>
      <c r="H21" s="63" t="s">
        <v>85</v>
      </c>
      <c r="I21" s="50"/>
      <c r="J21" s="55"/>
      <c r="K21" s="55"/>
      <c r="L21" s="58"/>
      <c r="M21" s="58"/>
      <c r="N21" s="58"/>
      <c r="O21" s="58"/>
      <c r="P21" s="58"/>
      <c r="Q21" s="58"/>
      <c r="R21" s="58"/>
    </row>
    <row r="22" spans="1:18" ht="18.75" hidden="1">
      <c r="A22" s="47"/>
      <c r="B22" s="64" t="s">
        <v>63</v>
      </c>
      <c r="C22" s="64"/>
      <c r="D22" s="64"/>
      <c r="E22" s="64"/>
      <c r="F22" s="53"/>
      <c r="G22" s="50">
        <v>347.8</v>
      </c>
      <c r="H22" s="50">
        <v>7.55</v>
      </c>
      <c r="I22" s="54">
        <f>G22*H22</f>
        <v>2625.89</v>
      </c>
      <c r="J22" s="55"/>
      <c r="K22" s="55"/>
      <c r="L22" s="58"/>
      <c r="M22" s="58"/>
      <c r="N22" s="58"/>
      <c r="O22" s="58"/>
      <c r="P22" s="58"/>
      <c r="Q22" s="58"/>
      <c r="R22" s="58"/>
    </row>
    <row r="23" spans="1:18" ht="18.75" hidden="1">
      <c r="A23" s="47"/>
      <c r="B23" s="64" t="s">
        <v>64</v>
      </c>
      <c r="C23" s="64"/>
      <c r="D23" s="64"/>
      <c r="E23" s="64"/>
      <c r="F23" s="50"/>
      <c r="G23" s="50"/>
      <c r="H23" s="50"/>
      <c r="I23" s="50"/>
      <c r="J23" s="55"/>
      <c r="K23" s="55"/>
      <c r="L23" s="58"/>
      <c r="M23" s="58"/>
      <c r="N23" s="58"/>
      <c r="O23" s="58"/>
      <c r="P23" s="58"/>
      <c r="Q23" s="58"/>
      <c r="R23" s="58"/>
    </row>
    <row r="24" spans="1:18" ht="2.25" customHeight="1" hidden="1">
      <c r="A24" s="47"/>
      <c r="B24" s="64" t="s">
        <v>65</v>
      </c>
      <c r="C24" s="64" t="s">
        <v>66</v>
      </c>
      <c r="D24" s="64"/>
      <c r="E24" s="64"/>
      <c r="F24" s="50"/>
      <c r="G24" s="50"/>
      <c r="H24" s="50"/>
      <c r="I24" s="50"/>
      <c r="J24" s="55"/>
      <c r="K24" s="55"/>
      <c r="L24" s="58"/>
      <c r="M24" s="58"/>
      <c r="N24" s="58"/>
      <c r="O24" s="58"/>
      <c r="P24" s="58"/>
      <c r="Q24" s="58"/>
      <c r="R24" s="58"/>
    </row>
    <row r="25" spans="1:18" ht="14.25" customHeight="1" hidden="1">
      <c r="A25" s="47"/>
      <c r="B25" s="64" t="s">
        <v>67</v>
      </c>
      <c r="C25" s="64"/>
      <c r="D25" s="64"/>
      <c r="E25" s="64"/>
      <c r="F25" s="50"/>
      <c r="G25" s="50"/>
      <c r="H25" s="50"/>
      <c r="I25" s="50"/>
      <c r="J25" s="55"/>
      <c r="K25" s="55"/>
      <c r="L25" s="58"/>
      <c r="M25" s="58"/>
      <c r="N25" s="58"/>
      <c r="O25" s="58"/>
      <c r="P25" s="58"/>
      <c r="Q25" s="58"/>
      <c r="R25" s="58"/>
    </row>
    <row r="26" spans="1:18" ht="18.75" hidden="1">
      <c r="A26" s="47"/>
      <c r="B26" s="50"/>
      <c r="C26" s="50"/>
      <c r="D26" s="50"/>
      <c r="E26" s="50"/>
      <c r="F26" s="50"/>
      <c r="G26" s="50"/>
      <c r="H26" s="50"/>
      <c r="I26" s="50"/>
      <c r="J26" s="55"/>
      <c r="K26" s="55"/>
      <c r="L26" s="58"/>
      <c r="M26" s="58"/>
      <c r="N26" s="58"/>
      <c r="O26" s="58"/>
      <c r="P26" s="58"/>
      <c r="Q26" s="58"/>
      <c r="R26" s="58"/>
    </row>
    <row r="27" spans="1:18" ht="0.75" customHeight="1" hidden="1">
      <c r="A27" s="47"/>
      <c r="B27" s="50"/>
      <c r="C27" s="50"/>
      <c r="D27" s="50"/>
      <c r="E27" s="50"/>
      <c r="F27" s="50"/>
      <c r="G27" s="50"/>
      <c r="H27" s="50"/>
      <c r="I27" s="50"/>
      <c r="J27" s="55"/>
      <c r="K27" s="55"/>
      <c r="L27" s="58"/>
      <c r="M27" s="58"/>
      <c r="N27" s="58"/>
      <c r="O27" s="58"/>
      <c r="P27" s="58"/>
      <c r="Q27" s="58"/>
      <c r="R27" s="58"/>
    </row>
    <row r="28" spans="1:18" ht="3.75" customHeight="1" hidden="1">
      <c r="A28" s="47"/>
      <c r="B28" s="50"/>
      <c r="C28" s="50"/>
      <c r="D28" s="50"/>
      <c r="E28" s="50"/>
      <c r="F28" s="50"/>
      <c r="G28" s="50"/>
      <c r="H28" s="50"/>
      <c r="I28" s="50"/>
      <c r="J28" s="55"/>
      <c r="K28" s="55"/>
      <c r="L28" s="58"/>
      <c r="M28" s="58"/>
      <c r="N28" s="58"/>
      <c r="O28" s="58"/>
      <c r="P28" s="58"/>
      <c r="Q28" s="58"/>
      <c r="R28" s="58"/>
    </row>
    <row r="29" spans="1:18" ht="18.75" hidden="1">
      <c r="A29" s="47"/>
      <c r="B29" s="50"/>
      <c r="C29" s="50"/>
      <c r="D29" s="50"/>
      <c r="E29" s="50"/>
      <c r="F29" s="50"/>
      <c r="G29" s="50"/>
      <c r="H29" s="50"/>
      <c r="I29" s="50"/>
      <c r="J29" s="55"/>
      <c r="K29" s="55"/>
      <c r="L29" s="58"/>
      <c r="M29" s="58"/>
      <c r="N29" s="58"/>
      <c r="O29" s="58"/>
      <c r="P29" s="58"/>
      <c r="Q29" s="58"/>
      <c r="R29" s="58"/>
    </row>
    <row r="30" spans="1:18" ht="0.75" customHeight="1" hidden="1">
      <c r="A30" s="47"/>
      <c r="B30" s="50"/>
      <c r="C30" s="50"/>
      <c r="D30" s="50"/>
      <c r="E30" s="50"/>
      <c r="F30" s="50"/>
      <c r="G30" s="50"/>
      <c r="H30" s="50"/>
      <c r="I30" s="50"/>
      <c r="J30" s="55"/>
      <c r="K30" s="55"/>
      <c r="L30" s="58"/>
      <c r="M30" s="58"/>
      <c r="N30" s="58"/>
      <c r="O30" s="58"/>
      <c r="P30" s="58"/>
      <c r="Q30" s="58"/>
      <c r="R30" s="58"/>
    </row>
    <row r="31" spans="1:18" ht="18.75" hidden="1">
      <c r="A31" s="47"/>
      <c r="B31" s="50"/>
      <c r="C31" s="50"/>
      <c r="D31" s="50"/>
      <c r="E31" s="50"/>
      <c r="F31" s="50"/>
      <c r="G31" s="50"/>
      <c r="H31" s="50"/>
      <c r="I31" s="50"/>
      <c r="J31" s="55"/>
      <c r="K31" s="55"/>
      <c r="L31" s="58"/>
      <c r="M31" s="58"/>
      <c r="N31" s="58"/>
      <c r="O31" s="58"/>
      <c r="P31" s="58"/>
      <c r="Q31" s="58"/>
      <c r="R31" s="58"/>
    </row>
    <row r="32" spans="1:18" ht="18.75" hidden="1">
      <c r="A32" s="47"/>
      <c r="B32" s="50"/>
      <c r="C32" s="50"/>
      <c r="D32" s="50"/>
      <c r="E32" s="50"/>
      <c r="F32" s="50"/>
      <c r="G32" s="50"/>
      <c r="H32" s="50"/>
      <c r="I32" s="50"/>
      <c r="J32" s="55"/>
      <c r="K32" s="55"/>
      <c r="L32" s="58"/>
      <c r="M32" s="58"/>
      <c r="N32" s="58"/>
      <c r="O32" s="58"/>
      <c r="P32" s="58"/>
      <c r="Q32" s="58"/>
      <c r="R32" s="58"/>
    </row>
    <row r="33" spans="1:18" ht="18.75" hidden="1">
      <c r="A33" s="47"/>
      <c r="B33" s="50"/>
      <c r="C33" s="50"/>
      <c r="D33" s="50"/>
      <c r="E33" s="50"/>
      <c r="F33" s="50"/>
      <c r="G33" s="51"/>
      <c r="H33" s="51"/>
      <c r="I33" s="65"/>
      <c r="J33" s="55"/>
      <c r="K33" s="55"/>
      <c r="L33" s="58"/>
      <c r="M33" s="58"/>
      <c r="N33" s="58"/>
      <c r="O33" s="58"/>
      <c r="P33" s="58"/>
      <c r="Q33" s="58"/>
      <c r="R33" s="58"/>
    </row>
    <row r="34" spans="1:18" ht="18.75" hidden="1">
      <c r="A34" s="47"/>
      <c r="B34" s="50"/>
      <c r="C34" s="50"/>
      <c r="D34" s="50"/>
      <c r="E34" s="50"/>
      <c r="F34" s="50"/>
      <c r="G34" s="50"/>
      <c r="H34" s="50" t="s">
        <v>18</v>
      </c>
      <c r="I34" s="66">
        <f>SUM(I17:I33)</f>
        <v>2625.89</v>
      </c>
      <c r="J34" s="55"/>
      <c r="K34" s="55"/>
      <c r="L34" s="58"/>
      <c r="M34" s="58"/>
      <c r="N34" s="58"/>
      <c r="O34" s="58"/>
      <c r="P34" s="58"/>
      <c r="Q34" s="58"/>
      <c r="R34" s="58"/>
    </row>
    <row r="35" spans="1:11" ht="15">
      <c r="A35" s="420" t="s">
        <v>131</v>
      </c>
      <c r="B35" s="420"/>
      <c r="C35" s="420"/>
      <c r="D35" s="420"/>
      <c r="E35" s="420"/>
      <c r="F35" s="420"/>
      <c r="G35" s="420"/>
      <c r="H35" s="420"/>
      <c r="I35" s="420"/>
      <c r="J35" s="420"/>
      <c r="K35" s="420"/>
    </row>
    <row r="36" spans="1:11" ht="15">
      <c r="A36" s="420"/>
      <c r="B36" s="420"/>
      <c r="C36" s="420"/>
      <c r="D36" s="420"/>
      <c r="E36" s="420"/>
      <c r="F36" s="420"/>
      <c r="G36" s="420"/>
      <c r="H36" s="420"/>
      <c r="I36" s="420"/>
      <c r="J36" s="420"/>
      <c r="K36" s="420"/>
    </row>
    <row r="37" spans="1:11" ht="18.75" hidden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ht="18.75" hidden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27" ht="18.75">
      <c r="A39" s="67"/>
      <c r="B39" s="68"/>
      <c r="C39" s="68"/>
      <c r="D39" s="68"/>
      <c r="E39" s="68"/>
      <c r="F39" s="68"/>
      <c r="G39" s="68"/>
      <c r="H39" s="67"/>
      <c r="I39" s="67"/>
      <c r="J39" s="47"/>
      <c r="K39" s="47"/>
      <c r="W39" s="458" t="s">
        <v>203</v>
      </c>
      <c r="X39" s="458"/>
      <c r="Y39" s="458"/>
      <c r="Z39" s="458"/>
      <c r="AA39" s="458"/>
    </row>
    <row r="40" spans="1:27" ht="18.75">
      <c r="A40" s="67"/>
      <c r="B40" s="67" t="s">
        <v>132</v>
      </c>
      <c r="C40" s="68"/>
      <c r="D40" s="68"/>
      <c r="E40" s="68"/>
      <c r="F40" s="68"/>
      <c r="G40" s="67"/>
      <c r="H40" s="68"/>
      <c r="I40" s="67"/>
      <c r="J40" s="47"/>
      <c r="K40" s="47"/>
      <c r="V40" s="155" t="s">
        <v>204</v>
      </c>
      <c r="W40" s="148" t="s">
        <v>186</v>
      </c>
      <c r="X40" s="148" t="s">
        <v>187</v>
      </c>
      <c r="Y40" s="148" t="s">
        <v>8</v>
      </c>
      <c r="Z40" s="148" t="s">
        <v>188</v>
      </c>
      <c r="AA40" s="148" t="s">
        <v>189</v>
      </c>
    </row>
    <row r="41" spans="1:27" ht="18.75">
      <c r="A41" s="67"/>
      <c r="B41" s="68" t="s">
        <v>133</v>
      </c>
      <c r="C41" s="67" t="s">
        <v>134</v>
      </c>
      <c r="D41" s="67"/>
      <c r="E41" s="67"/>
      <c r="F41" s="68"/>
      <c r="G41" s="67"/>
      <c r="H41" s="68"/>
      <c r="I41" s="67"/>
      <c r="J41" s="47"/>
      <c r="K41" s="47"/>
      <c r="V41" s="149" t="s">
        <v>190</v>
      </c>
      <c r="W41" s="150">
        <v>154.12000000000012</v>
      </c>
      <c r="X41" s="150">
        <v>408.9</v>
      </c>
      <c r="Y41" s="150">
        <v>332.76</v>
      </c>
      <c r="Z41" s="150">
        <v>230.2600000000001</v>
      </c>
      <c r="AA41" s="150">
        <v>0</v>
      </c>
    </row>
    <row r="42" spans="1:27" ht="18.75">
      <c r="A42" s="67"/>
      <c r="B42" s="68" t="s">
        <v>135</v>
      </c>
      <c r="C42" s="69">
        <v>363.79999999999995</v>
      </c>
      <c r="D42" s="67" t="s">
        <v>136</v>
      </c>
      <c r="E42" s="67"/>
      <c r="F42" s="68"/>
      <c r="G42" s="67"/>
      <c r="H42" s="68"/>
      <c r="I42" s="67"/>
      <c r="J42" s="47"/>
      <c r="K42" s="47"/>
      <c r="V42" s="149" t="s">
        <v>191</v>
      </c>
      <c r="W42" s="161">
        <v>230.2600000000001</v>
      </c>
      <c r="X42" s="161">
        <v>408.9</v>
      </c>
      <c r="Y42" s="161">
        <v>347.8</v>
      </c>
      <c r="Z42" s="150">
        <v>291.36000000000007</v>
      </c>
      <c r="AA42" s="161">
        <v>0</v>
      </c>
    </row>
    <row r="43" spans="1:27" ht="18" customHeight="1">
      <c r="A43" s="67"/>
      <c r="B43" s="68" t="s">
        <v>137</v>
      </c>
      <c r="C43" s="70" t="s">
        <v>216</v>
      </c>
      <c r="D43" s="67" t="s">
        <v>185</v>
      </c>
      <c r="E43" s="67"/>
      <c r="F43" s="67"/>
      <c r="G43" s="68"/>
      <c r="H43" s="68"/>
      <c r="I43" s="67"/>
      <c r="J43" s="47"/>
      <c r="K43" s="47"/>
      <c r="V43" s="149" t="s">
        <v>192</v>
      </c>
      <c r="W43" s="161">
        <v>291.36000000000007</v>
      </c>
      <c r="X43" s="161">
        <v>408.9</v>
      </c>
      <c r="Y43" s="161">
        <v>408.81000000000006</v>
      </c>
      <c r="Z43" s="150">
        <v>291.44999999999993</v>
      </c>
      <c r="AA43" s="151"/>
    </row>
    <row r="44" spans="1:27" ht="18" customHeight="1">
      <c r="A44" s="67"/>
      <c r="B44" s="68"/>
      <c r="C44" s="70"/>
      <c r="D44" s="67"/>
      <c r="E44" s="67"/>
      <c r="F44" s="67"/>
      <c r="G44" s="68"/>
      <c r="H44" s="68"/>
      <c r="I44" s="67"/>
      <c r="J44" s="47"/>
      <c r="K44" s="47"/>
      <c r="V44" s="149" t="s">
        <v>193</v>
      </c>
      <c r="W44" s="161">
        <v>291.44999999999993</v>
      </c>
      <c r="X44" s="178">
        <v>408.9</v>
      </c>
      <c r="Y44" s="178">
        <v>290.11</v>
      </c>
      <c r="Z44" s="150">
        <v>410.2399999999999</v>
      </c>
      <c r="AA44" s="152"/>
    </row>
    <row r="45" spans="1:27" s="77" customFormat="1" ht="56.25">
      <c r="A45" s="71"/>
      <c r="B45" s="72"/>
      <c r="C45" s="73"/>
      <c r="D45" s="71"/>
      <c r="E45" s="71"/>
      <c r="F45" s="71"/>
      <c r="G45" s="74" t="s">
        <v>140</v>
      </c>
      <c r="H45" s="75" t="s">
        <v>1</v>
      </c>
      <c r="I45" s="75" t="s">
        <v>2</v>
      </c>
      <c r="J45" s="76" t="s">
        <v>141</v>
      </c>
      <c r="K45" s="76" t="s">
        <v>142</v>
      </c>
      <c r="V45" s="149" t="s">
        <v>194</v>
      </c>
      <c r="W45" s="161">
        <v>410.2399999999999</v>
      </c>
      <c r="X45" s="161">
        <v>408.9</v>
      </c>
      <c r="Y45" s="161">
        <v>502.14</v>
      </c>
      <c r="Z45" s="150">
        <v>316.9999999999999</v>
      </c>
      <c r="AA45" s="151"/>
    </row>
    <row r="46" spans="1:27" ht="18.75">
      <c r="A46" s="67"/>
      <c r="B46" s="68"/>
      <c r="C46" s="70"/>
      <c r="D46" s="67"/>
      <c r="E46" s="67"/>
      <c r="F46" s="67"/>
      <c r="G46" s="78" t="s">
        <v>25</v>
      </c>
      <c r="H46" s="78" t="s">
        <v>25</v>
      </c>
      <c r="I46" s="78" t="s">
        <v>25</v>
      </c>
      <c r="J46" s="79"/>
      <c r="K46" s="79"/>
      <c r="V46" s="149" t="s">
        <v>195</v>
      </c>
      <c r="W46" s="161">
        <v>316.9999999999999</v>
      </c>
      <c r="X46" s="161">
        <v>408.9</v>
      </c>
      <c r="Y46" s="161">
        <v>331.72</v>
      </c>
      <c r="Z46" s="150">
        <v>394.17999999999984</v>
      </c>
      <c r="AA46" s="151"/>
    </row>
    <row r="47" spans="1:27" ht="33" customHeight="1">
      <c r="A47" s="67"/>
      <c r="B47" s="421" t="s">
        <v>143</v>
      </c>
      <c r="C47" s="421"/>
      <c r="D47" s="421"/>
      <c r="E47" s="421"/>
      <c r="F47" s="421"/>
      <c r="G47" s="80">
        <f>G49+G50</f>
        <v>12.58</v>
      </c>
      <c r="H47" s="81">
        <f>ROUND(G47*C42,2)-0.01</f>
        <v>4576.59</v>
      </c>
      <c r="I47" s="81">
        <f>M48+N48</f>
        <v>4201.36</v>
      </c>
      <c r="J47" s="82">
        <f>J49+J50</f>
        <v>35249.028</v>
      </c>
      <c r="K47" s="82">
        <f>K49+K50</f>
        <v>-31047.667999999998</v>
      </c>
      <c r="M47" s="142" t="s">
        <v>144</v>
      </c>
      <c r="N47" s="142" t="s">
        <v>145</v>
      </c>
      <c r="O47" s="142" t="s">
        <v>183</v>
      </c>
      <c r="P47" s="142" t="s">
        <v>146</v>
      </c>
      <c r="Q47" s="142"/>
      <c r="V47" s="149" t="s">
        <v>196</v>
      </c>
      <c r="W47" s="161">
        <v>394.17999999999984</v>
      </c>
      <c r="X47" s="161">
        <v>408.9</v>
      </c>
      <c r="Y47" s="161">
        <v>399.97</v>
      </c>
      <c r="Z47" s="150">
        <v>403.1099999999998</v>
      </c>
      <c r="AA47" s="151"/>
    </row>
    <row r="48" spans="1:27" ht="18" customHeight="1">
      <c r="A48" s="67"/>
      <c r="B48" s="422" t="s">
        <v>147</v>
      </c>
      <c r="C48" s="423"/>
      <c r="D48" s="423"/>
      <c r="E48" s="423"/>
      <c r="F48" s="424"/>
      <c r="G48" s="80"/>
      <c r="H48" s="84"/>
      <c r="I48" s="84"/>
      <c r="J48" s="79"/>
      <c r="K48" s="79"/>
      <c r="M48" s="210">
        <v>4201.36</v>
      </c>
      <c r="N48" s="210">
        <v>0</v>
      </c>
      <c r="O48" s="211">
        <v>408.9</v>
      </c>
      <c r="P48" s="210">
        <v>364.15999999999997</v>
      </c>
      <c r="Q48" s="180">
        <v>447.85</v>
      </c>
      <c r="V48" s="149" t="s">
        <v>197</v>
      </c>
      <c r="W48" s="161">
        <f>Z47</f>
        <v>403.1099999999998</v>
      </c>
      <c r="X48" s="161">
        <f>H53</f>
        <v>408.9</v>
      </c>
      <c r="Y48" s="161">
        <f>I53</f>
        <v>364.15999999999997</v>
      </c>
      <c r="Z48" s="150">
        <f>W48+X48-Y48</f>
        <v>447.8499999999998</v>
      </c>
      <c r="AA48" s="151"/>
    </row>
    <row r="49" spans="1:27" ht="18" customHeight="1">
      <c r="A49" s="67"/>
      <c r="B49" s="425" t="s">
        <v>11</v>
      </c>
      <c r="C49" s="425"/>
      <c r="D49" s="425"/>
      <c r="E49" s="425"/>
      <c r="F49" s="425"/>
      <c r="G49" s="80">
        <f>G59</f>
        <v>7.21</v>
      </c>
      <c r="H49" s="84">
        <f>ROUND(G49*C42,2)</f>
        <v>2623</v>
      </c>
      <c r="I49" s="84">
        <f>H49</f>
        <v>2623</v>
      </c>
      <c r="J49" s="82">
        <f>H59</f>
        <v>2622.9979999999996</v>
      </c>
      <c r="K49" s="82">
        <f>I49-J49</f>
        <v>0.0020000000004074536</v>
      </c>
      <c r="V49" s="149" t="s">
        <v>198</v>
      </c>
      <c r="W49" s="161"/>
      <c r="X49" s="151"/>
      <c r="Y49" s="151"/>
      <c r="Z49" s="150">
        <f>W49+X49-Y49</f>
        <v>0</v>
      </c>
      <c r="AA49" s="151"/>
    </row>
    <row r="50" spans="1:27" ht="18.75">
      <c r="A50" s="67"/>
      <c r="B50" s="425" t="s">
        <v>27</v>
      </c>
      <c r="C50" s="425"/>
      <c r="D50" s="425"/>
      <c r="E50" s="425"/>
      <c r="F50" s="425"/>
      <c r="G50" s="80">
        <v>5.37</v>
      </c>
      <c r="H50" s="84">
        <f>ROUND(G50*C42,2)</f>
        <v>1953.61</v>
      </c>
      <c r="I50" s="84">
        <f>I47-I49</f>
        <v>1578.3599999999997</v>
      </c>
      <c r="J50" s="82">
        <f>H66</f>
        <v>32626.03</v>
      </c>
      <c r="K50" s="82">
        <f>I50-J50</f>
        <v>-31047.67</v>
      </c>
      <c r="V50" s="149" t="s">
        <v>199</v>
      </c>
      <c r="W50" s="161"/>
      <c r="X50" s="151"/>
      <c r="Y50" s="151"/>
      <c r="Z50" s="150">
        <f>W50+X50-Y50</f>
        <v>0</v>
      </c>
      <c r="AA50" s="151"/>
    </row>
    <row r="51" spans="1:27" ht="39" customHeight="1">
      <c r="A51" s="67"/>
      <c r="B51" s="47"/>
      <c r="C51" s="47"/>
      <c r="D51" s="47"/>
      <c r="E51" s="47"/>
      <c r="F51" s="47"/>
      <c r="G51" s="47"/>
      <c r="H51" s="47"/>
      <c r="I51" s="47"/>
      <c r="J51" s="47"/>
      <c r="K51" s="47"/>
      <c r="V51" s="149" t="s">
        <v>200</v>
      </c>
      <c r="W51" s="161"/>
      <c r="X51" s="151"/>
      <c r="Y51" s="151"/>
      <c r="Z51" s="150">
        <f>W51+X51-Y51</f>
        <v>0</v>
      </c>
      <c r="AA51" s="151"/>
    </row>
    <row r="52" spans="1:27" ht="18" customHeight="1">
      <c r="A52" s="47"/>
      <c r="B52" s="68"/>
      <c r="C52" s="70"/>
      <c r="D52" s="67"/>
      <c r="E52" s="67"/>
      <c r="F52" s="67"/>
      <c r="G52" s="140" t="s">
        <v>178</v>
      </c>
      <c r="H52" s="140" t="s">
        <v>1</v>
      </c>
      <c r="I52" s="140" t="s">
        <v>2</v>
      </c>
      <c r="J52" s="141" t="s">
        <v>179</v>
      </c>
      <c r="K52" s="141" t="s">
        <v>180</v>
      </c>
      <c r="V52" s="149" t="s">
        <v>201</v>
      </c>
      <c r="W52" s="161"/>
      <c r="X52" s="151"/>
      <c r="Y52" s="151"/>
      <c r="Z52" s="150">
        <f>W52+X52-Y52</f>
        <v>0</v>
      </c>
      <c r="AA52" s="151"/>
    </row>
    <row r="53" spans="2:27" s="49" customFormat="1" ht="18" customHeight="1">
      <c r="B53" s="426" t="s">
        <v>177</v>
      </c>
      <c r="C53" s="426"/>
      <c r="D53" s="426"/>
      <c r="E53" s="426"/>
      <c r="F53" s="455"/>
      <c r="G53" s="140">
        <f>'07 14 г'!J53</f>
        <v>403.1099999999998</v>
      </c>
      <c r="H53" s="140">
        <f>O48</f>
        <v>408.9</v>
      </c>
      <c r="I53" s="140">
        <f>P48</f>
        <v>364.15999999999997</v>
      </c>
      <c r="J53" s="139">
        <f>G53+H53-I53</f>
        <v>447.8499999999998</v>
      </c>
      <c r="K53" s="139">
        <v>0</v>
      </c>
      <c r="V53" s="153" t="s">
        <v>202</v>
      </c>
      <c r="W53" s="154">
        <f>SUM(W41:W52)</f>
        <v>2491.7199999999993</v>
      </c>
      <c r="X53" s="154">
        <f>SUM(X41:X52)</f>
        <v>3271.2000000000003</v>
      </c>
      <c r="Y53" s="154">
        <f>SUM(Y41:Y52)</f>
        <v>2977.4700000000003</v>
      </c>
      <c r="Z53" s="154">
        <f>SUM(Z41:Z52)</f>
        <v>2785.4499999999994</v>
      </c>
      <c r="AA53" s="154">
        <f>SUM(AA41:AA52)</f>
        <v>0</v>
      </c>
    </row>
    <row r="54" spans="1:11" ht="18" customHeight="1">
      <c r="A54" s="47"/>
      <c r="B54" s="90"/>
      <c r="C54" s="90"/>
      <c r="D54" s="167"/>
      <c r="E54" s="167"/>
      <c r="F54" s="167"/>
      <c r="G54" s="91"/>
      <c r="H54" s="92"/>
      <c r="I54" s="92"/>
      <c r="J54" s="93"/>
      <c r="K54" s="94"/>
    </row>
    <row r="55" spans="1:11" ht="56.25" customHeight="1">
      <c r="A55" s="47"/>
      <c r="B55" s="68"/>
      <c r="C55" s="70"/>
      <c r="D55" s="67"/>
      <c r="E55" s="67"/>
      <c r="F55" s="67"/>
      <c r="G55" s="68"/>
      <c r="H55" s="68"/>
      <c r="I55" s="67"/>
      <c r="J55" s="47"/>
      <c r="K55" s="47"/>
    </row>
    <row r="56" spans="1:11" ht="18.75">
      <c r="A56" s="67"/>
      <c r="B56" s="47"/>
      <c r="C56" s="95"/>
      <c r="D56" s="96"/>
      <c r="E56" s="96"/>
      <c r="F56" s="96"/>
      <c r="G56" s="97" t="s">
        <v>140</v>
      </c>
      <c r="H56" s="97" t="s">
        <v>149</v>
      </c>
      <c r="I56" s="67"/>
      <c r="J56" s="47"/>
      <c r="K56" s="47"/>
    </row>
    <row r="57" spans="1:11" ht="18.75">
      <c r="A57" s="67"/>
      <c r="B57" s="47"/>
      <c r="C57" s="95"/>
      <c r="D57" s="96"/>
      <c r="E57" s="96"/>
      <c r="F57" s="96"/>
      <c r="G57" s="78" t="s">
        <v>25</v>
      </c>
      <c r="H57" s="78" t="s">
        <v>25</v>
      </c>
      <c r="I57" s="67"/>
      <c r="J57" s="47"/>
      <c r="K57" s="47"/>
    </row>
    <row r="58" spans="1:12" ht="36.75" customHeight="1">
      <c r="A58" s="98" t="s">
        <v>150</v>
      </c>
      <c r="B58" s="456" t="s">
        <v>176</v>
      </c>
      <c r="C58" s="457"/>
      <c r="D58" s="457"/>
      <c r="E58" s="457"/>
      <c r="F58" s="457"/>
      <c r="G58" s="50"/>
      <c r="H58" s="81">
        <f>ROUND(H59+H66,2)</f>
        <v>35249.03</v>
      </c>
      <c r="I58" s="67"/>
      <c r="J58" s="47"/>
      <c r="K58" s="47"/>
      <c r="L58" s="99">
        <f>I47-H58</f>
        <v>-31047.67</v>
      </c>
    </row>
    <row r="59" spans="1:12" ht="18.75">
      <c r="A59" s="100" t="s">
        <v>152</v>
      </c>
      <c r="B59" s="428" t="s">
        <v>153</v>
      </c>
      <c r="C59" s="429"/>
      <c r="D59" s="429"/>
      <c r="E59" s="429"/>
      <c r="F59" s="430"/>
      <c r="G59" s="101">
        <f>G60+G61+G63+G65</f>
        <v>7.21</v>
      </c>
      <c r="H59" s="207">
        <f>H60+H61+H63+H65</f>
        <v>2622.9979999999996</v>
      </c>
      <c r="I59" s="67"/>
      <c r="J59" s="47"/>
      <c r="K59" s="47"/>
      <c r="L59" s="103" t="e">
        <f>G72+L58</f>
        <v>#VALUE!</v>
      </c>
    </row>
    <row r="60" spans="1:11" ht="34.5" customHeight="1">
      <c r="A60" s="205" t="s">
        <v>154</v>
      </c>
      <c r="B60" s="431" t="s">
        <v>155</v>
      </c>
      <c r="C60" s="432"/>
      <c r="D60" s="432"/>
      <c r="E60" s="432"/>
      <c r="F60" s="432"/>
      <c r="G60" s="206">
        <v>1.34</v>
      </c>
      <c r="H60" s="207">
        <f>ROUND(G60*C42,2)</f>
        <v>487.49</v>
      </c>
      <c r="I60" s="67"/>
      <c r="J60" s="47"/>
      <c r="K60" s="106"/>
    </row>
    <row r="61" spans="1:11" ht="18.75">
      <c r="A61" s="425" t="s">
        <v>156</v>
      </c>
      <c r="B61" s="433" t="s">
        <v>157</v>
      </c>
      <c r="C61" s="434"/>
      <c r="D61" s="434"/>
      <c r="E61" s="434"/>
      <c r="F61" s="434"/>
      <c r="G61" s="435">
        <v>2.02</v>
      </c>
      <c r="H61" s="436">
        <f>ROUND(G61*C42,2)</f>
        <v>734.88</v>
      </c>
      <c r="I61" s="67"/>
      <c r="J61" s="47"/>
      <c r="K61" s="47"/>
    </row>
    <row r="62" spans="1:11" ht="18.75" customHeight="1">
      <c r="A62" s="425"/>
      <c r="B62" s="434"/>
      <c r="C62" s="434"/>
      <c r="D62" s="434"/>
      <c r="E62" s="434"/>
      <c r="F62" s="434"/>
      <c r="G62" s="435"/>
      <c r="H62" s="436"/>
      <c r="I62" s="67"/>
      <c r="J62" s="47"/>
      <c r="K62" s="47"/>
    </row>
    <row r="63" spans="1:11" ht="21" customHeight="1">
      <c r="A63" s="425" t="s">
        <v>158</v>
      </c>
      <c r="B63" s="433" t="s">
        <v>159</v>
      </c>
      <c r="C63" s="434"/>
      <c r="D63" s="434"/>
      <c r="E63" s="434"/>
      <c r="F63" s="434"/>
      <c r="G63" s="435">
        <v>1.31</v>
      </c>
      <c r="H63" s="436">
        <f>G63*C42</f>
        <v>476.578</v>
      </c>
      <c r="I63" s="67"/>
      <c r="J63" s="47"/>
      <c r="K63" s="47"/>
    </row>
    <row r="64" spans="1:11" ht="18.75">
      <c r="A64" s="425"/>
      <c r="B64" s="434"/>
      <c r="C64" s="434"/>
      <c r="D64" s="434"/>
      <c r="E64" s="434"/>
      <c r="F64" s="434"/>
      <c r="G64" s="435"/>
      <c r="H64" s="436"/>
      <c r="I64" s="67"/>
      <c r="J64" s="47"/>
      <c r="K64" s="47"/>
    </row>
    <row r="65" spans="1:11" ht="37.5">
      <c r="A65" s="205" t="s">
        <v>160</v>
      </c>
      <c r="B65" s="434" t="s">
        <v>161</v>
      </c>
      <c r="C65" s="434"/>
      <c r="D65" s="434"/>
      <c r="E65" s="434"/>
      <c r="F65" s="434"/>
      <c r="G65" s="97">
        <v>2.54</v>
      </c>
      <c r="H65" s="107">
        <f>ROUND(G65*C42,2)</f>
        <v>924.05</v>
      </c>
      <c r="I65" s="67"/>
      <c r="J65" s="47"/>
      <c r="K65" s="47"/>
    </row>
    <row r="66" spans="1:11" ht="18.75">
      <c r="A66" s="81" t="s">
        <v>162</v>
      </c>
      <c r="B66" s="437" t="s">
        <v>163</v>
      </c>
      <c r="C66" s="438"/>
      <c r="D66" s="438"/>
      <c r="E66" s="438"/>
      <c r="F66" s="438"/>
      <c r="G66" s="81"/>
      <c r="H66" s="81">
        <f>H68+H69+H70</f>
        <v>32626.03</v>
      </c>
      <c r="I66" s="67"/>
      <c r="J66" s="47"/>
      <c r="K66" s="47"/>
    </row>
    <row r="67" spans="1:11" ht="38.25" customHeight="1">
      <c r="A67" s="108"/>
      <c r="B67" s="439" t="s">
        <v>182</v>
      </c>
      <c r="C67" s="432"/>
      <c r="D67" s="432"/>
      <c r="E67" s="432"/>
      <c r="F67" s="432"/>
      <c r="G67" s="109"/>
      <c r="H67" s="109"/>
      <c r="I67" s="67"/>
      <c r="J67" s="47"/>
      <c r="K67" s="47"/>
    </row>
    <row r="68" spans="1:11" ht="18.75">
      <c r="A68" s="108"/>
      <c r="B68" s="440" t="s">
        <v>217</v>
      </c>
      <c r="C68" s="441"/>
      <c r="D68" s="441"/>
      <c r="E68" s="441"/>
      <c r="F68" s="442"/>
      <c r="G68" s="107"/>
      <c r="H68" s="110">
        <v>32626.03</v>
      </c>
      <c r="I68" s="67"/>
      <c r="J68" s="47"/>
      <c r="K68" s="47"/>
    </row>
    <row r="69" spans="1:11" ht="15" customHeight="1">
      <c r="A69" s="108"/>
      <c r="B69" s="440" t="s">
        <v>175</v>
      </c>
      <c r="C69" s="441"/>
      <c r="D69" s="441"/>
      <c r="E69" s="441"/>
      <c r="F69" s="442"/>
      <c r="G69" s="107"/>
      <c r="H69" s="110"/>
      <c r="I69" s="67"/>
      <c r="J69" s="47"/>
      <c r="K69" s="47"/>
    </row>
    <row r="70" spans="1:11" ht="18.75" customHeight="1">
      <c r="A70" s="108"/>
      <c r="B70" s="440" t="s">
        <v>175</v>
      </c>
      <c r="C70" s="441"/>
      <c r="D70" s="441"/>
      <c r="E70" s="441"/>
      <c r="F70" s="442"/>
      <c r="G70" s="107"/>
      <c r="H70" s="110"/>
      <c r="I70" s="67"/>
      <c r="J70" s="47"/>
      <c r="K70" s="47"/>
    </row>
    <row r="71" spans="1:11" ht="18.75">
      <c r="A71" s="108"/>
      <c r="B71" s="111"/>
      <c r="C71" s="112"/>
      <c r="D71" s="112"/>
      <c r="E71" s="112"/>
      <c r="F71" s="112"/>
      <c r="G71" s="114"/>
      <c r="H71" s="67"/>
      <c r="I71" s="67"/>
      <c r="J71" s="47"/>
      <c r="K71" s="47"/>
    </row>
    <row r="72" spans="1:11" ht="18.75">
      <c r="A72" s="108"/>
      <c r="B72" s="111"/>
      <c r="C72" s="112"/>
      <c r="D72" s="112"/>
      <c r="E72" s="112"/>
      <c r="F72" s="112"/>
      <c r="G72" s="443" t="s">
        <v>27</v>
      </c>
      <c r="H72" s="444"/>
      <c r="I72" s="452" t="s">
        <v>148</v>
      </c>
      <c r="J72" s="444"/>
      <c r="K72" s="47"/>
    </row>
    <row r="73" spans="1:11" ht="18.75">
      <c r="A73" s="108"/>
      <c r="B73" s="111"/>
      <c r="C73" s="112"/>
      <c r="D73" s="112"/>
      <c r="E73" s="112"/>
      <c r="F73" s="112"/>
      <c r="G73" s="453" t="s">
        <v>25</v>
      </c>
      <c r="H73" s="454"/>
      <c r="I73" s="453" t="s">
        <v>25</v>
      </c>
      <c r="J73" s="454"/>
      <c r="K73" s="47"/>
    </row>
    <row r="74" spans="1:13" s="58" customFormat="1" ht="18.75">
      <c r="A74" s="108"/>
      <c r="B74" s="445" t="s">
        <v>167</v>
      </c>
      <c r="C74" s="438"/>
      <c r="D74" s="438"/>
      <c r="E74" s="438"/>
      <c r="F74" s="446"/>
      <c r="G74" s="435">
        <f>'07 14 г'!G75:H75</f>
        <v>4414.910000000002</v>
      </c>
      <c r="H74" s="447"/>
      <c r="I74" s="435">
        <f>'07 14 г'!I75:J75</f>
        <v>16358.649999999998</v>
      </c>
      <c r="J74" s="447"/>
      <c r="K74" s="55"/>
      <c r="L74" s="115" t="s">
        <v>168</v>
      </c>
      <c r="M74" s="115" t="s">
        <v>169</v>
      </c>
    </row>
    <row r="75" spans="1:13" ht="18.75">
      <c r="A75" s="68"/>
      <c r="B75" s="445" t="s">
        <v>170</v>
      </c>
      <c r="C75" s="438"/>
      <c r="D75" s="438"/>
      <c r="E75" s="438"/>
      <c r="F75" s="446"/>
      <c r="G75" s="435">
        <f>G74+I47-H58</f>
        <v>-26632.76</v>
      </c>
      <c r="H75" s="447"/>
      <c r="I75" s="448">
        <f>I74+K53+I53+E54</f>
        <v>16722.809999999998</v>
      </c>
      <c r="J75" s="447"/>
      <c r="K75" s="47"/>
      <c r="L75" s="85">
        <f>G75</f>
        <v>-26632.76</v>
      </c>
      <c r="M75" s="85">
        <f>I75</f>
        <v>16722.809999999998</v>
      </c>
    </row>
    <row r="76" spans="1:11" ht="18.75">
      <c r="A76" s="67"/>
      <c r="B76" s="67"/>
      <c r="C76" s="67"/>
      <c r="D76" s="67"/>
      <c r="E76" s="67"/>
      <c r="F76" s="67"/>
      <c r="G76" s="69"/>
      <c r="H76" s="69"/>
      <c r="I76" s="67"/>
      <c r="J76" s="47"/>
      <c r="K76" s="47"/>
    </row>
    <row r="77" spans="1:17" ht="18.75">
      <c r="A77" s="67"/>
      <c r="B77" s="47"/>
      <c r="C77" s="47"/>
      <c r="D77" s="47"/>
      <c r="E77" s="47"/>
      <c r="F77" s="47"/>
      <c r="G77" s="116"/>
      <c r="H77" s="117" t="s">
        <v>171</v>
      </c>
      <c r="I77" s="67"/>
      <c r="J77" s="47"/>
      <c r="K77" s="47"/>
      <c r="L77" s="459"/>
      <c r="M77" s="460"/>
      <c r="N77" s="460"/>
      <c r="O77" s="460"/>
      <c r="P77" s="460"/>
      <c r="Q77" s="460"/>
    </row>
    <row r="78" spans="1:17" ht="18" customHeight="1">
      <c r="A78" s="67"/>
      <c r="B78" s="47"/>
      <c r="C78" s="47"/>
      <c r="D78" s="47"/>
      <c r="E78" s="47"/>
      <c r="F78" s="47"/>
      <c r="G78" s="67"/>
      <c r="H78" s="67"/>
      <c r="I78" s="67"/>
      <c r="J78" s="47"/>
      <c r="K78" s="47"/>
      <c r="L78" s="181"/>
      <c r="M78" s="182"/>
      <c r="N78" s="181"/>
      <c r="O78" s="181"/>
      <c r="P78" s="181"/>
      <c r="Q78" s="183"/>
    </row>
    <row r="79" spans="1:17" ht="18.75" hidden="1">
      <c r="A79" s="67"/>
      <c r="B79" s="47"/>
      <c r="C79" s="47"/>
      <c r="D79" s="47"/>
      <c r="E79" s="47"/>
      <c r="F79" s="47"/>
      <c r="G79" s="47"/>
      <c r="H79" s="67"/>
      <c r="I79" s="67"/>
      <c r="J79" s="47"/>
      <c r="K79" s="47"/>
      <c r="L79" s="184"/>
      <c r="M79" s="185"/>
      <c r="N79" s="185"/>
      <c r="O79" s="185"/>
      <c r="P79" s="185"/>
      <c r="Q79" s="185"/>
    </row>
    <row r="80" spans="1:17" ht="18.75" hidden="1">
      <c r="A80" s="67"/>
      <c r="B80" s="47"/>
      <c r="C80" s="47"/>
      <c r="D80" s="47"/>
      <c r="E80" s="47"/>
      <c r="F80" s="47"/>
      <c r="G80" s="47"/>
      <c r="H80" s="67"/>
      <c r="I80" s="67"/>
      <c r="J80" s="47"/>
      <c r="K80" s="47"/>
      <c r="L80" s="184"/>
      <c r="M80" s="185"/>
      <c r="N80" s="185"/>
      <c r="O80" s="185"/>
      <c r="P80" s="185"/>
      <c r="Q80" s="185"/>
    </row>
    <row r="81" spans="1:17" ht="18.75">
      <c r="A81" s="67"/>
      <c r="B81" s="47"/>
      <c r="C81" s="47"/>
      <c r="D81" s="47"/>
      <c r="E81" s="47"/>
      <c r="F81" s="47"/>
      <c r="G81" s="47"/>
      <c r="H81" s="67"/>
      <c r="I81" s="67"/>
      <c r="J81" s="47"/>
      <c r="K81" s="47"/>
      <c r="L81" s="184"/>
      <c r="M81" s="185"/>
      <c r="N81" s="185"/>
      <c r="O81" s="185"/>
      <c r="P81" s="185"/>
      <c r="Q81" s="185"/>
    </row>
    <row r="82" spans="2:17" ht="18.75">
      <c r="B82" s="47"/>
      <c r="C82" s="47"/>
      <c r="D82" s="47"/>
      <c r="E82" s="47"/>
      <c r="F82" s="47"/>
      <c r="G82" s="47"/>
      <c r="H82" s="67"/>
      <c r="I82" s="67"/>
      <c r="J82" s="47"/>
      <c r="K82" s="47"/>
      <c r="L82" s="184"/>
      <c r="M82" s="185"/>
      <c r="N82" s="185"/>
      <c r="O82" s="185"/>
      <c r="P82" s="185"/>
      <c r="Q82" s="185"/>
    </row>
    <row r="83" spans="1:17" ht="18.75">
      <c r="A83" s="187" t="s">
        <v>212</v>
      </c>
      <c r="B83" s="47"/>
      <c r="C83" s="47"/>
      <c r="D83" s="47"/>
      <c r="E83" s="47"/>
      <c r="F83" s="47"/>
      <c r="G83" s="47"/>
      <c r="H83" s="67"/>
      <c r="I83" s="67"/>
      <c r="J83" s="47"/>
      <c r="K83" s="47"/>
      <c r="L83" s="184"/>
      <c r="M83" s="185"/>
      <c r="N83" s="185"/>
      <c r="O83" s="186"/>
      <c r="P83" s="186"/>
      <c r="Q83" s="185"/>
    </row>
    <row r="84" spans="1:17" ht="18.75">
      <c r="A84" s="187" t="s">
        <v>213</v>
      </c>
      <c r="B84" s="47"/>
      <c r="C84" s="47"/>
      <c r="D84" s="47"/>
      <c r="E84" s="47"/>
      <c r="F84" s="47" t="s">
        <v>31</v>
      </c>
      <c r="G84" s="47"/>
      <c r="H84" s="67"/>
      <c r="I84" s="67"/>
      <c r="J84" s="47"/>
      <c r="K84" s="47" t="s">
        <v>173</v>
      </c>
      <c r="L84" s="184"/>
      <c r="M84" s="185"/>
      <c r="N84" s="185"/>
      <c r="O84" s="185"/>
      <c r="P84" s="185"/>
      <c r="Q84" s="185"/>
    </row>
    <row r="85" spans="8:17" ht="18.75">
      <c r="H85" s="47"/>
      <c r="I85" s="47"/>
      <c r="J85" s="47"/>
      <c r="K85" s="47"/>
      <c r="L85" s="184"/>
      <c r="M85" s="128"/>
      <c r="N85" s="58"/>
      <c r="O85" s="58"/>
      <c r="P85" s="58"/>
      <c r="Q85" s="128"/>
    </row>
    <row r="86" spans="1:17" ht="18.7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58"/>
      <c r="M86" s="128"/>
      <c r="N86" s="58"/>
      <c r="O86" s="58"/>
      <c r="P86" s="58"/>
      <c r="Q86" s="58"/>
    </row>
  </sheetData>
  <sheetProtection password="ECC7" sheet="1" formatCells="0" formatColumns="0" formatRows="0" insertColumns="0" insertRows="0" insertHyperlinks="0" deleteColumns="0" deleteRows="0" sort="0" autoFilter="0" pivotTables="0"/>
  <mergeCells count="36">
    <mergeCell ref="C14:D15"/>
    <mergeCell ref="A35:K36"/>
    <mergeCell ref="W39:AA39"/>
    <mergeCell ref="B47:F47"/>
    <mergeCell ref="B48:F48"/>
    <mergeCell ref="B49:F49"/>
    <mergeCell ref="B50:F50"/>
    <mergeCell ref="B53:F53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I74:J74"/>
    <mergeCell ref="B65:F65"/>
    <mergeCell ref="B66:F66"/>
    <mergeCell ref="B67:F67"/>
    <mergeCell ref="B68:F68"/>
    <mergeCell ref="B69:F69"/>
    <mergeCell ref="B70:F70"/>
    <mergeCell ref="B75:F75"/>
    <mergeCell ref="G75:H75"/>
    <mergeCell ref="I75:J75"/>
    <mergeCell ref="L77:Q77"/>
    <mergeCell ref="G72:H72"/>
    <mergeCell ref="I72:J72"/>
    <mergeCell ref="G73:H73"/>
    <mergeCell ref="I73:J73"/>
    <mergeCell ref="B74:F74"/>
    <mergeCell ref="G74:H74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AB85"/>
  <sheetViews>
    <sheetView view="pageBreakPreview" zoomScale="80" zoomScaleSheetLayoutView="80" zoomScalePageLayoutView="0" workbookViewId="0" topLeftCell="A51">
      <selection activeCell="Y80" sqref="Y80"/>
    </sheetView>
  </sheetViews>
  <sheetFormatPr defaultColWidth="9.140625" defaultRowHeight="15" outlineLevelCol="1"/>
  <cols>
    <col min="1" max="1" width="6.8515625" style="125" customWidth="1"/>
    <col min="2" max="2" width="10.00390625" style="48" customWidth="1"/>
    <col min="3" max="3" width="12.57421875" style="48" customWidth="1"/>
    <col min="4" max="4" width="10.57421875" style="48" customWidth="1"/>
    <col min="5" max="5" width="10.28125" style="48" customWidth="1"/>
    <col min="6" max="6" width="8.00390625" style="48" customWidth="1"/>
    <col min="7" max="7" width="11.140625" style="48" customWidth="1"/>
    <col min="8" max="8" width="13.00390625" style="48" customWidth="1"/>
    <col min="9" max="9" width="12.00390625" style="48" customWidth="1"/>
    <col min="10" max="10" width="14.28125" style="48" customWidth="1"/>
    <col min="11" max="11" width="18.421875" style="48" customWidth="1"/>
    <col min="12" max="12" width="13.421875" style="48" hidden="1" customWidth="1" outlineLevel="1"/>
    <col min="13" max="13" width="10.00390625" style="48" hidden="1" customWidth="1" outlineLevel="1"/>
    <col min="14" max="14" width="11.421875" style="48" hidden="1" customWidth="1" outlineLevel="1"/>
    <col min="15" max="15" width="10.28125" style="48" hidden="1" customWidth="1" outlineLevel="1"/>
    <col min="16" max="16" width="8.00390625" style="48" hidden="1" customWidth="1" outlineLevel="1"/>
    <col min="17" max="17" width="10.00390625" style="48" hidden="1" customWidth="1" outlineLevel="1"/>
    <col min="18" max="18" width="7.421875" style="48" hidden="1" customWidth="1" outlineLevel="1"/>
    <col min="19" max="19" width="9.140625" style="48" customWidth="1" collapsed="1"/>
    <col min="20" max="22" width="9.140625" style="48" customWidth="1"/>
    <col min="23" max="23" width="11.140625" style="48" bestFit="1" customWidth="1"/>
    <col min="24" max="27" width="13.140625" style="48" bestFit="1" customWidth="1"/>
    <col min="28" max="43" width="9.140625" style="48" customWidth="1"/>
    <col min="44" max="44" width="3.7109375" style="48" customWidth="1"/>
    <col min="45" max="16384" width="9.140625" style="48" customWidth="1"/>
  </cols>
  <sheetData>
    <row r="1" spans="1:11" ht="12.75" customHeight="1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.75" hidden="1">
      <c r="A2" s="47"/>
      <c r="B2" s="49" t="s">
        <v>125</v>
      </c>
      <c r="C2" s="49"/>
      <c r="D2" s="49" t="s">
        <v>126</v>
      </c>
      <c r="E2" s="49"/>
      <c r="F2" s="49" t="s">
        <v>127</v>
      </c>
      <c r="G2" s="49"/>
      <c r="H2" s="49"/>
      <c r="I2" s="47"/>
      <c r="J2" s="47"/>
      <c r="K2" s="47"/>
    </row>
    <row r="3" spans="1:11" ht="18.75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.5" customHeight="1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8.75" hidden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8.75" hidden="1">
      <c r="A6" s="47"/>
      <c r="B6" s="50"/>
      <c r="C6" s="51" t="s">
        <v>0</v>
      </c>
      <c r="D6" s="51" t="s">
        <v>1</v>
      </c>
      <c r="E6" s="51"/>
      <c r="F6" s="51" t="s">
        <v>2</v>
      </c>
      <c r="G6" s="51" t="s">
        <v>3</v>
      </c>
      <c r="H6" s="51" t="s">
        <v>4</v>
      </c>
      <c r="I6" s="51" t="s">
        <v>5</v>
      </c>
      <c r="J6" s="51"/>
      <c r="K6" s="52"/>
    </row>
    <row r="7" spans="1:11" ht="18.75" hidden="1">
      <c r="A7" s="47"/>
      <c r="B7" s="50"/>
      <c r="C7" s="51" t="s">
        <v>6</v>
      </c>
      <c r="D7" s="51"/>
      <c r="E7" s="51"/>
      <c r="F7" s="51"/>
      <c r="G7" s="51" t="s">
        <v>7</v>
      </c>
      <c r="H7" s="51" t="s">
        <v>8</v>
      </c>
      <c r="I7" s="51" t="s">
        <v>9</v>
      </c>
      <c r="J7" s="51"/>
      <c r="K7" s="52"/>
    </row>
    <row r="8" spans="1:11" ht="18.75" hidden="1">
      <c r="A8" s="47"/>
      <c r="B8" s="50" t="s">
        <v>128</v>
      </c>
      <c r="C8" s="53">
        <v>48.28</v>
      </c>
      <c r="D8" s="53">
        <v>0</v>
      </c>
      <c r="E8" s="53"/>
      <c r="F8" s="54"/>
      <c r="G8" s="50"/>
      <c r="H8" s="53">
        <v>0</v>
      </c>
      <c r="I8" s="54">
        <v>48.28</v>
      </c>
      <c r="J8" s="50"/>
      <c r="K8" s="55"/>
    </row>
    <row r="9" spans="1:11" ht="18.75" hidden="1">
      <c r="A9" s="47"/>
      <c r="B9" s="50" t="s">
        <v>11</v>
      </c>
      <c r="C9" s="53">
        <v>4790.06</v>
      </c>
      <c r="D9" s="53">
        <v>3707.55</v>
      </c>
      <c r="E9" s="53"/>
      <c r="F9" s="54">
        <v>2795.32</v>
      </c>
      <c r="G9" s="50"/>
      <c r="H9" s="53">
        <v>2795.32</v>
      </c>
      <c r="I9" s="54">
        <v>5702.29</v>
      </c>
      <c r="J9" s="50"/>
      <c r="K9" s="55"/>
    </row>
    <row r="10" spans="1:11" ht="18.75" hidden="1">
      <c r="A10" s="47"/>
      <c r="B10" s="50" t="s">
        <v>12</v>
      </c>
      <c r="C10" s="50"/>
      <c r="D10" s="53">
        <f>SUM(D8:D9)</f>
        <v>3707.55</v>
      </c>
      <c r="E10" s="53"/>
      <c r="F10" s="50"/>
      <c r="G10" s="50"/>
      <c r="H10" s="53">
        <f>SUM(H8:H9)</f>
        <v>2795.32</v>
      </c>
      <c r="I10" s="50"/>
      <c r="J10" s="50"/>
      <c r="K10" s="55"/>
    </row>
    <row r="11" spans="1:11" ht="18.75" hidden="1">
      <c r="A11" s="47"/>
      <c r="B11" s="47" t="s">
        <v>129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7.5" customHeight="1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8.25" customHeight="1" hidden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8" ht="18.75" hidden="1">
      <c r="A14" s="47"/>
      <c r="B14" s="56" t="s">
        <v>95</v>
      </c>
      <c r="C14" s="416" t="s">
        <v>14</v>
      </c>
      <c r="D14" s="417"/>
      <c r="E14" s="212"/>
      <c r="F14" s="51"/>
      <c r="G14" s="51"/>
      <c r="H14" s="51"/>
      <c r="I14" s="51" t="s">
        <v>17</v>
      </c>
      <c r="J14" s="55"/>
      <c r="K14" s="55"/>
      <c r="L14" s="58"/>
      <c r="M14" s="58"/>
      <c r="N14" s="58"/>
      <c r="O14" s="58"/>
      <c r="P14" s="58"/>
      <c r="Q14" s="58"/>
      <c r="R14" s="58"/>
    </row>
    <row r="15" spans="1:18" ht="14.25" customHeight="1" hidden="1">
      <c r="A15" s="47"/>
      <c r="B15" s="59"/>
      <c r="C15" s="418"/>
      <c r="D15" s="419"/>
      <c r="E15" s="213"/>
      <c r="F15" s="51"/>
      <c r="G15" s="51"/>
      <c r="H15" s="51" t="s">
        <v>105</v>
      </c>
      <c r="I15" s="51"/>
      <c r="J15" s="55"/>
      <c r="K15" s="55"/>
      <c r="L15" s="58"/>
      <c r="M15" s="58"/>
      <c r="N15" s="58"/>
      <c r="O15" s="58"/>
      <c r="P15" s="58"/>
      <c r="Q15" s="58"/>
      <c r="R15" s="58"/>
    </row>
    <row r="16" spans="1:18" ht="3.75" customHeight="1" hidden="1">
      <c r="A16" s="47"/>
      <c r="B16" s="61"/>
      <c r="C16" s="50"/>
      <c r="D16" s="50"/>
      <c r="E16" s="50"/>
      <c r="F16" s="50"/>
      <c r="G16" s="50"/>
      <c r="H16" s="50"/>
      <c r="I16" s="50"/>
      <c r="J16" s="55"/>
      <c r="K16" s="55"/>
      <c r="L16" s="58"/>
      <c r="M16" s="58"/>
      <c r="N16" s="58"/>
      <c r="O16" s="58"/>
      <c r="P16" s="58"/>
      <c r="Q16" s="58"/>
      <c r="R16" s="58"/>
    </row>
    <row r="17" spans="1:18" ht="13.5" customHeight="1" hidden="1">
      <c r="A17" s="47"/>
      <c r="B17" s="50"/>
      <c r="C17" s="50"/>
      <c r="D17" s="50"/>
      <c r="E17" s="50"/>
      <c r="F17" s="50"/>
      <c r="G17" s="50"/>
      <c r="H17" s="50"/>
      <c r="I17" s="50"/>
      <c r="J17" s="55"/>
      <c r="K17" s="55"/>
      <c r="L17" s="58"/>
      <c r="M17" s="58"/>
      <c r="N17" s="58"/>
      <c r="O17" s="58"/>
      <c r="P17" s="58"/>
      <c r="Q17" s="58"/>
      <c r="R17" s="58"/>
    </row>
    <row r="18" spans="1:18" ht="0.75" customHeight="1" hidden="1">
      <c r="A18" s="47"/>
      <c r="B18" s="50"/>
      <c r="C18" s="50"/>
      <c r="D18" s="50"/>
      <c r="E18" s="50"/>
      <c r="F18" s="50"/>
      <c r="G18" s="50"/>
      <c r="H18" s="50"/>
      <c r="I18" s="50"/>
      <c r="J18" s="55"/>
      <c r="K18" s="55"/>
      <c r="L18" s="58"/>
      <c r="M18" s="58"/>
      <c r="N18" s="58"/>
      <c r="O18" s="58"/>
      <c r="P18" s="58"/>
      <c r="Q18" s="58"/>
      <c r="R18" s="58"/>
    </row>
    <row r="19" spans="1:18" ht="14.25" customHeight="1" hidden="1" thickBot="1">
      <c r="A19" s="47"/>
      <c r="B19" s="50"/>
      <c r="C19" s="50"/>
      <c r="D19" s="50"/>
      <c r="E19" s="50"/>
      <c r="F19" s="50"/>
      <c r="G19" s="50"/>
      <c r="H19" s="50"/>
      <c r="I19" s="50"/>
      <c r="J19" s="55"/>
      <c r="K19" s="55"/>
      <c r="L19" s="58"/>
      <c r="M19" s="58"/>
      <c r="N19" s="58"/>
      <c r="O19" s="58"/>
      <c r="P19" s="58"/>
      <c r="Q19" s="58"/>
      <c r="R19" s="58"/>
    </row>
    <row r="20" spans="1:18" ht="0.75" customHeight="1" hidden="1">
      <c r="A20" s="47"/>
      <c r="B20" s="50"/>
      <c r="C20" s="50"/>
      <c r="D20" s="50"/>
      <c r="E20" s="50"/>
      <c r="F20" s="50"/>
      <c r="G20" s="50"/>
      <c r="H20" s="50"/>
      <c r="I20" s="50"/>
      <c r="J20" s="55"/>
      <c r="K20" s="55"/>
      <c r="L20" s="58"/>
      <c r="M20" s="58"/>
      <c r="N20" s="58"/>
      <c r="O20" s="58"/>
      <c r="P20" s="58"/>
      <c r="Q20" s="58"/>
      <c r="R20" s="58"/>
    </row>
    <row r="21" spans="1:18" ht="19.5" hidden="1" thickBot="1">
      <c r="A21" s="47"/>
      <c r="B21" s="50"/>
      <c r="C21" s="50"/>
      <c r="D21" s="50"/>
      <c r="E21" s="50"/>
      <c r="F21" s="50"/>
      <c r="G21" s="62" t="s">
        <v>130</v>
      </c>
      <c r="H21" s="63" t="s">
        <v>85</v>
      </c>
      <c r="I21" s="50"/>
      <c r="J21" s="55"/>
      <c r="K21" s="55"/>
      <c r="L21" s="58"/>
      <c r="M21" s="58"/>
      <c r="N21" s="58"/>
      <c r="O21" s="58"/>
      <c r="P21" s="58"/>
      <c r="Q21" s="58"/>
      <c r="R21" s="58"/>
    </row>
    <row r="22" spans="1:18" ht="18.75" hidden="1">
      <c r="A22" s="47"/>
      <c r="B22" s="64" t="s">
        <v>63</v>
      </c>
      <c r="C22" s="64"/>
      <c r="D22" s="64"/>
      <c r="E22" s="64"/>
      <c r="F22" s="53"/>
      <c r="G22" s="50">
        <v>347.8</v>
      </c>
      <c r="H22" s="50">
        <v>7.55</v>
      </c>
      <c r="I22" s="54">
        <f>G22*H22</f>
        <v>2625.89</v>
      </c>
      <c r="J22" s="55"/>
      <c r="K22" s="55"/>
      <c r="L22" s="58"/>
      <c r="M22" s="58"/>
      <c r="N22" s="58"/>
      <c r="O22" s="58"/>
      <c r="P22" s="58"/>
      <c r="Q22" s="58"/>
      <c r="R22" s="58"/>
    </row>
    <row r="23" spans="1:18" ht="18.75" hidden="1">
      <c r="A23" s="47"/>
      <c r="B23" s="64" t="s">
        <v>64</v>
      </c>
      <c r="C23" s="64"/>
      <c r="D23" s="64"/>
      <c r="E23" s="64"/>
      <c r="F23" s="50"/>
      <c r="G23" s="50"/>
      <c r="H23" s="50"/>
      <c r="I23" s="50"/>
      <c r="J23" s="55"/>
      <c r="K23" s="55"/>
      <c r="L23" s="58"/>
      <c r="M23" s="58"/>
      <c r="N23" s="58"/>
      <c r="O23" s="58"/>
      <c r="P23" s="58"/>
      <c r="Q23" s="58"/>
      <c r="R23" s="58"/>
    </row>
    <row r="24" spans="1:18" ht="2.25" customHeight="1" hidden="1">
      <c r="A24" s="47"/>
      <c r="B24" s="64" t="s">
        <v>65</v>
      </c>
      <c r="C24" s="64" t="s">
        <v>66</v>
      </c>
      <c r="D24" s="64"/>
      <c r="E24" s="64"/>
      <c r="F24" s="50"/>
      <c r="G24" s="50"/>
      <c r="H24" s="50"/>
      <c r="I24" s="50"/>
      <c r="J24" s="55"/>
      <c r="K24" s="55"/>
      <c r="L24" s="58"/>
      <c r="M24" s="58"/>
      <c r="N24" s="58"/>
      <c r="O24" s="58"/>
      <c r="P24" s="58"/>
      <c r="Q24" s="58"/>
      <c r="R24" s="58"/>
    </row>
    <row r="25" spans="1:18" ht="14.25" customHeight="1" hidden="1">
      <c r="A25" s="47"/>
      <c r="B25" s="64" t="s">
        <v>67</v>
      </c>
      <c r="C25" s="64"/>
      <c r="D25" s="64"/>
      <c r="E25" s="64"/>
      <c r="F25" s="50"/>
      <c r="G25" s="50"/>
      <c r="H25" s="50"/>
      <c r="I25" s="50"/>
      <c r="J25" s="55"/>
      <c r="K25" s="55"/>
      <c r="L25" s="58"/>
      <c r="M25" s="58"/>
      <c r="N25" s="58"/>
      <c r="O25" s="58"/>
      <c r="P25" s="58"/>
      <c r="Q25" s="58"/>
      <c r="R25" s="58"/>
    </row>
    <row r="26" spans="1:18" ht="18.75" hidden="1">
      <c r="A26" s="47"/>
      <c r="B26" s="50"/>
      <c r="C26" s="50"/>
      <c r="D26" s="50"/>
      <c r="E26" s="50"/>
      <c r="F26" s="50"/>
      <c r="G26" s="50"/>
      <c r="H26" s="50"/>
      <c r="I26" s="50"/>
      <c r="J26" s="55"/>
      <c r="K26" s="55"/>
      <c r="L26" s="58"/>
      <c r="M26" s="58"/>
      <c r="N26" s="58"/>
      <c r="O26" s="58"/>
      <c r="P26" s="58"/>
      <c r="Q26" s="58"/>
      <c r="R26" s="58"/>
    </row>
    <row r="27" spans="1:18" ht="0.75" customHeight="1" hidden="1">
      <c r="A27" s="47"/>
      <c r="B27" s="50"/>
      <c r="C27" s="50"/>
      <c r="D27" s="50"/>
      <c r="E27" s="50"/>
      <c r="F27" s="50"/>
      <c r="G27" s="50"/>
      <c r="H27" s="50"/>
      <c r="I27" s="50"/>
      <c r="J27" s="55"/>
      <c r="K27" s="55"/>
      <c r="L27" s="58"/>
      <c r="M27" s="58"/>
      <c r="N27" s="58"/>
      <c r="O27" s="58"/>
      <c r="P27" s="58"/>
      <c r="Q27" s="58"/>
      <c r="R27" s="58"/>
    </row>
    <row r="28" spans="1:18" ht="3.75" customHeight="1" hidden="1">
      <c r="A28" s="47"/>
      <c r="B28" s="50"/>
      <c r="C28" s="50"/>
      <c r="D28" s="50"/>
      <c r="E28" s="50"/>
      <c r="F28" s="50"/>
      <c r="G28" s="50"/>
      <c r="H28" s="50"/>
      <c r="I28" s="50"/>
      <c r="J28" s="55"/>
      <c r="K28" s="55"/>
      <c r="L28" s="58"/>
      <c r="M28" s="58"/>
      <c r="N28" s="58"/>
      <c r="O28" s="58"/>
      <c r="P28" s="58"/>
      <c r="Q28" s="58"/>
      <c r="R28" s="58"/>
    </row>
    <row r="29" spans="1:18" ht="18.75" hidden="1">
      <c r="A29" s="47"/>
      <c r="B29" s="50"/>
      <c r="C29" s="50"/>
      <c r="D29" s="50"/>
      <c r="E29" s="50"/>
      <c r="F29" s="50"/>
      <c r="G29" s="50"/>
      <c r="H29" s="50"/>
      <c r="I29" s="50"/>
      <c r="J29" s="55"/>
      <c r="K29" s="55"/>
      <c r="L29" s="58"/>
      <c r="M29" s="58"/>
      <c r="N29" s="58"/>
      <c r="O29" s="58"/>
      <c r="P29" s="58"/>
      <c r="Q29" s="58"/>
      <c r="R29" s="58"/>
    </row>
    <row r="30" spans="1:18" ht="0.75" customHeight="1" hidden="1">
      <c r="A30" s="47"/>
      <c r="B30" s="50"/>
      <c r="C30" s="50"/>
      <c r="D30" s="50"/>
      <c r="E30" s="50"/>
      <c r="F30" s="50"/>
      <c r="G30" s="50"/>
      <c r="H30" s="50"/>
      <c r="I30" s="50"/>
      <c r="J30" s="55"/>
      <c r="K30" s="55"/>
      <c r="L30" s="58"/>
      <c r="M30" s="58"/>
      <c r="N30" s="58"/>
      <c r="O30" s="58"/>
      <c r="P30" s="58"/>
      <c r="Q30" s="58"/>
      <c r="R30" s="58"/>
    </row>
    <row r="31" spans="1:18" ht="18.75" hidden="1">
      <c r="A31" s="47"/>
      <c r="B31" s="50"/>
      <c r="C31" s="50"/>
      <c r="D31" s="50"/>
      <c r="E31" s="50"/>
      <c r="F31" s="50"/>
      <c r="G31" s="50"/>
      <c r="H31" s="50"/>
      <c r="I31" s="50"/>
      <c r="J31" s="55"/>
      <c r="K31" s="55"/>
      <c r="L31" s="58"/>
      <c r="M31" s="58"/>
      <c r="N31" s="58"/>
      <c r="O31" s="58"/>
      <c r="P31" s="58"/>
      <c r="Q31" s="58"/>
      <c r="R31" s="58"/>
    </row>
    <row r="32" spans="1:18" ht="18.75" hidden="1">
      <c r="A32" s="47"/>
      <c r="B32" s="50"/>
      <c r="C32" s="50"/>
      <c r="D32" s="50"/>
      <c r="E32" s="50"/>
      <c r="F32" s="50"/>
      <c r="G32" s="50"/>
      <c r="H32" s="50"/>
      <c r="I32" s="50"/>
      <c r="J32" s="55"/>
      <c r="K32" s="55"/>
      <c r="L32" s="58"/>
      <c r="M32" s="58"/>
      <c r="N32" s="58"/>
      <c r="O32" s="58"/>
      <c r="P32" s="58"/>
      <c r="Q32" s="58"/>
      <c r="R32" s="58"/>
    </row>
    <row r="33" spans="1:18" ht="18.75" hidden="1">
      <c r="A33" s="47"/>
      <c r="B33" s="50"/>
      <c r="C33" s="50"/>
      <c r="D33" s="50"/>
      <c r="E33" s="50"/>
      <c r="F33" s="50"/>
      <c r="G33" s="51"/>
      <c r="H33" s="51"/>
      <c r="I33" s="65"/>
      <c r="J33" s="55"/>
      <c r="K33" s="55"/>
      <c r="L33" s="58"/>
      <c r="M33" s="58"/>
      <c r="N33" s="58"/>
      <c r="O33" s="58"/>
      <c r="P33" s="58"/>
      <c r="Q33" s="58"/>
      <c r="R33" s="58"/>
    </row>
    <row r="34" spans="1:18" ht="18.75" hidden="1">
      <c r="A34" s="47"/>
      <c r="B34" s="50"/>
      <c r="C34" s="50"/>
      <c r="D34" s="50"/>
      <c r="E34" s="50"/>
      <c r="F34" s="50"/>
      <c r="G34" s="50"/>
      <c r="H34" s="50" t="s">
        <v>18</v>
      </c>
      <c r="I34" s="66">
        <f>SUM(I17:I33)</f>
        <v>2625.89</v>
      </c>
      <c r="J34" s="55"/>
      <c r="K34" s="55"/>
      <c r="L34" s="58"/>
      <c r="M34" s="58"/>
      <c r="N34" s="58"/>
      <c r="O34" s="58"/>
      <c r="P34" s="58"/>
      <c r="Q34" s="58"/>
      <c r="R34" s="58"/>
    </row>
    <row r="35" spans="1:11" ht="15">
      <c r="A35" s="420" t="s">
        <v>131</v>
      </c>
      <c r="B35" s="420"/>
      <c r="C35" s="420"/>
      <c r="D35" s="420"/>
      <c r="E35" s="420"/>
      <c r="F35" s="420"/>
      <c r="G35" s="420"/>
      <c r="H35" s="420"/>
      <c r="I35" s="420"/>
      <c r="J35" s="420"/>
      <c r="K35" s="420"/>
    </row>
    <row r="36" spans="1:11" ht="15">
      <c r="A36" s="420"/>
      <c r="B36" s="420"/>
      <c r="C36" s="420"/>
      <c r="D36" s="420"/>
      <c r="E36" s="420"/>
      <c r="F36" s="420"/>
      <c r="G36" s="420"/>
      <c r="H36" s="420"/>
      <c r="I36" s="420"/>
      <c r="J36" s="420"/>
      <c r="K36" s="420"/>
    </row>
    <row r="37" spans="1:11" ht="18.75" hidden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ht="18.75" hidden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27" ht="18.75">
      <c r="A39" s="67"/>
      <c r="B39" s="68"/>
      <c r="C39" s="68"/>
      <c r="D39" s="68"/>
      <c r="E39" s="68"/>
      <c r="F39" s="68"/>
      <c r="G39" s="68"/>
      <c r="H39" s="67"/>
      <c r="I39" s="67"/>
      <c r="J39" s="47"/>
      <c r="K39" s="47"/>
      <c r="W39" s="458" t="s">
        <v>203</v>
      </c>
      <c r="X39" s="458"/>
      <c r="Y39" s="458"/>
      <c r="Z39" s="458"/>
      <c r="AA39" s="458"/>
    </row>
    <row r="40" spans="1:27" ht="18.75">
      <c r="A40" s="67"/>
      <c r="B40" s="67" t="s">
        <v>132</v>
      </c>
      <c r="C40" s="68"/>
      <c r="D40" s="68"/>
      <c r="E40" s="68"/>
      <c r="F40" s="68"/>
      <c r="G40" s="67"/>
      <c r="H40" s="68"/>
      <c r="I40" s="67"/>
      <c r="J40" s="47"/>
      <c r="K40" s="47"/>
      <c r="V40" s="155" t="s">
        <v>204</v>
      </c>
      <c r="W40" s="148" t="s">
        <v>186</v>
      </c>
      <c r="X40" s="148" t="s">
        <v>187</v>
      </c>
      <c r="Y40" s="148" t="s">
        <v>8</v>
      </c>
      <c r="Z40" s="148" t="s">
        <v>188</v>
      </c>
      <c r="AA40" s="148" t="s">
        <v>189</v>
      </c>
    </row>
    <row r="41" spans="1:27" ht="18.75">
      <c r="A41" s="67"/>
      <c r="B41" s="68" t="s">
        <v>133</v>
      </c>
      <c r="C41" s="67" t="s">
        <v>134</v>
      </c>
      <c r="D41" s="67"/>
      <c r="E41" s="67"/>
      <c r="F41" s="68"/>
      <c r="G41" s="67"/>
      <c r="H41" s="68"/>
      <c r="I41" s="67"/>
      <c r="J41" s="47"/>
      <c r="K41" s="47"/>
      <c r="V41" s="149" t="s">
        <v>190</v>
      </c>
      <c r="W41" s="150">
        <v>154.12000000000012</v>
      </c>
      <c r="X41" s="150">
        <v>408.9</v>
      </c>
      <c r="Y41" s="150">
        <v>332.76</v>
      </c>
      <c r="Z41" s="150">
        <v>230.2600000000001</v>
      </c>
      <c r="AA41" s="150">
        <v>0</v>
      </c>
    </row>
    <row r="42" spans="1:27" ht="18.75">
      <c r="A42" s="67"/>
      <c r="B42" s="68" t="s">
        <v>135</v>
      </c>
      <c r="C42" s="69">
        <v>365.1</v>
      </c>
      <c r="D42" s="67" t="s">
        <v>136</v>
      </c>
      <c r="E42" s="67"/>
      <c r="F42" s="68"/>
      <c r="G42" s="67"/>
      <c r="H42" s="68"/>
      <c r="I42" s="67"/>
      <c r="J42" s="47"/>
      <c r="K42" s="47"/>
      <c r="V42" s="149" t="s">
        <v>191</v>
      </c>
      <c r="W42" s="161">
        <v>230.2600000000001</v>
      </c>
      <c r="X42" s="161">
        <v>408.9</v>
      </c>
      <c r="Y42" s="161">
        <v>347.8</v>
      </c>
      <c r="Z42" s="150">
        <v>291.36000000000007</v>
      </c>
      <c r="AA42" s="161">
        <v>0</v>
      </c>
    </row>
    <row r="43" spans="1:27" ht="18" customHeight="1">
      <c r="A43" s="67"/>
      <c r="B43" s="68" t="s">
        <v>137</v>
      </c>
      <c r="C43" s="70" t="s">
        <v>218</v>
      </c>
      <c r="D43" s="67" t="s">
        <v>185</v>
      </c>
      <c r="E43" s="67"/>
      <c r="F43" s="67"/>
      <c r="G43" s="68"/>
      <c r="H43" s="68"/>
      <c r="I43" s="67"/>
      <c r="J43" s="47"/>
      <c r="K43" s="47"/>
      <c r="V43" s="149" t="s">
        <v>192</v>
      </c>
      <c r="W43" s="161">
        <v>291.36000000000007</v>
      </c>
      <c r="X43" s="161">
        <v>408.9</v>
      </c>
      <c r="Y43" s="161">
        <v>408.81000000000006</v>
      </c>
      <c r="Z43" s="150">
        <v>291.44999999999993</v>
      </c>
      <c r="AA43" s="151"/>
    </row>
    <row r="44" spans="1:27" ht="18" customHeight="1">
      <c r="A44" s="67"/>
      <c r="B44" s="68"/>
      <c r="C44" s="70"/>
      <c r="D44" s="67"/>
      <c r="E44" s="67"/>
      <c r="F44" s="67"/>
      <c r="G44" s="68"/>
      <c r="H44" s="68"/>
      <c r="I44" s="67"/>
      <c r="J44" s="47"/>
      <c r="K44" s="47"/>
      <c r="V44" s="149" t="s">
        <v>193</v>
      </c>
      <c r="W44" s="161">
        <v>291.44999999999993</v>
      </c>
      <c r="X44" s="178">
        <v>408.9</v>
      </c>
      <c r="Y44" s="178">
        <v>290.11</v>
      </c>
      <c r="Z44" s="150">
        <v>410.2399999999999</v>
      </c>
      <c r="AA44" s="152"/>
    </row>
    <row r="45" spans="1:27" s="77" customFormat="1" ht="56.25">
      <c r="A45" s="71"/>
      <c r="B45" s="72"/>
      <c r="C45" s="73"/>
      <c r="D45" s="71"/>
      <c r="E45" s="71"/>
      <c r="F45" s="71"/>
      <c r="G45" s="74" t="s">
        <v>140</v>
      </c>
      <c r="H45" s="75" t="s">
        <v>1</v>
      </c>
      <c r="I45" s="75" t="s">
        <v>2</v>
      </c>
      <c r="J45" s="76" t="s">
        <v>141</v>
      </c>
      <c r="K45" s="76" t="s">
        <v>142</v>
      </c>
      <c r="V45" s="149" t="s">
        <v>194</v>
      </c>
      <c r="W45" s="161">
        <v>410.2399999999999</v>
      </c>
      <c r="X45" s="161">
        <v>408.9</v>
      </c>
      <c r="Y45" s="161">
        <v>502.14</v>
      </c>
      <c r="Z45" s="150">
        <v>316.9999999999999</v>
      </c>
      <c r="AA45" s="151"/>
    </row>
    <row r="46" spans="1:27" ht="18.75">
      <c r="A46" s="67"/>
      <c r="B46" s="68"/>
      <c r="C46" s="70"/>
      <c r="D46" s="67"/>
      <c r="E46" s="67"/>
      <c r="F46" s="67"/>
      <c r="G46" s="78" t="s">
        <v>25</v>
      </c>
      <c r="H46" s="78" t="s">
        <v>25</v>
      </c>
      <c r="I46" s="78" t="s">
        <v>25</v>
      </c>
      <c r="J46" s="79"/>
      <c r="K46" s="79"/>
      <c r="V46" s="149" t="s">
        <v>195</v>
      </c>
      <c r="W46" s="161">
        <v>316.9999999999999</v>
      </c>
      <c r="X46" s="161">
        <v>408.9</v>
      </c>
      <c r="Y46" s="161">
        <v>331.72</v>
      </c>
      <c r="Z46" s="150">
        <v>394.17999999999984</v>
      </c>
      <c r="AA46" s="151"/>
    </row>
    <row r="47" spans="1:27" ht="33" customHeight="1">
      <c r="A47" s="67"/>
      <c r="B47" s="421" t="s">
        <v>143</v>
      </c>
      <c r="C47" s="421"/>
      <c r="D47" s="421"/>
      <c r="E47" s="421"/>
      <c r="F47" s="421"/>
      <c r="G47" s="80">
        <f>G49+G50</f>
        <v>12.58</v>
      </c>
      <c r="H47" s="81">
        <f>ROUND(G47*C42,2)-0.01</f>
        <v>4592.95</v>
      </c>
      <c r="I47" s="81">
        <f>N48+O48</f>
        <v>3853.1800000000003</v>
      </c>
      <c r="J47" s="82">
        <f>J49+J50</f>
        <v>19843.891</v>
      </c>
      <c r="K47" s="82">
        <f>K49+K50</f>
        <v>-15990.710999999998</v>
      </c>
      <c r="L47" s="226" t="s">
        <v>223</v>
      </c>
      <c r="M47" s="226" t="s">
        <v>224</v>
      </c>
      <c r="N47" s="142" t="s">
        <v>144</v>
      </c>
      <c r="O47" s="142" t="s">
        <v>145</v>
      </c>
      <c r="P47" s="142" t="s">
        <v>183</v>
      </c>
      <c r="Q47" s="142" t="s">
        <v>146</v>
      </c>
      <c r="R47" s="142"/>
      <c r="V47" s="149" t="s">
        <v>196</v>
      </c>
      <c r="W47" s="161">
        <v>394.17999999999984</v>
      </c>
      <c r="X47" s="161">
        <v>408.9</v>
      </c>
      <c r="Y47" s="161">
        <v>399.97</v>
      </c>
      <c r="Z47" s="150">
        <v>403.1099999999998</v>
      </c>
      <c r="AA47" s="151"/>
    </row>
    <row r="48" spans="1:27" ht="18" customHeight="1">
      <c r="A48" s="67"/>
      <c r="B48" s="422" t="s">
        <v>147</v>
      </c>
      <c r="C48" s="423"/>
      <c r="D48" s="423"/>
      <c r="E48" s="423"/>
      <c r="F48" s="424"/>
      <c r="G48" s="80"/>
      <c r="H48" s="84"/>
      <c r="I48" s="84"/>
      <c r="J48" s="79"/>
      <c r="K48" s="79"/>
      <c r="L48" s="224">
        <v>4348.839999999999</v>
      </c>
      <c r="M48" s="224">
        <v>5103.900000000001</v>
      </c>
      <c r="N48" s="225">
        <v>3853.1800000000003</v>
      </c>
      <c r="O48" s="225">
        <v>0</v>
      </c>
      <c r="P48" s="225">
        <v>484.96000000000004</v>
      </c>
      <c r="Q48" s="225">
        <v>395.42</v>
      </c>
      <c r="R48" s="180">
        <v>608.53</v>
      </c>
      <c r="V48" s="149" t="s">
        <v>197</v>
      </c>
      <c r="W48" s="161">
        <v>403.1099999999998</v>
      </c>
      <c r="X48" s="161">
        <v>408.9</v>
      </c>
      <c r="Y48" s="161">
        <v>364.15999999999997</v>
      </c>
      <c r="Z48" s="150">
        <v>447.8499999999998</v>
      </c>
      <c r="AA48" s="151"/>
    </row>
    <row r="49" spans="1:28" ht="18" customHeight="1">
      <c r="A49" s="67"/>
      <c r="B49" s="425" t="s">
        <v>11</v>
      </c>
      <c r="C49" s="425"/>
      <c r="D49" s="425"/>
      <c r="E49" s="425"/>
      <c r="F49" s="425"/>
      <c r="G49" s="80">
        <f>G59</f>
        <v>7.21</v>
      </c>
      <c r="H49" s="84">
        <f>ROUND(G49*C42,2)</f>
        <v>2632.37</v>
      </c>
      <c r="I49" s="84">
        <f>H49</f>
        <v>2632.37</v>
      </c>
      <c r="J49" s="82">
        <f>H59</f>
        <v>2632.361</v>
      </c>
      <c r="K49" s="82">
        <f>I49-J49</f>
        <v>0.009000000000014552</v>
      </c>
      <c r="V49" s="149" t="s">
        <v>198</v>
      </c>
      <c r="W49" s="161">
        <f>Z48+71.14</f>
        <v>518.9899999999998</v>
      </c>
      <c r="X49" s="161">
        <f>H53</f>
        <v>484.96000000000004</v>
      </c>
      <c r="Y49" s="161">
        <f>I53</f>
        <v>395.42</v>
      </c>
      <c r="Z49" s="150">
        <f>W49+X49-Y49</f>
        <v>608.5299999999997</v>
      </c>
      <c r="AA49" s="151"/>
      <c r="AB49" s="48">
        <v>71.14</v>
      </c>
    </row>
    <row r="50" spans="1:27" ht="18.75">
      <c r="A50" s="67"/>
      <c r="B50" s="425" t="s">
        <v>27</v>
      </c>
      <c r="C50" s="425"/>
      <c r="D50" s="425"/>
      <c r="E50" s="425"/>
      <c r="F50" s="425"/>
      <c r="G50" s="80">
        <v>5.37</v>
      </c>
      <c r="H50" s="84">
        <f>ROUND(G50*C42,2)</f>
        <v>1960.59</v>
      </c>
      <c r="I50" s="84">
        <f>I47-I49</f>
        <v>1220.8100000000004</v>
      </c>
      <c r="J50" s="82">
        <f>H66</f>
        <v>17211.53</v>
      </c>
      <c r="K50" s="82">
        <f>I50-J50</f>
        <v>-15990.719999999998</v>
      </c>
      <c r="V50" s="149" t="s">
        <v>199</v>
      </c>
      <c r="W50" s="161"/>
      <c r="X50" s="151"/>
      <c r="Y50" s="151"/>
      <c r="Z50" s="150">
        <f>W50+X50-Y50</f>
        <v>0</v>
      </c>
      <c r="AA50" s="151"/>
    </row>
    <row r="51" spans="1:27" ht="39" customHeight="1">
      <c r="A51" s="67"/>
      <c r="B51" s="47"/>
      <c r="C51" s="47"/>
      <c r="D51" s="47"/>
      <c r="E51" s="47"/>
      <c r="F51" s="47"/>
      <c r="G51" s="47"/>
      <c r="H51" s="47"/>
      <c r="I51" s="47"/>
      <c r="J51" s="47"/>
      <c r="K51" s="47"/>
      <c r="V51" s="149" t="s">
        <v>200</v>
      </c>
      <c r="W51" s="161"/>
      <c r="X51" s="151"/>
      <c r="Y51" s="151"/>
      <c r="Z51" s="150">
        <f>W51+X51-Y51</f>
        <v>0</v>
      </c>
      <c r="AA51" s="151"/>
    </row>
    <row r="52" spans="1:27" ht="18" customHeight="1">
      <c r="A52" s="47"/>
      <c r="B52" s="68"/>
      <c r="C52" s="70"/>
      <c r="D52" s="67"/>
      <c r="E52" s="67"/>
      <c r="F52" s="67"/>
      <c r="G52" s="140" t="s">
        <v>178</v>
      </c>
      <c r="H52" s="140" t="s">
        <v>1</v>
      </c>
      <c r="I52" s="140" t="s">
        <v>2</v>
      </c>
      <c r="J52" s="141" t="s">
        <v>179</v>
      </c>
      <c r="K52" s="218" t="s">
        <v>221</v>
      </c>
      <c r="V52" s="149" t="s">
        <v>201</v>
      </c>
      <c r="W52" s="161"/>
      <c r="X52" s="151"/>
      <c r="Y52" s="151"/>
      <c r="Z52" s="150">
        <f>W52+X52-Y52</f>
        <v>0</v>
      </c>
      <c r="AA52" s="151"/>
    </row>
    <row r="53" spans="2:27" s="49" customFormat="1" ht="18" customHeight="1">
      <c r="B53" s="426" t="s">
        <v>177</v>
      </c>
      <c r="C53" s="426"/>
      <c r="D53" s="426"/>
      <c r="E53" s="426"/>
      <c r="F53" s="455"/>
      <c r="G53" s="140">
        <f>'08 14 г'!J53+71.14</f>
        <v>518.9899999999998</v>
      </c>
      <c r="H53" s="140">
        <f>P48</f>
        <v>484.96000000000004</v>
      </c>
      <c r="I53" s="140">
        <f>Q48</f>
        <v>395.42</v>
      </c>
      <c r="J53" s="139">
        <f>G53+H53-I53</f>
        <v>608.5299999999997</v>
      </c>
      <c r="K53" s="219">
        <f>I74+I53</f>
        <v>17118.229999999996</v>
      </c>
      <c r="L53" s="49" t="s">
        <v>219</v>
      </c>
      <c r="V53" s="153" t="s">
        <v>202</v>
      </c>
      <c r="W53" s="154">
        <f>SUM(W41:W52)</f>
        <v>3010.709999999999</v>
      </c>
      <c r="X53" s="154">
        <f>SUM(X41:X52)</f>
        <v>3756.1600000000003</v>
      </c>
      <c r="Y53" s="154">
        <f>SUM(Y41:Y52)</f>
        <v>3372.8900000000003</v>
      </c>
      <c r="Z53" s="154">
        <f>SUM(Z41:Z52)</f>
        <v>3393.979999999999</v>
      </c>
      <c r="AA53" s="154">
        <f>SUM(AA41:AA52)</f>
        <v>0</v>
      </c>
    </row>
    <row r="54" spans="1:11" ht="18" customHeight="1">
      <c r="A54" s="47"/>
      <c r="B54" s="90"/>
      <c r="C54" s="90"/>
      <c r="D54" s="167"/>
      <c r="E54" s="167"/>
      <c r="F54" s="167"/>
      <c r="G54" s="91"/>
      <c r="H54" s="92"/>
      <c r="I54" s="92"/>
      <c r="J54" s="93"/>
      <c r="K54" s="220"/>
    </row>
    <row r="55" spans="1:11" ht="56.25" customHeight="1">
      <c r="A55" s="47"/>
      <c r="B55" s="68"/>
      <c r="C55" s="70"/>
      <c r="D55" s="67"/>
      <c r="E55" s="67"/>
      <c r="F55" s="67"/>
      <c r="G55" s="68"/>
      <c r="H55" s="68"/>
      <c r="I55" s="67"/>
      <c r="J55" s="47"/>
      <c r="K55" s="47"/>
    </row>
    <row r="56" spans="1:11" ht="18.75">
      <c r="A56" s="67"/>
      <c r="B56" s="47"/>
      <c r="C56" s="95"/>
      <c r="D56" s="96"/>
      <c r="E56" s="96"/>
      <c r="F56" s="96"/>
      <c r="G56" s="97" t="s">
        <v>140</v>
      </c>
      <c r="H56" s="97" t="s">
        <v>149</v>
      </c>
      <c r="I56" s="67"/>
      <c r="J56" s="47"/>
      <c r="K56" s="47"/>
    </row>
    <row r="57" spans="1:11" ht="18.75">
      <c r="A57" s="67"/>
      <c r="B57" s="47"/>
      <c r="C57" s="95"/>
      <c r="D57" s="96"/>
      <c r="E57" s="96"/>
      <c r="F57" s="96"/>
      <c r="G57" s="78" t="s">
        <v>25</v>
      </c>
      <c r="H57" s="78" t="s">
        <v>25</v>
      </c>
      <c r="I57" s="67"/>
      <c r="J57" s="47"/>
      <c r="K57" s="47"/>
    </row>
    <row r="58" spans="1:12" ht="36.75" customHeight="1">
      <c r="A58" s="98" t="s">
        <v>150</v>
      </c>
      <c r="B58" s="456" t="s">
        <v>176</v>
      </c>
      <c r="C58" s="457"/>
      <c r="D58" s="457"/>
      <c r="E58" s="457"/>
      <c r="F58" s="457"/>
      <c r="G58" s="50"/>
      <c r="H58" s="81">
        <f>ROUND(H59+H66,2)</f>
        <v>19843.89</v>
      </c>
      <c r="I58" s="67"/>
      <c r="J58" s="47"/>
      <c r="K58" s="47"/>
      <c r="L58" s="99">
        <f>I47-H58</f>
        <v>-15990.71</v>
      </c>
    </row>
    <row r="59" spans="1:12" ht="18.75">
      <c r="A59" s="100" t="s">
        <v>152</v>
      </c>
      <c r="B59" s="428" t="s">
        <v>153</v>
      </c>
      <c r="C59" s="429"/>
      <c r="D59" s="429"/>
      <c r="E59" s="429"/>
      <c r="F59" s="430"/>
      <c r="G59" s="101">
        <f>G60+G61+G63+G65</f>
        <v>7.21</v>
      </c>
      <c r="H59" s="216">
        <f>H60+H61+H63+H65</f>
        <v>2632.361</v>
      </c>
      <c r="I59" s="67"/>
      <c r="J59" s="47"/>
      <c r="K59" s="47"/>
      <c r="L59" s="103" t="e">
        <f>G72+L58</f>
        <v>#VALUE!</v>
      </c>
    </row>
    <row r="60" spans="1:11" ht="34.5" customHeight="1">
      <c r="A60" s="214" t="s">
        <v>154</v>
      </c>
      <c r="B60" s="431" t="s">
        <v>155</v>
      </c>
      <c r="C60" s="432"/>
      <c r="D60" s="432"/>
      <c r="E60" s="432"/>
      <c r="F60" s="432"/>
      <c r="G60" s="215">
        <v>1.34</v>
      </c>
      <c r="H60" s="216">
        <f>ROUND(G60*C42,2)</f>
        <v>489.23</v>
      </c>
      <c r="I60" s="67"/>
      <c r="J60" s="47"/>
      <c r="K60" s="106"/>
    </row>
    <row r="61" spans="1:11" ht="18.75">
      <c r="A61" s="425" t="s">
        <v>156</v>
      </c>
      <c r="B61" s="433" t="s">
        <v>157</v>
      </c>
      <c r="C61" s="434"/>
      <c r="D61" s="434"/>
      <c r="E61" s="434"/>
      <c r="F61" s="434"/>
      <c r="G61" s="435">
        <v>2.02</v>
      </c>
      <c r="H61" s="436">
        <f>ROUND(G61*C42,2)</f>
        <v>737.5</v>
      </c>
      <c r="I61" s="67"/>
      <c r="J61" s="47"/>
      <c r="K61" s="47"/>
    </row>
    <row r="62" spans="1:11" ht="18.75" customHeight="1">
      <c r="A62" s="425"/>
      <c r="B62" s="434"/>
      <c r="C62" s="434"/>
      <c r="D62" s="434"/>
      <c r="E62" s="434"/>
      <c r="F62" s="434"/>
      <c r="G62" s="435"/>
      <c r="H62" s="436"/>
      <c r="I62" s="67"/>
      <c r="J62" s="47"/>
      <c r="K62" s="47"/>
    </row>
    <row r="63" spans="1:11" ht="21" customHeight="1">
      <c r="A63" s="425" t="s">
        <v>158</v>
      </c>
      <c r="B63" s="433" t="s">
        <v>159</v>
      </c>
      <c r="C63" s="434"/>
      <c r="D63" s="434"/>
      <c r="E63" s="434"/>
      <c r="F63" s="434"/>
      <c r="G63" s="435">
        <v>1.31</v>
      </c>
      <c r="H63" s="436">
        <f>G63*C42</f>
        <v>478.28100000000006</v>
      </c>
      <c r="I63" s="67"/>
      <c r="J63" s="47"/>
      <c r="K63" s="47"/>
    </row>
    <row r="64" spans="1:11" ht="18.75">
      <c r="A64" s="425"/>
      <c r="B64" s="434"/>
      <c r="C64" s="434"/>
      <c r="D64" s="434"/>
      <c r="E64" s="434"/>
      <c r="F64" s="434"/>
      <c r="G64" s="435"/>
      <c r="H64" s="436"/>
      <c r="I64" s="67"/>
      <c r="J64" s="47"/>
      <c r="K64" s="47"/>
    </row>
    <row r="65" spans="1:11" ht="37.5">
      <c r="A65" s="214" t="s">
        <v>160</v>
      </c>
      <c r="B65" s="434" t="s">
        <v>161</v>
      </c>
      <c r="C65" s="434"/>
      <c r="D65" s="434"/>
      <c r="E65" s="434"/>
      <c r="F65" s="434"/>
      <c r="G65" s="97">
        <v>2.54</v>
      </c>
      <c r="H65" s="107">
        <f>ROUND(G65*C42,2)</f>
        <v>927.35</v>
      </c>
      <c r="I65" s="67"/>
      <c r="J65" s="47"/>
      <c r="K65" s="47"/>
    </row>
    <row r="66" spans="1:11" ht="18.75">
      <c r="A66" s="81" t="s">
        <v>162</v>
      </c>
      <c r="B66" s="437" t="s">
        <v>163</v>
      </c>
      <c r="C66" s="438"/>
      <c r="D66" s="438"/>
      <c r="E66" s="438"/>
      <c r="F66" s="438"/>
      <c r="G66" s="81"/>
      <c r="H66" s="81">
        <f>H68+H69+H70</f>
        <v>17211.53</v>
      </c>
      <c r="I66" s="67"/>
      <c r="J66" s="47"/>
      <c r="K66" s="47"/>
    </row>
    <row r="67" spans="1:11" ht="38.25" customHeight="1">
      <c r="A67" s="108"/>
      <c r="B67" s="439" t="s">
        <v>182</v>
      </c>
      <c r="C67" s="432"/>
      <c r="D67" s="432"/>
      <c r="E67" s="432"/>
      <c r="F67" s="432"/>
      <c r="G67" s="109"/>
      <c r="H67" s="109"/>
      <c r="I67" s="67"/>
      <c r="J67" s="47"/>
      <c r="K67" s="47"/>
    </row>
    <row r="68" spans="1:11" ht="18.75" customHeight="1">
      <c r="A68" s="108"/>
      <c r="B68" s="440" t="s">
        <v>222</v>
      </c>
      <c r="C68" s="441"/>
      <c r="D68" s="441"/>
      <c r="E68" s="441"/>
      <c r="F68" s="442"/>
      <c r="G68" s="107"/>
      <c r="H68" s="110">
        <v>17211.53</v>
      </c>
      <c r="I68" s="67"/>
      <c r="J68" s="47"/>
      <c r="K68" s="47"/>
    </row>
    <row r="69" spans="1:11" ht="15" customHeight="1">
      <c r="A69" s="108"/>
      <c r="B69" s="440" t="s">
        <v>175</v>
      </c>
      <c r="C69" s="441"/>
      <c r="D69" s="441"/>
      <c r="E69" s="441"/>
      <c r="F69" s="442"/>
      <c r="G69" s="107"/>
      <c r="H69" s="110"/>
      <c r="I69" s="67"/>
      <c r="J69" s="47"/>
      <c r="K69" s="47"/>
    </row>
    <row r="70" spans="1:11" ht="18.75" customHeight="1">
      <c r="A70" s="108"/>
      <c r="B70" s="440" t="s">
        <v>175</v>
      </c>
      <c r="C70" s="441"/>
      <c r="D70" s="441"/>
      <c r="E70" s="441"/>
      <c r="F70" s="442"/>
      <c r="G70" s="107"/>
      <c r="H70" s="110"/>
      <c r="I70" s="67"/>
      <c r="J70" s="47"/>
      <c r="K70" s="47"/>
    </row>
    <row r="71" spans="1:11" ht="18.75">
      <c r="A71" s="108"/>
      <c r="B71" s="111"/>
      <c r="C71" s="112"/>
      <c r="D71" s="112"/>
      <c r="E71" s="112"/>
      <c r="F71" s="112"/>
      <c r="G71" s="114"/>
      <c r="H71" s="67"/>
      <c r="I71" s="67"/>
      <c r="J71" s="47"/>
      <c r="K71" s="47"/>
    </row>
    <row r="72" spans="1:11" ht="18.75">
      <c r="A72" s="108"/>
      <c r="B72" s="111"/>
      <c r="C72" s="112"/>
      <c r="D72" s="112"/>
      <c r="E72" s="112"/>
      <c r="F72" s="112"/>
      <c r="G72" s="443" t="s">
        <v>27</v>
      </c>
      <c r="H72" s="444"/>
      <c r="I72" s="452" t="s">
        <v>148</v>
      </c>
      <c r="J72" s="444"/>
      <c r="K72" s="47"/>
    </row>
    <row r="73" spans="1:11" ht="18.75">
      <c r="A73" s="108"/>
      <c r="B73" s="111"/>
      <c r="C73" s="112"/>
      <c r="D73" s="112"/>
      <c r="E73" s="112"/>
      <c r="F73" s="112"/>
      <c r="G73" s="453" t="s">
        <v>25</v>
      </c>
      <c r="H73" s="454"/>
      <c r="I73" s="453" t="s">
        <v>25</v>
      </c>
      <c r="J73" s="454"/>
      <c r="K73" s="47"/>
    </row>
    <row r="74" spans="1:13" s="58" customFormat="1" ht="18.75">
      <c r="A74" s="108"/>
      <c r="B74" s="445" t="s">
        <v>167</v>
      </c>
      <c r="C74" s="438"/>
      <c r="D74" s="438"/>
      <c r="E74" s="438"/>
      <c r="F74" s="446"/>
      <c r="G74" s="435">
        <f>'08 14 г'!G75:H75</f>
        <v>-26632.76</v>
      </c>
      <c r="H74" s="447"/>
      <c r="I74" s="435">
        <f>'08 14 г'!I75:J75</f>
        <v>16722.809999999998</v>
      </c>
      <c r="J74" s="447"/>
      <c r="K74" s="55"/>
      <c r="L74" s="115" t="s">
        <v>168</v>
      </c>
      <c r="M74" s="115" t="s">
        <v>169</v>
      </c>
    </row>
    <row r="75" spans="1:13" ht="18.75">
      <c r="A75" s="68"/>
      <c r="B75" s="445" t="s">
        <v>170</v>
      </c>
      <c r="C75" s="438"/>
      <c r="D75" s="438"/>
      <c r="E75" s="438"/>
      <c r="F75" s="446"/>
      <c r="G75" s="435">
        <f>G74+I47-H58+K53</f>
        <v>-25505.240000000005</v>
      </c>
      <c r="H75" s="447"/>
      <c r="I75" s="448">
        <f>I74+I53-K53</f>
        <v>0</v>
      </c>
      <c r="J75" s="447"/>
      <c r="K75" s="47"/>
      <c r="L75" s="85">
        <f>G75</f>
        <v>-25505.240000000005</v>
      </c>
      <c r="M75" s="85">
        <f>I75</f>
        <v>0</v>
      </c>
    </row>
    <row r="76" spans="1:11" ht="18.75">
      <c r="A76" s="67"/>
      <c r="B76" s="67"/>
      <c r="C76" s="67"/>
      <c r="D76" s="67"/>
      <c r="E76" s="67"/>
      <c r="F76" s="67"/>
      <c r="G76" s="69"/>
      <c r="H76" s="69"/>
      <c r="I76" s="67"/>
      <c r="J76" s="47"/>
      <c r="K76" s="47"/>
    </row>
    <row r="77" spans="1:17" ht="4.5" customHeight="1">
      <c r="A77" s="67"/>
      <c r="B77" s="47"/>
      <c r="C77" s="47"/>
      <c r="D77" s="47"/>
      <c r="E77" s="47"/>
      <c r="F77" s="47"/>
      <c r="G77" s="116"/>
      <c r="H77" s="117" t="s">
        <v>171</v>
      </c>
      <c r="I77" s="67"/>
      <c r="J77" s="47"/>
      <c r="K77" s="47"/>
      <c r="L77" s="459"/>
      <c r="M77" s="460"/>
      <c r="N77" s="460"/>
      <c r="O77" s="460"/>
      <c r="P77" s="460"/>
      <c r="Q77" s="460"/>
    </row>
    <row r="78" spans="1:17" ht="18.75">
      <c r="A78" s="67"/>
      <c r="B78" s="111"/>
      <c r="C78" s="112"/>
      <c r="D78" s="112"/>
      <c r="E78" s="112"/>
      <c r="F78" s="112"/>
      <c r="G78" s="453" t="s">
        <v>25</v>
      </c>
      <c r="H78" s="454"/>
      <c r="I78" s="453" t="s">
        <v>25</v>
      </c>
      <c r="J78" s="454"/>
      <c r="K78" s="47"/>
      <c r="L78" s="184"/>
      <c r="M78" s="185"/>
      <c r="N78" s="185"/>
      <c r="O78" s="185"/>
      <c r="P78" s="185"/>
      <c r="Q78" s="185"/>
    </row>
    <row r="79" spans="1:17" ht="18.75">
      <c r="A79" s="67"/>
      <c r="B79" s="445" t="s">
        <v>227</v>
      </c>
      <c r="C79" s="438"/>
      <c r="D79" s="438"/>
      <c r="E79" s="438"/>
      <c r="F79" s="446"/>
      <c r="G79" s="435">
        <f>L48</f>
        <v>4348.839999999999</v>
      </c>
      <c r="H79" s="447"/>
      <c r="I79" s="435">
        <f>M48</f>
        <v>5103.900000000001</v>
      </c>
      <c r="J79" s="447"/>
      <c r="K79" s="47"/>
      <c r="L79" s="222" t="s">
        <v>225</v>
      </c>
      <c r="M79" s="223">
        <f>G79+H47-I47-I79+M80</f>
        <v>0.009999999998218101</v>
      </c>
      <c r="N79" s="185"/>
      <c r="O79" s="185"/>
      <c r="P79" s="185"/>
      <c r="Q79" s="185"/>
    </row>
    <row r="80" spans="1:17" ht="18.75">
      <c r="A80" s="67"/>
      <c r="B80" s="47"/>
      <c r="C80" s="47"/>
      <c r="D80" s="47"/>
      <c r="E80" s="47"/>
      <c r="F80" s="47"/>
      <c r="G80" s="47"/>
      <c r="H80" s="67"/>
      <c r="I80" s="67"/>
      <c r="J80" s="47"/>
      <c r="K80" s="47"/>
      <c r="L80" s="227" t="s">
        <v>226</v>
      </c>
      <c r="M80" s="185">
        <v>15.3</v>
      </c>
      <c r="N80" s="185"/>
      <c r="O80" s="185"/>
      <c r="P80" s="185"/>
      <c r="Q80" s="185"/>
    </row>
    <row r="81" spans="1:17" ht="18.75">
      <c r="A81" s="221" t="s">
        <v>220</v>
      </c>
      <c r="B81" s="47"/>
      <c r="C81" s="47"/>
      <c r="D81" s="47"/>
      <c r="E81" s="47"/>
      <c r="F81" s="47"/>
      <c r="G81" s="47"/>
      <c r="H81" s="67"/>
      <c r="I81" s="67"/>
      <c r="J81" s="47"/>
      <c r="K81" s="47"/>
      <c r="L81" s="184"/>
      <c r="M81" s="185"/>
      <c r="N81" s="185"/>
      <c r="O81" s="185"/>
      <c r="P81" s="185"/>
      <c r="Q81" s="185"/>
    </row>
    <row r="82" spans="1:17" ht="18.75">
      <c r="A82" s="187" t="s">
        <v>212</v>
      </c>
      <c r="B82" s="47"/>
      <c r="C82" s="47"/>
      <c r="D82" s="47"/>
      <c r="E82" s="47"/>
      <c r="F82" s="47"/>
      <c r="G82" s="47"/>
      <c r="H82" s="67"/>
      <c r="I82" s="228" t="s">
        <v>31</v>
      </c>
      <c r="J82" s="47"/>
      <c r="K82" s="47"/>
      <c r="L82" s="184"/>
      <c r="M82" s="185"/>
      <c r="N82" s="185"/>
      <c r="O82" s="186"/>
      <c r="P82" s="186"/>
      <c r="Q82" s="185"/>
    </row>
    <row r="83" spans="1:17" ht="18.75">
      <c r="A83" s="187" t="s">
        <v>213</v>
      </c>
      <c r="B83" s="47"/>
      <c r="C83" s="47"/>
      <c r="D83" s="47"/>
      <c r="E83" s="47"/>
      <c r="G83" s="47"/>
      <c r="H83" s="67"/>
      <c r="I83" s="228" t="s">
        <v>173</v>
      </c>
      <c r="J83" s="47"/>
      <c r="L83" s="184"/>
      <c r="M83" s="185"/>
      <c r="N83" s="185"/>
      <c r="O83" s="185"/>
      <c r="P83" s="185"/>
      <c r="Q83" s="185"/>
    </row>
    <row r="84" spans="8:17" ht="18.75">
      <c r="H84" s="47"/>
      <c r="I84" s="47"/>
      <c r="J84" s="47"/>
      <c r="K84" s="47"/>
      <c r="L84" s="184"/>
      <c r="M84" s="128"/>
      <c r="N84" s="58"/>
      <c r="O84" s="58"/>
      <c r="P84" s="58"/>
      <c r="Q84" s="128"/>
    </row>
    <row r="85" spans="1:17" ht="18.7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58"/>
      <c r="M85" s="128"/>
      <c r="N85" s="58"/>
      <c r="O85" s="58"/>
      <c r="P85" s="58"/>
      <c r="Q85" s="58"/>
    </row>
  </sheetData>
  <sheetProtection password="ECC7" sheet="1" formatCells="0" formatColumns="0" formatRows="0" insertColumns="0" insertRows="0" insertHyperlinks="0" deleteColumns="0" deleteRows="0" sort="0" autoFilter="0" pivotTables="0"/>
  <mergeCells count="41">
    <mergeCell ref="C14:D15"/>
    <mergeCell ref="A35:K36"/>
    <mergeCell ref="W39:AA39"/>
    <mergeCell ref="B47:F47"/>
    <mergeCell ref="B48:F48"/>
    <mergeCell ref="B49:F49"/>
    <mergeCell ref="B50:F50"/>
    <mergeCell ref="B53:F53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B65:F65"/>
    <mergeCell ref="B66:F66"/>
    <mergeCell ref="B67:F67"/>
    <mergeCell ref="B68:F68"/>
    <mergeCell ref="B69:F69"/>
    <mergeCell ref="B70:F70"/>
    <mergeCell ref="L77:Q77"/>
    <mergeCell ref="G72:H72"/>
    <mergeCell ref="I72:J72"/>
    <mergeCell ref="G73:H73"/>
    <mergeCell ref="I73:J73"/>
    <mergeCell ref="B74:F74"/>
    <mergeCell ref="G74:H74"/>
    <mergeCell ref="I74:J74"/>
    <mergeCell ref="G78:H78"/>
    <mergeCell ref="I78:J78"/>
    <mergeCell ref="B79:F79"/>
    <mergeCell ref="G79:H79"/>
    <mergeCell ref="I79:J79"/>
    <mergeCell ref="B75:F75"/>
    <mergeCell ref="G75:H75"/>
    <mergeCell ref="I75:J75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AB85"/>
  <sheetViews>
    <sheetView view="pageBreakPreview" zoomScale="80" zoomScaleSheetLayoutView="80" zoomScalePageLayoutView="0" workbookViewId="0" topLeftCell="A54">
      <selection activeCell="Y80" sqref="Y80"/>
    </sheetView>
  </sheetViews>
  <sheetFormatPr defaultColWidth="9.140625" defaultRowHeight="15" outlineLevelCol="1"/>
  <cols>
    <col min="1" max="1" width="6.8515625" style="125" customWidth="1"/>
    <col min="2" max="2" width="10.00390625" style="48" customWidth="1"/>
    <col min="3" max="3" width="12.57421875" style="48" customWidth="1"/>
    <col min="4" max="4" width="10.57421875" style="48" customWidth="1"/>
    <col min="5" max="5" width="10.28125" style="48" customWidth="1"/>
    <col min="6" max="6" width="8.00390625" style="48" customWidth="1"/>
    <col min="7" max="7" width="11.140625" style="48" customWidth="1"/>
    <col min="8" max="8" width="13.00390625" style="48" customWidth="1"/>
    <col min="9" max="9" width="12.00390625" style="48" customWidth="1"/>
    <col min="10" max="10" width="14.28125" style="48" customWidth="1"/>
    <col min="11" max="11" width="18.421875" style="48" customWidth="1"/>
    <col min="12" max="12" width="13.421875" style="48" hidden="1" customWidth="1" outlineLevel="1"/>
    <col min="13" max="13" width="10.00390625" style="48" hidden="1" customWidth="1" outlineLevel="1"/>
    <col min="14" max="14" width="11.421875" style="48" hidden="1" customWidth="1" outlineLevel="1"/>
    <col min="15" max="15" width="10.28125" style="48" hidden="1" customWidth="1" outlineLevel="1"/>
    <col min="16" max="16" width="8.00390625" style="48" hidden="1" customWidth="1" outlineLevel="1"/>
    <col min="17" max="17" width="10.00390625" style="48" hidden="1" customWidth="1" outlineLevel="1"/>
    <col min="18" max="18" width="7.421875" style="48" hidden="1" customWidth="1" outlineLevel="1"/>
    <col min="19" max="19" width="9.140625" style="48" customWidth="1" collapsed="1"/>
    <col min="20" max="22" width="9.140625" style="48" customWidth="1"/>
    <col min="23" max="23" width="11.140625" style="48" bestFit="1" customWidth="1"/>
    <col min="24" max="27" width="13.140625" style="48" bestFit="1" customWidth="1"/>
    <col min="28" max="43" width="9.140625" style="48" customWidth="1"/>
    <col min="44" max="44" width="3.7109375" style="48" customWidth="1"/>
    <col min="45" max="16384" width="9.140625" style="48" customWidth="1"/>
  </cols>
  <sheetData>
    <row r="1" spans="1:11" ht="12.75" customHeight="1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.75" hidden="1">
      <c r="A2" s="47"/>
      <c r="B2" s="49" t="s">
        <v>125</v>
      </c>
      <c r="C2" s="49"/>
      <c r="D2" s="49" t="s">
        <v>126</v>
      </c>
      <c r="E2" s="49"/>
      <c r="F2" s="49" t="s">
        <v>127</v>
      </c>
      <c r="G2" s="49"/>
      <c r="H2" s="49"/>
      <c r="I2" s="47"/>
      <c r="J2" s="47"/>
      <c r="K2" s="47"/>
    </row>
    <row r="3" spans="1:11" ht="18.75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.5" customHeight="1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8.75" hidden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8.75" hidden="1">
      <c r="A6" s="47"/>
      <c r="B6" s="50"/>
      <c r="C6" s="51" t="s">
        <v>0</v>
      </c>
      <c r="D6" s="51" t="s">
        <v>1</v>
      </c>
      <c r="E6" s="51"/>
      <c r="F6" s="51" t="s">
        <v>2</v>
      </c>
      <c r="G6" s="51" t="s">
        <v>3</v>
      </c>
      <c r="H6" s="51" t="s">
        <v>4</v>
      </c>
      <c r="I6" s="51" t="s">
        <v>5</v>
      </c>
      <c r="J6" s="51"/>
      <c r="K6" s="52"/>
    </row>
    <row r="7" spans="1:11" ht="18.75" hidden="1">
      <c r="A7" s="47"/>
      <c r="B7" s="50"/>
      <c r="C7" s="51" t="s">
        <v>6</v>
      </c>
      <c r="D7" s="51"/>
      <c r="E7" s="51"/>
      <c r="F7" s="51"/>
      <c r="G7" s="51" t="s">
        <v>7</v>
      </c>
      <c r="H7" s="51" t="s">
        <v>8</v>
      </c>
      <c r="I7" s="51" t="s">
        <v>9</v>
      </c>
      <c r="J7" s="51"/>
      <c r="K7" s="52"/>
    </row>
    <row r="8" spans="1:11" ht="18.75" hidden="1">
      <c r="A8" s="47"/>
      <c r="B8" s="50" t="s">
        <v>128</v>
      </c>
      <c r="C8" s="53">
        <v>48.28</v>
      </c>
      <c r="D8" s="53">
        <v>0</v>
      </c>
      <c r="E8" s="53"/>
      <c r="F8" s="54"/>
      <c r="G8" s="50"/>
      <c r="H8" s="53">
        <v>0</v>
      </c>
      <c r="I8" s="54">
        <v>48.28</v>
      </c>
      <c r="J8" s="50"/>
      <c r="K8" s="55"/>
    </row>
    <row r="9" spans="1:11" ht="18.75" hidden="1">
      <c r="A9" s="47"/>
      <c r="B9" s="50" t="s">
        <v>11</v>
      </c>
      <c r="C9" s="53">
        <v>4790.06</v>
      </c>
      <c r="D9" s="53">
        <v>3707.55</v>
      </c>
      <c r="E9" s="53"/>
      <c r="F9" s="54">
        <v>2795.32</v>
      </c>
      <c r="G9" s="50"/>
      <c r="H9" s="53">
        <v>2795.32</v>
      </c>
      <c r="I9" s="54">
        <v>5702.29</v>
      </c>
      <c r="J9" s="50"/>
      <c r="K9" s="55"/>
    </row>
    <row r="10" spans="1:11" ht="18.75" hidden="1">
      <c r="A10" s="47"/>
      <c r="B10" s="50" t="s">
        <v>12</v>
      </c>
      <c r="C10" s="50"/>
      <c r="D10" s="53">
        <f>SUM(D8:D9)</f>
        <v>3707.55</v>
      </c>
      <c r="E10" s="53"/>
      <c r="F10" s="50"/>
      <c r="G10" s="50"/>
      <c r="H10" s="53">
        <f>SUM(H8:H9)</f>
        <v>2795.32</v>
      </c>
      <c r="I10" s="50"/>
      <c r="J10" s="50"/>
      <c r="K10" s="55"/>
    </row>
    <row r="11" spans="1:11" ht="18.75" hidden="1">
      <c r="A11" s="47"/>
      <c r="B11" s="47" t="s">
        <v>129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7.5" customHeight="1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8.25" customHeight="1" hidden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8" ht="18.75" hidden="1">
      <c r="A14" s="47"/>
      <c r="B14" s="56" t="s">
        <v>95</v>
      </c>
      <c r="C14" s="416" t="s">
        <v>14</v>
      </c>
      <c r="D14" s="417"/>
      <c r="E14" s="232"/>
      <c r="F14" s="51"/>
      <c r="G14" s="51"/>
      <c r="H14" s="51"/>
      <c r="I14" s="51" t="s">
        <v>17</v>
      </c>
      <c r="J14" s="55"/>
      <c r="K14" s="55"/>
      <c r="L14" s="58"/>
      <c r="M14" s="58"/>
      <c r="N14" s="58"/>
      <c r="O14" s="58"/>
      <c r="P14" s="58"/>
      <c r="Q14" s="58"/>
      <c r="R14" s="58"/>
    </row>
    <row r="15" spans="1:18" ht="14.25" customHeight="1" hidden="1">
      <c r="A15" s="47"/>
      <c r="B15" s="59"/>
      <c r="C15" s="418"/>
      <c r="D15" s="419"/>
      <c r="E15" s="233"/>
      <c r="F15" s="51"/>
      <c r="G15" s="51"/>
      <c r="H15" s="51" t="s">
        <v>105</v>
      </c>
      <c r="I15" s="51"/>
      <c r="J15" s="55"/>
      <c r="K15" s="55"/>
      <c r="L15" s="58"/>
      <c r="M15" s="58"/>
      <c r="N15" s="58"/>
      <c r="O15" s="58"/>
      <c r="P15" s="58"/>
      <c r="Q15" s="58"/>
      <c r="R15" s="58"/>
    </row>
    <row r="16" spans="1:18" ht="3.75" customHeight="1" hidden="1">
      <c r="A16" s="47"/>
      <c r="B16" s="61"/>
      <c r="C16" s="50"/>
      <c r="D16" s="50"/>
      <c r="E16" s="50"/>
      <c r="F16" s="50"/>
      <c r="G16" s="50"/>
      <c r="H16" s="50"/>
      <c r="I16" s="50"/>
      <c r="J16" s="55"/>
      <c r="K16" s="55"/>
      <c r="L16" s="58"/>
      <c r="M16" s="58"/>
      <c r="N16" s="58"/>
      <c r="O16" s="58"/>
      <c r="P16" s="58"/>
      <c r="Q16" s="58"/>
      <c r="R16" s="58"/>
    </row>
    <row r="17" spans="1:18" ht="13.5" customHeight="1" hidden="1">
      <c r="A17" s="47"/>
      <c r="B17" s="50"/>
      <c r="C17" s="50"/>
      <c r="D17" s="50"/>
      <c r="E17" s="50"/>
      <c r="F17" s="50"/>
      <c r="G17" s="50"/>
      <c r="H17" s="50"/>
      <c r="I17" s="50"/>
      <c r="J17" s="55"/>
      <c r="K17" s="55"/>
      <c r="L17" s="58"/>
      <c r="M17" s="58"/>
      <c r="N17" s="58"/>
      <c r="O17" s="58"/>
      <c r="P17" s="58"/>
      <c r="Q17" s="58"/>
      <c r="R17" s="58"/>
    </row>
    <row r="18" spans="1:18" ht="0.75" customHeight="1" hidden="1">
      <c r="A18" s="47"/>
      <c r="B18" s="50"/>
      <c r="C18" s="50"/>
      <c r="D18" s="50"/>
      <c r="E18" s="50"/>
      <c r="F18" s="50"/>
      <c r="G18" s="50"/>
      <c r="H18" s="50"/>
      <c r="I18" s="50"/>
      <c r="J18" s="55"/>
      <c r="K18" s="55"/>
      <c r="L18" s="58"/>
      <c r="M18" s="58"/>
      <c r="N18" s="58"/>
      <c r="O18" s="58"/>
      <c r="P18" s="58"/>
      <c r="Q18" s="58"/>
      <c r="R18" s="58"/>
    </row>
    <row r="19" spans="1:18" ht="14.25" customHeight="1" hidden="1" thickBot="1">
      <c r="A19" s="47"/>
      <c r="B19" s="50"/>
      <c r="C19" s="50"/>
      <c r="D19" s="50"/>
      <c r="E19" s="50"/>
      <c r="F19" s="50"/>
      <c r="G19" s="50"/>
      <c r="H19" s="50"/>
      <c r="I19" s="50"/>
      <c r="J19" s="55"/>
      <c r="K19" s="55"/>
      <c r="L19" s="58"/>
      <c r="M19" s="58"/>
      <c r="N19" s="58"/>
      <c r="O19" s="58"/>
      <c r="P19" s="58"/>
      <c r="Q19" s="58"/>
      <c r="R19" s="58"/>
    </row>
    <row r="20" spans="1:18" ht="0.75" customHeight="1" hidden="1">
      <c r="A20" s="47"/>
      <c r="B20" s="50"/>
      <c r="C20" s="50"/>
      <c r="D20" s="50"/>
      <c r="E20" s="50"/>
      <c r="F20" s="50"/>
      <c r="G20" s="50"/>
      <c r="H20" s="50"/>
      <c r="I20" s="50"/>
      <c r="J20" s="55"/>
      <c r="K20" s="55"/>
      <c r="L20" s="58"/>
      <c r="M20" s="58"/>
      <c r="N20" s="58"/>
      <c r="O20" s="58"/>
      <c r="P20" s="58"/>
      <c r="Q20" s="58"/>
      <c r="R20" s="58"/>
    </row>
    <row r="21" spans="1:18" ht="19.5" hidden="1" thickBot="1">
      <c r="A21" s="47"/>
      <c r="B21" s="50"/>
      <c r="C21" s="50"/>
      <c r="D21" s="50"/>
      <c r="E21" s="50"/>
      <c r="F21" s="50"/>
      <c r="G21" s="62" t="s">
        <v>130</v>
      </c>
      <c r="H21" s="63" t="s">
        <v>85</v>
      </c>
      <c r="I21" s="50"/>
      <c r="J21" s="55"/>
      <c r="K21" s="55"/>
      <c r="L21" s="58"/>
      <c r="M21" s="58"/>
      <c r="N21" s="58"/>
      <c r="O21" s="58"/>
      <c r="P21" s="58"/>
      <c r="Q21" s="58"/>
      <c r="R21" s="58"/>
    </row>
    <row r="22" spans="1:18" ht="18.75" hidden="1">
      <c r="A22" s="47"/>
      <c r="B22" s="64" t="s">
        <v>63</v>
      </c>
      <c r="C22" s="64"/>
      <c r="D22" s="64"/>
      <c r="E22" s="64"/>
      <c r="F22" s="53"/>
      <c r="G22" s="50">
        <v>347.8</v>
      </c>
      <c r="H22" s="50">
        <v>7.55</v>
      </c>
      <c r="I22" s="54">
        <f>G22*H22</f>
        <v>2625.89</v>
      </c>
      <c r="J22" s="55"/>
      <c r="K22" s="55"/>
      <c r="L22" s="58"/>
      <c r="M22" s="58"/>
      <c r="N22" s="58"/>
      <c r="O22" s="58"/>
      <c r="P22" s="58"/>
      <c r="Q22" s="58"/>
      <c r="R22" s="58"/>
    </row>
    <row r="23" spans="1:18" ht="18.75" hidden="1">
      <c r="A23" s="47"/>
      <c r="B23" s="64" t="s">
        <v>64</v>
      </c>
      <c r="C23" s="64"/>
      <c r="D23" s="64"/>
      <c r="E23" s="64"/>
      <c r="F23" s="50"/>
      <c r="G23" s="50"/>
      <c r="H23" s="50"/>
      <c r="I23" s="50"/>
      <c r="J23" s="55"/>
      <c r="K23" s="55"/>
      <c r="L23" s="58"/>
      <c r="M23" s="58"/>
      <c r="N23" s="58"/>
      <c r="O23" s="58"/>
      <c r="P23" s="58"/>
      <c r="Q23" s="58"/>
      <c r="R23" s="58"/>
    </row>
    <row r="24" spans="1:18" ht="2.25" customHeight="1" hidden="1">
      <c r="A24" s="47"/>
      <c r="B24" s="64" t="s">
        <v>65</v>
      </c>
      <c r="C24" s="64" t="s">
        <v>66</v>
      </c>
      <c r="D24" s="64"/>
      <c r="E24" s="64"/>
      <c r="F24" s="50"/>
      <c r="G24" s="50"/>
      <c r="H24" s="50"/>
      <c r="I24" s="50"/>
      <c r="J24" s="55"/>
      <c r="K24" s="55"/>
      <c r="L24" s="58"/>
      <c r="M24" s="58"/>
      <c r="N24" s="58"/>
      <c r="O24" s="58"/>
      <c r="P24" s="58"/>
      <c r="Q24" s="58"/>
      <c r="R24" s="58"/>
    </row>
    <row r="25" spans="1:18" ht="14.25" customHeight="1" hidden="1">
      <c r="A25" s="47"/>
      <c r="B25" s="64" t="s">
        <v>67</v>
      </c>
      <c r="C25" s="64"/>
      <c r="D25" s="64"/>
      <c r="E25" s="64"/>
      <c r="F25" s="50"/>
      <c r="G25" s="50"/>
      <c r="H25" s="50"/>
      <c r="I25" s="50"/>
      <c r="J25" s="55"/>
      <c r="K25" s="55"/>
      <c r="L25" s="58"/>
      <c r="M25" s="58"/>
      <c r="N25" s="58"/>
      <c r="O25" s="58"/>
      <c r="P25" s="58"/>
      <c r="Q25" s="58"/>
      <c r="R25" s="58"/>
    </row>
    <row r="26" spans="1:18" ht="18.75" hidden="1">
      <c r="A26" s="47"/>
      <c r="B26" s="50"/>
      <c r="C26" s="50"/>
      <c r="D26" s="50"/>
      <c r="E26" s="50"/>
      <c r="F26" s="50"/>
      <c r="G26" s="50"/>
      <c r="H26" s="50"/>
      <c r="I26" s="50"/>
      <c r="J26" s="55"/>
      <c r="K26" s="55"/>
      <c r="L26" s="58"/>
      <c r="M26" s="58"/>
      <c r="N26" s="58"/>
      <c r="O26" s="58"/>
      <c r="P26" s="58"/>
      <c r="Q26" s="58"/>
      <c r="R26" s="58"/>
    </row>
    <row r="27" spans="1:18" ht="0.75" customHeight="1" hidden="1">
      <c r="A27" s="47"/>
      <c r="B27" s="50"/>
      <c r="C27" s="50"/>
      <c r="D27" s="50"/>
      <c r="E27" s="50"/>
      <c r="F27" s="50"/>
      <c r="G27" s="50"/>
      <c r="H27" s="50"/>
      <c r="I27" s="50"/>
      <c r="J27" s="55"/>
      <c r="K27" s="55"/>
      <c r="L27" s="58"/>
      <c r="M27" s="58"/>
      <c r="N27" s="58"/>
      <c r="O27" s="58"/>
      <c r="P27" s="58"/>
      <c r="Q27" s="58"/>
      <c r="R27" s="58"/>
    </row>
    <row r="28" spans="1:18" ht="3.75" customHeight="1" hidden="1">
      <c r="A28" s="47"/>
      <c r="B28" s="50"/>
      <c r="C28" s="50"/>
      <c r="D28" s="50"/>
      <c r="E28" s="50"/>
      <c r="F28" s="50"/>
      <c r="G28" s="50"/>
      <c r="H28" s="50"/>
      <c r="I28" s="50"/>
      <c r="J28" s="55"/>
      <c r="K28" s="55"/>
      <c r="L28" s="58"/>
      <c r="M28" s="58"/>
      <c r="N28" s="58"/>
      <c r="O28" s="58"/>
      <c r="P28" s="58"/>
      <c r="Q28" s="58"/>
      <c r="R28" s="58"/>
    </row>
    <row r="29" spans="1:18" ht="18.75" hidden="1">
      <c r="A29" s="47"/>
      <c r="B29" s="50"/>
      <c r="C29" s="50"/>
      <c r="D29" s="50"/>
      <c r="E29" s="50"/>
      <c r="F29" s="50"/>
      <c r="G29" s="50"/>
      <c r="H29" s="50"/>
      <c r="I29" s="50"/>
      <c r="J29" s="55"/>
      <c r="K29" s="55"/>
      <c r="L29" s="58"/>
      <c r="M29" s="58"/>
      <c r="N29" s="58"/>
      <c r="O29" s="58"/>
      <c r="P29" s="58"/>
      <c r="Q29" s="58"/>
      <c r="R29" s="58"/>
    </row>
    <row r="30" spans="1:18" ht="0.75" customHeight="1" hidden="1">
      <c r="A30" s="47"/>
      <c r="B30" s="50"/>
      <c r="C30" s="50"/>
      <c r="D30" s="50"/>
      <c r="E30" s="50"/>
      <c r="F30" s="50"/>
      <c r="G30" s="50"/>
      <c r="H30" s="50"/>
      <c r="I30" s="50"/>
      <c r="J30" s="55"/>
      <c r="K30" s="55"/>
      <c r="L30" s="58"/>
      <c r="M30" s="58"/>
      <c r="N30" s="58"/>
      <c r="O30" s="58"/>
      <c r="P30" s="58"/>
      <c r="Q30" s="58"/>
      <c r="R30" s="58"/>
    </row>
    <row r="31" spans="1:18" ht="18.75" hidden="1">
      <c r="A31" s="47"/>
      <c r="B31" s="50"/>
      <c r="C31" s="50"/>
      <c r="D31" s="50"/>
      <c r="E31" s="50"/>
      <c r="F31" s="50"/>
      <c r="G31" s="50"/>
      <c r="H31" s="50"/>
      <c r="I31" s="50"/>
      <c r="J31" s="55"/>
      <c r="K31" s="55"/>
      <c r="L31" s="58"/>
      <c r="M31" s="58"/>
      <c r="N31" s="58"/>
      <c r="O31" s="58"/>
      <c r="P31" s="58"/>
      <c r="Q31" s="58"/>
      <c r="R31" s="58"/>
    </row>
    <row r="32" spans="1:18" ht="18.75" hidden="1">
      <c r="A32" s="47"/>
      <c r="B32" s="50"/>
      <c r="C32" s="50"/>
      <c r="D32" s="50"/>
      <c r="E32" s="50"/>
      <c r="F32" s="50"/>
      <c r="G32" s="50"/>
      <c r="H32" s="50"/>
      <c r="I32" s="50"/>
      <c r="J32" s="55"/>
      <c r="K32" s="55"/>
      <c r="L32" s="58"/>
      <c r="M32" s="58"/>
      <c r="N32" s="58"/>
      <c r="O32" s="58"/>
      <c r="P32" s="58"/>
      <c r="Q32" s="58"/>
      <c r="R32" s="58"/>
    </row>
    <row r="33" spans="1:18" ht="18.75" hidden="1">
      <c r="A33" s="47"/>
      <c r="B33" s="50"/>
      <c r="C33" s="50"/>
      <c r="D33" s="50"/>
      <c r="E33" s="50"/>
      <c r="F33" s="50"/>
      <c r="G33" s="51"/>
      <c r="H33" s="51"/>
      <c r="I33" s="65"/>
      <c r="J33" s="55"/>
      <c r="K33" s="55"/>
      <c r="L33" s="58"/>
      <c r="M33" s="58"/>
      <c r="N33" s="58"/>
      <c r="O33" s="58"/>
      <c r="P33" s="58"/>
      <c r="Q33" s="58"/>
      <c r="R33" s="58"/>
    </row>
    <row r="34" spans="1:18" ht="18.75" hidden="1">
      <c r="A34" s="47"/>
      <c r="B34" s="50"/>
      <c r="C34" s="50"/>
      <c r="D34" s="50"/>
      <c r="E34" s="50"/>
      <c r="F34" s="50"/>
      <c r="G34" s="50"/>
      <c r="H34" s="50" t="s">
        <v>18</v>
      </c>
      <c r="I34" s="66">
        <f>SUM(I17:I33)</f>
        <v>2625.89</v>
      </c>
      <c r="J34" s="55"/>
      <c r="K34" s="55"/>
      <c r="L34" s="58"/>
      <c r="M34" s="58"/>
      <c r="N34" s="58"/>
      <c r="O34" s="58"/>
      <c r="P34" s="58"/>
      <c r="Q34" s="58"/>
      <c r="R34" s="58"/>
    </row>
    <row r="35" spans="1:11" ht="15">
      <c r="A35" s="420" t="s">
        <v>131</v>
      </c>
      <c r="B35" s="420"/>
      <c r="C35" s="420"/>
      <c r="D35" s="420"/>
      <c r="E35" s="420"/>
      <c r="F35" s="420"/>
      <c r="G35" s="420"/>
      <c r="H35" s="420"/>
      <c r="I35" s="420"/>
      <c r="J35" s="420"/>
      <c r="K35" s="420"/>
    </row>
    <row r="36" spans="1:11" ht="15">
      <c r="A36" s="420"/>
      <c r="B36" s="420"/>
      <c r="C36" s="420"/>
      <c r="D36" s="420"/>
      <c r="E36" s="420"/>
      <c r="F36" s="420"/>
      <c r="G36" s="420"/>
      <c r="H36" s="420"/>
      <c r="I36" s="420"/>
      <c r="J36" s="420"/>
      <c r="K36" s="420"/>
    </row>
    <row r="37" spans="1:11" ht="18.75" hidden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ht="18.75" hidden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27" ht="18.75">
      <c r="A39" s="67"/>
      <c r="B39" s="68"/>
      <c r="C39" s="68"/>
      <c r="D39" s="68"/>
      <c r="E39" s="68"/>
      <c r="F39" s="68"/>
      <c r="G39" s="68"/>
      <c r="H39" s="67"/>
      <c r="I39" s="67"/>
      <c r="J39" s="47"/>
      <c r="K39" s="47"/>
      <c r="W39" s="458" t="s">
        <v>203</v>
      </c>
      <c r="X39" s="458"/>
      <c r="Y39" s="458"/>
      <c r="Z39" s="458"/>
      <c r="AA39" s="458"/>
    </row>
    <row r="40" spans="1:27" ht="18.75">
      <c r="A40" s="67"/>
      <c r="B40" s="67" t="s">
        <v>132</v>
      </c>
      <c r="C40" s="68"/>
      <c r="D40" s="68"/>
      <c r="E40" s="68"/>
      <c r="F40" s="68"/>
      <c r="G40" s="67"/>
      <c r="H40" s="68"/>
      <c r="I40" s="67"/>
      <c r="J40" s="47"/>
      <c r="K40" s="47"/>
      <c r="V40" s="155" t="s">
        <v>204</v>
      </c>
      <c r="W40" s="148" t="s">
        <v>186</v>
      </c>
      <c r="X40" s="148" t="s">
        <v>187</v>
      </c>
      <c r="Y40" s="148" t="s">
        <v>8</v>
      </c>
      <c r="Z40" s="148" t="s">
        <v>188</v>
      </c>
      <c r="AA40" s="148" t="s">
        <v>189</v>
      </c>
    </row>
    <row r="41" spans="1:27" ht="18.75">
      <c r="A41" s="67"/>
      <c r="B41" s="68" t="s">
        <v>133</v>
      </c>
      <c r="C41" s="67" t="s">
        <v>134</v>
      </c>
      <c r="D41" s="67"/>
      <c r="E41" s="67"/>
      <c r="F41" s="68"/>
      <c r="G41" s="67"/>
      <c r="H41" s="68"/>
      <c r="I41" s="67"/>
      <c r="J41" s="47"/>
      <c r="K41" s="47"/>
      <c r="V41" s="149" t="s">
        <v>190</v>
      </c>
      <c r="W41" s="150">
        <v>154.12000000000012</v>
      </c>
      <c r="X41" s="150">
        <v>408.9</v>
      </c>
      <c r="Y41" s="150">
        <v>332.76</v>
      </c>
      <c r="Z41" s="150">
        <v>230.2600000000001</v>
      </c>
      <c r="AA41" s="150">
        <v>0</v>
      </c>
    </row>
    <row r="42" spans="1:27" ht="18.75">
      <c r="A42" s="67"/>
      <c r="B42" s="68" t="s">
        <v>135</v>
      </c>
      <c r="C42" s="69">
        <v>365.1</v>
      </c>
      <c r="D42" s="67" t="s">
        <v>136</v>
      </c>
      <c r="E42" s="67"/>
      <c r="F42" s="68"/>
      <c r="G42" s="67"/>
      <c r="H42" s="68"/>
      <c r="I42" s="67"/>
      <c r="J42" s="47"/>
      <c r="K42" s="47"/>
      <c r="V42" s="149" t="s">
        <v>191</v>
      </c>
      <c r="W42" s="161">
        <v>230.2600000000001</v>
      </c>
      <c r="X42" s="161">
        <v>408.9</v>
      </c>
      <c r="Y42" s="161">
        <v>347.8</v>
      </c>
      <c r="Z42" s="150">
        <v>291.36000000000007</v>
      </c>
      <c r="AA42" s="161">
        <v>0</v>
      </c>
    </row>
    <row r="43" spans="1:27" ht="18" customHeight="1">
      <c r="A43" s="67"/>
      <c r="B43" s="68" t="s">
        <v>137</v>
      </c>
      <c r="C43" s="70" t="s">
        <v>138</v>
      </c>
      <c r="D43" s="67" t="s">
        <v>185</v>
      </c>
      <c r="E43" s="67"/>
      <c r="F43" s="67"/>
      <c r="G43" s="68"/>
      <c r="H43" s="68"/>
      <c r="I43" s="67"/>
      <c r="J43" s="47"/>
      <c r="K43" s="47"/>
      <c r="V43" s="149" t="s">
        <v>192</v>
      </c>
      <c r="W43" s="161">
        <v>291.36000000000007</v>
      </c>
      <c r="X43" s="161">
        <v>408.9</v>
      </c>
      <c r="Y43" s="161">
        <v>408.81000000000006</v>
      </c>
      <c r="Z43" s="150">
        <v>291.44999999999993</v>
      </c>
      <c r="AA43" s="151"/>
    </row>
    <row r="44" spans="1:27" ht="18" customHeight="1">
      <c r="A44" s="67"/>
      <c r="B44" s="68"/>
      <c r="C44" s="70"/>
      <c r="D44" s="67"/>
      <c r="E44" s="67"/>
      <c r="F44" s="67"/>
      <c r="G44" s="68"/>
      <c r="H44" s="68"/>
      <c r="I44" s="67"/>
      <c r="J44" s="47"/>
      <c r="K44" s="47"/>
      <c r="V44" s="149" t="s">
        <v>193</v>
      </c>
      <c r="W44" s="161">
        <v>291.44999999999993</v>
      </c>
      <c r="X44" s="178">
        <v>408.9</v>
      </c>
      <c r="Y44" s="178">
        <v>290.11</v>
      </c>
      <c r="Z44" s="150">
        <v>410.2399999999999</v>
      </c>
      <c r="AA44" s="152"/>
    </row>
    <row r="45" spans="1:27" s="77" customFormat="1" ht="56.25">
      <c r="A45" s="71"/>
      <c r="B45" s="72"/>
      <c r="C45" s="73"/>
      <c r="D45" s="71"/>
      <c r="E45" s="71"/>
      <c r="F45" s="71"/>
      <c r="G45" s="74" t="s">
        <v>140</v>
      </c>
      <c r="H45" s="75" t="s">
        <v>1</v>
      </c>
      <c r="I45" s="75" t="s">
        <v>2</v>
      </c>
      <c r="J45" s="76" t="s">
        <v>141</v>
      </c>
      <c r="K45" s="76" t="s">
        <v>142</v>
      </c>
      <c r="V45" s="149" t="s">
        <v>194</v>
      </c>
      <c r="W45" s="161">
        <v>410.2399999999999</v>
      </c>
      <c r="X45" s="161">
        <v>408.9</v>
      </c>
      <c r="Y45" s="161">
        <v>502.14</v>
      </c>
      <c r="Z45" s="150">
        <v>316.9999999999999</v>
      </c>
      <c r="AA45" s="151"/>
    </row>
    <row r="46" spans="1:27" ht="18.75">
      <c r="A46" s="67"/>
      <c r="B46" s="68"/>
      <c r="C46" s="70"/>
      <c r="D46" s="67"/>
      <c r="E46" s="67"/>
      <c r="F46" s="67"/>
      <c r="G46" s="78" t="s">
        <v>25</v>
      </c>
      <c r="H46" s="78" t="s">
        <v>25</v>
      </c>
      <c r="I46" s="78" t="s">
        <v>25</v>
      </c>
      <c r="J46" s="79"/>
      <c r="K46" s="79"/>
      <c r="V46" s="149" t="s">
        <v>195</v>
      </c>
      <c r="W46" s="161">
        <v>316.9999999999999</v>
      </c>
      <c r="X46" s="161">
        <v>408.9</v>
      </c>
      <c r="Y46" s="161">
        <v>331.72</v>
      </c>
      <c r="Z46" s="150">
        <v>394.17999999999984</v>
      </c>
      <c r="AA46" s="151"/>
    </row>
    <row r="47" spans="1:27" ht="33" customHeight="1">
      <c r="A47" s="67"/>
      <c r="B47" s="421" t="s">
        <v>143</v>
      </c>
      <c r="C47" s="421"/>
      <c r="D47" s="421"/>
      <c r="E47" s="421"/>
      <c r="F47" s="421"/>
      <c r="G47" s="80">
        <f>G49+G50</f>
        <v>12.58</v>
      </c>
      <c r="H47" s="81">
        <f>ROUND(G47*C42,2)-0.01</f>
        <v>4592.95</v>
      </c>
      <c r="I47" s="81">
        <f>N48+O48</f>
        <v>4044.9400000000005</v>
      </c>
      <c r="J47" s="82">
        <f>J49+J50</f>
        <v>2632.361</v>
      </c>
      <c r="K47" s="82">
        <f>K49+K50</f>
        <v>1412.5790000000006</v>
      </c>
      <c r="L47" s="226" t="s">
        <v>223</v>
      </c>
      <c r="M47" s="226" t="s">
        <v>224</v>
      </c>
      <c r="N47" s="142" t="s">
        <v>144</v>
      </c>
      <c r="O47" s="142" t="s">
        <v>145</v>
      </c>
      <c r="P47" s="142" t="s">
        <v>183</v>
      </c>
      <c r="Q47" s="142" t="s">
        <v>146</v>
      </c>
      <c r="R47" s="142"/>
      <c r="V47" s="149" t="s">
        <v>196</v>
      </c>
      <c r="W47" s="161">
        <v>394.17999999999984</v>
      </c>
      <c r="X47" s="161">
        <v>408.9</v>
      </c>
      <c r="Y47" s="161">
        <v>399.97</v>
      </c>
      <c r="Z47" s="150">
        <v>403.1099999999998</v>
      </c>
      <c r="AA47" s="151"/>
    </row>
    <row r="48" spans="1:27" ht="18" customHeight="1">
      <c r="A48" s="67"/>
      <c r="B48" s="422" t="s">
        <v>147</v>
      </c>
      <c r="C48" s="423"/>
      <c r="D48" s="423"/>
      <c r="E48" s="423"/>
      <c r="F48" s="424"/>
      <c r="G48" s="80"/>
      <c r="H48" s="84"/>
      <c r="I48" s="84"/>
      <c r="J48" s="79"/>
      <c r="K48" s="79"/>
      <c r="L48" s="234">
        <v>5103.900000000001</v>
      </c>
      <c r="M48" s="234">
        <v>5651.910000000001</v>
      </c>
      <c r="N48" s="235">
        <v>4044.9400000000005</v>
      </c>
      <c r="O48" s="235">
        <v>0</v>
      </c>
      <c r="P48" s="236">
        <v>484.95000000000005</v>
      </c>
      <c r="Q48" s="237">
        <v>419.54999999999995</v>
      </c>
      <c r="R48" s="238">
        <v>673.93</v>
      </c>
      <c r="V48" s="149" t="s">
        <v>197</v>
      </c>
      <c r="W48" s="161">
        <v>403.1099999999998</v>
      </c>
      <c r="X48" s="161">
        <v>408.9</v>
      </c>
      <c r="Y48" s="161">
        <v>364.15999999999997</v>
      </c>
      <c r="Z48" s="150">
        <v>447.8499999999998</v>
      </c>
      <c r="AA48" s="151"/>
    </row>
    <row r="49" spans="1:28" ht="18" customHeight="1">
      <c r="A49" s="67"/>
      <c r="B49" s="425" t="s">
        <v>11</v>
      </c>
      <c r="C49" s="425"/>
      <c r="D49" s="425"/>
      <c r="E49" s="425"/>
      <c r="F49" s="425"/>
      <c r="G49" s="80">
        <f>G59</f>
        <v>7.21</v>
      </c>
      <c r="H49" s="84">
        <f>ROUND(G49*C42,2)</f>
        <v>2632.37</v>
      </c>
      <c r="I49" s="84">
        <f>H49</f>
        <v>2632.37</v>
      </c>
      <c r="J49" s="82">
        <f>H59</f>
        <v>2632.361</v>
      </c>
      <c r="K49" s="82">
        <f>I49-J49</f>
        <v>0.009000000000014552</v>
      </c>
      <c r="V49" s="149" t="s">
        <v>198</v>
      </c>
      <c r="W49" s="161">
        <v>518.9899999999998</v>
      </c>
      <c r="X49" s="161">
        <v>484.96000000000004</v>
      </c>
      <c r="Y49" s="161">
        <v>395.42</v>
      </c>
      <c r="Z49" s="150">
        <v>608.5299999999997</v>
      </c>
      <c r="AA49" s="151"/>
      <c r="AB49" s="48">
        <v>71.14</v>
      </c>
    </row>
    <row r="50" spans="1:27" ht="18.75">
      <c r="A50" s="67"/>
      <c r="B50" s="425" t="s">
        <v>27</v>
      </c>
      <c r="C50" s="425"/>
      <c r="D50" s="425"/>
      <c r="E50" s="425"/>
      <c r="F50" s="425"/>
      <c r="G50" s="80">
        <v>5.37</v>
      </c>
      <c r="H50" s="84">
        <f>ROUND(G50*C42,2)</f>
        <v>1960.59</v>
      </c>
      <c r="I50" s="84">
        <f>I47-I49</f>
        <v>1412.5700000000006</v>
      </c>
      <c r="J50" s="82">
        <f>H66</f>
        <v>0</v>
      </c>
      <c r="K50" s="82">
        <f>I50-J50</f>
        <v>1412.5700000000006</v>
      </c>
      <c r="V50" s="149" t="s">
        <v>199</v>
      </c>
      <c r="W50" s="161">
        <f>Z49</f>
        <v>608.5299999999997</v>
      </c>
      <c r="X50" s="161">
        <f>H53</f>
        <v>484.95000000000005</v>
      </c>
      <c r="Y50" s="161">
        <f>I53</f>
        <v>419.54999999999995</v>
      </c>
      <c r="Z50" s="150">
        <f>W50+X50-Y50</f>
        <v>673.9299999999998</v>
      </c>
      <c r="AA50" s="151"/>
    </row>
    <row r="51" spans="1:27" ht="39" customHeight="1">
      <c r="A51" s="67"/>
      <c r="B51" s="47"/>
      <c r="C51" s="47"/>
      <c r="D51" s="47"/>
      <c r="E51" s="47"/>
      <c r="F51" s="47"/>
      <c r="G51" s="47"/>
      <c r="H51" s="47"/>
      <c r="I51" s="47"/>
      <c r="J51" s="47"/>
      <c r="K51" s="47"/>
      <c r="V51" s="149" t="s">
        <v>200</v>
      </c>
      <c r="W51" s="161"/>
      <c r="X51" s="151"/>
      <c r="Y51" s="151"/>
      <c r="Z51" s="150">
        <f>W51+X51-Y51</f>
        <v>0</v>
      </c>
      <c r="AA51" s="151"/>
    </row>
    <row r="52" spans="1:27" ht="18" customHeight="1">
      <c r="A52" s="47"/>
      <c r="B52" s="68"/>
      <c r="C52" s="70"/>
      <c r="D52" s="67"/>
      <c r="E52" s="67"/>
      <c r="F52" s="67"/>
      <c r="G52" s="140" t="s">
        <v>178</v>
      </c>
      <c r="H52" s="140" t="s">
        <v>1</v>
      </c>
      <c r="I52" s="140" t="s">
        <v>2</v>
      </c>
      <c r="J52" s="141" t="s">
        <v>179</v>
      </c>
      <c r="K52" s="218" t="s">
        <v>221</v>
      </c>
      <c r="V52" s="149" t="s">
        <v>201</v>
      </c>
      <c r="W52" s="161"/>
      <c r="X52" s="151"/>
      <c r="Y52" s="151"/>
      <c r="Z52" s="150">
        <f>W52+X52-Y52</f>
        <v>0</v>
      </c>
      <c r="AA52" s="151"/>
    </row>
    <row r="53" spans="2:27" s="49" customFormat="1" ht="18" customHeight="1">
      <c r="B53" s="426" t="s">
        <v>177</v>
      </c>
      <c r="C53" s="426"/>
      <c r="D53" s="426"/>
      <c r="E53" s="426"/>
      <c r="F53" s="455"/>
      <c r="G53" s="140">
        <f>'09 14 г'!J53</f>
        <v>608.5299999999997</v>
      </c>
      <c r="H53" s="140">
        <f>P48</f>
        <v>484.95000000000005</v>
      </c>
      <c r="I53" s="140">
        <f>Q48</f>
        <v>419.54999999999995</v>
      </c>
      <c r="J53" s="139">
        <f>G53+H53-I53</f>
        <v>673.9299999999998</v>
      </c>
      <c r="K53" s="219">
        <f>I53</f>
        <v>419.54999999999995</v>
      </c>
      <c r="L53" s="49" t="s">
        <v>219</v>
      </c>
      <c r="V53" s="153" t="s">
        <v>202</v>
      </c>
      <c r="W53" s="154">
        <f>SUM(W41:W52)</f>
        <v>3619.239999999999</v>
      </c>
      <c r="X53" s="154">
        <f>SUM(X41:X52)</f>
        <v>4241.110000000001</v>
      </c>
      <c r="Y53" s="154">
        <f>SUM(Y41:Y52)</f>
        <v>3792.4400000000005</v>
      </c>
      <c r="Z53" s="154">
        <f>SUM(Z41:Z52)</f>
        <v>4067.909999999999</v>
      </c>
      <c r="AA53" s="154">
        <f>SUM(AA41:AA52)</f>
        <v>0</v>
      </c>
    </row>
    <row r="54" spans="1:11" ht="18" customHeight="1">
      <c r="A54" s="47"/>
      <c r="B54" s="90"/>
      <c r="C54" s="90"/>
      <c r="D54" s="167"/>
      <c r="E54" s="167"/>
      <c r="F54" s="167"/>
      <c r="G54" s="91"/>
      <c r="H54" s="92"/>
      <c r="I54" s="92"/>
      <c r="J54" s="93"/>
      <c r="K54" s="244"/>
    </row>
    <row r="55" spans="1:11" ht="56.25" customHeight="1">
      <c r="A55" s="47"/>
      <c r="B55" s="68"/>
      <c r="C55" s="70"/>
      <c r="D55" s="67"/>
      <c r="E55" s="67"/>
      <c r="F55" s="67"/>
      <c r="G55" s="68"/>
      <c r="H55" s="68"/>
      <c r="I55" s="67"/>
      <c r="J55" s="47"/>
      <c r="K55" s="47"/>
    </row>
    <row r="56" spans="1:11" ht="18.75">
      <c r="A56" s="67"/>
      <c r="B56" s="47"/>
      <c r="C56" s="95"/>
      <c r="D56" s="96"/>
      <c r="E56" s="96"/>
      <c r="F56" s="96"/>
      <c r="G56" s="97" t="s">
        <v>140</v>
      </c>
      <c r="H56" s="97" t="s">
        <v>149</v>
      </c>
      <c r="I56" s="67"/>
      <c r="J56" s="47"/>
      <c r="K56" s="47"/>
    </row>
    <row r="57" spans="1:11" ht="18.75">
      <c r="A57" s="67"/>
      <c r="B57" s="47"/>
      <c r="C57" s="95"/>
      <c r="D57" s="96"/>
      <c r="E57" s="96"/>
      <c r="F57" s="96"/>
      <c r="G57" s="78" t="s">
        <v>25</v>
      </c>
      <c r="H57" s="78" t="s">
        <v>25</v>
      </c>
      <c r="I57" s="67"/>
      <c r="J57" s="47"/>
      <c r="K57" s="47"/>
    </row>
    <row r="58" spans="1:12" ht="36.75" customHeight="1">
      <c r="A58" s="98" t="s">
        <v>150</v>
      </c>
      <c r="B58" s="456" t="s">
        <v>176</v>
      </c>
      <c r="C58" s="457"/>
      <c r="D58" s="457"/>
      <c r="E58" s="457"/>
      <c r="F58" s="457"/>
      <c r="G58" s="50"/>
      <c r="H58" s="81">
        <f>ROUND(H59+H66,2)</f>
        <v>2632.36</v>
      </c>
      <c r="I58" s="67"/>
      <c r="J58" s="47"/>
      <c r="K58" s="47"/>
      <c r="L58" s="99">
        <f>I47-H58</f>
        <v>1412.5800000000004</v>
      </c>
    </row>
    <row r="59" spans="1:12" ht="18.75">
      <c r="A59" s="100" t="s">
        <v>152</v>
      </c>
      <c r="B59" s="428" t="s">
        <v>153</v>
      </c>
      <c r="C59" s="429"/>
      <c r="D59" s="429"/>
      <c r="E59" s="429"/>
      <c r="F59" s="430"/>
      <c r="G59" s="101">
        <f>G60+G61+G63+G65</f>
        <v>7.21</v>
      </c>
      <c r="H59" s="230">
        <f>H60+H61+H63+H65</f>
        <v>2632.361</v>
      </c>
      <c r="I59" s="67"/>
      <c r="J59" s="47"/>
      <c r="K59" s="47"/>
      <c r="L59" s="103" t="e">
        <f>G72+L58</f>
        <v>#VALUE!</v>
      </c>
    </row>
    <row r="60" spans="1:11" ht="34.5" customHeight="1">
      <c r="A60" s="231" t="s">
        <v>154</v>
      </c>
      <c r="B60" s="431" t="s">
        <v>155</v>
      </c>
      <c r="C60" s="432"/>
      <c r="D60" s="432"/>
      <c r="E60" s="432"/>
      <c r="F60" s="432"/>
      <c r="G60" s="229">
        <v>1.34</v>
      </c>
      <c r="H60" s="230">
        <f>ROUND(G60*C42,2)</f>
        <v>489.23</v>
      </c>
      <c r="I60" s="67"/>
      <c r="J60" s="47"/>
      <c r="K60" s="106"/>
    </row>
    <row r="61" spans="1:11" ht="18.75">
      <c r="A61" s="425" t="s">
        <v>156</v>
      </c>
      <c r="B61" s="433" t="s">
        <v>157</v>
      </c>
      <c r="C61" s="434"/>
      <c r="D61" s="434"/>
      <c r="E61" s="434"/>
      <c r="F61" s="434"/>
      <c r="G61" s="435">
        <v>2.02</v>
      </c>
      <c r="H61" s="436">
        <f>ROUND(G61*C42,2)</f>
        <v>737.5</v>
      </c>
      <c r="I61" s="67"/>
      <c r="J61" s="47"/>
      <c r="K61" s="47"/>
    </row>
    <row r="62" spans="1:11" ht="18.75" customHeight="1">
      <c r="A62" s="425"/>
      <c r="B62" s="434"/>
      <c r="C62" s="434"/>
      <c r="D62" s="434"/>
      <c r="E62" s="434"/>
      <c r="F62" s="434"/>
      <c r="G62" s="435"/>
      <c r="H62" s="436"/>
      <c r="I62" s="67"/>
      <c r="J62" s="47"/>
      <c r="K62" s="47"/>
    </row>
    <row r="63" spans="1:11" ht="21" customHeight="1">
      <c r="A63" s="425" t="s">
        <v>158</v>
      </c>
      <c r="B63" s="433" t="s">
        <v>159</v>
      </c>
      <c r="C63" s="434"/>
      <c r="D63" s="434"/>
      <c r="E63" s="434"/>
      <c r="F63" s="434"/>
      <c r="G63" s="435">
        <v>1.31</v>
      </c>
      <c r="H63" s="436">
        <f>G63*C42</f>
        <v>478.28100000000006</v>
      </c>
      <c r="I63" s="67"/>
      <c r="J63" s="47"/>
      <c r="K63" s="47"/>
    </row>
    <row r="64" spans="1:11" ht="18.75">
      <c r="A64" s="425"/>
      <c r="B64" s="434"/>
      <c r="C64" s="434"/>
      <c r="D64" s="434"/>
      <c r="E64" s="434"/>
      <c r="F64" s="434"/>
      <c r="G64" s="435"/>
      <c r="H64" s="436"/>
      <c r="I64" s="67"/>
      <c r="J64" s="47"/>
      <c r="K64" s="47"/>
    </row>
    <row r="65" spans="1:11" ht="37.5">
      <c r="A65" s="231" t="s">
        <v>160</v>
      </c>
      <c r="B65" s="434" t="s">
        <v>161</v>
      </c>
      <c r="C65" s="434"/>
      <c r="D65" s="434"/>
      <c r="E65" s="434"/>
      <c r="F65" s="434"/>
      <c r="G65" s="97">
        <v>2.54</v>
      </c>
      <c r="H65" s="107">
        <f>ROUND(G65*C42,2)</f>
        <v>927.35</v>
      </c>
      <c r="I65" s="67"/>
      <c r="J65" s="47"/>
      <c r="K65" s="47"/>
    </row>
    <row r="66" spans="1:11" ht="18.75">
      <c r="A66" s="81" t="s">
        <v>162</v>
      </c>
      <c r="B66" s="437" t="s">
        <v>163</v>
      </c>
      <c r="C66" s="438"/>
      <c r="D66" s="438"/>
      <c r="E66" s="438"/>
      <c r="F66" s="438"/>
      <c r="G66" s="81"/>
      <c r="H66" s="81">
        <f>H68+H69+H70</f>
        <v>0</v>
      </c>
      <c r="I66" s="67"/>
      <c r="J66" s="47"/>
      <c r="K66" s="47"/>
    </row>
    <row r="67" spans="1:11" ht="38.25" customHeight="1">
      <c r="A67" s="108"/>
      <c r="B67" s="439" t="s">
        <v>182</v>
      </c>
      <c r="C67" s="432"/>
      <c r="D67" s="432"/>
      <c r="E67" s="432"/>
      <c r="F67" s="432"/>
      <c r="G67" s="109"/>
      <c r="H67" s="109"/>
      <c r="I67" s="67"/>
      <c r="J67" s="47"/>
      <c r="K67" s="47"/>
    </row>
    <row r="68" spans="1:11" ht="18.75" customHeight="1">
      <c r="A68" s="108"/>
      <c r="B68" s="440" t="s">
        <v>175</v>
      </c>
      <c r="C68" s="441"/>
      <c r="D68" s="441"/>
      <c r="E68" s="441"/>
      <c r="F68" s="442"/>
      <c r="G68" s="107"/>
      <c r="H68" s="110"/>
      <c r="I68" s="67"/>
      <c r="J68" s="47"/>
      <c r="K68" s="47"/>
    </row>
    <row r="69" spans="1:11" ht="15" customHeight="1">
      <c r="A69" s="108"/>
      <c r="B69" s="440" t="s">
        <v>175</v>
      </c>
      <c r="C69" s="441"/>
      <c r="D69" s="441"/>
      <c r="E69" s="441"/>
      <c r="F69" s="442"/>
      <c r="G69" s="107"/>
      <c r="H69" s="110"/>
      <c r="I69" s="67"/>
      <c r="J69" s="47"/>
      <c r="K69" s="47"/>
    </row>
    <row r="70" spans="1:11" ht="18.75" customHeight="1">
      <c r="A70" s="108"/>
      <c r="B70" s="440" t="s">
        <v>175</v>
      </c>
      <c r="C70" s="441"/>
      <c r="D70" s="441"/>
      <c r="E70" s="441"/>
      <c r="F70" s="442"/>
      <c r="G70" s="107"/>
      <c r="H70" s="110"/>
      <c r="I70" s="67"/>
      <c r="J70" s="47"/>
      <c r="K70" s="47"/>
    </row>
    <row r="71" spans="1:11" ht="18.75">
      <c r="A71" s="108"/>
      <c r="B71" s="111"/>
      <c r="C71" s="112"/>
      <c r="D71" s="112"/>
      <c r="E71" s="112"/>
      <c r="F71" s="112"/>
      <c r="G71" s="114"/>
      <c r="H71" s="67"/>
      <c r="I71" s="67"/>
      <c r="J71" s="47"/>
      <c r="K71" s="47"/>
    </row>
    <row r="72" spans="1:11" ht="18.75">
      <c r="A72" s="108"/>
      <c r="B72" s="111"/>
      <c r="C72" s="112"/>
      <c r="D72" s="112"/>
      <c r="E72" s="112"/>
      <c r="F72" s="112"/>
      <c r="G72" s="443" t="s">
        <v>27</v>
      </c>
      <c r="H72" s="444"/>
      <c r="I72" s="452" t="s">
        <v>148</v>
      </c>
      <c r="J72" s="444"/>
      <c r="K72" s="47"/>
    </row>
    <row r="73" spans="1:11" ht="18.75">
      <c r="A73" s="108"/>
      <c r="B73" s="111"/>
      <c r="C73" s="112"/>
      <c r="D73" s="112"/>
      <c r="E73" s="112"/>
      <c r="F73" s="112"/>
      <c r="G73" s="453" t="s">
        <v>25</v>
      </c>
      <c r="H73" s="454"/>
      <c r="I73" s="453" t="s">
        <v>25</v>
      </c>
      <c r="J73" s="454"/>
      <c r="K73" s="47"/>
    </row>
    <row r="74" spans="1:13" s="58" customFormat="1" ht="18.75">
      <c r="A74" s="108"/>
      <c r="B74" s="461" t="s">
        <v>228</v>
      </c>
      <c r="C74" s="462"/>
      <c r="D74" s="462"/>
      <c r="E74" s="462"/>
      <c r="F74" s="463"/>
      <c r="G74" s="435">
        <f>'09 14 г'!G75:H75</f>
        <v>-25505.240000000005</v>
      </c>
      <c r="H74" s="447"/>
      <c r="I74" s="435">
        <f>'09 14 г'!I75:J75</f>
        <v>0</v>
      </c>
      <c r="J74" s="447"/>
      <c r="K74" s="55"/>
      <c r="L74" s="115" t="s">
        <v>168</v>
      </c>
      <c r="M74" s="115" t="s">
        <v>169</v>
      </c>
    </row>
    <row r="75" spans="1:13" ht="18.75">
      <c r="A75" s="68"/>
      <c r="B75" s="461" t="s">
        <v>229</v>
      </c>
      <c r="C75" s="462"/>
      <c r="D75" s="462"/>
      <c r="E75" s="462"/>
      <c r="F75" s="463"/>
      <c r="G75" s="435">
        <f>G74+I47-H58+K53</f>
        <v>-23673.110000000004</v>
      </c>
      <c r="H75" s="447"/>
      <c r="I75" s="448">
        <f>I74+I53-K53</f>
        <v>0</v>
      </c>
      <c r="J75" s="447"/>
      <c r="K75" s="47"/>
      <c r="L75" s="85">
        <f>G75</f>
        <v>-23673.110000000004</v>
      </c>
      <c r="M75" s="85">
        <f>I75</f>
        <v>0</v>
      </c>
    </row>
    <row r="76" spans="1:11" ht="18.75">
      <c r="A76" s="67"/>
      <c r="B76" s="67"/>
      <c r="C76" s="67"/>
      <c r="D76" s="67"/>
      <c r="E76" s="67"/>
      <c r="F76" s="67"/>
      <c r="G76" s="69"/>
      <c r="H76" s="69"/>
      <c r="I76" s="67"/>
      <c r="J76" s="47"/>
      <c r="K76" s="47"/>
    </row>
    <row r="77" spans="1:17" ht="4.5" customHeight="1">
      <c r="A77" s="67"/>
      <c r="B77" s="47"/>
      <c r="C77" s="47"/>
      <c r="D77" s="47"/>
      <c r="E77" s="47"/>
      <c r="F77" s="47"/>
      <c r="G77" s="116"/>
      <c r="H77" s="117" t="s">
        <v>171</v>
      </c>
      <c r="I77" s="67"/>
      <c r="J77" s="47"/>
      <c r="K77" s="47"/>
      <c r="L77" s="459"/>
      <c r="M77" s="460"/>
      <c r="N77" s="460"/>
      <c r="O77" s="460"/>
      <c r="P77" s="460"/>
      <c r="Q77" s="460"/>
    </row>
    <row r="78" spans="1:17" ht="18.75">
      <c r="A78" s="67"/>
      <c r="B78" s="111"/>
      <c r="C78" s="112"/>
      <c r="D78" s="112"/>
      <c r="E78" s="112"/>
      <c r="F78" s="112"/>
      <c r="G78" s="453" t="s">
        <v>25</v>
      </c>
      <c r="H78" s="454"/>
      <c r="I78" s="453" t="s">
        <v>25</v>
      </c>
      <c r="J78" s="454"/>
      <c r="K78" s="47"/>
      <c r="L78" s="184"/>
      <c r="M78" s="185"/>
      <c r="N78" s="185"/>
      <c r="O78" s="185"/>
      <c r="P78" s="185"/>
      <c r="Q78" s="185"/>
    </row>
    <row r="79" spans="1:17" ht="18.75">
      <c r="A79" s="67"/>
      <c r="B79" s="445" t="s">
        <v>227</v>
      </c>
      <c r="C79" s="438"/>
      <c r="D79" s="438"/>
      <c r="E79" s="438"/>
      <c r="F79" s="446"/>
      <c r="G79" s="435">
        <f>L48</f>
        <v>5103.900000000001</v>
      </c>
      <c r="H79" s="447"/>
      <c r="I79" s="435">
        <f>M48</f>
        <v>5651.910000000001</v>
      </c>
      <c r="J79" s="447"/>
      <c r="K79" s="47"/>
      <c r="L79" s="222" t="s">
        <v>225</v>
      </c>
      <c r="M79" s="223">
        <f>G79+H47-I47-I79+M80</f>
        <v>-9.094947017729282E-13</v>
      </c>
      <c r="N79" s="185"/>
      <c r="O79" s="185"/>
      <c r="P79" s="185"/>
      <c r="Q79" s="185"/>
    </row>
    <row r="80" spans="1:17" ht="18.75">
      <c r="A80" s="67"/>
      <c r="B80" s="47"/>
      <c r="C80" s="47"/>
      <c r="D80" s="47"/>
      <c r="E80" s="47"/>
      <c r="F80" s="47"/>
      <c r="G80" s="47"/>
      <c r="H80" s="67"/>
      <c r="I80" s="67"/>
      <c r="J80" s="47"/>
      <c r="K80" s="47"/>
      <c r="L80" s="227" t="s">
        <v>226</v>
      </c>
      <c r="M80" s="185">
        <v>0</v>
      </c>
      <c r="N80" s="185"/>
      <c r="O80" s="185"/>
      <c r="P80" s="185"/>
      <c r="Q80" s="185"/>
    </row>
    <row r="81" spans="1:17" ht="18.75">
      <c r="A81" s="221" t="s">
        <v>220</v>
      </c>
      <c r="B81" s="47"/>
      <c r="C81" s="47"/>
      <c r="D81" s="47"/>
      <c r="E81" s="47"/>
      <c r="F81" s="47"/>
      <c r="G81" s="47"/>
      <c r="H81" s="67"/>
      <c r="I81" s="67"/>
      <c r="J81" s="47"/>
      <c r="K81" s="47"/>
      <c r="L81" s="184"/>
      <c r="M81" s="185"/>
      <c r="N81" s="185"/>
      <c r="O81" s="185"/>
      <c r="P81" s="185"/>
      <c r="Q81" s="185"/>
    </row>
    <row r="82" spans="1:17" ht="18.75">
      <c r="A82" s="187" t="s">
        <v>212</v>
      </c>
      <c r="B82" s="47"/>
      <c r="C82" s="47"/>
      <c r="D82" s="47"/>
      <c r="E82" s="47"/>
      <c r="F82" s="47"/>
      <c r="G82" s="47"/>
      <c r="H82" s="67"/>
      <c r="I82" s="228" t="s">
        <v>31</v>
      </c>
      <c r="J82" s="47"/>
      <c r="K82" s="47"/>
      <c r="L82" s="184"/>
      <c r="M82" s="185"/>
      <c r="N82" s="185"/>
      <c r="O82" s="186"/>
      <c r="P82" s="186"/>
      <c r="Q82" s="185"/>
    </row>
    <row r="83" spans="1:17" ht="18.75">
      <c r="A83" s="187" t="s">
        <v>213</v>
      </c>
      <c r="B83" s="47"/>
      <c r="C83" s="47"/>
      <c r="D83" s="47"/>
      <c r="E83" s="47"/>
      <c r="G83" s="47"/>
      <c r="H83" s="67"/>
      <c r="I83" s="228" t="s">
        <v>173</v>
      </c>
      <c r="J83" s="47"/>
      <c r="L83" s="184"/>
      <c r="M83" s="185"/>
      <c r="N83" s="185"/>
      <c r="O83" s="185"/>
      <c r="P83" s="185"/>
      <c r="Q83" s="185"/>
    </row>
    <row r="84" spans="8:17" ht="18.75">
      <c r="H84" s="47"/>
      <c r="I84" s="47"/>
      <c r="J84" s="47"/>
      <c r="K84" s="47"/>
      <c r="L84" s="184"/>
      <c r="M84" s="128"/>
      <c r="N84" s="58"/>
      <c r="O84" s="58"/>
      <c r="P84" s="58"/>
      <c r="Q84" s="128"/>
    </row>
    <row r="85" spans="1:17" ht="18.7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58"/>
      <c r="M85" s="128"/>
      <c r="N85" s="58"/>
      <c r="O85" s="58"/>
      <c r="P85" s="58"/>
      <c r="Q85" s="58"/>
    </row>
  </sheetData>
  <sheetProtection password="ECC7" sheet="1" formatCells="0" formatColumns="0" formatRows="0" insertColumns="0" insertRows="0" insertHyperlinks="0" deleteColumns="0" deleteRows="0" sort="0" autoFilter="0" pivotTables="0"/>
  <mergeCells count="41">
    <mergeCell ref="B79:F79"/>
    <mergeCell ref="G79:H79"/>
    <mergeCell ref="I79:J79"/>
    <mergeCell ref="B75:F75"/>
    <mergeCell ref="G75:H75"/>
    <mergeCell ref="I75:J75"/>
    <mergeCell ref="L77:Q77"/>
    <mergeCell ref="G78:H78"/>
    <mergeCell ref="I78:J78"/>
    <mergeCell ref="G72:H72"/>
    <mergeCell ref="I72:J72"/>
    <mergeCell ref="G73:H73"/>
    <mergeCell ref="I73:J73"/>
    <mergeCell ref="B74:F74"/>
    <mergeCell ref="G74:H74"/>
    <mergeCell ref="I74:J74"/>
    <mergeCell ref="B65:F65"/>
    <mergeCell ref="B66:F66"/>
    <mergeCell ref="B67:F67"/>
    <mergeCell ref="B68:F68"/>
    <mergeCell ref="B69:F69"/>
    <mergeCell ref="B70:F70"/>
    <mergeCell ref="G61:G62"/>
    <mergeCell ref="H61:H62"/>
    <mergeCell ref="A63:A64"/>
    <mergeCell ref="B63:F64"/>
    <mergeCell ref="G63:G64"/>
    <mergeCell ref="H63:H64"/>
    <mergeCell ref="B50:F50"/>
    <mergeCell ref="B53:F53"/>
    <mergeCell ref="B58:F58"/>
    <mergeCell ref="B59:F59"/>
    <mergeCell ref="B60:F60"/>
    <mergeCell ref="A61:A62"/>
    <mergeCell ref="B61:F62"/>
    <mergeCell ref="C14:D15"/>
    <mergeCell ref="A35:K36"/>
    <mergeCell ref="W39:AA39"/>
    <mergeCell ref="B47:F47"/>
    <mergeCell ref="B48:F48"/>
    <mergeCell ref="B49:F49"/>
  </mergeCells>
  <conditionalFormatting sqref="L48">
    <cfRule type="cellIs" priority="6" dxfId="91" operator="equal" stopIfTrue="1">
      <formula>0</formula>
    </cfRule>
  </conditionalFormatting>
  <conditionalFormatting sqref="L48">
    <cfRule type="cellIs" priority="5" dxfId="92" operator="equal" stopIfTrue="1">
      <formula>0</formula>
    </cfRule>
  </conditionalFormatting>
  <conditionalFormatting sqref="L48:M48">
    <cfRule type="cellIs" priority="4" dxfId="93" operator="equal" stopIfTrue="1">
      <formula>0</formula>
    </cfRule>
  </conditionalFormatting>
  <conditionalFormatting sqref="M48">
    <cfRule type="cellIs" priority="1" dxfId="94" operator="equal" stopIfTrue="1">
      <formula>0</formula>
    </cfRule>
    <cfRule type="cellIs" priority="2" dxfId="91" operator="equal" stopIfTrue="1">
      <formula>326166</formula>
    </cfRule>
    <cfRule type="cellIs" priority="3" dxfId="5" operator="equal" stopIfTrue="1">
      <formula>0</formula>
    </cfRule>
  </conditionalFormatting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AB85"/>
  <sheetViews>
    <sheetView view="pageBreakPreview" zoomScale="80" zoomScaleSheetLayoutView="80" zoomScalePageLayoutView="0" workbookViewId="0" topLeftCell="A51">
      <selection activeCell="Y80" sqref="Y80"/>
    </sheetView>
  </sheetViews>
  <sheetFormatPr defaultColWidth="9.140625" defaultRowHeight="15" outlineLevelCol="1"/>
  <cols>
    <col min="1" max="1" width="6.8515625" style="125" customWidth="1"/>
    <col min="2" max="2" width="10.00390625" style="48" customWidth="1"/>
    <col min="3" max="3" width="12.57421875" style="48" customWidth="1"/>
    <col min="4" max="4" width="10.57421875" style="48" customWidth="1"/>
    <col min="5" max="5" width="10.28125" style="48" customWidth="1"/>
    <col min="6" max="6" width="8.00390625" style="48" customWidth="1"/>
    <col min="7" max="7" width="11.140625" style="48" customWidth="1"/>
    <col min="8" max="8" width="13.00390625" style="48" customWidth="1"/>
    <col min="9" max="9" width="12.00390625" style="48" customWidth="1"/>
    <col min="10" max="10" width="14.28125" style="48" customWidth="1"/>
    <col min="11" max="11" width="18.421875" style="48" customWidth="1"/>
    <col min="12" max="12" width="13.421875" style="48" hidden="1" customWidth="1" outlineLevel="1"/>
    <col min="13" max="13" width="10.00390625" style="48" hidden="1" customWidth="1" outlineLevel="1"/>
    <col min="14" max="14" width="11.421875" style="48" hidden="1" customWidth="1" outlineLevel="1"/>
    <col min="15" max="15" width="10.28125" style="48" hidden="1" customWidth="1" outlineLevel="1"/>
    <col min="16" max="16" width="8.00390625" style="48" hidden="1" customWidth="1" outlineLevel="1"/>
    <col min="17" max="17" width="10.00390625" style="48" hidden="1" customWidth="1" outlineLevel="1"/>
    <col min="18" max="18" width="7.421875" style="48" hidden="1" customWidth="1" outlineLevel="1"/>
    <col min="19" max="19" width="9.140625" style="48" customWidth="1" collapsed="1"/>
    <col min="20" max="22" width="9.140625" style="48" customWidth="1"/>
    <col min="23" max="23" width="11.140625" style="48" bestFit="1" customWidth="1"/>
    <col min="24" max="27" width="13.140625" style="48" bestFit="1" customWidth="1"/>
    <col min="28" max="43" width="9.140625" style="48" customWidth="1"/>
    <col min="44" max="44" width="3.7109375" style="48" customWidth="1"/>
    <col min="45" max="16384" width="9.140625" style="48" customWidth="1"/>
  </cols>
  <sheetData>
    <row r="1" spans="1:11" ht="12.75" customHeight="1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.75" hidden="1">
      <c r="A2" s="47"/>
      <c r="B2" s="49" t="s">
        <v>125</v>
      </c>
      <c r="C2" s="49"/>
      <c r="D2" s="49" t="s">
        <v>126</v>
      </c>
      <c r="E2" s="49"/>
      <c r="F2" s="49" t="s">
        <v>127</v>
      </c>
      <c r="G2" s="49"/>
      <c r="H2" s="49"/>
      <c r="I2" s="47"/>
      <c r="J2" s="47"/>
      <c r="K2" s="47"/>
    </row>
    <row r="3" spans="1:11" ht="18.75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.5" customHeight="1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8.75" hidden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8.75" hidden="1">
      <c r="A6" s="47"/>
      <c r="B6" s="50"/>
      <c r="C6" s="51" t="s">
        <v>0</v>
      </c>
      <c r="D6" s="51" t="s">
        <v>1</v>
      </c>
      <c r="E6" s="51"/>
      <c r="F6" s="51" t="s">
        <v>2</v>
      </c>
      <c r="G6" s="51" t="s">
        <v>3</v>
      </c>
      <c r="H6" s="51" t="s">
        <v>4</v>
      </c>
      <c r="I6" s="51" t="s">
        <v>5</v>
      </c>
      <c r="J6" s="51"/>
      <c r="K6" s="52"/>
    </row>
    <row r="7" spans="1:11" ht="18.75" hidden="1">
      <c r="A7" s="47"/>
      <c r="B7" s="50"/>
      <c r="C7" s="51" t="s">
        <v>6</v>
      </c>
      <c r="D7" s="51"/>
      <c r="E7" s="51"/>
      <c r="F7" s="51"/>
      <c r="G7" s="51" t="s">
        <v>7</v>
      </c>
      <c r="H7" s="51" t="s">
        <v>8</v>
      </c>
      <c r="I7" s="51" t="s">
        <v>9</v>
      </c>
      <c r="J7" s="51"/>
      <c r="K7" s="52"/>
    </row>
    <row r="8" spans="1:11" ht="18.75" hidden="1">
      <c r="A8" s="47"/>
      <c r="B8" s="50" t="s">
        <v>128</v>
      </c>
      <c r="C8" s="53">
        <v>48.28</v>
      </c>
      <c r="D8" s="53">
        <v>0</v>
      </c>
      <c r="E8" s="53"/>
      <c r="F8" s="54"/>
      <c r="G8" s="50"/>
      <c r="H8" s="53">
        <v>0</v>
      </c>
      <c r="I8" s="54">
        <v>48.28</v>
      </c>
      <c r="J8" s="50"/>
      <c r="K8" s="55"/>
    </row>
    <row r="9" spans="1:11" ht="18.75" hidden="1">
      <c r="A9" s="47"/>
      <c r="B9" s="50" t="s">
        <v>11</v>
      </c>
      <c r="C9" s="53">
        <v>4790.06</v>
      </c>
      <c r="D9" s="53">
        <v>3707.55</v>
      </c>
      <c r="E9" s="53"/>
      <c r="F9" s="54">
        <v>2795.32</v>
      </c>
      <c r="G9" s="50"/>
      <c r="H9" s="53">
        <v>2795.32</v>
      </c>
      <c r="I9" s="54">
        <v>5702.29</v>
      </c>
      <c r="J9" s="50"/>
      <c r="K9" s="55"/>
    </row>
    <row r="10" spans="1:11" ht="18.75" hidden="1">
      <c r="A10" s="47"/>
      <c r="B10" s="50" t="s">
        <v>12</v>
      </c>
      <c r="C10" s="50"/>
      <c r="D10" s="53">
        <f>SUM(D8:D9)</f>
        <v>3707.55</v>
      </c>
      <c r="E10" s="53"/>
      <c r="F10" s="50"/>
      <c r="G10" s="50"/>
      <c r="H10" s="53">
        <f>SUM(H8:H9)</f>
        <v>2795.32</v>
      </c>
      <c r="I10" s="50"/>
      <c r="J10" s="50"/>
      <c r="K10" s="55"/>
    </row>
    <row r="11" spans="1:11" ht="18.75" hidden="1">
      <c r="A11" s="47"/>
      <c r="B11" s="47" t="s">
        <v>129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7.5" customHeight="1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8.25" customHeight="1" hidden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8" ht="18.75" hidden="1">
      <c r="A14" s="47"/>
      <c r="B14" s="56" t="s">
        <v>95</v>
      </c>
      <c r="C14" s="416" t="s">
        <v>14</v>
      </c>
      <c r="D14" s="417"/>
      <c r="E14" s="239"/>
      <c r="F14" s="51"/>
      <c r="G14" s="51"/>
      <c r="H14" s="51"/>
      <c r="I14" s="51" t="s">
        <v>17</v>
      </c>
      <c r="J14" s="55"/>
      <c r="K14" s="55"/>
      <c r="L14" s="58"/>
      <c r="M14" s="58"/>
      <c r="N14" s="58"/>
      <c r="O14" s="58"/>
      <c r="P14" s="58"/>
      <c r="Q14" s="58"/>
      <c r="R14" s="58"/>
    </row>
    <row r="15" spans="1:18" ht="14.25" customHeight="1" hidden="1">
      <c r="A15" s="47"/>
      <c r="B15" s="59"/>
      <c r="C15" s="418"/>
      <c r="D15" s="419"/>
      <c r="E15" s="240"/>
      <c r="F15" s="51"/>
      <c r="G15" s="51"/>
      <c r="H15" s="51" t="s">
        <v>105</v>
      </c>
      <c r="I15" s="51"/>
      <c r="J15" s="55"/>
      <c r="K15" s="55"/>
      <c r="L15" s="58"/>
      <c r="M15" s="58"/>
      <c r="N15" s="58"/>
      <c r="O15" s="58"/>
      <c r="P15" s="58"/>
      <c r="Q15" s="58"/>
      <c r="R15" s="58"/>
    </row>
    <row r="16" spans="1:18" ht="3.75" customHeight="1" hidden="1">
      <c r="A16" s="47"/>
      <c r="B16" s="61"/>
      <c r="C16" s="50"/>
      <c r="D16" s="50"/>
      <c r="E16" s="50"/>
      <c r="F16" s="50"/>
      <c r="G16" s="50"/>
      <c r="H16" s="50"/>
      <c r="I16" s="50"/>
      <c r="J16" s="55"/>
      <c r="K16" s="55"/>
      <c r="L16" s="58"/>
      <c r="M16" s="58"/>
      <c r="N16" s="58"/>
      <c r="O16" s="58"/>
      <c r="P16" s="58"/>
      <c r="Q16" s="58"/>
      <c r="R16" s="58"/>
    </row>
    <row r="17" spans="1:18" ht="13.5" customHeight="1" hidden="1">
      <c r="A17" s="47"/>
      <c r="B17" s="50"/>
      <c r="C17" s="50"/>
      <c r="D17" s="50"/>
      <c r="E17" s="50"/>
      <c r="F17" s="50"/>
      <c r="G17" s="50"/>
      <c r="H17" s="50"/>
      <c r="I17" s="50"/>
      <c r="J17" s="55"/>
      <c r="K17" s="55"/>
      <c r="L17" s="58"/>
      <c r="M17" s="58"/>
      <c r="N17" s="58"/>
      <c r="O17" s="58"/>
      <c r="P17" s="58"/>
      <c r="Q17" s="58"/>
      <c r="R17" s="58"/>
    </row>
    <row r="18" spans="1:18" ht="0.75" customHeight="1" hidden="1">
      <c r="A18" s="47"/>
      <c r="B18" s="50"/>
      <c r="C18" s="50"/>
      <c r="D18" s="50"/>
      <c r="E18" s="50"/>
      <c r="F18" s="50"/>
      <c r="G18" s="50"/>
      <c r="H18" s="50"/>
      <c r="I18" s="50"/>
      <c r="J18" s="55"/>
      <c r="K18" s="55"/>
      <c r="L18" s="58"/>
      <c r="M18" s="58"/>
      <c r="N18" s="58"/>
      <c r="O18" s="58"/>
      <c r="P18" s="58"/>
      <c r="Q18" s="58"/>
      <c r="R18" s="58"/>
    </row>
    <row r="19" spans="1:18" ht="14.25" customHeight="1" hidden="1" thickBot="1">
      <c r="A19" s="47"/>
      <c r="B19" s="50"/>
      <c r="C19" s="50"/>
      <c r="D19" s="50"/>
      <c r="E19" s="50"/>
      <c r="F19" s="50"/>
      <c r="G19" s="50"/>
      <c r="H19" s="50"/>
      <c r="I19" s="50"/>
      <c r="J19" s="55"/>
      <c r="K19" s="55"/>
      <c r="L19" s="58"/>
      <c r="M19" s="58"/>
      <c r="N19" s="58"/>
      <c r="O19" s="58"/>
      <c r="P19" s="58"/>
      <c r="Q19" s="58"/>
      <c r="R19" s="58"/>
    </row>
    <row r="20" spans="1:18" ht="0.75" customHeight="1" hidden="1">
      <c r="A20" s="47"/>
      <c r="B20" s="50"/>
      <c r="C20" s="50"/>
      <c r="D20" s="50"/>
      <c r="E20" s="50"/>
      <c r="F20" s="50"/>
      <c r="G20" s="50"/>
      <c r="H20" s="50"/>
      <c r="I20" s="50"/>
      <c r="J20" s="55"/>
      <c r="K20" s="55"/>
      <c r="L20" s="58"/>
      <c r="M20" s="58"/>
      <c r="N20" s="58"/>
      <c r="O20" s="58"/>
      <c r="P20" s="58"/>
      <c r="Q20" s="58"/>
      <c r="R20" s="58"/>
    </row>
    <row r="21" spans="1:18" ht="19.5" hidden="1" thickBot="1">
      <c r="A21" s="47"/>
      <c r="B21" s="50"/>
      <c r="C21" s="50"/>
      <c r="D21" s="50"/>
      <c r="E21" s="50"/>
      <c r="F21" s="50"/>
      <c r="G21" s="62" t="s">
        <v>130</v>
      </c>
      <c r="H21" s="63" t="s">
        <v>85</v>
      </c>
      <c r="I21" s="50"/>
      <c r="J21" s="55"/>
      <c r="K21" s="55"/>
      <c r="L21" s="58"/>
      <c r="M21" s="58"/>
      <c r="N21" s="58"/>
      <c r="O21" s="58"/>
      <c r="P21" s="58"/>
      <c r="Q21" s="58"/>
      <c r="R21" s="58"/>
    </row>
    <row r="22" spans="1:18" ht="18.75" hidden="1">
      <c r="A22" s="47"/>
      <c r="B22" s="64" t="s">
        <v>63</v>
      </c>
      <c r="C22" s="64"/>
      <c r="D22" s="64"/>
      <c r="E22" s="64"/>
      <c r="F22" s="53"/>
      <c r="G22" s="50">
        <v>347.8</v>
      </c>
      <c r="H22" s="50">
        <v>7.55</v>
      </c>
      <c r="I22" s="54">
        <f>G22*H22</f>
        <v>2625.89</v>
      </c>
      <c r="J22" s="55"/>
      <c r="K22" s="55"/>
      <c r="L22" s="58"/>
      <c r="M22" s="58"/>
      <c r="N22" s="58"/>
      <c r="O22" s="58"/>
      <c r="P22" s="58"/>
      <c r="Q22" s="58"/>
      <c r="R22" s="58"/>
    </row>
    <row r="23" spans="1:18" ht="18.75" hidden="1">
      <c r="A23" s="47"/>
      <c r="B23" s="64" t="s">
        <v>64</v>
      </c>
      <c r="C23" s="64"/>
      <c r="D23" s="64"/>
      <c r="E23" s="64"/>
      <c r="F23" s="50"/>
      <c r="G23" s="50"/>
      <c r="H23" s="50"/>
      <c r="I23" s="50"/>
      <c r="J23" s="55"/>
      <c r="K23" s="55"/>
      <c r="L23" s="58"/>
      <c r="M23" s="58"/>
      <c r="N23" s="58"/>
      <c r="O23" s="58"/>
      <c r="P23" s="58"/>
      <c r="Q23" s="58"/>
      <c r="R23" s="58"/>
    </row>
    <row r="24" spans="1:18" ht="2.25" customHeight="1" hidden="1">
      <c r="A24" s="47"/>
      <c r="B24" s="64" t="s">
        <v>65</v>
      </c>
      <c r="C24" s="64" t="s">
        <v>66</v>
      </c>
      <c r="D24" s="64"/>
      <c r="E24" s="64"/>
      <c r="F24" s="50"/>
      <c r="G24" s="50"/>
      <c r="H24" s="50"/>
      <c r="I24" s="50"/>
      <c r="J24" s="55"/>
      <c r="K24" s="55"/>
      <c r="L24" s="58"/>
      <c r="M24" s="58"/>
      <c r="N24" s="58"/>
      <c r="O24" s="58"/>
      <c r="P24" s="58"/>
      <c r="Q24" s="58"/>
      <c r="R24" s="58"/>
    </row>
    <row r="25" spans="1:18" ht="14.25" customHeight="1" hidden="1">
      <c r="A25" s="47"/>
      <c r="B25" s="64" t="s">
        <v>67</v>
      </c>
      <c r="C25" s="64"/>
      <c r="D25" s="64"/>
      <c r="E25" s="64"/>
      <c r="F25" s="50"/>
      <c r="G25" s="50"/>
      <c r="H25" s="50"/>
      <c r="I25" s="50"/>
      <c r="J25" s="55"/>
      <c r="K25" s="55"/>
      <c r="L25" s="58"/>
      <c r="M25" s="58"/>
      <c r="N25" s="58"/>
      <c r="O25" s="58"/>
      <c r="P25" s="58"/>
      <c r="Q25" s="58"/>
      <c r="R25" s="58"/>
    </row>
    <row r="26" spans="1:18" ht="18.75" hidden="1">
      <c r="A26" s="47"/>
      <c r="B26" s="50"/>
      <c r="C26" s="50"/>
      <c r="D26" s="50"/>
      <c r="E26" s="50"/>
      <c r="F26" s="50"/>
      <c r="G26" s="50"/>
      <c r="H26" s="50"/>
      <c r="I26" s="50"/>
      <c r="J26" s="55"/>
      <c r="K26" s="55"/>
      <c r="L26" s="58"/>
      <c r="M26" s="58"/>
      <c r="N26" s="58"/>
      <c r="O26" s="58"/>
      <c r="P26" s="58"/>
      <c r="Q26" s="58"/>
      <c r="R26" s="58"/>
    </row>
    <row r="27" spans="1:18" ht="0.75" customHeight="1" hidden="1">
      <c r="A27" s="47"/>
      <c r="B27" s="50"/>
      <c r="C27" s="50"/>
      <c r="D27" s="50"/>
      <c r="E27" s="50"/>
      <c r="F27" s="50"/>
      <c r="G27" s="50"/>
      <c r="H27" s="50"/>
      <c r="I27" s="50"/>
      <c r="J27" s="55"/>
      <c r="K27" s="55"/>
      <c r="L27" s="58"/>
      <c r="M27" s="58"/>
      <c r="N27" s="58"/>
      <c r="O27" s="58"/>
      <c r="P27" s="58"/>
      <c r="Q27" s="58"/>
      <c r="R27" s="58"/>
    </row>
    <row r="28" spans="1:18" ht="3.75" customHeight="1" hidden="1">
      <c r="A28" s="47"/>
      <c r="B28" s="50"/>
      <c r="C28" s="50"/>
      <c r="D28" s="50"/>
      <c r="E28" s="50"/>
      <c r="F28" s="50"/>
      <c r="G28" s="50"/>
      <c r="H28" s="50"/>
      <c r="I28" s="50"/>
      <c r="J28" s="55"/>
      <c r="K28" s="55"/>
      <c r="L28" s="58"/>
      <c r="M28" s="58"/>
      <c r="N28" s="58"/>
      <c r="O28" s="58"/>
      <c r="P28" s="58"/>
      <c r="Q28" s="58"/>
      <c r="R28" s="58"/>
    </row>
    <row r="29" spans="1:18" ht="18.75" hidden="1">
      <c r="A29" s="47"/>
      <c r="B29" s="50"/>
      <c r="C29" s="50"/>
      <c r="D29" s="50"/>
      <c r="E29" s="50"/>
      <c r="F29" s="50"/>
      <c r="G29" s="50"/>
      <c r="H29" s="50"/>
      <c r="I29" s="50"/>
      <c r="J29" s="55"/>
      <c r="K29" s="55"/>
      <c r="L29" s="58"/>
      <c r="M29" s="58"/>
      <c r="N29" s="58"/>
      <c r="O29" s="58"/>
      <c r="P29" s="58"/>
      <c r="Q29" s="58"/>
      <c r="R29" s="58"/>
    </row>
    <row r="30" spans="1:18" ht="0.75" customHeight="1" hidden="1">
      <c r="A30" s="47"/>
      <c r="B30" s="50"/>
      <c r="C30" s="50"/>
      <c r="D30" s="50"/>
      <c r="E30" s="50"/>
      <c r="F30" s="50"/>
      <c r="G30" s="50"/>
      <c r="H30" s="50"/>
      <c r="I30" s="50"/>
      <c r="J30" s="55"/>
      <c r="K30" s="55"/>
      <c r="L30" s="58"/>
      <c r="M30" s="58"/>
      <c r="N30" s="58"/>
      <c r="O30" s="58"/>
      <c r="P30" s="58"/>
      <c r="Q30" s="58"/>
      <c r="R30" s="58"/>
    </row>
    <row r="31" spans="1:18" ht="18.75" hidden="1">
      <c r="A31" s="47"/>
      <c r="B31" s="50"/>
      <c r="C31" s="50"/>
      <c r="D31" s="50"/>
      <c r="E31" s="50"/>
      <c r="F31" s="50"/>
      <c r="G31" s="50"/>
      <c r="H31" s="50"/>
      <c r="I31" s="50"/>
      <c r="J31" s="55"/>
      <c r="K31" s="55"/>
      <c r="L31" s="58"/>
      <c r="M31" s="58"/>
      <c r="N31" s="58"/>
      <c r="O31" s="58"/>
      <c r="P31" s="58"/>
      <c r="Q31" s="58"/>
      <c r="R31" s="58"/>
    </row>
    <row r="32" spans="1:18" ht="18.75" hidden="1">
      <c r="A32" s="47"/>
      <c r="B32" s="50"/>
      <c r="C32" s="50"/>
      <c r="D32" s="50"/>
      <c r="E32" s="50"/>
      <c r="F32" s="50"/>
      <c r="G32" s="50"/>
      <c r="H32" s="50"/>
      <c r="I32" s="50"/>
      <c r="J32" s="55"/>
      <c r="K32" s="55"/>
      <c r="L32" s="58"/>
      <c r="M32" s="58"/>
      <c r="N32" s="58"/>
      <c r="O32" s="58"/>
      <c r="P32" s="58"/>
      <c r="Q32" s="58"/>
      <c r="R32" s="58"/>
    </row>
    <row r="33" spans="1:18" ht="18.75" hidden="1">
      <c r="A33" s="47"/>
      <c r="B33" s="50"/>
      <c r="C33" s="50"/>
      <c r="D33" s="50"/>
      <c r="E33" s="50"/>
      <c r="F33" s="50"/>
      <c r="G33" s="51"/>
      <c r="H33" s="51"/>
      <c r="I33" s="65"/>
      <c r="J33" s="55"/>
      <c r="K33" s="55"/>
      <c r="L33" s="58"/>
      <c r="M33" s="58"/>
      <c r="N33" s="58"/>
      <c r="O33" s="58"/>
      <c r="P33" s="58"/>
      <c r="Q33" s="58"/>
      <c r="R33" s="58"/>
    </row>
    <row r="34" spans="1:18" ht="18.75" hidden="1">
      <c r="A34" s="47"/>
      <c r="B34" s="50"/>
      <c r="C34" s="50"/>
      <c r="D34" s="50"/>
      <c r="E34" s="50"/>
      <c r="F34" s="50"/>
      <c r="G34" s="50"/>
      <c r="H34" s="50" t="s">
        <v>18</v>
      </c>
      <c r="I34" s="66">
        <f>SUM(I17:I33)</f>
        <v>2625.89</v>
      </c>
      <c r="J34" s="55"/>
      <c r="K34" s="55"/>
      <c r="L34" s="58"/>
      <c r="M34" s="58"/>
      <c r="N34" s="58"/>
      <c r="O34" s="58"/>
      <c r="P34" s="58"/>
      <c r="Q34" s="58"/>
      <c r="R34" s="58"/>
    </row>
    <row r="35" spans="1:11" ht="15">
      <c r="A35" s="420" t="s">
        <v>131</v>
      </c>
      <c r="B35" s="420"/>
      <c r="C35" s="420"/>
      <c r="D35" s="420"/>
      <c r="E35" s="420"/>
      <c r="F35" s="420"/>
      <c r="G35" s="420"/>
      <c r="H35" s="420"/>
      <c r="I35" s="420"/>
      <c r="J35" s="420"/>
      <c r="K35" s="420"/>
    </row>
    <row r="36" spans="1:11" ht="15">
      <c r="A36" s="420"/>
      <c r="B36" s="420"/>
      <c r="C36" s="420"/>
      <c r="D36" s="420"/>
      <c r="E36" s="420"/>
      <c r="F36" s="420"/>
      <c r="G36" s="420"/>
      <c r="H36" s="420"/>
      <c r="I36" s="420"/>
      <c r="J36" s="420"/>
      <c r="K36" s="420"/>
    </row>
    <row r="37" spans="1:11" ht="18.75" hidden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ht="18.75" hidden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27" ht="18.75">
      <c r="A39" s="67"/>
      <c r="B39" s="68"/>
      <c r="C39" s="68"/>
      <c r="D39" s="68"/>
      <c r="E39" s="68"/>
      <c r="F39" s="68"/>
      <c r="G39" s="68"/>
      <c r="H39" s="67"/>
      <c r="I39" s="67"/>
      <c r="J39" s="47"/>
      <c r="K39" s="47"/>
      <c r="W39" s="458" t="s">
        <v>203</v>
      </c>
      <c r="X39" s="458"/>
      <c r="Y39" s="458"/>
      <c r="Z39" s="458"/>
      <c r="AA39" s="458"/>
    </row>
    <row r="40" spans="1:27" ht="18.75">
      <c r="A40" s="67"/>
      <c r="B40" s="67" t="s">
        <v>132</v>
      </c>
      <c r="C40" s="68"/>
      <c r="D40" s="68"/>
      <c r="E40" s="68"/>
      <c r="F40" s="68"/>
      <c r="G40" s="67"/>
      <c r="H40" s="68"/>
      <c r="I40" s="67"/>
      <c r="J40" s="47"/>
      <c r="K40" s="47"/>
      <c r="V40" s="155" t="s">
        <v>204</v>
      </c>
      <c r="W40" s="148" t="s">
        <v>186</v>
      </c>
      <c r="X40" s="148" t="s">
        <v>187</v>
      </c>
      <c r="Y40" s="148" t="s">
        <v>8</v>
      </c>
      <c r="Z40" s="148" t="s">
        <v>188</v>
      </c>
      <c r="AA40" s="148" t="s">
        <v>189</v>
      </c>
    </row>
    <row r="41" spans="1:27" ht="18.75">
      <c r="A41" s="67"/>
      <c r="B41" s="68" t="s">
        <v>133</v>
      </c>
      <c r="C41" s="67" t="s">
        <v>134</v>
      </c>
      <c r="D41" s="67"/>
      <c r="E41" s="67"/>
      <c r="F41" s="68"/>
      <c r="G41" s="67"/>
      <c r="H41" s="68"/>
      <c r="I41" s="67"/>
      <c r="J41" s="47"/>
      <c r="K41" s="47"/>
      <c r="V41" s="149" t="s">
        <v>190</v>
      </c>
      <c r="W41" s="150">
        <v>154.12000000000012</v>
      </c>
      <c r="X41" s="150">
        <v>408.9</v>
      </c>
      <c r="Y41" s="150">
        <v>332.76</v>
      </c>
      <c r="Z41" s="150">
        <v>230.2600000000001</v>
      </c>
      <c r="AA41" s="150">
        <v>0</v>
      </c>
    </row>
    <row r="42" spans="1:27" ht="18.75">
      <c r="A42" s="67"/>
      <c r="B42" s="68" t="s">
        <v>135</v>
      </c>
      <c r="C42" s="69">
        <v>365.1</v>
      </c>
      <c r="D42" s="67" t="s">
        <v>136</v>
      </c>
      <c r="E42" s="67"/>
      <c r="F42" s="68"/>
      <c r="G42" s="67"/>
      <c r="H42" s="68"/>
      <c r="I42" s="67"/>
      <c r="J42" s="47"/>
      <c r="K42" s="47"/>
      <c r="V42" s="149" t="s">
        <v>191</v>
      </c>
      <c r="W42" s="161">
        <v>230.2600000000001</v>
      </c>
      <c r="X42" s="161">
        <v>408.9</v>
      </c>
      <c r="Y42" s="161">
        <v>347.8</v>
      </c>
      <c r="Z42" s="150">
        <v>291.36000000000007</v>
      </c>
      <c r="AA42" s="161">
        <v>0</v>
      </c>
    </row>
    <row r="43" spans="1:27" ht="18" customHeight="1">
      <c r="A43" s="67"/>
      <c r="B43" s="68" t="s">
        <v>137</v>
      </c>
      <c r="C43" s="70" t="s">
        <v>174</v>
      </c>
      <c r="D43" s="67" t="s">
        <v>185</v>
      </c>
      <c r="E43" s="67"/>
      <c r="F43" s="67"/>
      <c r="G43" s="68"/>
      <c r="H43" s="68"/>
      <c r="I43" s="67"/>
      <c r="J43" s="47"/>
      <c r="K43" s="47"/>
      <c r="V43" s="149" t="s">
        <v>192</v>
      </c>
      <c r="W43" s="161">
        <v>291.36000000000007</v>
      </c>
      <c r="X43" s="161">
        <v>408.9</v>
      </c>
      <c r="Y43" s="161">
        <v>408.81000000000006</v>
      </c>
      <c r="Z43" s="150">
        <v>291.44999999999993</v>
      </c>
      <c r="AA43" s="151"/>
    </row>
    <row r="44" spans="1:27" ht="18" customHeight="1">
      <c r="A44" s="67"/>
      <c r="B44" s="68"/>
      <c r="C44" s="70"/>
      <c r="D44" s="67"/>
      <c r="E44" s="67"/>
      <c r="F44" s="67"/>
      <c r="G44" s="68"/>
      <c r="H44" s="68"/>
      <c r="I44" s="67"/>
      <c r="J44" s="47"/>
      <c r="K44" s="47"/>
      <c r="V44" s="149" t="s">
        <v>193</v>
      </c>
      <c r="W44" s="161">
        <v>291.44999999999993</v>
      </c>
      <c r="X44" s="178">
        <v>408.9</v>
      </c>
      <c r="Y44" s="178">
        <v>290.11</v>
      </c>
      <c r="Z44" s="150">
        <v>410.2399999999999</v>
      </c>
      <c r="AA44" s="152"/>
    </row>
    <row r="45" spans="1:27" s="77" customFormat="1" ht="56.25">
      <c r="A45" s="71"/>
      <c r="B45" s="72"/>
      <c r="C45" s="73"/>
      <c r="D45" s="71"/>
      <c r="E45" s="71"/>
      <c r="F45" s="71"/>
      <c r="G45" s="74" t="s">
        <v>140</v>
      </c>
      <c r="H45" s="75" t="s">
        <v>1</v>
      </c>
      <c r="I45" s="75" t="s">
        <v>2</v>
      </c>
      <c r="J45" s="76" t="s">
        <v>141</v>
      </c>
      <c r="K45" s="76" t="s">
        <v>142</v>
      </c>
      <c r="V45" s="149" t="s">
        <v>194</v>
      </c>
      <c r="W45" s="161">
        <v>410.2399999999999</v>
      </c>
      <c r="X45" s="161">
        <v>408.9</v>
      </c>
      <c r="Y45" s="161">
        <v>502.14</v>
      </c>
      <c r="Z45" s="150">
        <v>316.9999999999999</v>
      </c>
      <c r="AA45" s="151"/>
    </row>
    <row r="46" spans="1:27" ht="18.75">
      <c r="A46" s="67"/>
      <c r="B46" s="68"/>
      <c r="C46" s="70"/>
      <c r="D46" s="67"/>
      <c r="E46" s="67"/>
      <c r="F46" s="67"/>
      <c r="G46" s="78" t="s">
        <v>25</v>
      </c>
      <c r="H46" s="78" t="s">
        <v>25</v>
      </c>
      <c r="I46" s="78" t="s">
        <v>25</v>
      </c>
      <c r="J46" s="79"/>
      <c r="K46" s="79"/>
      <c r="V46" s="149" t="s">
        <v>195</v>
      </c>
      <c r="W46" s="161">
        <v>316.9999999999999</v>
      </c>
      <c r="X46" s="161">
        <v>408.9</v>
      </c>
      <c r="Y46" s="161">
        <v>331.72</v>
      </c>
      <c r="Z46" s="150">
        <v>394.17999999999984</v>
      </c>
      <c r="AA46" s="151"/>
    </row>
    <row r="47" spans="1:27" ht="33" customHeight="1">
      <c r="A47" s="67"/>
      <c r="B47" s="421" t="s">
        <v>143</v>
      </c>
      <c r="C47" s="421"/>
      <c r="D47" s="421"/>
      <c r="E47" s="421"/>
      <c r="F47" s="421"/>
      <c r="G47" s="80">
        <f>G49+G50</f>
        <v>12.58</v>
      </c>
      <c r="H47" s="81">
        <f>ROUND(G47*C42,2)-0.01</f>
        <v>4592.95</v>
      </c>
      <c r="I47" s="81">
        <f>N48+O48</f>
        <v>3921.05</v>
      </c>
      <c r="J47" s="82">
        <f>J49+J50</f>
        <v>2632.361</v>
      </c>
      <c r="K47" s="82">
        <f>K49+K50</f>
        <v>1288.6890000000003</v>
      </c>
      <c r="L47" s="226" t="s">
        <v>223</v>
      </c>
      <c r="M47" s="226" t="s">
        <v>224</v>
      </c>
      <c r="N47" s="142" t="s">
        <v>144</v>
      </c>
      <c r="O47" s="142" t="s">
        <v>145</v>
      </c>
      <c r="P47" s="142" t="s">
        <v>183</v>
      </c>
      <c r="Q47" s="142" t="s">
        <v>146</v>
      </c>
      <c r="R47" s="142"/>
      <c r="V47" s="149" t="s">
        <v>196</v>
      </c>
      <c r="W47" s="161">
        <v>394.17999999999984</v>
      </c>
      <c r="X47" s="161">
        <v>408.9</v>
      </c>
      <c r="Y47" s="161">
        <v>399.97</v>
      </c>
      <c r="Z47" s="150">
        <v>403.1099999999998</v>
      </c>
      <c r="AA47" s="151"/>
    </row>
    <row r="48" spans="1:27" ht="18" customHeight="1">
      <c r="A48" s="67"/>
      <c r="B48" s="422" t="s">
        <v>147</v>
      </c>
      <c r="C48" s="423"/>
      <c r="D48" s="423"/>
      <c r="E48" s="423"/>
      <c r="F48" s="424"/>
      <c r="G48" s="80"/>
      <c r="H48" s="84"/>
      <c r="I48" s="84"/>
      <c r="J48" s="79"/>
      <c r="K48" s="79"/>
      <c r="L48" s="245">
        <v>5651.910000000001</v>
      </c>
      <c r="M48" s="245">
        <v>6323.809999999999</v>
      </c>
      <c r="N48" s="246">
        <v>3921.05</v>
      </c>
      <c r="O48" s="246">
        <v>0</v>
      </c>
      <c r="P48" s="247">
        <v>484.95000000000005</v>
      </c>
      <c r="Q48" s="248">
        <v>405.74</v>
      </c>
      <c r="R48" s="180">
        <v>753.14</v>
      </c>
      <c r="V48" s="149" t="s">
        <v>197</v>
      </c>
      <c r="W48" s="161">
        <v>403.1099999999998</v>
      </c>
      <c r="X48" s="161">
        <v>408.9</v>
      </c>
      <c r="Y48" s="161">
        <v>364.15999999999997</v>
      </c>
      <c r="Z48" s="150">
        <v>447.8499999999998</v>
      </c>
      <c r="AA48" s="151"/>
    </row>
    <row r="49" spans="1:28" ht="18" customHeight="1">
      <c r="A49" s="67"/>
      <c r="B49" s="425" t="s">
        <v>11</v>
      </c>
      <c r="C49" s="425"/>
      <c r="D49" s="425"/>
      <c r="E49" s="425"/>
      <c r="F49" s="425"/>
      <c r="G49" s="80">
        <f>G59</f>
        <v>7.21</v>
      </c>
      <c r="H49" s="84">
        <f>ROUND(G49*C42,2)</f>
        <v>2632.37</v>
      </c>
      <c r="I49" s="84">
        <f>H49</f>
        <v>2632.37</v>
      </c>
      <c r="J49" s="82">
        <f>H59</f>
        <v>2632.361</v>
      </c>
      <c r="K49" s="82">
        <f>I49-J49</f>
        <v>0.009000000000014552</v>
      </c>
      <c r="V49" s="149" t="s">
        <v>198</v>
      </c>
      <c r="W49" s="161">
        <v>518.9899999999998</v>
      </c>
      <c r="X49" s="161">
        <v>484.96000000000004</v>
      </c>
      <c r="Y49" s="161">
        <v>395.42</v>
      </c>
      <c r="Z49" s="150">
        <v>608.5299999999997</v>
      </c>
      <c r="AA49" s="151"/>
      <c r="AB49" s="48">
        <v>71.14</v>
      </c>
    </row>
    <row r="50" spans="1:27" ht="18.75">
      <c r="A50" s="67"/>
      <c r="B50" s="425" t="s">
        <v>27</v>
      </c>
      <c r="C50" s="425"/>
      <c r="D50" s="425"/>
      <c r="E50" s="425"/>
      <c r="F50" s="425"/>
      <c r="G50" s="80">
        <v>5.37</v>
      </c>
      <c r="H50" s="84">
        <f>ROUND(G50*C42,2)</f>
        <v>1960.59</v>
      </c>
      <c r="I50" s="84">
        <f>I47-I49</f>
        <v>1288.6800000000003</v>
      </c>
      <c r="J50" s="82">
        <f>H66</f>
        <v>0</v>
      </c>
      <c r="K50" s="82">
        <f>I50-J50</f>
        <v>1288.6800000000003</v>
      </c>
      <c r="V50" s="149" t="s">
        <v>199</v>
      </c>
      <c r="W50" s="161">
        <v>608.5299999999997</v>
      </c>
      <c r="X50" s="161">
        <v>484.95000000000005</v>
      </c>
      <c r="Y50" s="161">
        <v>419.54999999999995</v>
      </c>
      <c r="Z50" s="150">
        <v>673.9299999999998</v>
      </c>
      <c r="AA50" s="151"/>
    </row>
    <row r="51" spans="1:27" ht="39" customHeight="1">
      <c r="A51" s="67"/>
      <c r="B51" s="47"/>
      <c r="C51" s="47"/>
      <c r="D51" s="47"/>
      <c r="E51" s="47"/>
      <c r="F51" s="47"/>
      <c r="G51" s="47"/>
      <c r="H51" s="47"/>
      <c r="I51" s="47"/>
      <c r="J51" s="47"/>
      <c r="K51" s="47"/>
      <c r="V51" s="149" t="s">
        <v>200</v>
      </c>
      <c r="W51" s="161">
        <f>Z50</f>
        <v>673.9299999999998</v>
      </c>
      <c r="X51" s="161">
        <f>H53</f>
        <v>484.95000000000005</v>
      </c>
      <c r="Y51" s="161">
        <f>I53</f>
        <v>405.74</v>
      </c>
      <c r="Z51" s="150">
        <f>W51+X51-Y51</f>
        <v>753.1399999999999</v>
      </c>
      <c r="AA51" s="151"/>
    </row>
    <row r="52" spans="1:27" ht="18" customHeight="1">
      <c r="A52" s="47"/>
      <c r="B52" s="68"/>
      <c r="C52" s="70"/>
      <c r="D52" s="67"/>
      <c r="E52" s="67"/>
      <c r="F52" s="67"/>
      <c r="G52" s="140" t="s">
        <v>178</v>
      </c>
      <c r="H52" s="140" t="s">
        <v>1</v>
      </c>
      <c r="I52" s="140" t="s">
        <v>2</v>
      </c>
      <c r="J52" s="141" t="s">
        <v>179</v>
      </c>
      <c r="K52" s="218" t="s">
        <v>221</v>
      </c>
      <c r="V52" s="149" t="s">
        <v>201</v>
      </c>
      <c r="W52" s="161"/>
      <c r="X52" s="151"/>
      <c r="Y52" s="151"/>
      <c r="Z52" s="150">
        <f>W52+X52-Y52</f>
        <v>0</v>
      </c>
      <c r="AA52" s="151"/>
    </row>
    <row r="53" spans="2:27" s="49" customFormat="1" ht="18" customHeight="1">
      <c r="B53" s="426" t="s">
        <v>177</v>
      </c>
      <c r="C53" s="426"/>
      <c r="D53" s="426"/>
      <c r="E53" s="426"/>
      <c r="F53" s="455"/>
      <c r="G53" s="140">
        <f>'10 14 г'!J53</f>
        <v>673.9299999999998</v>
      </c>
      <c r="H53" s="140">
        <f>P48</f>
        <v>484.95000000000005</v>
      </c>
      <c r="I53" s="140">
        <f>Q48</f>
        <v>405.74</v>
      </c>
      <c r="J53" s="139">
        <f>G53+H53-I53</f>
        <v>753.1399999999999</v>
      </c>
      <c r="K53" s="219">
        <f>I53</f>
        <v>405.74</v>
      </c>
      <c r="L53" s="49" t="s">
        <v>219</v>
      </c>
      <c r="V53" s="153" t="s">
        <v>202</v>
      </c>
      <c r="W53" s="154">
        <f>SUM(W41:W52)</f>
        <v>4293.169999999998</v>
      </c>
      <c r="X53" s="154">
        <f>SUM(X41:X52)</f>
        <v>4726.06</v>
      </c>
      <c r="Y53" s="154">
        <f>SUM(Y41:Y52)</f>
        <v>4198.18</v>
      </c>
      <c r="Z53" s="154">
        <f>SUM(Z41:Z52)</f>
        <v>4821.049999999999</v>
      </c>
      <c r="AA53" s="154">
        <f>SUM(AA41:AA52)</f>
        <v>0</v>
      </c>
    </row>
    <row r="54" spans="1:11" ht="18" customHeight="1">
      <c r="A54" s="47"/>
      <c r="B54" s="90"/>
      <c r="C54" s="90"/>
      <c r="D54" s="167"/>
      <c r="E54" s="167"/>
      <c r="F54" s="167"/>
      <c r="G54" s="91"/>
      <c r="H54" s="92"/>
      <c r="I54" s="92"/>
      <c r="J54" s="93"/>
      <c r="K54" s="244"/>
    </row>
    <row r="55" spans="1:11" ht="56.25" customHeight="1">
      <c r="A55" s="47"/>
      <c r="B55" s="68"/>
      <c r="C55" s="70"/>
      <c r="D55" s="67"/>
      <c r="E55" s="67"/>
      <c r="F55" s="67"/>
      <c r="G55" s="68"/>
      <c r="H55" s="68"/>
      <c r="I55" s="67"/>
      <c r="J55" s="47"/>
      <c r="K55" s="47"/>
    </row>
    <row r="56" spans="1:11" ht="18.75">
      <c r="A56" s="67"/>
      <c r="B56" s="47"/>
      <c r="C56" s="95"/>
      <c r="D56" s="96"/>
      <c r="E56" s="96"/>
      <c r="F56" s="96"/>
      <c r="G56" s="97" t="s">
        <v>140</v>
      </c>
      <c r="H56" s="97" t="s">
        <v>149</v>
      </c>
      <c r="I56" s="67"/>
      <c r="J56" s="47"/>
      <c r="K56" s="47"/>
    </row>
    <row r="57" spans="1:11" ht="18.75">
      <c r="A57" s="67"/>
      <c r="B57" s="47"/>
      <c r="C57" s="95"/>
      <c r="D57" s="96"/>
      <c r="E57" s="96"/>
      <c r="F57" s="96"/>
      <c r="G57" s="78" t="s">
        <v>25</v>
      </c>
      <c r="H57" s="78" t="s">
        <v>25</v>
      </c>
      <c r="I57" s="67"/>
      <c r="J57" s="47"/>
      <c r="K57" s="47"/>
    </row>
    <row r="58" spans="1:12" ht="36.75" customHeight="1">
      <c r="A58" s="98" t="s">
        <v>150</v>
      </c>
      <c r="B58" s="456" t="s">
        <v>176</v>
      </c>
      <c r="C58" s="457"/>
      <c r="D58" s="457"/>
      <c r="E58" s="457"/>
      <c r="F58" s="457"/>
      <c r="G58" s="50"/>
      <c r="H58" s="81">
        <f>ROUND(H59+H66,2)</f>
        <v>2632.36</v>
      </c>
      <c r="I58" s="67"/>
      <c r="J58" s="47"/>
      <c r="K58" s="47"/>
      <c r="L58" s="99">
        <f>I47-H58</f>
        <v>1288.69</v>
      </c>
    </row>
    <row r="59" spans="1:12" ht="18.75">
      <c r="A59" s="100" t="s">
        <v>152</v>
      </c>
      <c r="B59" s="428" t="s">
        <v>153</v>
      </c>
      <c r="C59" s="429"/>
      <c r="D59" s="429"/>
      <c r="E59" s="429"/>
      <c r="F59" s="430"/>
      <c r="G59" s="101">
        <f>G60+G61+G63+G65</f>
        <v>7.21</v>
      </c>
      <c r="H59" s="243">
        <f>H60+H61+H63+H65</f>
        <v>2632.361</v>
      </c>
      <c r="I59" s="67"/>
      <c r="J59" s="47"/>
      <c r="K59" s="47"/>
      <c r="L59" s="103" t="e">
        <f>G72+L58</f>
        <v>#VALUE!</v>
      </c>
    </row>
    <row r="60" spans="1:11" ht="34.5" customHeight="1">
      <c r="A60" s="241" t="s">
        <v>154</v>
      </c>
      <c r="B60" s="431" t="s">
        <v>155</v>
      </c>
      <c r="C60" s="432"/>
      <c r="D60" s="432"/>
      <c r="E60" s="432"/>
      <c r="F60" s="432"/>
      <c r="G60" s="242">
        <v>1.34</v>
      </c>
      <c r="H60" s="243">
        <f>ROUND(G60*C42,2)</f>
        <v>489.23</v>
      </c>
      <c r="I60" s="67"/>
      <c r="J60" s="47"/>
      <c r="K60" s="106"/>
    </row>
    <row r="61" spans="1:11" ht="18.75">
      <c r="A61" s="425" t="s">
        <v>156</v>
      </c>
      <c r="B61" s="433" t="s">
        <v>157</v>
      </c>
      <c r="C61" s="434"/>
      <c r="D61" s="434"/>
      <c r="E61" s="434"/>
      <c r="F61" s="434"/>
      <c r="G61" s="435">
        <v>2.02</v>
      </c>
      <c r="H61" s="436">
        <f>ROUND(G61*C42,2)</f>
        <v>737.5</v>
      </c>
      <c r="I61" s="67"/>
      <c r="J61" s="47"/>
      <c r="K61" s="47"/>
    </row>
    <row r="62" spans="1:11" ht="18.75" customHeight="1">
      <c r="A62" s="425"/>
      <c r="B62" s="434"/>
      <c r="C62" s="434"/>
      <c r="D62" s="434"/>
      <c r="E62" s="434"/>
      <c r="F62" s="434"/>
      <c r="G62" s="435"/>
      <c r="H62" s="436"/>
      <c r="I62" s="67"/>
      <c r="J62" s="47"/>
      <c r="K62" s="47"/>
    </row>
    <row r="63" spans="1:11" ht="21" customHeight="1">
      <c r="A63" s="425" t="s">
        <v>158</v>
      </c>
      <c r="B63" s="433" t="s">
        <v>159</v>
      </c>
      <c r="C63" s="434"/>
      <c r="D63" s="434"/>
      <c r="E63" s="434"/>
      <c r="F63" s="434"/>
      <c r="G63" s="435">
        <v>1.31</v>
      </c>
      <c r="H63" s="436">
        <f>G63*C42</f>
        <v>478.28100000000006</v>
      </c>
      <c r="I63" s="67"/>
      <c r="J63" s="47"/>
      <c r="K63" s="47"/>
    </row>
    <row r="64" spans="1:11" ht="18.75">
      <c r="A64" s="425"/>
      <c r="B64" s="434"/>
      <c r="C64" s="434"/>
      <c r="D64" s="434"/>
      <c r="E64" s="434"/>
      <c r="F64" s="434"/>
      <c r="G64" s="435"/>
      <c r="H64" s="436"/>
      <c r="I64" s="67"/>
      <c r="J64" s="47"/>
      <c r="K64" s="47"/>
    </row>
    <row r="65" spans="1:11" ht="37.5">
      <c r="A65" s="241" t="s">
        <v>160</v>
      </c>
      <c r="B65" s="434" t="s">
        <v>161</v>
      </c>
      <c r="C65" s="434"/>
      <c r="D65" s="434"/>
      <c r="E65" s="434"/>
      <c r="F65" s="434"/>
      <c r="G65" s="97">
        <v>2.54</v>
      </c>
      <c r="H65" s="107">
        <f>ROUND(G65*C42,2)</f>
        <v>927.35</v>
      </c>
      <c r="I65" s="67"/>
      <c r="J65" s="47"/>
      <c r="K65" s="47"/>
    </row>
    <row r="66" spans="1:11" ht="18.75">
      <c r="A66" s="81" t="s">
        <v>162</v>
      </c>
      <c r="B66" s="437" t="s">
        <v>163</v>
      </c>
      <c r="C66" s="438"/>
      <c r="D66" s="438"/>
      <c r="E66" s="438"/>
      <c r="F66" s="438"/>
      <c r="G66" s="81"/>
      <c r="H66" s="81">
        <f>H68+H69+H70</f>
        <v>0</v>
      </c>
      <c r="I66" s="67"/>
      <c r="J66" s="47"/>
      <c r="K66" s="47"/>
    </row>
    <row r="67" spans="1:11" ht="38.25" customHeight="1">
      <c r="A67" s="108"/>
      <c r="B67" s="439" t="s">
        <v>182</v>
      </c>
      <c r="C67" s="432"/>
      <c r="D67" s="432"/>
      <c r="E67" s="432"/>
      <c r="F67" s="432"/>
      <c r="G67" s="109"/>
      <c r="H67" s="109"/>
      <c r="I67" s="67"/>
      <c r="J67" s="47"/>
      <c r="K67" s="47"/>
    </row>
    <row r="68" spans="1:11" ht="18.75" customHeight="1">
      <c r="A68" s="108"/>
      <c r="B68" s="440" t="s">
        <v>175</v>
      </c>
      <c r="C68" s="441"/>
      <c r="D68" s="441"/>
      <c r="E68" s="441"/>
      <c r="F68" s="442"/>
      <c r="G68" s="107"/>
      <c r="H68" s="110"/>
      <c r="I68" s="67"/>
      <c r="J68" s="47"/>
      <c r="K68" s="47"/>
    </row>
    <row r="69" spans="1:11" ht="15" customHeight="1">
      <c r="A69" s="108"/>
      <c r="B69" s="440" t="s">
        <v>175</v>
      </c>
      <c r="C69" s="441"/>
      <c r="D69" s="441"/>
      <c r="E69" s="441"/>
      <c r="F69" s="442"/>
      <c r="G69" s="107"/>
      <c r="H69" s="110"/>
      <c r="I69" s="67"/>
      <c r="J69" s="47"/>
      <c r="K69" s="47"/>
    </row>
    <row r="70" spans="1:11" ht="18.75" customHeight="1">
      <c r="A70" s="108"/>
      <c r="B70" s="440" t="s">
        <v>175</v>
      </c>
      <c r="C70" s="441"/>
      <c r="D70" s="441"/>
      <c r="E70" s="441"/>
      <c r="F70" s="442"/>
      <c r="G70" s="107"/>
      <c r="H70" s="110"/>
      <c r="I70" s="67"/>
      <c r="J70" s="47"/>
      <c r="K70" s="47"/>
    </row>
    <row r="71" spans="1:11" ht="18.75">
      <c r="A71" s="108"/>
      <c r="B71" s="111"/>
      <c r="C71" s="112"/>
      <c r="D71" s="112"/>
      <c r="E71" s="112"/>
      <c r="F71" s="112"/>
      <c r="G71" s="114"/>
      <c r="H71" s="67"/>
      <c r="I71" s="67"/>
      <c r="J71" s="47"/>
      <c r="K71" s="47"/>
    </row>
    <row r="72" spans="1:11" ht="18.75">
      <c r="A72" s="108"/>
      <c r="B72" s="111"/>
      <c r="C72" s="112"/>
      <c r="D72" s="112"/>
      <c r="E72" s="112"/>
      <c r="F72" s="112"/>
      <c r="G72" s="443" t="s">
        <v>27</v>
      </c>
      <c r="H72" s="444"/>
      <c r="I72" s="452" t="s">
        <v>148</v>
      </c>
      <c r="J72" s="444"/>
      <c r="K72" s="47"/>
    </row>
    <row r="73" spans="1:11" ht="18.75">
      <c r="A73" s="108"/>
      <c r="B73" s="111"/>
      <c r="C73" s="112"/>
      <c r="D73" s="112"/>
      <c r="E73" s="112"/>
      <c r="F73" s="112"/>
      <c r="G73" s="453" t="s">
        <v>25</v>
      </c>
      <c r="H73" s="454"/>
      <c r="I73" s="453" t="s">
        <v>25</v>
      </c>
      <c r="J73" s="454"/>
      <c r="K73" s="47"/>
    </row>
    <row r="74" spans="1:13" s="58" customFormat="1" ht="18.75">
      <c r="A74" s="108"/>
      <c r="B74" s="461" t="s">
        <v>228</v>
      </c>
      <c r="C74" s="462"/>
      <c r="D74" s="462"/>
      <c r="E74" s="462"/>
      <c r="F74" s="463"/>
      <c r="G74" s="435">
        <f>'10 14 г'!G75:H75</f>
        <v>-23673.110000000004</v>
      </c>
      <c r="H74" s="447"/>
      <c r="I74" s="435">
        <f>'10 14 г'!I75:J75</f>
        <v>0</v>
      </c>
      <c r="J74" s="447"/>
      <c r="K74" s="55"/>
      <c r="L74" s="115" t="s">
        <v>168</v>
      </c>
      <c r="M74" s="115" t="s">
        <v>169</v>
      </c>
    </row>
    <row r="75" spans="1:13" ht="18.75">
      <c r="A75" s="68"/>
      <c r="B75" s="461" t="s">
        <v>229</v>
      </c>
      <c r="C75" s="462"/>
      <c r="D75" s="462"/>
      <c r="E75" s="462"/>
      <c r="F75" s="463"/>
      <c r="G75" s="435">
        <f>G74+I47-H58+K53</f>
        <v>-21978.680000000004</v>
      </c>
      <c r="H75" s="447"/>
      <c r="I75" s="448">
        <f>I74+I53-K53</f>
        <v>0</v>
      </c>
      <c r="J75" s="447"/>
      <c r="K75" s="47"/>
      <c r="L75" s="85">
        <f>G75</f>
        <v>-21978.680000000004</v>
      </c>
      <c r="M75" s="85">
        <f>I75</f>
        <v>0</v>
      </c>
    </row>
    <row r="76" spans="1:11" ht="18.75">
      <c r="A76" s="67"/>
      <c r="B76" s="67"/>
      <c r="C76" s="67"/>
      <c r="D76" s="67"/>
      <c r="E76" s="67"/>
      <c r="F76" s="67"/>
      <c r="G76" s="69"/>
      <c r="H76" s="69"/>
      <c r="I76" s="67"/>
      <c r="J76" s="47"/>
      <c r="K76" s="47"/>
    </row>
    <row r="77" spans="1:17" ht="4.5" customHeight="1">
      <c r="A77" s="67"/>
      <c r="B77" s="47"/>
      <c r="C77" s="47"/>
      <c r="D77" s="47"/>
      <c r="E77" s="47"/>
      <c r="F77" s="47"/>
      <c r="G77" s="116"/>
      <c r="H77" s="117" t="s">
        <v>171</v>
      </c>
      <c r="I77" s="67"/>
      <c r="J77" s="47"/>
      <c r="K77" s="47"/>
      <c r="L77" s="459"/>
      <c r="M77" s="460"/>
      <c r="N77" s="460"/>
      <c r="O77" s="460"/>
      <c r="P77" s="460"/>
      <c r="Q77" s="460"/>
    </row>
    <row r="78" spans="1:17" ht="18.75">
      <c r="A78" s="67"/>
      <c r="B78" s="111"/>
      <c r="C78" s="112"/>
      <c r="D78" s="112"/>
      <c r="E78" s="112"/>
      <c r="F78" s="112"/>
      <c r="G78" s="453" t="s">
        <v>25</v>
      </c>
      <c r="H78" s="454"/>
      <c r="I78" s="453" t="s">
        <v>25</v>
      </c>
      <c r="J78" s="454"/>
      <c r="K78" s="47"/>
      <c r="L78" s="184"/>
      <c r="M78" s="185"/>
      <c r="N78" s="185"/>
      <c r="O78" s="185"/>
      <c r="P78" s="185"/>
      <c r="Q78" s="185"/>
    </row>
    <row r="79" spans="1:17" ht="18.75">
      <c r="A79" s="67"/>
      <c r="B79" s="445" t="s">
        <v>227</v>
      </c>
      <c r="C79" s="438"/>
      <c r="D79" s="438"/>
      <c r="E79" s="438"/>
      <c r="F79" s="446"/>
      <c r="G79" s="435">
        <f>L48</f>
        <v>5651.910000000001</v>
      </c>
      <c r="H79" s="447"/>
      <c r="I79" s="435">
        <f>M48</f>
        <v>6323.809999999999</v>
      </c>
      <c r="J79" s="447"/>
      <c r="K79" s="47"/>
      <c r="L79" s="222" t="s">
        <v>225</v>
      </c>
      <c r="M79" s="223">
        <f>G79+H47-I47-I79+M80</f>
        <v>1.8189894035458565E-12</v>
      </c>
      <c r="N79" s="185"/>
      <c r="O79" s="185"/>
      <c r="P79" s="185"/>
      <c r="Q79" s="185"/>
    </row>
    <row r="80" spans="1:17" ht="18.75">
      <c r="A80" s="67"/>
      <c r="B80" s="47"/>
      <c r="C80" s="47"/>
      <c r="D80" s="47"/>
      <c r="E80" s="47"/>
      <c r="F80" s="47"/>
      <c r="G80" s="47"/>
      <c r="H80" s="67"/>
      <c r="I80" s="67"/>
      <c r="J80" s="47"/>
      <c r="K80" s="47"/>
      <c r="L80" s="227" t="s">
        <v>226</v>
      </c>
      <c r="M80" s="185">
        <v>0</v>
      </c>
      <c r="N80" s="185"/>
      <c r="O80" s="185"/>
      <c r="P80" s="185"/>
      <c r="Q80" s="185"/>
    </row>
    <row r="81" spans="1:17" ht="18.75">
      <c r="A81" s="221" t="s">
        <v>220</v>
      </c>
      <c r="B81" s="47"/>
      <c r="C81" s="47"/>
      <c r="D81" s="47"/>
      <c r="E81" s="47"/>
      <c r="F81" s="47"/>
      <c r="G81" s="47"/>
      <c r="H81" s="67"/>
      <c r="I81" s="67"/>
      <c r="J81" s="47"/>
      <c r="K81" s="47"/>
      <c r="L81" s="184"/>
      <c r="M81" s="185"/>
      <c r="N81" s="185"/>
      <c r="O81" s="185"/>
      <c r="P81" s="185"/>
      <c r="Q81" s="185"/>
    </row>
    <row r="82" spans="1:17" ht="18.75">
      <c r="A82" s="187" t="s">
        <v>212</v>
      </c>
      <c r="B82" s="47"/>
      <c r="C82" s="47"/>
      <c r="D82" s="47"/>
      <c r="E82" s="47"/>
      <c r="F82" s="47"/>
      <c r="G82" s="47"/>
      <c r="H82" s="67"/>
      <c r="I82" s="228" t="s">
        <v>31</v>
      </c>
      <c r="J82" s="47"/>
      <c r="K82" s="47"/>
      <c r="L82" s="184"/>
      <c r="M82" s="185"/>
      <c r="N82" s="185"/>
      <c r="O82" s="186"/>
      <c r="P82" s="186"/>
      <c r="Q82" s="185"/>
    </row>
    <row r="83" spans="1:17" ht="18.75">
      <c r="A83" s="187" t="s">
        <v>213</v>
      </c>
      <c r="B83" s="47"/>
      <c r="C83" s="47"/>
      <c r="D83" s="47"/>
      <c r="E83" s="47"/>
      <c r="G83" s="47"/>
      <c r="H83" s="67"/>
      <c r="I83" s="228" t="s">
        <v>173</v>
      </c>
      <c r="J83" s="47"/>
      <c r="L83" s="184"/>
      <c r="M83" s="185"/>
      <c r="N83" s="185"/>
      <c r="O83" s="185"/>
      <c r="P83" s="185"/>
      <c r="Q83" s="185"/>
    </row>
    <row r="84" spans="8:17" ht="18.75">
      <c r="H84" s="47"/>
      <c r="I84" s="47"/>
      <c r="J84" s="47"/>
      <c r="K84" s="47"/>
      <c r="L84" s="184"/>
      <c r="M84" s="128"/>
      <c r="N84" s="58"/>
      <c r="O84" s="58"/>
      <c r="P84" s="58"/>
      <c r="Q84" s="128"/>
    </row>
    <row r="85" spans="1:17" ht="18.7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58"/>
      <c r="M85" s="128"/>
      <c r="N85" s="58"/>
      <c r="O85" s="58"/>
      <c r="P85" s="58"/>
      <c r="Q85" s="58"/>
    </row>
  </sheetData>
  <sheetProtection password="ECC7" sheet="1" formatCells="0" formatColumns="0" formatRows="0" insertColumns="0" insertRows="0" insertHyperlinks="0" deleteColumns="0" deleteRows="0" sort="0" autoFilter="0" pivotTables="0"/>
  <mergeCells count="41">
    <mergeCell ref="C14:D15"/>
    <mergeCell ref="A35:K36"/>
    <mergeCell ref="W39:AA39"/>
    <mergeCell ref="B47:F47"/>
    <mergeCell ref="B48:F48"/>
    <mergeCell ref="B49:F49"/>
    <mergeCell ref="B50:F50"/>
    <mergeCell ref="B53:F53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B74:F74"/>
    <mergeCell ref="G74:H74"/>
    <mergeCell ref="I74:J74"/>
    <mergeCell ref="B65:F65"/>
    <mergeCell ref="B66:F66"/>
    <mergeCell ref="B67:F67"/>
    <mergeCell ref="B68:F68"/>
    <mergeCell ref="B69:F69"/>
    <mergeCell ref="B70:F70"/>
    <mergeCell ref="L77:Q77"/>
    <mergeCell ref="G78:H78"/>
    <mergeCell ref="I78:J78"/>
    <mergeCell ref="G72:H72"/>
    <mergeCell ref="I72:J72"/>
    <mergeCell ref="G73:H73"/>
    <mergeCell ref="I73:J73"/>
    <mergeCell ref="B79:F79"/>
    <mergeCell ref="G79:H79"/>
    <mergeCell ref="I79:J79"/>
    <mergeCell ref="B75:F75"/>
    <mergeCell ref="G75:H75"/>
    <mergeCell ref="I75:J75"/>
  </mergeCells>
  <conditionalFormatting sqref="L48">
    <cfRule type="cellIs" priority="8" dxfId="91" operator="equal" stopIfTrue="1">
      <formula>0</formula>
    </cfRule>
  </conditionalFormatting>
  <conditionalFormatting sqref="L48">
    <cfRule type="cellIs" priority="7" dxfId="92" operator="equal" stopIfTrue="1">
      <formula>0</formula>
    </cfRule>
  </conditionalFormatting>
  <conditionalFormatting sqref="L48:M48">
    <cfRule type="cellIs" priority="6" dxfId="93" operator="equal" stopIfTrue="1">
      <formula>0</formula>
    </cfRule>
  </conditionalFormatting>
  <conditionalFormatting sqref="M48">
    <cfRule type="cellIs" priority="3" dxfId="94" operator="equal" stopIfTrue="1">
      <formula>0</formula>
    </cfRule>
    <cfRule type="cellIs" priority="4" dxfId="91" operator="equal" stopIfTrue="1">
      <formula>326166</formula>
    </cfRule>
    <cfRule type="cellIs" priority="5" dxfId="5" operator="equal" stopIfTrue="1">
      <formula>0</formula>
    </cfRule>
  </conditionalFormatting>
  <conditionalFormatting sqref="L48:M48">
    <cfRule type="cellIs" priority="1" dxfId="95" operator="equal" stopIfTrue="1">
      <formula>0</formula>
    </cfRule>
    <cfRule type="cellIs" priority="2" dxfId="8" operator="equal" stopIfTrue="1">
      <formula>0</formula>
    </cfRule>
  </conditionalFormatting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AB85"/>
  <sheetViews>
    <sheetView view="pageBreakPreview" zoomScale="80" zoomScaleSheetLayoutView="80" zoomScalePageLayoutView="0" workbookViewId="0" topLeftCell="A51">
      <selection activeCell="Y80" sqref="Y80"/>
    </sheetView>
  </sheetViews>
  <sheetFormatPr defaultColWidth="9.140625" defaultRowHeight="15" outlineLevelCol="1"/>
  <cols>
    <col min="1" max="1" width="6.8515625" style="125" customWidth="1"/>
    <col min="2" max="2" width="10.00390625" style="48" customWidth="1"/>
    <col min="3" max="3" width="12.57421875" style="48" customWidth="1"/>
    <col min="4" max="4" width="10.57421875" style="48" customWidth="1"/>
    <col min="5" max="5" width="10.28125" style="48" customWidth="1"/>
    <col min="6" max="6" width="8.00390625" style="48" customWidth="1"/>
    <col min="7" max="7" width="11.140625" style="48" customWidth="1"/>
    <col min="8" max="8" width="13.00390625" style="48" customWidth="1"/>
    <col min="9" max="9" width="12.00390625" style="48" customWidth="1"/>
    <col min="10" max="10" width="14.28125" style="48" customWidth="1"/>
    <col min="11" max="11" width="18.421875" style="48" customWidth="1"/>
    <col min="12" max="12" width="13.421875" style="48" hidden="1" customWidth="1" outlineLevel="1"/>
    <col min="13" max="13" width="10.00390625" style="48" hidden="1" customWidth="1" outlineLevel="1"/>
    <col min="14" max="14" width="11.421875" style="48" hidden="1" customWidth="1" outlineLevel="1"/>
    <col min="15" max="15" width="10.28125" style="48" hidden="1" customWidth="1" outlineLevel="1"/>
    <col min="16" max="16" width="8.00390625" style="48" hidden="1" customWidth="1" outlineLevel="1"/>
    <col min="17" max="17" width="10.00390625" style="48" hidden="1" customWidth="1" outlineLevel="1"/>
    <col min="18" max="18" width="7.421875" style="48" hidden="1" customWidth="1" outlineLevel="1"/>
    <col min="19" max="19" width="9.140625" style="48" customWidth="1" collapsed="1"/>
    <col min="20" max="22" width="9.140625" style="48" customWidth="1"/>
    <col min="23" max="23" width="11.140625" style="48" bestFit="1" customWidth="1"/>
    <col min="24" max="27" width="13.140625" style="48" bestFit="1" customWidth="1"/>
    <col min="28" max="43" width="9.140625" style="48" customWidth="1"/>
    <col min="44" max="44" width="3.7109375" style="48" customWidth="1"/>
    <col min="45" max="16384" width="9.140625" style="48" customWidth="1"/>
  </cols>
  <sheetData>
    <row r="1" spans="1:11" ht="12.75" customHeight="1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.75" hidden="1">
      <c r="A2" s="47"/>
      <c r="B2" s="49" t="s">
        <v>125</v>
      </c>
      <c r="C2" s="49"/>
      <c r="D2" s="49" t="s">
        <v>126</v>
      </c>
      <c r="E2" s="49"/>
      <c r="F2" s="49" t="s">
        <v>127</v>
      </c>
      <c r="G2" s="49"/>
      <c r="H2" s="49"/>
      <c r="I2" s="47"/>
      <c r="J2" s="47"/>
      <c r="K2" s="47"/>
    </row>
    <row r="3" spans="1:11" ht="18.75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.5" customHeight="1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8.75" hidden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8.75" hidden="1">
      <c r="A6" s="47"/>
      <c r="B6" s="50"/>
      <c r="C6" s="51" t="s">
        <v>0</v>
      </c>
      <c r="D6" s="51" t="s">
        <v>1</v>
      </c>
      <c r="E6" s="51"/>
      <c r="F6" s="51" t="s">
        <v>2</v>
      </c>
      <c r="G6" s="51" t="s">
        <v>3</v>
      </c>
      <c r="H6" s="51" t="s">
        <v>4</v>
      </c>
      <c r="I6" s="51" t="s">
        <v>5</v>
      </c>
      <c r="J6" s="51"/>
      <c r="K6" s="52"/>
    </row>
    <row r="7" spans="1:11" ht="18.75" hidden="1">
      <c r="A7" s="47"/>
      <c r="B7" s="50"/>
      <c r="C7" s="51" t="s">
        <v>6</v>
      </c>
      <c r="D7" s="51"/>
      <c r="E7" s="51"/>
      <c r="F7" s="51"/>
      <c r="G7" s="51" t="s">
        <v>7</v>
      </c>
      <c r="H7" s="51" t="s">
        <v>8</v>
      </c>
      <c r="I7" s="51" t="s">
        <v>9</v>
      </c>
      <c r="J7" s="51"/>
      <c r="K7" s="52"/>
    </row>
    <row r="8" spans="1:11" ht="18.75" hidden="1">
      <c r="A8" s="47"/>
      <c r="B8" s="50" t="s">
        <v>128</v>
      </c>
      <c r="C8" s="53">
        <v>48.28</v>
      </c>
      <c r="D8" s="53">
        <v>0</v>
      </c>
      <c r="E8" s="53"/>
      <c r="F8" s="54"/>
      <c r="G8" s="50"/>
      <c r="H8" s="53">
        <v>0</v>
      </c>
      <c r="I8" s="54">
        <v>48.28</v>
      </c>
      <c r="J8" s="50"/>
      <c r="K8" s="55"/>
    </row>
    <row r="9" spans="1:11" ht="18.75" hidden="1">
      <c r="A9" s="47"/>
      <c r="B9" s="50" t="s">
        <v>11</v>
      </c>
      <c r="C9" s="53">
        <v>4790.06</v>
      </c>
      <c r="D9" s="53">
        <v>3707.55</v>
      </c>
      <c r="E9" s="53"/>
      <c r="F9" s="54">
        <v>2795.32</v>
      </c>
      <c r="G9" s="50"/>
      <c r="H9" s="53">
        <v>2795.32</v>
      </c>
      <c r="I9" s="54">
        <v>5702.29</v>
      </c>
      <c r="J9" s="50"/>
      <c r="K9" s="55"/>
    </row>
    <row r="10" spans="1:11" ht="18.75" hidden="1">
      <c r="A10" s="47"/>
      <c r="B10" s="50" t="s">
        <v>12</v>
      </c>
      <c r="C10" s="50"/>
      <c r="D10" s="53">
        <f>SUM(D8:D9)</f>
        <v>3707.55</v>
      </c>
      <c r="E10" s="53"/>
      <c r="F10" s="50"/>
      <c r="G10" s="50"/>
      <c r="H10" s="53">
        <f>SUM(H8:H9)</f>
        <v>2795.32</v>
      </c>
      <c r="I10" s="50"/>
      <c r="J10" s="50"/>
      <c r="K10" s="55"/>
    </row>
    <row r="11" spans="1:11" ht="18.75" hidden="1">
      <c r="A11" s="47"/>
      <c r="B11" s="47" t="s">
        <v>129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7.5" customHeight="1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8.25" customHeight="1" hidden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8" ht="18.75" hidden="1">
      <c r="A14" s="47"/>
      <c r="B14" s="56" t="s">
        <v>95</v>
      </c>
      <c r="C14" s="416" t="s">
        <v>14</v>
      </c>
      <c r="D14" s="417"/>
      <c r="E14" s="252"/>
      <c r="F14" s="51"/>
      <c r="G14" s="51"/>
      <c r="H14" s="51"/>
      <c r="I14" s="51" t="s">
        <v>17</v>
      </c>
      <c r="J14" s="55"/>
      <c r="K14" s="55"/>
      <c r="L14" s="58"/>
      <c r="M14" s="58"/>
      <c r="N14" s="58"/>
      <c r="O14" s="58"/>
      <c r="P14" s="58"/>
      <c r="Q14" s="58"/>
      <c r="R14" s="58"/>
    </row>
    <row r="15" spans="1:18" ht="14.25" customHeight="1" hidden="1">
      <c r="A15" s="47"/>
      <c r="B15" s="59"/>
      <c r="C15" s="418"/>
      <c r="D15" s="419"/>
      <c r="E15" s="253"/>
      <c r="F15" s="51"/>
      <c r="G15" s="51"/>
      <c r="H15" s="51" t="s">
        <v>105</v>
      </c>
      <c r="I15" s="51"/>
      <c r="J15" s="55"/>
      <c r="K15" s="55"/>
      <c r="L15" s="58"/>
      <c r="M15" s="58"/>
      <c r="N15" s="58"/>
      <c r="O15" s="58"/>
      <c r="P15" s="58"/>
      <c r="Q15" s="58"/>
      <c r="R15" s="58"/>
    </row>
    <row r="16" spans="1:18" ht="3.75" customHeight="1" hidden="1">
      <c r="A16" s="47"/>
      <c r="B16" s="61"/>
      <c r="C16" s="50"/>
      <c r="D16" s="50"/>
      <c r="E16" s="50"/>
      <c r="F16" s="50"/>
      <c r="G16" s="50"/>
      <c r="H16" s="50"/>
      <c r="I16" s="50"/>
      <c r="J16" s="55"/>
      <c r="K16" s="55"/>
      <c r="L16" s="58"/>
      <c r="M16" s="58"/>
      <c r="N16" s="58"/>
      <c r="O16" s="58"/>
      <c r="P16" s="58"/>
      <c r="Q16" s="58"/>
      <c r="R16" s="58"/>
    </row>
    <row r="17" spans="1:18" ht="13.5" customHeight="1" hidden="1">
      <c r="A17" s="47"/>
      <c r="B17" s="50"/>
      <c r="C17" s="50"/>
      <c r="D17" s="50"/>
      <c r="E17" s="50"/>
      <c r="F17" s="50"/>
      <c r="G17" s="50"/>
      <c r="H17" s="50"/>
      <c r="I17" s="50"/>
      <c r="J17" s="55"/>
      <c r="K17" s="55"/>
      <c r="L17" s="58"/>
      <c r="M17" s="58"/>
      <c r="N17" s="58"/>
      <c r="O17" s="58"/>
      <c r="P17" s="58"/>
      <c r="Q17" s="58"/>
      <c r="R17" s="58"/>
    </row>
    <row r="18" spans="1:18" ht="0.75" customHeight="1" hidden="1">
      <c r="A18" s="47"/>
      <c r="B18" s="50"/>
      <c r="C18" s="50"/>
      <c r="D18" s="50"/>
      <c r="E18" s="50"/>
      <c r="F18" s="50"/>
      <c r="G18" s="50"/>
      <c r="H18" s="50"/>
      <c r="I18" s="50"/>
      <c r="J18" s="55"/>
      <c r="K18" s="55"/>
      <c r="L18" s="58"/>
      <c r="M18" s="58"/>
      <c r="N18" s="58"/>
      <c r="O18" s="58"/>
      <c r="P18" s="58"/>
      <c r="Q18" s="58"/>
      <c r="R18" s="58"/>
    </row>
    <row r="19" spans="1:18" ht="14.25" customHeight="1" hidden="1" thickBot="1">
      <c r="A19" s="47"/>
      <c r="B19" s="50"/>
      <c r="C19" s="50"/>
      <c r="D19" s="50"/>
      <c r="E19" s="50"/>
      <c r="F19" s="50"/>
      <c r="G19" s="50"/>
      <c r="H19" s="50"/>
      <c r="I19" s="50"/>
      <c r="J19" s="55"/>
      <c r="K19" s="55"/>
      <c r="L19" s="58"/>
      <c r="M19" s="58"/>
      <c r="N19" s="58"/>
      <c r="O19" s="58"/>
      <c r="P19" s="58"/>
      <c r="Q19" s="58"/>
      <c r="R19" s="58"/>
    </row>
    <row r="20" spans="1:18" ht="0.75" customHeight="1" hidden="1">
      <c r="A20" s="47"/>
      <c r="B20" s="50"/>
      <c r="C20" s="50"/>
      <c r="D20" s="50"/>
      <c r="E20" s="50"/>
      <c r="F20" s="50"/>
      <c r="G20" s="50"/>
      <c r="H20" s="50"/>
      <c r="I20" s="50"/>
      <c r="J20" s="55"/>
      <c r="K20" s="55"/>
      <c r="L20" s="58"/>
      <c r="M20" s="58"/>
      <c r="N20" s="58"/>
      <c r="O20" s="58"/>
      <c r="P20" s="58"/>
      <c r="Q20" s="58"/>
      <c r="R20" s="58"/>
    </row>
    <row r="21" spans="1:18" ht="19.5" hidden="1" thickBot="1">
      <c r="A21" s="47"/>
      <c r="B21" s="50"/>
      <c r="C21" s="50"/>
      <c r="D21" s="50"/>
      <c r="E21" s="50"/>
      <c r="F21" s="50"/>
      <c r="G21" s="62" t="s">
        <v>130</v>
      </c>
      <c r="H21" s="63" t="s">
        <v>85</v>
      </c>
      <c r="I21" s="50"/>
      <c r="J21" s="55"/>
      <c r="K21" s="55"/>
      <c r="L21" s="58"/>
      <c r="M21" s="58"/>
      <c r="N21" s="58"/>
      <c r="O21" s="58"/>
      <c r="P21" s="58"/>
      <c r="Q21" s="58"/>
      <c r="R21" s="58"/>
    </row>
    <row r="22" spans="1:18" ht="18.75" hidden="1">
      <c r="A22" s="47"/>
      <c r="B22" s="64" t="s">
        <v>63</v>
      </c>
      <c r="C22" s="64"/>
      <c r="D22" s="64"/>
      <c r="E22" s="64"/>
      <c r="F22" s="53"/>
      <c r="G22" s="50">
        <v>347.8</v>
      </c>
      <c r="H22" s="50">
        <v>7.55</v>
      </c>
      <c r="I22" s="54">
        <f>G22*H22</f>
        <v>2625.89</v>
      </c>
      <c r="J22" s="55"/>
      <c r="K22" s="55"/>
      <c r="L22" s="58"/>
      <c r="M22" s="58"/>
      <c r="N22" s="58"/>
      <c r="O22" s="58"/>
      <c r="P22" s="58"/>
      <c r="Q22" s="58"/>
      <c r="R22" s="58"/>
    </row>
    <row r="23" spans="1:18" ht="18.75" hidden="1">
      <c r="A23" s="47"/>
      <c r="B23" s="64" t="s">
        <v>64</v>
      </c>
      <c r="C23" s="64"/>
      <c r="D23" s="64"/>
      <c r="E23" s="64"/>
      <c r="F23" s="50"/>
      <c r="G23" s="50"/>
      <c r="H23" s="50"/>
      <c r="I23" s="50"/>
      <c r="J23" s="55"/>
      <c r="K23" s="55"/>
      <c r="L23" s="58"/>
      <c r="M23" s="58"/>
      <c r="N23" s="58"/>
      <c r="O23" s="58"/>
      <c r="P23" s="58"/>
      <c r="Q23" s="58"/>
      <c r="R23" s="58"/>
    </row>
    <row r="24" spans="1:18" ht="2.25" customHeight="1" hidden="1">
      <c r="A24" s="47"/>
      <c r="B24" s="64" t="s">
        <v>65</v>
      </c>
      <c r="C24" s="64" t="s">
        <v>66</v>
      </c>
      <c r="D24" s="64"/>
      <c r="E24" s="64"/>
      <c r="F24" s="50"/>
      <c r="G24" s="50"/>
      <c r="H24" s="50"/>
      <c r="I24" s="50"/>
      <c r="J24" s="55"/>
      <c r="K24" s="55"/>
      <c r="L24" s="58"/>
      <c r="M24" s="58"/>
      <c r="N24" s="58"/>
      <c r="O24" s="58"/>
      <c r="P24" s="58"/>
      <c r="Q24" s="58"/>
      <c r="R24" s="58"/>
    </row>
    <row r="25" spans="1:18" ht="14.25" customHeight="1" hidden="1">
      <c r="A25" s="47"/>
      <c r="B25" s="64" t="s">
        <v>67</v>
      </c>
      <c r="C25" s="64"/>
      <c r="D25" s="64"/>
      <c r="E25" s="64"/>
      <c r="F25" s="50"/>
      <c r="G25" s="50"/>
      <c r="H25" s="50"/>
      <c r="I25" s="50"/>
      <c r="J25" s="55"/>
      <c r="K25" s="55"/>
      <c r="L25" s="58"/>
      <c r="M25" s="58"/>
      <c r="N25" s="58"/>
      <c r="O25" s="58"/>
      <c r="P25" s="58"/>
      <c r="Q25" s="58"/>
      <c r="R25" s="58"/>
    </row>
    <row r="26" spans="1:18" ht="18.75" hidden="1">
      <c r="A26" s="47"/>
      <c r="B26" s="50"/>
      <c r="C26" s="50"/>
      <c r="D26" s="50"/>
      <c r="E26" s="50"/>
      <c r="F26" s="50"/>
      <c r="G26" s="50"/>
      <c r="H26" s="50"/>
      <c r="I26" s="50"/>
      <c r="J26" s="55"/>
      <c r="K26" s="55"/>
      <c r="L26" s="58"/>
      <c r="M26" s="58"/>
      <c r="N26" s="58"/>
      <c r="O26" s="58"/>
      <c r="P26" s="58"/>
      <c r="Q26" s="58"/>
      <c r="R26" s="58"/>
    </row>
    <row r="27" spans="1:18" ht="0.75" customHeight="1" hidden="1">
      <c r="A27" s="47"/>
      <c r="B27" s="50"/>
      <c r="C27" s="50"/>
      <c r="D27" s="50"/>
      <c r="E27" s="50"/>
      <c r="F27" s="50"/>
      <c r="G27" s="50"/>
      <c r="H27" s="50"/>
      <c r="I27" s="50"/>
      <c r="J27" s="55"/>
      <c r="K27" s="55"/>
      <c r="L27" s="58"/>
      <c r="M27" s="58"/>
      <c r="N27" s="58"/>
      <c r="O27" s="58"/>
      <c r="P27" s="58"/>
      <c r="Q27" s="58"/>
      <c r="R27" s="58"/>
    </row>
    <row r="28" spans="1:18" ht="3.75" customHeight="1" hidden="1">
      <c r="A28" s="47"/>
      <c r="B28" s="50"/>
      <c r="C28" s="50"/>
      <c r="D28" s="50"/>
      <c r="E28" s="50"/>
      <c r="F28" s="50"/>
      <c r="G28" s="50"/>
      <c r="H28" s="50"/>
      <c r="I28" s="50"/>
      <c r="J28" s="55"/>
      <c r="K28" s="55"/>
      <c r="L28" s="58"/>
      <c r="M28" s="58"/>
      <c r="N28" s="58"/>
      <c r="O28" s="58"/>
      <c r="P28" s="58"/>
      <c r="Q28" s="58"/>
      <c r="R28" s="58"/>
    </row>
    <row r="29" spans="1:18" ht="18.75" hidden="1">
      <c r="A29" s="47"/>
      <c r="B29" s="50"/>
      <c r="C29" s="50"/>
      <c r="D29" s="50"/>
      <c r="E29" s="50"/>
      <c r="F29" s="50"/>
      <c r="G29" s="50"/>
      <c r="H29" s="50"/>
      <c r="I29" s="50"/>
      <c r="J29" s="55"/>
      <c r="K29" s="55"/>
      <c r="L29" s="58"/>
      <c r="M29" s="58"/>
      <c r="N29" s="58"/>
      <c r="O29" s="58"/>
      <c r="P29" s="58"/>
      <c r="Q29" s="58"/>
      <c r="R29" s="58"/>
    </row>
    <row r="30" spans="1:18" ht="0.75" customHeight="1" hidden="1">
      <c r="A30" s="47"/>
      <c r="B30" s="50"/>
      <c r="C30" s="50"/>
      <c r="D30" s="50"/>
      <c r="E30" s="50"/>
      <c r="F30" s="50"/>
      <c r="G30" s="50"/>
      <c r="H30" s="50"/>
      <c r="I30" s="50"/>
      <c r="J30" s="55"/>
      <c r="K30" s="55"/>
      <c r="L30" s="58"/>
      <c r="M30" s="58"/>
      <c r="N30" s="58"/>
      <c r="O30" s="58"/>
      <c r="P30" s="58"/>
      <c r="Q30" s="58"/>
      <c r="R30" s="58"/>
    </row>
    <row r="31" spans="1:18" ht="18.75" hidden="1">
      <c r="A31" s="47"/>
      <c r="B31" s="50"/>
      <c r="C31" s="50"/>
      <c r="D31" s="50"/>
      <c r="E31" s="50"/>
      <c r="F31" s="50"/>
      <c r="G31" s="50"/>
      <c r="H31" s="50"/>
      <c r="I31" s="50"/>
      <c r="J31" s="55"/>
      <c r="K31" s="55"/>
      <c r="L31" s="58"/>
      <c r="M31" s="58"/>
      <c r="N31" s="58"/>
      <c r="O31" s="58"/>
      <c r="P31" s="58"/>
      <c r="Q31" s="58"/>
      <c r="R31" s="58"/>
    </row>
    <row r="32" spans="1:18" ht="18.75" hidden="1">
      <c r="A32" s="47"/>
      <c r="B32" s="50"/>
      <c r="C32" s="50"/>
      <c r="D32" s="50"/>
      <c r="E32" s="50"/>
      <c r="F32" s="50"/>
      <c r="G32" s="50"/>
      <c r="H32" s="50"/>
      <c r="I32" s="50"/>
      <c r="J32" s="55"/>
      <c r="K32" s="55"/>
      <c r="L32" s="58"/>
      <c r="M32" s="58"/>
      <c r="N32" s="58"/>
      <c r="O32" s="58"/>
      <c r="P32" s="58"/>
      <c r="Q32" s="58"/>
      <c r="R32" s="58"/>
    </row>
    <row r="33" spans="1:18" ht="18.75" hidden="1">
      <c r="A33" s="47"/>
      <c r="B33" s="50"/>
      <c r="C33" s="50"/>
      <c r="D33" s="50"/>
      <c r="E33" s="50"/>
      <c r="F33" s="50"/>
      <c r="G33" s="51"/>
      <c r="H33" s="51"/>
      <c r="I33" s="65"/>
      <c r="J33" s="55"/>
      <c r="K33" s="55"/>
      <c r="L33" s="58"/>
      <c r="M33" s="58"/>
      <c r="N33" s="58"/>
      <c r="O33" s="58"/>
      <c r="P33" s="58"/>
      <c r="Q33" s="58"/>
      <c r="R33" s="58"/>
    </row>
    <row r="34" spans="1:18" ht="18.75" hidden="1">
      <c r="A34" s="47"/>
      <c r="B34" s="50"/>
      <c r="C34" s="50"/>
      <c r="D34" s="50"/>
      <c r="E34" s="50"/>
      <c r="F34" s="50"/>
      <c r="G34" s="50"/>
      <c r="H34" s="50" t="s">
        <v>18</v>
      </c>
      <c r="I34" s="66">
        <f>SUM(I17:I33)</f>
        <v>2625.89</v>
      </c>
      <c r="J34" s="55"/>
      <c r="K34" s="55"/>
      <c r="L34" s="58"/>
      <c r="M34" s="58"/>
      <c r="N34" s="58"/>
      <c r="O34" s="58"/>
      <c r="P34" s="58"/>
      <c r="Q34" s="58"/>
      <c r="R34" s="58"/>
    </row>
    <row r="35" spans="1:11" ht="15">
      <c r="A35" s="420" t="s">
        <v>131</v>
      </c>
      <c r="B35" s="420"/>
      <c r="C35" s="420"/>
      <c r="D35" s="420"/>
      <c r="E35" s="420"/>
      <c r="F35" s="420"/>
      <c r="G35" s="420"/>
      <c r="H35" s="420"/>
      <c r="I35" s="420"/>
      <c r="J35" s="420"/>
      <c r="K35" s="420"/>
    </row>
    <row r="36" spans="1:11" ht="15">
      <c r="A36" s="420"/>
      <c r="B36" s="420"/>
      <c r="C36" s="420"/>
      <c r="D36" s="420"/>
      <c r="E36" s="420"/>
      <c r="F36" s="420"/>
      <c r="G36" s="420"/>
      <c r="H36" s="420"/>
      <c r="I36" s="420"/>
      <c r="J36" s="420"/>
      <c r="K36" s="420"/>
    </row>
    <row r="37" spans="1:11" ht="18.75" hidden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ht="18.75" hidden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27" ht="18.75">
      <c r="A39" s="67"/>
      <c r="B39" s="68"/>
      <c r="C39" s="68"/>
      <c r="D39" s="68"/>
      <c r="E39" s="68"/>
      <c r="F39" s="68"/>
      <c r="G39" s="68"/>
      <c r="H39" s="67"/>
      <c r="I39" s="67"/>
      <c r="J39" s="47"/>
      <c r="K39" s="47"/>
      <c r="W39" s="458" t="s">
        <v>203</v>
      </c>
      <c r="X39" s="458"/>
      <c r="Y39" s="458"/>
      <c r="Z39" s="458"/>
      <c r="AA39" s="458"/>
    </row>
    <row r="40" spans="1:27" ht="18.75">
      <c r="A40" s="67"/>
      <c r="B40" s="67" t="s">
        <v>132</v>
      </c>
      <c r="C40" s="68"/>
      <c r="D40" s="68"/>
      <c r="E40" s="68"/>
      <c r="F40" s="68"/>
      <c r="G40" s="67"/>
      <c r="H40" s="68"/>
      <c r="I40" s="67"/>
      <c r="J40" s="47"/>
      <c r="K40" s="47"/>
      <c r="V40" s="155" t="s">
        <v>204</v>
      </c>
      <c r="W40" s="148" t="s">
        <v>186</v>
      </c>
      <c r="X40" s="148" t="s">
        <v>187</v>
      </c>
      <c r="Y40" s="148" t="s">
        <v>8</v>
      </c>
      <c r="Z40" s="148" t="s">
        <v>188</v>
      </c>
      <c r="AA40" s="148" t="s">
        <v>189</v>
      </c>
    </row>
    <row r="41" spans="1:27" ht="18.75">
      <c r="A41" s="67"/>
      <c r="B41" s="68" t="s">
        <v>133</v>
      </c>
      <c r="C41" s="67" t="s">
        <v>134</v>
      </c>
      <c r="D41" s="67"/>
      <c r="E41" s="67"/>
      <c r="F41" s="68"/>
      <c r="G41" s="67"/>
      <c r="H41" s="68"/>
      <c r="I41" s="67"/>
      <c r="J41" s="47"/>
      <c r="K41" s="47"/>
      <c r="V41" s="149" t="s">
        <v>190</v>
      </c>
      <c r="W41" s="150">
        <v>154.12000000000012</v>
      </c>
      <c r="X41" s="150">
        <v>408.9</v>
      </c>
      <c r="Y41" s="150">
        <v>332.76</v>
      </c>
      <c r="Z41" s="150">
        <v>230.2600000000001</v>
      </c>
      <c r="AA41" s="150">
        <v>0</v>
      </c>
    </row>
    <row r="42" spans="1:27" ht="18.75">
      <c r="A42" s="67"/>
      <c r="B42" s="68" t="s">
        <v>135</v>
      </c>
      <c r="C42" s="69">
        <v>365.1</v>
      </c>
      <c r="D42" s="67" t="s">
        <v>136</v>
      </c>
      <c r="E42" s="67"/>
      <c r="F42" s="68"/>
      <c r="G42" s="67"/>
      <c r="H42" s="68"/>
      <c r="I42" s="67"/>
      <c r="J42" s="47"/>
      <c r="K42" s="47"/>
      <c r="V42" s="149" t="s">
        <v>191</v>
      </c>
      <c r="W42" s="161">
        <v>230.2600000000001</v>
      </c>
      <c r="X42" s="161">
        <v>408.9</v>
      </c>
      <c r="Y42" s="161">
        <v>347.8</v>
      </c>
      <c r="Z42" s="150">
        <v>291.36000000000007</v>
      </c>
      <c r="AA42" s="161">
        <v>0</v>
      </c>
    </row>
    <row r="43" spans="1:27" ht="18" customHeight="1">
      <c r="A43" s="67"/>
      <c r="B43" s="68" t="s">
        <v>137</v>
      </c>
      <c r="C43" s="70" t="s">
        <v>181</v>
      </c>
      <c r="D43" s="67" t="s">
        <v>185</v>
      </c>
      <c r="E43" s="67"/>
      <c r="F43" s="67"/>
      <c r="G43" s="68"/>
      <c r="H43" s="68"/>
      <c r="I43" s="67"/>
      <c r="J43" s="47"/>
      <c r="K43" s="47"/>
      <c r="V43" s="149" t="s">
        <v>192</v>
      </c>
      <c r="W43" s="161">
        <v>291.36000000000007</v>
      </c>
      <c r="X43" s="161">
        <v>408.9</v>
      </c>
      <c r="Y43" s="161">
        <v>408.81000000000006</v>
      </c>
      <c r="Z43" s="150">
        <v>291.44999999999993</v>
      </c>
      <c r="AA43" s="151"/>
    </row>
    <row r="44" spans="1:27" ht="18" customHeight="1">
      <c r="A44" s="67"/>
      <c r="B44" s="68"/>
      <c r="C44" s="70"/>
      <c r="D44" s="67"/>
      <c r="E44" s="67"/>
      <c r="F44" s="67"/>
      <c r="G44" s="68"/>
      <c r="H44" s="68"/>
      <c r="I44" s="67"/>
      <c r="J44" s="47"/>
      <c r="K44" s="47"/>
      <c r="V44" s="149" t="s">
        <v>193</v>
      </c>
      <c r="W44" s="161">
        <v>291.44999999999993</v>
      </c>
      <c r="X44" s="178">
        <v>408.9</v>
      </c>
      <c r="Y44" s="178">
        <v>290.11</v>
      </c>
      <c r="Z44" s="150">
        <v>410.2399999999999</v>
      </c>
      <c r="AA44" s="152"/>
    </row>
    <row r="45" spans="1:27" s="77" customFormat="1" ht="56.25">
      <c r="A45" s="71"/>
      <c r="B45" s="72"/>
      <c r="C45" s="73"/>
      <c r="D45" s="71"/>
      <c r="E45" s="71"/>
      <c r="F45" s="71"/>
      <c r="G45" s="74" t="s">
        <v>140</v>
      </c>
      <c r="H45" s="75" t="s">
        <v>1</v>
      </c>
      <c r="I45" s="75" t="s">
        <v>2</v>
      </c>
      <c r="J45" s="76" t="s">
        <v>141</v>
      </c>
      <c r="K45" s="76" t="s">
        <v>142</v>
      </c>
      <c r="V45" s="149" t="s">
        <v>194</v>
      </c>
      <c r="W45" s="161">
        <v>410.2399999999999</v>
      </c>
      <c r="X45" s="161">
        <v>408.9</v>
      </c>
      <c r="Y45" s="161">
        <v>502.14</v>
      </c>
      <c r="Z45" s="150">
        <v>316.9999999999999</v>
      </c>
      <c r="AA45" s="151"/>
    </row>
    <row r="46" spans="1:27" ht="18.75">
      <c r="A46" s="67"/>
      <c r="B46" s="68"/>
      <c r="C46" s="70"/>
      <c r="D46" s="67"/>
      <c r="E46" s="67"/>
      <c r="F46" s="67"/>
      <c r="G46" s="78" t="s">
        <v>25</v>
      </c>
      <c r="H46" s="78" t="s">
        <v>25</v>
      </c>
      <c r="I46" s="78" t="s">
        <v>25</v>
      </c>
      <c r="J46" s="79"/>
      <c r="K46" s="79"/>
      <c r="V46" s="149" t="s">
        <v>195</v>
      </c>
      <c r="W46" s="161">
        <v>316.9999999999999</v>
      </c>
      <c r="X46" s="161">
        <v>408.9</v>
      </c>
      <c r="Y46" s="161">
        <v>331.72</v>
      </c>
      <c r="Z46" s="150">
        <v>394.17999999999984</v>
      </c>
      <c r="AA46" s="151"/>
    </row>
    <row r="47" spans="1:27" ht="33" customHeight="1">
      <c r="A47" s="67"/>
      <c r="B47" s="421" t="s">
        <v>143</v>
      </c>
      <c r="C47" s="421"/>
      <c r="D47" s="421"/>
      <c r="E47" s="421"/>
      <c r="F47" s="421"/>
      <c r="G47" s="80">
        <f>G49+G50</f>
        <v>12.58</v>
      </c>
      <c r="H47" s="81">
        <f>ROUND(G47*C42,2)-0.01</f>
        <v>4592.95</v>
      </c>
      <c r="I47" s="81">
        <f>N48+O48</f>
        <v>6487.070000000001</v>
      </c>
      <c r="J47" s="82">
        <f>J49+J50</f>
        <v>10185.961</v>
      </c>
      <c r="K47" s="82">
        <f>K49+K50</f>
        <v>-3698.8909999999996</v>
      </c>
      <c r="L47" s="226" t="s">
        <v>223</v>
      </c>
      <c r="M47" s="226" t="s">
        <v>224</v>
      </c>
      <c r="N47" s="142" t="s">
        <v>144</v>
      </c>
      <c r="O47" s="142" t="s">
        <v>145</v>
      </c>
      <c r="P47" s="142" t="s">
        <v>183</v>
      </c>
      <c r="Q47" s="142" t="s">
        <v>146</v>
      </c>
      <c r="R47" s="142"/>
      <c r="V47" s="149" t="s">
        <v>196</v>
      </c>
      <c r="W47" s="161">
        <v>394.17999999999984</v>
      </c>
      <c r="X47" s="161">
        <v>408.9</v>
      </c>
      <c r="Y47" s="161">
        <v>399.97</v>
      </c>
      <c r="Z47" s="150">
        <v>403.1099999999998</v>
      </c>
      <c r="AA47" s="151"/>
    </row>
    <row r="48" spans="1:27" ht="18" customHeight="1">
      <c r="A48" s="67"/>
      <c r="B48" s="422" t="s">
        <v>147</v>
      </c>
      <c r="C48" s="423"/>
      <c r="D48" s="423"/>
      <c r="E48" s="423"/>
      <c r="F48" s="424"/>
      <c r="G48" s="80"/>
      <c r="H48" s="84"/>
      <c r="I48" s="84"/>
      <c r="J48" s="79"/>
      <c r="K48" s="79"/>
      <c r="L48" s="259">
        <v>6323.809999999999</v>
      </c>
      <c r="M48" s="259">
        <v>4429.6900000000005</v>
      </c>
      <c r="N48" s="260">
        <v>6487.070000000001</v>
      </c>
      <c r="O48" s="260">
        <v>0</v>
      </c>
      <c r="P48" s="261"/>
      <c r="Q48" s="260">
        <v>375.77000000000004</v>
      </c>
      <c r="R48" s="180">
        <v>377.37</v>
      </c>
      <c r="V48" s="149" t="s">
        <v>197</v>
      </c>
      <c r="W48" s="161">
        <v>403.1099999999998</v>
      </c>
      <c r="X48" s="161">
        <v>408.9</v>
      </c>
      <c r="Y48" s="161">
        <v>364.15999999999997</v>
      </c>
      <c r="Z48" s="150">
        <v>447.8499999999998</v>
      </c>
      <c r="AA48" s="151"/>
    </row>
    <row r="49" spans="1:28" ht="18" customHeight="1">
      <c r="A49" s="67"/>
      <c r="B49" s="425" t="s">
        <v>11</v>
      </c>
      <c r="C49" s="425"/>
      <c r="D49" s="425"/>
      <c r="E49" s="425"/>
      <c r="F49" s="425"/>
      <c r="G49" s="80">
        <f>G59</f>
        <v>7.21</v>
      </c>
      <c r="H49" s="84">
        <f>ROUND(G49*C42,2)</f>
        <v>2632.37</v>
      </c>
      <c r="I49" s="84">
        <f>H49</f>
        <v>2632.37</v>
      </c>
      <c r="J49" s="82">
        <f>H59</f>
        <v>2632.361</v>
      </c>
      <c r="K49" s="82">
        <f>I49-J49</f>
        <v>0.009000000000014552</v>
      </c>
      <c r="V49" s="149" t="s">
        <v>198</v>
      </c>
      <c r="W49" s="161">
        <v>518.9899999999998</v>
      </c>
      <c r="X49" s="161">
        <v>484.96000000000004</v>
      </c>
      <c r="Y49" s="161">
        <v>395.42</v>
      </c>
      <c r="Z49" s="150">
        <v>608.5299999999997</v>
      </c>
      <c r="AA49" s="151"/>
      <c r="AB49" s="48">
        <v>71.14</v>
      </c>
    </row>
    <row r="50" spans="1:27" ht="18.75">
      <c r="A50" s="67"/>
      <c r="B50" s="425" t="s">
        <v>27</v>
      </c>
      <c r="C50" s="425"/>
      <c r="D50" s="425"/>
      <c r="E50" s="425"/>
      <c r="F50" s="425"/>
      <c r="G50" s="80">
        <v>5.37</v>
      </c>
      <c r="H50" s="84">
        <f>ROUND(G50*C42,2)</f>
        <v>1960.59</v>
      </c>
      <c r="I50" s="84">
        <f>I47-I49</f>
        <v>3854.7000000000007</v>
      </c>
      <c r="J50" s="82">
        <f>H66</f>
        <v>7553.6</v>
      </c>
      <c r="K50" s="82">
        <f>I50-J50</f>
        <v>-3698.8999999999996</v>
      </c>
      <c r="V50" s="149" t="s">
        <v>199</v>
      </c>
      <c r="W50" s="161">
        <v>608.5299999999997</v>
      </c>
      <c r="X50" s="161">
        <v>484.95000000000005</v>
      </c>
      <c r="Y50" s="161">
        <v>419.54999999999995</v>
      </c>
      <c r="Z50" s="150">
        <v>673.9299999999998</v>
      </c>
      <c r="AA50" s="151"/>
    </row>
    <row r="51" spans="1:27" ht="39" customHeight="1">
      <c r="A51" s="67"/>
      <c r="B51" s="47"/>
      <c r="C51" s="47"/>
      <c r="D51" s="47"/>
      <c r="E51" s="47"/>
      <c r="F51" s="47"/>
      <c r="G51" s="47"/>
      <c r="H51" s="47"/>
      <c r="I51" s="47"/>
      <c r="J51" s="47"/>
      <c r="K51" s="47"/>
      <c r="V51" s="149" t="s">
        <v>200</v>
      </c>
      <c r="W51" s="161">
        <v>673.9299999999998</v>
      </c>
      <c r="X51" s="161">
        <v>484.95000000000005</v>
      </c>
      <c r="Y51" s="161">
        <v>405.74</v>
      </c>
      <c r="Z51" s="150">
        <v>753.1399999999999</v>
      </c>
      <c r="AA51" s="151"/>
    </row>
    <row r="52" spans="1:27" ht="18" customHeight="1">
      <c r="A52" s="47"/>
      <c r="B52" s="68"/>
      <c r="C52" s="70"/>
      <c r="D52" s="67"/>
      <c r="E52" s="67"/>
      <c r="F52" s="67"/>
      <c r="G52" s="140" t="s">
        <v>178</v>
      </c>
      <c r="H52" s="140" t="s">
        <v>1</v>
      </c>
      <c r="I52" s="140" t="s">
        <v>2</v>
      </c>
      <c r="J52" s="141" t="s">
        <v>179</v>
      </c>
      <c r="K52" s="218" t="s">
        <v>221</v>
      </c>
      <c r="V52" s="149" t="s">
        <v>201</v>
      </c>
      <c r="W52" s="161">
        <f>Z51</f>
        <v>753.1399999999999</v>
      </c>
      <c r="X52" s="161">
        <f>H53</f>
        <v>0</v>
      </c>
      <c r="Y52" s="161">
        <f>I53</f>
        <v>375.77000000000004</v>
      </c>
      <c r="Z52" s="150">
        <f>W52+X52-Y52</f>
        <v>377.36999999999983</v>
      </c>
      <c r="AA52" s="151"/>
    </row>
    <row r="53" spans="2:27" s="49" customFormat="1" ht="18" customHeight="1">
      <c r="B53" s="426" t="s">
        <v>177</v>
      </c>
      <c r="C53" s="426"/>
      <c r="D53" s="426"/>
      <c r="E53" s="426"/>
      <c r="F53" s="455"/>
      <c r="G53" s="140">
        <f>'11 14 г'!J53</f>
        <v>753.1399999999999</v>
      </c>
      <c r="H53" s="140">
        <f>P48</f>
        <v>0</v>
      </c>
      <c r="I53" s="140">
        <f>Q48</f>
        <v>375.77000000000004</v>
      </c>
      <c r="J53" s="139">
        <f>G53+H53-I53</f>
        <v>377.36999999999983</v>
      </c>
      <c r="K53" s="219">
        <f>I53</f>
        <v>375.77000000000004</v>
      </c>
      <c r="L53" s="49" t="s">
        <v>219</v>
      </c>
      <c r="V53" s="153" t="s">
        <v>202</v>
      </c>
      <c r="W53" s="154">
        <f>SUM(W41:W52)</f>
        <v>5046.309999999998</v>
      </c>
      <c r="X53" s="154">
        <f>SUM(X41:X52)</f>
        <v>4726.06</v>
      </c>
      <c r="Y53" s="154">
        <f>SUM(Y41:Y52)</f>
        <v>4573.950000000001</v>
      </c>
      <c r="Z53" s="154">
        <f>SUM(Z41:Z52)</f>
        <v>5198.419999999999</v>
      </c>
      <c r="AA53" s="154">
        <f>SUM(AA41:AA52)</f>
        <v>0</v>
      </c>
    </row>
    <row r="54" spans="1:11" ht="18" customHeight="1">
      <c r="A54" s="47"/>
      <c r="B54" s="90"/>
      <c r="C54" s="90"/>
      <c r="D54" s="167"/>
      <c r="E54" s="167"/>
      <c r="F54" s="167"/>
      <c r="G54" s="91"/>
      <c r="H54" s="92"/>
      <c r="I54" s="92"/>
      <c r="J54" s="93"/>
      <c r="K54" s="244"/>
    </row>
    <row r="55" spans="1:11" ht="56.25" customHeight="1">
      <c r="A55" s="47"/>
      <c r="B55" s="68"/>
      <c r="C55" s="70"/>
      <c r="D55" s="67"/>
      <c r="E55" s="67"/>
      <c r="F55" s="67"/>
      <c r="G55" s="68"/>
      <c r="H55" s="68"/>
      <c r="I55" s="67"/>
      <c r="J55" s="47"/>
      <c r="K55" s="47"/>
    </row>
    <row r="56" spans="1:11" ht="18.75">
      <c r="A56" s="67"/>
      <c r="B56" s="47"/>
      <c r="C56" s="95"/>
      <c r="D56" s="96"/>
      <c r="E56" s="96"/>
      <c r="F56" s="96"/>
      <c r="G56" s="97" t="s">
        <v>140</v>
      </c>
      <c r="H56" s="97" t="s">
        <v>149</v>
      </c>
      <c r="I56" s="67"/>
      <c r="J56" s="47"/>
      <c r="K56" s="47"/>
    </row>
    <row r="57" spans="1:11" ht="18.75">
      <c r="A57" s="67"/>
      <c r="B57" s="47"/>
      <c r="C57" s="95"/>
      <c r="D57" s="96"/>
      <c r="E57" s="96"/>
      <c r="F57" s="96"/>
      <c r="G57" s="78" t="s">
        <v>25</v>
      </c>
      <c r="H57" s="78" t="s">
        <v>25</v>
      </c>
      <c r="I57" s="67"/>
      <c r="J57" s="47"/>
      <c r="K57" s="47"/>
    </row>
    <row r="58" spans="1:12" ht="36.75" customHeight="1">
      <c r="A58" s="98" t="s">
        <v>150</v>
      </c>
      <c r="B58" s="456" t="s">
        <v>176</v>
      </c>
      <c r="C58" s="457"/>
      <c r="D58" s="457"/>
      <c r="E58" s="457"/>
      <c r="F58" s="457"/>
      <c r="G58" s="50"/>
      <c r="H58" s="81">
        <f>ROUND(H59+H66,2)</f>
        <v>10185.96</v>
      </c>
      <c r="I58" s="67"/>
      <c r="J58" s="47"/>
      <c r="K58" s="47"/>
      <c r="L58" s="99">
        <f>I47-H58</f>
        <v>-3698.8899999999985</v>
      </c>
    </row>
    <row r="59" spans="1:12" ht="18.75">
      <c r="A59" s="100" t="s">
        <v>152</v>
      </c>
      <c r="B59" s="428" t="s">
        <v>153</v>
      </c>
      <c r="C59" s="429"/>
      <c r="D59" s="429"/>
      <c r="E59" s="429"/>
      <c r="F59" s="430"/>
      <c r="G59" s="101">
        <f>G60+G61+G63+G65</f>
        <v>7.21</v>
      </c>
      <c r="H59" s="250">
        <f>H60+H61+H63+H65</f>
        <v>2632.361</v>
      </c>
      <c r="I59" s="67"/>
      <c r="J59" s="47"/>
      <c r="K59" s="47"/>
      <c r="L59" s="103" t="e">
        <f>G72+L58</f>
        <v>#VALUE!</v>
      </c>
    </row>
    <row r="60" spans="1:11" ht="34.5" customHeight="1">
      <c r="A60" s="251" t="s">
        <v>154</v>
      </c>
      <c r="B60" s="431" t="s">
        <v>155</v>
      </c>
      <c r="C60" s="432"/>
      <c r="D60" s="432"/>
      <c r="E60" s="432"/>
      <c r="F60" s="432"/>
      <c r="G60" s="249">
        <v>1.34</v>
      </c>
      <c r="H60" s="250">
        <f>ROUND(G60*C42,2)</f>
        <v>489.23</v>
      </c>
      <c r="I60" s="67"/>
      <c r="J60" s="47"/>
      <c r="K60" s="106"/>
    </row>
    <row r="61" spans="1:11" ht="18.75">
      <c r="A61" s="425" t="s">
        <v>156</v>
      </c>
      <c r="B61" s="433" t="s">
        <v>157</v>
      </c>
      <c r="C61" s="434"/>
      <c r="D61" s="434"/>
      <c r="E61" s="434"/>
      <c r="F61" s="434"/>
      <c r="G61" s="435">
        <v>2.02</v>
      </c>
      <c r="H61" s="436">
        <f>ROUND(G61*C42,2)</f>
        <v>737.5</v>
      </c>
      <c r="I61" s="67"/>
      <c r="J61" s="47"/>
      <c r="K61" s="47"/>
    </row>
    <row r="62" spans="1:11" ht="18.75" customHeight="1">
      <c r="A62" s="425"/>
      <c r="B62" s="434"/>
      <c r="C62" s="434"/>
      <c r="D62" s="434"/>
      <c r="E62" s="434"/>
      <c r="F62" s="434"/>
      <c r="G62" s="435"/>
      <c r="H62" s="436"/>
      <c r="I62" s="67"/>
      <c r="J62" s="47"/>
      <c r="K62" s="47"/>
    </row>
    <row r="63" spans="1:11" ht="21" customHeight="1">
      <c r="A63" s="425" t="s">
        <v>158</v>
      </c>
      <c r="B63" s="433" t="s">
        <v>159</v>
      </c>
      <c r="C63" s="434"/>
      <c r="D63" s="434"/>
      <c r="E63" s="434"/>
      <c r="F63" s="434"/>
      <c r="G63" s="435">
        <v>1.31</v>
      </c>
      <c r="H63" s="436">
        <f>G63*C42</f>
        <v>478.28100000000006</v>
      </c>
      <c r="I63" s="67"/>
      <c r="J63" s="47"/>
      <c r="K63" s="47"/>
    </row>
    <row r="64" spans="1:11" ht="18.75">
      <c r="A64" s="425"/>
      <c r="B64" s="434"/>
      <c r="C64" s="434"/>
      <c r="D64" s="434"/>
      <c r="E64" s="434"/>
      <c r="F64" s="434"/>
      <c r="G64" s="435"/>
      <c r="H64" s="436"/>
      <c r="I64" s="67"/>
      <c r="J64" s="47"/>
      <c r="K64" s="47"/>
    </row>
    <row r="65" spans="1:11" ht="37.5">
      <c r="A65" s="251" t="s">
        <v>160</v>
      </c>
      <c r="B65" s="434" t="s">
        <v>161</v>
      </c>
      <c r="C65" s="434"/>
      <c r="D65" s="434"/>
      <c r="E65" s="434"/>
      <c r="F65" s="434"/>
      <c r="G65" s="97">
        <v>2.54</v>
      </c>
      <c r="H65" s="107">
        <f>ROUND(G65*C42,2)</f>
        <v>927.35</v>
      </c>
      <c r="I65" s="67"/>
      <c r="J65" s="47"/>
      <c r="K65" s="47"/>
    </row>
    <row r="66" spans="1:11" ht="18.75">
      <c r="A66" s="81" t="s">
        <v>162</v>
      </c>
      <c r="B66" s="437" t="s">
        <v>163</v>
      </c>
      <c r="C66" s="438"/>
      <c r="D66" s="438"/>
      <c r="E66" s="438"/>
      <c r="F66" s="438"/>
      <c r="G66" s="81"/>
      <c r="H66" s="81">
        <f>H68+H69+H70</f>
        <v>7553.6</v>
      </c>
      <c r="I66" s="67"/>
      <c r="J66" s="47"/>
      <c r="K66" s="47"/>
    </row>
    <row r="67" spans="1:11" ht="38.25" customHeight="1">
      <c r="A67" s="108"/>
      <c r="B67" s="439" t="s">
        <v>182</v>
      </c>
      <c r="C67" s="432"/>
      <c r="D67" s="432"/>
      <c r="E67" s="432"/>
      <c r="F67" s="432"/>
      <c r="G67" s="109"/>
      <c r="H67" s="109"/>
      <c r="I67" s="67"/>
      <c r="J67" s="47"/>
      <c r="K67" s="47"/>
    </row>
    <row r="68" spans="1:11" ht="18.75" customHeight="1">
      <c r="A68" s="108"/>
      <c r="B68" s="440" t="s">
        <v>230</v>
      </c>
      <c r="C68" s="441"/>
      <c r="D68" s="441"/>
      <c r="E68" s="441"/>
      <c r="F68" s="442"/>
      <c r="G68" s="107"/>
      <c r="H68" s="110">
        <v>7553.6</v>
      </c>
      <c r="I68" s="67"/>
      <c r="J68" s="47"/>
      <c r="K68" s="47"/>
    </row>
    <row r="69" spans="1:11" ht="15" customHeight="1">
      <c r="A69" s="108"/>
      <c r="B69" s="440" t="s">
        <v>175</v>
      </c>
      <c r="C69" s="441"/>
      <c r="D69" s="441"/>
      <c r="E69" s="441"/>
      <c r="F69" s="442"/>
      <c r="G69" s="107"/>
      <c r="H69" s="110"/>
      <c r="I69" s="67"/>
      <c r="J69" s="47"/>
      <c r="K69" s="47"/>
    </row>
    <row r="70" spans="1:11" ht="18.75" customHeight="1">
      <c r="A70" s="108"/>
      <c r="B70" s="440" t="s">
        <v>175</v>
      </c>
      <c r="C70" s="441"/>
      <c r="D70" s="441"/>
      <c r="E70" s="441"/>
      <c r="F70" s="442"/>
      <c r="G70" s="107"/>
      <c r="H70" s="110"/>
      <c r="I70" s="67"/>
      <c r="J70" s="47"/>
      <c r="K70" s="47"/>
    </row>
    <row r="71" spans="1:11" ht="18.75">
      <c r="A71" s="108"/>
      <c r="B71" s="111"/>
      <c r="C71" s="112"/>
      <c r="D71" s="112"/>
      <c r="E71" s="112"/>
      <c r="F71" s="112"/>
      <c r="G71" s="114"/>
      <c r="H71" s="67"/>
      <c r="I71" s="67"/>
      <c r="J71" s="47"/>
      <c r="K71" s="47"/>
    </row>
    <row r="72" spans="1:11" ht="18.75">
      <c r="A72" s="108"/>
      <c r="B72" s="111"/>
      <c r="C72" s="112"/>
      <c r="D72" s="112"/>
      <c r="E72" s="112"/>
      <c r="F72" s="112"/>
      <c r="G72" s="443" t="s">
        <v>27</v>
      </c>
      <c r="H72" s="444"/>
      <c r="I72" s="452" t="s">
        <v>148</v>
      </c>
      <c r="J72" s="444"/>
      <c r="K72" s="47"/>
    </row>
    <row r="73" spans="1:11" ht="18.75">
      <c r="A73" s="108"/>
      <c r="B73" s="111"/>
      <c r="C73" s="112"/>
      <c r="D73" s="112"/>
      <c r="E73" s="112"/>
      <c r="F73" s="112"/>
      <c r="G73" s="453" t="s">
        <v>25</v>
      </c>
      <c r="H73" s="454"/>
      <c r="I73" s="453" t="s">
        <v>25</v>
      </c>
      <c r="J73" s="454"/>
      <c r="K73" s="47"/>
    </row>
    <row r="74" spans="1:13" s="58" customFormat="1" ht="18.75">
      <c r="A74" s="108"/>
      <c r="B74" s="461" t="s">
        <v>228</v>
      </c>
      <c r="C74" s="462"/>
      <c r="D74" s="462"/>
      <c r="E74" s="462"/>
      <c r="F74" s="463"/>
      <c r="G74" s="435">
        <f>'11 14 г'!G75:H75</f>
        <v>-21978.680000000004</v>
      </c>
      <c r="H74" s="447"/>
      <c r="I74" s="435">
        <f>'11 14 г'!I75:J75</f>
        <v>0</v>
      </c>
      <c r="J74" s="447"/>
      <c r="K74" s="55"/>
      <c r="L74" s="115" t="s">
        <v>168</v>
      </c>
      <c r="M74" s="115" t="s">
        <v>169</v>
      </c>
    </row>
    <row r="75" spans="1:13" ht="18.75">
      <c r="A75" s="68"/>
      <c r="B75" s="461" t="s">
        <v>229</v>
      </c>
      <c r="C75" s="462"/>
      <c r="D75" s="462"/>
      <c r="E75" s="462"/>
      <c r="F75" s="463"/>
      <c r="G75" s="435">
        <f>G74+I47-H58+K53</f>
        <v>-25301.800000000003</v>
      </c>
      <c r="H75" s="447"/>
      <c r="I75" s="448">
        <f>I74+I53-K53</f>
        <v>0</v>
      </c>
      <c r="J75" s="447"/>
      <c r="K75" s="47"/>
      <c r="L75" s="85">
        <f>G75</f>
        <v>-25301.800000000003</v>
      </c>
      <c r="M75" s="85">
        <f>I75</f>
        <v>0</v>
      </c>
    </row>
    <row r="76" spans="1:11" ht="18.75">
      <c r="A76" s="67"/>
      <c r="B76" s="67"/>
      <c r="C76" s="67"/>
      <c r="D76" s="67"/>
      <c r="E76" s="67"/>
      <c r="F76" s="67"/>
      <c r="G76" s="69"/>
      <c r="H76" s="69"/>
      <c r="I76" s="67"/>
      <c r="J76" s="47"/>
      <c r="K76" s="47"/>
    </row>
    <row r="77" spans="1:17" ht="4.5" customHeight="1">
      <c r="A77" s="67"/>
      <c r="B77" s="47"/>
      <c r="C77" s="47"/>
      <c r="D77" s="47"/>
      <c r="E77" s="47"/>
      <c r="F77" s="47"/>
      <c r="G77" s="116"/>
      <c r="H77" s="117" t="s">
        <v>171</v>
      </c>
      <c r="I77" s="67"/>
      <c r="J77" s="47"/>
      <c r="K77" s="47"/>
      <c r="L77" s="459"/>
      <c r="M77" s="460"/>
      <c r="N77" s="460"/>
      <c r="O77" s="460"/>
      <c r="P77" s="460"/>
      <c r="Q77" s="460"/>
    </row>
    <row r="78" spans="1:17" ht="18.75">
      <c r="A78" s="67"/>
      <c r="B78" s="111"/>
      <c r="C78" s="112"/>
      <c r="D78" s="112"/>
      <c r="E78" s="112"/>
      <c r="F78" s="112"/>
      <c r="G78" s="453" t="s">
        <v>25</v>
      </c>
      <c r="H78" s="454"/>
      <c r="I78" s="453" t="s">
        <v>25</v>
      </c>
      <c r="J78" s="454"/>
      <c r="K78" s="47"/>
      <c r="L78" s="184"/>
      <c r="M78" s="185"/>
      <c r="N78" s="185"/>
      <c r="O78" s="185"/>
      <c r="P78" s="185"/>
      <c r="Q78" s="185"/>
    </row>
    <row r="79" spans="1:17" ht="18.75">
      <c r="A79" s="67"/>
      <c r="B79" s="445" t="s">
        <v>227</v>
      </c>
      <c r="C79" s="438"/>
      <c r="D79" s="438"/>
      <c r="E79" s="438"/>
      <c r="F79" s="446"/>
      <c r="G79" s="435">
        <f>L48</f>
        <v>6323.809999999999</v>
      </c>
      <c r="H79" s="447"/>
      <c r="I79" s="435">
        <f>M48</f>
        <v>4429.6900000000005</v>
      </c>
      <c r="J79" s="447"/>
      <c r="K79" s="47"/>
      <c r="L79" s="222" t="s">
        <v>225</v>
      </c>
      <c r="M79" s="223">
        <f>G79+H47-I47-I79+M80</f>
        <v>-2.7284841053187847E-12</v>
      </c>
      <c r="N79" s="185"/>
      <c r="O79" s="185"/>
      <c r="P79" s="185"/>
      <c r="Q79" s="185"/>
    </row>
    <row r="80" spans="1:17" ht="18.75">
      <c r="A80" s="67"/>
      <c r="B80" s="47"/>
      <c r="C80" s="47"/>
      <c r="D80" s="47"/>
      <c r="E80" s="47"/>
      <c r="F80" s="47"/>
      <c r="G80" s="47"/>
      <c r="H80" s="67"/>
      <c r="I80" s="67"/>
      <c r="J80" s="47"/>
      <c r="K80" s="47"/>
      <c r="L80" s="227" t="s">
        <v>226</v>
      </c>
      <c r="M80" s="185">
        <v>0</v>
      </c>
      <c r="N80" s="185"/>
      <c r="O80" s="185"/>
      <c r="P80" s="185"/>
      <c r="Q80" s="185"/>
    </row>
    <row r="81" spans="1:17" ht="18.75">
      <c r="A81" s="221" t="s">
        <v>220</v>
      </c>
      <c r="B81" s="47"/>
      <c r="C81" s="47"/>
      <c r="D81" s="47"/>
      <c r="E81" s="47"/>
      <c r="F81" s="47"/>
      <c r="G81" s="47"/>
      <c r="H81" s="67"/>
      <c r="I81" s="67"/>
      <c r="J81" s="47"/>
      <c r="K81" s="47"/>
      <c r="L81" s="184"/>
      <c r="M81" s="185"/>
      <c r="N81" s="185"/>
      <c r="O81" s="185"/>
      <c r="P81" s="185"/>
      <c r="Q81" s="185"/>
    </row>
    <row r="82" spans="1:17" ht="18.75">
      <c r="A82" s="187" t="s">
        <v>212</v>
      </c>
      <c r="B82" s="47"/>
      <c r="C82" s="47"/>
      <c r="D82" s="47"/>
      <c r="E82" s="47"/>
      <c r="F82" s="47"/>
      <c r="G82" s="47"/>
      <c r="H82" s="67"/>
      <c r="I82" s="228" t="s">
        <v>31</v>
      </c>
      <c r="J82" s="47"/>
      <c r="K82" s="47"/>
      <c r="L82" s="184"/>
      <c r="M82" s="185"/>
      <c r="N82" s="185"/>
      <c r="O82" s="186"/>
      <c r="P82" s="186"/>
      <c r="Q82" s="185"/>
    </row>
    <row r="83" spans="1:17" ht="18.75">
      <c r="A83" s="187" t="s">
        <v>213</v>
      </c>
      <c r="B83" s="47"/>
      <c r="C83" s="47"/>
      <c r="D83" s="47"/>
      <c r="E83" s="47"/>
      <c r="G83" s="47"/>
      <c r="H83" s="67"/>
      <c r="I83" s="228" t="s">
        <v>173</v>
      </c>
      <c r="J83" s="47"/>
      <c r="L83" s="184"/>
      <c r="M83" s="185"/>
      <c r="N83" s="185"/>
      <c r="O83" s="185"/>
      <c r="P83" s="185"/>
      <c r="Q83" s="185"/>
    </row>
    <row r="84" spans="8:17" ht="18.75">
      <c r="H84" s="47"/>
      <c r="I84" s="47"/>
      <c r="J84" s="47"/>
      <c r="K84" s="47"/>
      <c r="L84" s="184"/>
      <c r="M84" s="128"/>
      <c r="N84" s="58"/>
      <c r="O84" s="58"/>
      <c r="P84" s="58"/>
      <c r="Q84" s="128"/>
    </row>
    <row r="85" spans="1:17" ht="18.7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58"/>
      <c r="M85" s="128"/>
      <c r="N85" s="58"/>
      <c r="O85" s="58"/>
      <c r="P85" s="58"/>
      <c r="Q85" s="58"/>
    </row>
  </sheetData>
  <sheetProtection password="ECC7" sheet="1" formatCells="0" formatColumns="0" formatRows="0" insertColumns="0" insertRows="0" insertHyperlinks="0" deleteColumns="0" deleteRows="0" sort="0" autoFilter="0" pivotTables="0"/>
  <mergeCells count="41">
    <mergeCell ref="B79:F79"/>
    <mergeCell ref="G79:H79"/>
    <mergeCell ref="I79:J79"/>
    <mergeCell ref="B75:F75"/>
    <mergeCell ref="G75:H75"/>
    <mergeCell ref="I75:J75"/>
    <mergeCell ref="L77:Q77"/>
    <mergeCell ref="G78:H78"/>
    <mergeCell ref="I78:J78"/>
    <mergeCell ref="G72:H72"/>
    <mergeCell ref="I72:J72"/>
    <mergeCell ref="G73:H73"/>
    <mergeCell ref="I73:J73"/>
    <mergeCell ref="B74:F74"/>
    <mergeCell ref="G74:H74"/>
    <mergeCell ref="I74:J74"/>
    <mergeCell ref="B65:F65"/>
    <mergeCell ref="B66:F66"/>
    <mergeCell ref="B67:F67"/>
    <mergeCell ref="B68:F68"/>
    <mergeCell ref="B69:F69"/>
    <mergeCell ref="B70:F70"/>
    <mergeCell ref="G61:G62"/>
    <mergeCell ref="H61:H62"/>
    <mergeCell ref="A63:A64"/>
    <mergeCell ref="B63:F64"/>
    <mergeCell ref="G63:G64"/>
    <mergeCell ref="H63:H64"/>
    <mergeCell ref="B50:F50"/>
    <mergeCell ref="B53:F53"/>
    <mergeCell ref="B58:F58"/>
    <mergeCell ref="B59:F59"/>
    <mergeCell ref="B60:F60"/>
    <mergeCell ref="A61:A62"/>
    <mergeCell ref="B61:F62"/>
    <mergeCell ref="C14:D15"/>
    <mergeCell ref="A35:K36"/>
    <mergeCell ref="W39:AA39"/>
    <mergeCell ref="B47:F47"/>
    <mergeCell ref="B48:F48"/>
    <mergeCell ref="B49:F49"/>
  </mergeCells>
  <conditionalFormatting sqref="L48">
    <cfRule type="cellIs" priority="13" dxfId="91" operator="equal" stopIfTrue="1">
      <formula>0</formula>
    </cfRule>
  </conditionalFormatting>
  <conditionalFormatting sqref="L48">
    <cfRule type="cellIs" priority="12" dxfId="92" operator="equal" stopIfTrue="1">
      <formula>0</formula>
    </cfRule>
  </conditionalFormatting>
  <conditionalFormatting sqref="L48:M48">
    <cfRule type="cellIs" priority="11" dxfId="93" operator="equal" stopIfTrue="1">
      <formula>0</formula>
    </cfRule>
  </conditionalFormatting>
  <conditionalFormatting sqref="M48">
    <cfRule type="cellIs" priority="8" dxfId="94" operator="equal" stopIfTrue="1">
      <formula>0</formula>
    </cfRule>
    <cfRule type="cellIs" priority="9" dxfId="91" operator="equal" stopIfTrue="1">
      <formula>326166</formula>
    </cfRule>
    <cfRule type="cellIs" priority="10" dxfId="5" operator="equal" stopIfTrue="1">
      <formula>0</formula>
    </cfRule>
  </conditionalFormatting>
  <conditionalFormatting sqref="L48:M48">
    <cfRule type="cellIs" priority="6" dxfId="95" operator="equal" stopIfTrue="1">
      <formula>0</formula>
    </cfRule>
    <cfRule type="cellIs" priority="7" dxfId="8" operator="equal" stopIfTrue="1">
      <formula>0</formula>
    </cfRule>
  </conditionalFormatting>
  <conditionalFormatting sqref="L48:M48">
    <cfRule type="cellIs" priority="3" dxfId="7" operator="equal" stopIfTrue="1">
      <formula>0</formula>
    </cfRule>
    <cfRule type="cellIs" priority="4" dxfId="6" operator="equal" stopIfTrue="1">
      <formula>0</formula>
    </cfRule>
    <cfRule type="cellIs" priority="5" dxfId="5" operator="equal" stopIfTrue="1">
      <formula>0</formula>
    </cfRule>
  </conditionalFormatting>
  <conditionalFormatting sqref="L48:O48 Q48">
    <cfRule type="cellIs" priority="2" dxfId="96" operator="greaterThan" stopIfTrue="1">
      <formula>0</formula>
    </cfRule>
  </conditionalFormatting>
  <conditionalFormatting sqref="N48:O48 Q48">
    <cfRule type="cellIs" priority="1" dxfId="19" operator="greaterThan" stopIfTrue="1">
      <formula>0</formula>
    </cfRule>
  </conditionalFormatting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AD85"/>
  <sheetViews>
    <sheetView view="pageBreakPreview" zoomScale="80" zoomScaleSheetLayoutView="80" zoomScalePageLayoutView="0" workbookViewId="0" topLeftCell="A45">
      <selection activeCell="H63" sqref="H63:H64"/>
    </sheetView>
  </sheetViews>
  <sheetFormatPr defaultColWidth="9.140625" defaultRowHeight="15" outlineLevelCol="1"/>
  <cols>
    <col min="1" max="1" width="6.8515625" style="125" customWidth="1"/>
    <col min="2" max="2" width="10.00390625" style="48" customWidth="1"/>
    <col min="3" max="3" width="12.57421875" style="48" customWidth="1"/>
    <col min="4" max="4" width="10.57421875" style="48" customWidth="1"/>
    <col min="5" max="5" width="10.28125" style="48" customWidth="1"/>
    <col min="6" max="6" width="8.00390625" style="48" customWidth="1"/>
    <col min="7" max="7" width="11.140625" style="48" customWidth="1"/>
    <col min="8" max="8" width="13.00390625" style="48" customWidth="1"/>
    <col min="9" max="9" width="12.00390625" style="48" customWidth="1"/>
    <col min="10" max="10" width="14.28125" style="48" customWidth="1"/>
    <col min="11" max="11" width="18.421875" style="48" customWidth="1"/>
    <col min="12" max="12" width="13.421875" style="48" hidden="1" customWidth="1" outlineLevel="1"/>
    <col min="13" max="13" width="10.00390625" style="48" hidden="1" customWidth="1" outlineLevel="1"/>
    <col min="14" max="14" width="11.421875" style="48" hidden="1" customWidth="1" outlineLevel="1"/>
    <col min="15" max="15" width="10.28125" style="48" hidden="1" customWidth="1" outlineLevel="1"/>
    <col min="16" max="16" width="8.00390625" style="48" hidden="1" customWidth="1" outlineLevel="1"/>
    <col min="17" max="17" width="10.00390625" style="48" hidden="1" customWidth="1" outlineLevel="1"/>
    <col min="18" max="18" width="8.28125" style="48" hidden="1" customWidth="1" outlineLevel="1"/>
    <col min="19" max="19" width="9.140625" style="48" customWidth="1" collapsed="1"/>
    <col min="20" max="20" width="9.28125" style="48" customWidth="1"/>
    <col min="21" max="22" width="9.140625" style="48" customWidth="1"/>
    <col min="23" max="23" width="11.140625" style="48" bestFit="1" customWidth="1"/>
    <col min="24" max="27" width="13.140625" style="48" bestFit="1" customWidth="1"/>
    <col min="28" max="43" width="9.140625" style="48" customWidth="1"/>
    <col min="44" max="44" width="3.7109375" style="48" customWidth="1"/>
    <col min="45" max="16384" width="9.140625" style="48" customWidth="1"/>
  </cols>
  <sheetData>
    <row r="1" spans="1:11" ht="12.75" customHeight="1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.75" hidden="1">
      <c r="A2" s="47"/>
      <c r="B2" s="49" t="s">
        <v>125</v>
      </c>
      <c r="C2" s="49"/>
      <c r="D2" s="49" t="s">
        <v>126</v>
      </c>
      <c r="E2" s="49"/>
      <c r="F2" s="49" t="s">
        <v>127</v>
      </c>
      <c r="G2" s="49"/>
      <c r="H2" s="49"/>
      <c r="I2" s="47"/>
      <c r="J2" s="47"/>
      <c r="K2" s="47"/>
    </row>
    <row r="3" spans="1:11" ht="18.75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.5" customHeight="1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8.75" hidden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8.75" hidden="1">
      <c r="A6" s="47"/>
      <c r="B6" s="50"/>
      <c r="C6" s="51" t="s">
        <v>0</v>
      </c>
      <c r="D6" s="51" t="s">
        <v>1</v>
      </c>
      <c r="E6" s="51"/>
      <c r="F6" s="51" t="s">
        <v>2</v>
      </c>
      <c r="G6" s="51" t="s">
        <v>3</v>
      </c>
      <c r="H6" s="51" t="s">
        <v>4</v>
      </c>
      <c r="I6" s="51" t="s">
        <v>5</v>
      </c>
      <c r="J6" s="51"/>
      <c r="K6" s="52"/>
    </row>
    <row r="7" spans="1:11" ht="18.75" hidden="1">
      <c r="A7" s="47"/>
      <c r="B7" s="50"/>
      <c r="C7" s="51" t="s">
        <v>6</v>
      </c>
      <c r="D7" s="51"/>
      <c r="E7" s="51"/>
      <c r="F7" s="51"/>
      <c r="G7" s="51" t="s">
        <v>7</v>
      </c>
      <c r="H7" s="51" t="s">
        <v>8</v>
      </c>
      <c r="I7" s="51" t="s">
        <v>9</v>
      </c>
      <c r="J7" s="51"/>
      <c r="K7" s="52"/>
    </row>
    <row r="8" spans="1:11" ht="18.75" hidden="1">
      <c r="A8" s="47"/>
      <c r="B8" s="50" t="s">
        <v>128</v>
      </c>
      <c r="C8" s="53">
        <v>48.28</v>
      </c>
      <c r="D8" s="53">
        <v>0</v>
      </c>
      <c r="E8" s="53"/>
      <c r="F8" s="54"/>
      <c r="G8" s="50"/>
      <c r="H8" s="53">
        <v>0</v>
      </c>
      <c r="I8" s="54">
        <v>48.28</v>
      </c>
      <c r="J8" s="50"/>
      <c r="K8" s="55"/>
    </row>
    <row r="9" spans="1:11" ht="18.75" hidden="1">
      <c r="A9" s="47"/>
      <c r="B9" s="50" t="s">
        <v>11</v>
      </c>
      <c r="C9" s="53">
        <v>4790.06</v>
      </c>
      <c r="D9" s="53">
        <v>3707.55</v>
      </c>
      <c r="E9" s="53"/>
      <c r="F9" s="54">
        <v>2795.32</v>
      </c>
      <c r="G9" s="50"/>
      <c r="H9" s="53">
        <v>2795.32</v>
      </c>
      <c r="I9" s="54">
        <v>5702.29</v>
      </c>
      <c r="J9" s="50"/>
      <c r="K9" s="55"/>
    </row>
    <row r="10" spans="1:11" ht="18.75" hidden="1">
      <c r="A10" s="47"/>
      <c r="B10" s="50" t="s">
        <v>12</v>
      </c>
      <c r="C10" s="50"/>
      <c r="D10" s="53">
        <f>SUM(D8:D9)</f>
        <v>3707.55</v>
      </c>
      <c r="E10" s="53"/>
      <c r="F10" s="50"/>
      <c r="G10" s="50"/>
      <c r="H10" s="53">
        <f>SUM(H8:H9)</f>
        <v>2795.32</v>
      </c>
      <c r="I10" s="50"/>
      <c r="J10" s="50"/>
      <c r="K10" s="55"/>
    </row>
    <row r="11" spans="1:11" ht="18.75" hidden="1">
      <c r="A11" s="47"/>
      <c r="B11" s="47" t="s">
        <v>129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7.5" customHeight="1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8.25" customHeight="1" hidden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8" ht="18.75" hidden="1">
      <c r="A14" s="47"/>
      <c r="B14" s="56" t="s">
        <v>95</v>
      </c>
      <c r="C14" s="416" t="s">
        <v>14</v>
      </c>
      <c r="D14" s="417"/>
      <c r="E14" s="254"/>
      <c r="F14" s="51"/>
      <c r="G14" s="51"/>
      <c r="H14" s="51"/>
      <c r="I14" s="51" t="s">
        <v>17</v>
      </c>
      <c r="J14" s="55"/>
      <c r="K14" s="55"/>
      <c r="L14" s="58"/>
      <c r="M14" s="58"/>
      <c r="N14" s="58"/>
      <c r="O14" s="58"/>
      <c r="P14" s="58"/>
      <c r="Q14" s="58"/>
      <c r="R14" s="58"/>
    </row>
    <row r="15" spans="1:18" ht="14.25" customHeight="1" hidden="1">
      <c r="A15" s="47"/>
      <c r="B15" s="59"/>
      <c r="C15" s="418"/>
      <c r="D15" s="419"/>
      <c r="E15" s="255"/>
      <c r="F15" s="51"/>
      <c r="G15" s="51"/>
      <c r="H15" s="51" t="s">
        <v>105</v>
      </c>
      <c r="I15" s="51"/>
      <c r="J15" s="55"/>
      <c r="K15" s="55"/>
      <c r="L15" s="58"/>
      <c r="M15" s="58"/>
      <c r="N15" s="58"/>
      <c r="O15" s="58"/>
      <c r="P15" s="58"/>
      <c r="Q15" s="58"/>
      <c r="R15" s="58"/>
    </row>
    <row r="16" spans="1:18" ht="3.75" customHeight="1" hidden="1">
      <c r="A16" s="47"/>
      <c r="B16" s="61"/>
      <c r="C16" s="50"/>
      <c r="D16" s="50"/>
      <c r="E16" s="50"/>
      <c r="F16" s="50"/>
      <c r="G16" s="50"/>
      <c r="H16" s="50"/>
      <c r="I16" s="50"/>
      <c r="J16" s="55"/>
      <c r="K16" s="55"/>
      <c r="L16" s="58"/>
      <c r="M16" s="58"/>
      <c r="N16" s="58"/>
      <c r="O16" s="58"/>
      <c r="P16" s="58"/>
      <c r="Q16" s="58"/>
      <c r="R16" s="58"/>
    </row>
    <row r="17" spans="1:18" ht="13.5" customHeight="1" hidden="1">
      <c r="A17" s="47"/>
      <c r="B17" s="50"/>
      <c r="C17" s="50"/>
      <c r="D17" s="50"/>
      <c r="E17" s="50"/>
      <c r="F17" s="50"/>
      <c r="G17" s="50"/>
      <c r="H17" s="50"/>
      <c r="I17" s="50"/>
      <c r="J17" s="55"/>
      <c r="K17" s="55"/>
      <c r="L17" s="58"/>
      <c r="M17" s="58"/>
      <c r="N17" s="58"/>
      <c r="O17" s="58"/>
      <c r="P17" s="58"/>
      <c r="Q17" s="58"/>
      <c r="R17" s="58"/>
    </row>
    <row r="18" spans="1:18" ht="0.75" customHeight="1" hidden="1">
      <c r="A18" s="47"/>
      <c r="B18" s="50"/>
      <c r="C18" s="50"/>
      <c r="D18" s="50"/>
      <c r="E18" s="50"/>
      <c r="F18" s="50"/>
      <c r="G18" s="50"/>
      <c r="H18" s="50"/>
      <c r="I18" s="50"/>
      <c r="J18" s="55"/>
      <c r="K18" s="55"/>
      <c r="L18" s="58"/>
      <c r="M18" s="58"/>
      <c r="N18" s="58"/>
      <c r="O18" s="58"/>
      <c r="P18" s="58"/>
      <c r="Q18" s="58"/>
      <c r="R18" s="58"/>
    </row>
    <row r="19" spans="1:18" ht="14.25" customHeight="1" hidden="1" thickBot="1">
      <c r="A19" s="47"/>
      <c r="B19" s="50"/>
      <c r="C19" s="50"/>
      <c r="D19" s="50"/>
      <c r="E19" s="50"/>
      <c r="F19" s="50"/>
      <c r="G19" s="50"/>
      <c r="H19" s="50"/>
      <c r="I19" s="50"/>
      <c r="J19" s="55"/>
      <c r="K19" s="55"/>
      <c r="L19" s="58"/>
      <c r="M19" s="58"/>
      <c r="N19" s="58"/>
      <c r="O19" s="58"/>
      <c r="P19" s="58"/>
      <c r="Q19" s="58"/>
      <c r="R19" s="58"/>
    </row>
    <row r="20" spans="1:18" ht="0.75" customHeight="1" hidden="1">
      <c r="A20" s="47"/>
      <c r="B20" s="50"/>
      <c r="C20" s="50"/>
      <c r="D20" s="50"/>
      <c r="E20" s="50"/>
      <c r="F20" s="50"/>
      <c r="G20" s="50"/>
      <c r="H20" s="50"/>
      <c r="I20" s="50"/>
      <c r="J20" s="55"/>
      <c r="K20" s="55"/>
      <c r="L20" s="58"/>
      <c r="M20" s="58"/>
      <c r="N20" s="58"/>
      <c r="O20" s="58"/>
      <c r="P20" s="58"/>
      <c r="Q20" s="58"/>
      <c r="R20" s="58"/>
    </row>
    <row r="21" spans="1:18" ht="19.5" hidden="1" thickBot="1">
      <c r="A21" s="47"/>
      <c r="B21" s="50"/>
      <c r="C21" s="50"/>
      <c r="D21" s="50"/>
      <c r="E21" s="50"/>
      <c r="F21" s="50"/>
      <c r="G21" s="62" t="s">
        <v>130</v>
      </c>
      <c r="H21" s="63" t="s">
        <v>85</v>
      </c>
      <c r="I21" s="50"/>
      <c r="J21" s="55"/>
      <c r="K21" s="55"/>
      <c r="L21" s="58"/>
      <c r="M21" s="58"/>
      <c r="N21" s="58"/>
      <c r="O21" s="58"/>
      <c r="P21" s="58"/>
      <c r="Q21" s="58"/>
      <c r="R21" s="58"/>
    </row>
    <row r="22" spans="1:18" ht="18.75" hidden="1">
      <c r="A22" s="47"/>
      <c r="B22" s="64" t="s">
        <v>63</v>
      </c>
      <c r="C22" s="64"/>
      <c r="D22" s="64"/>
      <c r="E22" s="64"/>
      <c r="F22" s="53"/>
      <c r="G22" s="50">
        <v>347.8</v>
      </c>
      <c r="H22" s="50">
        <v>7.55</v>
      </c>
      <c r="I22" s="54">
        <f>G22*H22</f>
        <v>2625.89</v>
      </c>
      <c r="J22" s="55"/>
      <c r="K22" s="55"/>
      <c r="L22" s="58"/>
      <c r="M22" s="58"/>
      <c r="N22" s="58"/>
      <c r="O22" s="58"/>
      <c r="P22" s="58"/>
      <c r="Q22" s="58"/>
      <c r="R22" s="58"/>
    </row>
    <row r="23" spans="1:18" ht="18.75" hidden="1">
      <c r="A23" s="47"/>
      <c r="B23" s="64" t="s">
        <v>64</v>
      </c>
      <c r="C23" s="64"/>
      <c r="D23" s="64"/>
      <c r="E23" s="64"/>
      <c r="F23" s="50"/>
      <c r="G23" s="50"/>
      <c r="H23" s="50"/>
      <c r="I23" s="50"/>
      <c r="J23" s="55"/>
      <c r="K23" s="55"/>
      <c r="L23" s="58"/>
      <c r="M23" s="58"/>
      <c r="N23" s="58"/>
      <c r="O23" s="58"/>
      <c r="P23" s="58"/>
      <c r="Q23" s="58"/>
      <c r="R23" s="58"/>
    </row>
    <row r="24" spans="1:18" ht="2.25" customHeight="1" hidden="1">
      <c r="A24" s="47"/>
      <c r="B24" s="64" t="s">
        <v>65</v>
      </c>
      <c r="C24" s="64" t="s">
        <v>66</v>
      </c>
      <c r="D24" s="64"/>
      <c r="E24" s="64"/>
      <c r="F24" s="50"/>
      <c r="G24" s="50"/>
      <c r="H24" s="50"/>
      <c r="I24" s="50"/>
      <c r="J24" s="55"/>
      <c r="K24" s="55"/>
      <c r="L24" s="58"/>
      <c r="M24" s="58"/>
      <c r="N24" s="58"/>
      <c r="O24" s="58"/>
      <c r="P24" s="58"/>
      <c r="Q24" s="58"/>
      <c r="R24" s="58"/>
    </row>
    <row r="25" spans="1:18" ht="14.25" customHeight="1" hidden="1">
      <c r="A25" s="47"/>
      <c r="B25" s="64" t="s">
        <v>67</v>
      </c>
      <c r="C25" s="64"/>
      <c r="D25" s="64"/>
      <c r="E25" s="64"/>
      <c r="F25" s="50"/>
      <c r="G25" s="50"/>
      <c r="H25" s="50"/>
      <c r="I25" s="50"/>
      <c r="J25" s="55"/>
      <c r="K25" s="55"/>
      <c r="L25" s="58"/>
      <c r="M25" s="58"/>
      <c r="N25" s="58"/>
      <c r="O25" s="58"/>
      <c r="P25" s="58"/>
      <c r="Q25" s="58"/>
      <c r="R25" s="58"/>
    </row>
    <row r="26" spans="1:18" ht="18.75" hidden="1">
      <c r="A26" s="47"/>
      <c r="B26" s="50"/>
      <c r="C26" s="50"/>
      <c r="D26" s="50"/>
      <c r="E26" s="50"/>
      <c r="F26" s="50"/>
      <c r="G26" s="50"/>
      <c r="H26" s="50"/>
      <c r="I26" s="50"/>
      <c r="J26" s="55"/>
      <c r="K26" s="55"/>
      <c r="L26" s="58"/>
      <c r="M26" s="58"/>
      <c r="N26" s="58"/>
      <c r="O26" s="58"/>
      <c r="P26" s="58"/>
      <c r="Q26" s="58"/>
      <c r="R26" s="58"/>
    </row>
    <row r="27" spans="1:18" ht="0.75" customHeight="1" hidden="1">
      <c r="A27" s="47"/>
      <c r="B27" s="50"/>
      <c r="C27" s="50"/>
      <c r="D27" s="50"/>
      <c r="E27" s="50"/>
      <c r="F27" s="50"/>
      <c r="G27" s="50"/>
      <c r="H27" s="50"/>
      <c r="I27" s="50"/>
      <c r="J27" s="55"/>
      <c r="K27" s="55"/>
      <c r="L27" s="58"/>
      <c r="M27" s="58"/>
      <c r="N27" s="58"/>
      <c r="O27" s="58"/>
      <c r="P27" s="58"/>
      <c r="Q27" s="58"/>
      <c r="R27" s="58"/>
    </row>
    <row r="28" spans="1:18" ht="3.75" customHeight="1" hidden="1">
      <c r="A28" s="47"/>
      <c r="B28" s="50"/>
      <c r="C28" s="50"/>
      <c r="D28" s="50"/>
      <c r="E28" s="50"/>
      <c r="F28" s="50"/>
      <c r="G28" s="50"/>
      <c r="H28" s="50"/>
      <c r="I28" s="50"/>
      <c r="J28" s="55"/>
      <c r="K28" s="55"/>
      <c r="L28" s="58"/>
      <c r="M28" s="58"/>
      <c r="N28" s="58"/>
      <c r="O28" s="58"/>
      <c r="P28" s="58"/>
      <c r="Q28" s="58"/>
      <c r="R28" s="58"/>
    </row>
    <row r="29" spans="1:18" ht="18.75" hidden="1">
      <c r="A29" s="47"/>
      <c r="B29" s="50"/>
      <c r="C29" s="50"/>
      <c r="D29" s="50"/>
      <c r="E29" s="50"/>
      <c r="F29" s="50"/>
      <c r="G29" s="50"/>
      <c r="H29" s="50"/>
      <c r="I29" s="50"/>
      <c r="J29" s="55"/>
      <c r="K29" s="55"/>
      <c r="L29" s="58"/>
      <c r="M29" s="58"/>
      <c r="N29" s="58"/>
      <c r="O29" s="58"/>
      <c r="P29" s="58"/>
      <c r="Q29" s="58"/>
      <c r="R29" s="58"/>
    </row>
    <row r="30" spans="1:18" ht="0.75" customHeight="1" hidden="1">
      <c r="A30" s="47"/>
      <c r="B30" s="50"/>
      <c r="C30" s="50"/>
      <c r="D30" s="50"/>
      <c r="E30" s="50"/>
      <c r="F30" s="50"/>
      <c r="G30" s="50"/>
      <c r="H30" s="50"/>
      <c r="I30" s="50"/>
      <c r="J30" s="55"/>
      <c r="K30" s="55"/>
      <c r="L30" s="58"/>
      <c r="M30" s="58"/>
      <c r="N30" s="58"/>
      <c r="O30" s="58"/>
      <c r="P30" s="58"/>
      <c r="Q30" s="58"/>
      <c r="R30" s="58"/>
    </row>
    <row r="31" spans="1:18" ht="18.75" hidden="1">
      <c r="A31" s="47"/>
      <c r="B31" s="50"/>
      <c r="C31" s="50"/>
      <c r="D31" s="50"/>
      <c r="E31" s="50"/>
      <c r="F31" s="50"/>
      <c r="G31" s="50"/>
      <c r="H31" s="50"/>
      <c r="I31" s="50"/>
      <c r="J31" s="55"/>
      <c r="K31" s="55"/>
      <c r="L31" s="58"/>
      <c r="M31" s="58"/>
      <c r="N31" s="58"/>
      <c r="O31" s="58"/>
      <c r="P31" s="58"/>
      <c r="Q31" s="58"/>
      <c r="R31" s="58"/>
    </row>
    <row r="32" spans="1:18" ht="18.75" hidden="1">
      <c r="A32" s="47"/>
      <c r="B32" s="50"/>
      <c r="C32" s="50"/>
      <c r="D32" s="50"/>
      <c r="E32" s="50"/>
      <c r="F32" s="50"/>
      <c r="G32" s="50"/>
      <c r="H32" s="50"/>
      <c r="I32" s="50"/>
      <c r="J32" s="55"/>
      <c r="K32" s="55"/>
      <c r="L32" s="58"/>
      <c r="M32" s="58"/>
      <c r="N32" s="58"/>
      <c r="O32" s="58"/>
      <c r="P32" s="58"/>
      <c r="Q32" s="58"/>
      <c r="R32" s="58"/>
    </row>
    <row r="33" spans="1:18" ht="18.75" hidden="1">
      <c r="A33" s="47"/>
      <c r="B33" s="50"/>
      <c r="C33" s="50"/>
      <c r="D33" s="50"/>
      <c r="E33" s="50"/>
      <c r="F33" s="50"/>
      <c r="G33" s="51"/>
      <c r="H33" s="51"/>
      <c r="I33" s="65"/>
      <c r="J33" s="55"/>
      <c r="K33" s="55"/>
      <c r="L33" s="58"/>
      <c r="M33" s="58"/>
      <c r="N33" s="58"/>
      <c r="O33" s="58"/>
      <c r="P33" s="58"/>
      <c r="Q33" s="58"/>
      <c r="R33" s="58"/>
    </row>
    <row r="34" spans="1:18" ht="18.75" hidden="1">
      <c r="A34" s="47"/>
      <c r="B34" s="50"/>
      <c r="C34" s="50"/>
      <c r="D34" s="50"/>
      <c r="E34" s="50"/>
      <c r="F34" s="50"/>
      <c r="G34" s="50"/>
      <c r="H34" s="50" t="s">
        <v>18</v>
      </c>
      <c r="I34" s="66">
        <f>SUM(I17:I33)</f>
        <v>2625.89</v>
      </c>
      <c r="J34" s="55"/>
      <c r="K34" s="55"/>
      <c r="L34" s="58"/>
      <c r="M34" s="58"/>
      <c r="N34" s="58"/>
      <c r="O34" s="58"/>
      <c r="P34" s="58"/>
      <c r="Q34" s="58"/>
      <c r="R34" s="58"/>
    </row>
    <row r="35" spans="1:11" ht="15">
      <c r="A35" s="420" t="s">
        <v>131</v>
      </c>
      <c r="B35" s="420"/>
      <c r="C35" s="420"/>
      <c r="D35" s="420"/>
      <c r="E35" s="420"/>
      <c r="F35" s="420"/>
      <c r="G35" s="420"/>
      <c r="H35" s="420"/>
      <c r="I35" s="420"/>
      <c r="J35" s="420"/>
      <c r="K35" s="420"/>
    </row>
    <row r="36" spans="1:30" ht="15">
      <c r="A36" s="420"/>
      <c r="B36" s="420"/>
      <c r="C36" s="420"/>
      <c r="D36" s="420"/>
      <c r="E36" s="420"/>
      <c r="F36" s="420"/>
      <c r="G36" s="420"/>
      <c r="H36" s="420"/>
      <c r="I36" s="420"/>
      <c r="J36" s="420"/>
      <c r="K36" s="420"/>
      <c r="V36" s="58"/>
      <c r="W36" s="58"/>
      <c r="X36" s="58"/>
      <c r="Y36" s="58"/>
      <c r="Z36" s="58"/>
      <c r="AA36" s="58"/>
      <c r="AB36" s="58"/>
      <c r="AC36" s="58"/>
      <c r="AD36" s="58"/>
    </row>
    <row r="37" spans="1:30" ht="18.75" hidden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V37" s="58"/>
      <c r="W37" s="58"/>
      <c r="X37" s="58"/>
      <c r="Y37" s="58"/>
      <c r="Z37" s="58"/>
      <c r="AA37" s="58"/>
      <c r="AB37" s="58"/>
      <c r="AC37" s="58"/>
      <c r="AD37" s="58"/>
    </row>
    <row r="38" spans="1:30" ht="18.75" hidden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V38" s="58"/>
      <c r="W38" s="58"/>
      <c r="X38" s="58"/>
      <c r="Y38" s="58"/>
      <c r="Z38" s="58"/>
      <c r="AA38" s="58"/>
      <c r="AB38" s="58"/>
      <c r="AC38" s="58"/>
      <c r="AD38" s="58"/>
    </row>
    <row r="39" spans="1:30" ht="18.75">
      <c r="A39" s="67"/>
      <c r="B39" s="68"/>
      <c r="C39" s="68"/>
      <c r="D39" s="68"/>
      <c r="E39" s="68"/>
      <c r="F39" s="68"/>
      <c r="G39" s="68"/>
      <c r="H39" s="67"/>
      <c r="I39" s="67"/>
      <c r="J39" s="47"/>
      <c r="K39" s="47"/>
      <c r="V39" s="58"/>
      <c r="W39" s="464"/>
      <c r="X39" s="464"/>
      <c r="Y39" s="464"/>
      <c r="Z39" s="464"/>
      <c r="AA39" s="464"/>
      <c r="AB39" s="58"/>
      <c r="AC39" s="58"/>
      <c r="AD39" s="58"/>
    </row>
    <row r="40" spans="1:30" ht="18.75">
      <c r="A40" s="67"/>
      <c r="B40" s="67" t="s">
        <v>132</v>
      </c>
      <c r="C40" s="68"/>
      <c r="D40" s="68"/>
      <c r="E40" s="68"/>
      <c r="F40" s="68"/>
      <c r="G40" s="67"/>
      <c r="H40" s="68"/>
      <c r="I40" s="67"/>
      <c r="J40" s="47"/>
      <c r="K40" s="47"/>
      <c r="V40" s="262"/>
      <c r="W40" s="263"/>
      <c r="X40" s="263"/>
      <c r="Y40" s="263"/>
      <c r="Z40" s="263"/>
      <c r="AA40" s="263"/>
      <c r="AB40" s="58"/>
      <c r="AC40" s="58"/>
      <c r="AD40" s="58"/>
    </row>
    <row r="41" spans="1:30" ht="18.75">
      <c r="A41" s="67"/>
      <c r="B41" s="68" t="s">
        <v>133</v>
      </c>
      <c r="C41" s="67" t="s">
        <v>134</v>
      </c>
      <c r="D41" s="67"/>
      <c r="E41" s="67"/>
      <c r="F41" s="68"/>
      <c r="G41" s="67"/>
      <c r="H41" s="68"/>
      <c r="I41" s="67"/>
      <c r="J41" s="47"/>
      <c r="K41" s="47"/>
      <c r="V41" s="264"/>
      <c r="W41" s="265"/>
      <c r="X41" s="265"/>
      <c r="Y41" s="265"/>
      <c r="Z41" s="265"/>
      <c r="AA41" s="265"/>
      <c r="AB41" s="58"/>
      <c r="AC41" s="58"/>
      <c r="AD41" s="58"/>
    </row>
    <row r="42" spans="1:30" ht="18.75">
      <c r="A42" s="67"/>
      <c r="B42" s="68" t="s">
        <v>135</v>
      </c>
      <c r="C42" s="69">
        <v>365.1</v>
      </c>
      <c r="D42" s="67" t="s">
        <v>136</v>
      </c>
      <c r="E42" s="67"/>
      <c r="F42" s="68"/>
      <c r="G42" s="67"/>
      <c r="H42" s="68"/>
      <c r="I42" s="67"/>
      <c r="J42" s="47"/>
      <c r="K42" s="47"/>
      <c r="V42" s="264"/>
      <c r="W42" s="266"/>
      <c r="X42" s="266"/>
      <c r="Y42" s="266"/>
      <c r="Z42" s="265"/>
      <c r="AA42" s="266"/>
      <c r="AB42" s="58"/>
      <c r="AC42" s="58"/>
      <c r="AD42" s="58"/>
    </row>
    <row r="43" spans="1:30" ht="18" customHeight="1">
      <c r="A43" s="67"/>
      <c r="B43" s="68" t="s">
        <v>137</v>
      </c>
      <c r="C43" s="70" t="s">
        <v>184</v>
      </c>
      <c r="D43" s="67" t="s">
        <v>231</v>
      </c>
      <c r="E43" s="67"/>
      <c r="F43" s="67"/>
      <c r="G43" s="68"/>
      <c r="H43" s="68"/>
      <c r="I43" s="67"/>
      <c r="J43" s="47"/>
      <c r="K43" s="47"/>
      <c r="V43" s="264"/>
      <c r="W43" s="266"/>
      <c r="X43" s="266"/>
      <c r="Y43" s="266"/>
      <c r="Z43" s="265"/>
      <c r="AA43" s="267"/>
      <c r="AB43" s="58"/>
      <c r="AC43" s="58"/>
      <c r="AD43" s="58"/>
    </row>
    <row r="44" spans="1:30" ht="18" customHeight="1">
      <c r="A44" s="67"/>
      <c r="B44" s="68"/>
      <c r="C44" s="70"/>
      <c r="D44" s="67"/>
      <c r="E44" s="67"/>
      <c r="F44" s="67"/>
      <c r="G44" s="68"/>
      <c r="H44" s="68"/>
      <c r="I44" s="67"/>
      <c r="J44" s="47"/>
      <c r="K44" s="47"/>
      <c r="V44" s="264"/>
      <c r="W44" s="266"/>
      <c r="X44" s="268"/>
      <c r="Y44" s="268"/>
      <c r="Z44" s="265"/>
      <c r="AA44" s="269"/>
      <c r="AB44" s="58"/>
      <c r="AC44" s="58"/>
      <c r="AD44" s="58"/>
    </row>
    <row r="45" spans="1:30" s="77" customFormat="1" ht="56.25">
      <c r="A45" s="71"/>
      <c r="B45" s="72"/>
      <c r="C45" s="73"/>
      <c r="D45" s="71"/>
      <c r="E45" s="71"/>
      <c r="F45" s="71"/>
      <c r="G45" s="74" t="s">
        <v>140</v>
      </c>
      <c r="H45" s="75" t="s">
        <v>1</v>
      </c>
      <c r="I45" s="75" t="s">
        <v>2</v>
      </c>
      <c r="J45" s="76" t="s">
        <v>141</v>
      </c>
      <c r="K45" s="76" t="s">
        <v>142</v>
      </c>
      <c r="V45" s="264"/>
      <c r="W45" s="266"/>
      <c r="X45" s="266"/>
      <c r="Y45" s="266"/>
      <c r="Z45" s="265"/>
      <c r="AA45" s="267"/>
      <c r="AB45" s="227"/>
      <c r="AC45" s="227"/>
      <c r="AD45" s="227"/>
    </row>
    <row r="46" spans="1:30" ht="18.75">
      <c r="A46" s="67"/>
      <c r="B46" s="68"/>
      <c r="C46" s="70"/>
      <c r="D46" s="67"/>
      <c r="E46" s="67"/>
      <c r="F46" s="67"/>
      <c r="G46" s="78" t="s">
        <v>25</v>
      </c>
      <c r="H46" s="78" t="s">
        <v>25</v>
      </c>
      <c r="I46" s="78" t="s">
        <v>25</v>
      </c>
      <c r="J46" s="79"/>
      <c r="K46" s="79"/>
      <c r="V46" s="264"/>
      <c r="W46" s="266"/>
      <c r="X46" s="266"/>
      <c r="Y46" s="266"/>
      <c r="Z46" s="265"/>
      <c r="AA46" s="267"/>
      <c r="AB46" s="58"/>
      <c r="AC46" s="58"/>
      <c r="AD46" s="58"/>
    </row>
    <row r="47" spans="1:30" ht="33" customHeight="1">
      <c r="A47" s="67"/>
      <c r="B47" s="421" t="s">
        <v>143</v>
      </c>
      <c r="C47" s="421"/>
      <c r="D47" s="421"/>
      <c r="E47" s="421"/>
      <c r="F47" s="421"/>
      <c r="G47" s="80">
        <f>G49+G50</f>
        <v>12.58</v>
      </c>
      <c r="H47" s="81">
        <f>ROUND(G47*C42,2)-0.01</f>
        <v>4592.95</v>
      </c>
      <c r="I47" s="81">
        <f>N48+O48</f>
        <v>2802.33</v>
      </c>
      <c r="J47" s="82">
        <f>J49+J50</f>
        <v>2632.361</v>
      </c>
      <c r="K47" s="82">
        <f>K49+K50</f>
        <v>169.96900000000005</v>
      </c>
      <c r="L47" s="226" t="s">
        <v>223</v>
      </c>
      <c r="M47" s="226" t="s">
        <v>224</v>
      </c>
      <c r="N47" s="142" t="s">
        <v>144</v>
      </c>
      <c r="O47" s="142" t="s">
        <v>145</v>
      </c>
      <c r="P47" s="142" t="s">
        <v>183</v>
      </c>
      <c r="Q47" s="142" t="s">
        <v>146</v>
      </c>
      <c r="R47" s="142"/>
      <c r="V47" s="264"/>
      <c r="W47" s="266"/>
      <c r="X47" s="266"/>
      <c r="Y47" s="266"/>
      <c r="Z47" s="265"/>
      <c r="AA47" s="267"/>
      <c r="AB47" s="58"/>
      <c r="AC47" s="58"/>
      <c r="AD47" s="58"/>
    </row>
    <row r="48" spans="1:30" ht="18" customHeight="1">
      <c r="A48" s="67"/>
      <c r="B48" s="422" t="s">
        <v>147</v>
      </c>
      <c r="C48" s="423"/>
      <c r="D48" s="423"/>
      <c r="E48" s="423"/>
      <c r="F48" s="424"/>
      <c r="G48" s="80"/>
      <c r="H48" s="84"/>
      <c r="I48" s="84"/>
      <c r="J48" s="79"/>
      <c r="K48" s="79"/>
      <c r="L48" s="277">
        <v>4429.6900000000005</v>
      </c>
      <c r="M48" s="277">
        <v>6220.309999999999</v>
      </c>
      <c r="N48" s="278">
        <v>2802.33</v>
      </c>
      <c r="O48" s="278">
        <v>0</v>
      </c>
      <c r="P48" s="211">
        <v>0</v>
      </c>
      <c r="Q48" s="278">
        <v>0</v>
      </c>
      <c r="R48" s="279">
        <v>377.37</v>
      </c>
      <c r="V48" s="264"/>
      <c r="W48" s="266"/>
      <c r="X48" s="266"/>
      <c r="Y48" s="266"/>
      <c r="Z48" s="265"/>
      <c r="AA48" s="267"/>
      <c r="AB48" s="58"/>
      <c r="AC48" s="58"/>
      <c r="AD48" s="58"/>
    </row>
    <row r="49" spans="1:30" ht="18" customHeight="1">
      <c r="A49" s="67"/>
      <c r="B49" s="425" t="s">
        <v>11</v>
      </c>
      <c r="C49" s="425"/>
      <c r="D49" s="425"/>
      <c r="E49" s="425"/>
      <c r="F49" s="425"/>
      <c r="G49" s="80">
        <f>G59</f>
        <v>7.21</v>
      </c>
      <c r="H49" s="84">
        <f>ROUND(G49*C42,2)</f>
        <v>2632.37</v>
      </c>
      <c r="I49" s="84">
        <f>H49</f>
        <v>2632.37</v>
      </c>
      <c r="J49" s="82">
        <f>H59</f>
        <v>2632.361</v>
      </c>
      <c r="K49" s="82">
        <f>I49-J49</f>
        <v>0.009000000000014552</v>
      </c>
      <c r="V49" s="264"/>
      <c r="W49" s="266"/>
      <c r="X49" s="266"/>
      <c r="Y49" s="266"/>
      <c r="Z49" s="265"/>
      <c r="AA49" s="267"/>
      <c r="AB49" s="58"/>
      <c r="AC49" s="58"/>
      <c r="AD49" s="58"/>
    </row>
    <row r="50" spans="1:30" ht="18.75">
      <c r="A50" s="67"/>
      <c r="B50" s="425" t="s">
        <v>27</v>
      </c>
      <c r="C50" s="425"/>
      <c r="D50" s="425"/>
      <c r="E50" s="425"/>
      <c r="F50" s="425"/>
      <c r="G50" s="80">
        <v>5.37</v>
      </c>
      <c r="H50" s="84">
        <f>ROUND(G50*C42,2)</f>
        <v>1960.59</v>
      </c>
      <c r="I50" s="84">
        <f>I47-I49</f>
        <v>169.96000000000004</v>
      </c>
      <c r="J50" s="82">
        <f>H66</f>
        <v>0</v>
      </c>
      <c r="K50" s="82">
        <f>I50-J50</f>
        <v>169.96000000000004</v>
      </c>
      <c r="V50" s="264"/>
      <c r="W50" s="266"/>
      <c r="X50" s="266"/>
      <c r="Y50" s="266"/>
      <c r="Z50" s="265"/>
      <c r="AA50" s="267"/>
      <c r="AB50" s="58"/>
      <c r="AC50" s="58"/>
      <c r="AD50" s="58"/>
    </row>
    <row r="51" spans="1:30" ht="39" customHeight="1">
      <c r="A51" s="67"/>
      <c r="B51" s="47"/>
      <c r="C51" s="47"/>
      <c r="D51" s="47"/>
      <c r="E51" s="47"/>
      <c r="F51" s="47"/>
      <c r="G51" s="47"/>
      <c r="H51" s="47"/>
      <c r="I51" s="47"/>
      <c r="J51" s="47"/>
      <c r="K51" s="47"/>
      <c r="V51" s="264"/>
      <c r="W51" s="266"/>
      <c r="X51" s="266"/>
      <c r="Y51" s="266"/>
      <c r="Z51" s="265"/>
      <c r="AA51" s="267"/>
      <c r="AB51" s="58"/>
      <c r="AC51" s="58"/>
      <c r="AD51" s="58"/>
    </row>
    <row r="52" spans="1:30" ht="18" customHeight="1">
      <c r="A52" s="47"/>
      <c r="B52" s="68"/>
      <c r="C52" s="70"/>
      <c r="D52" s="67"/>
      <c r="E52" s="67"/>
      <c r="F52" s="67"/>
      <c r="G52" s="140" t="s">
        <v>178</v>
      </c>
      <c r="H52" s="140" t="s">
        <v>1</v>
      </c>
      <c r="I52" s="140" t="s">
        <v>2</v>
      </c>
      <c r="J52" s="141" t="s">
        <v>179</v>
      </c>
      <c r="K52" s="141" t="s">
        <v>221</v>
      </c>
      <c r="V52" s="264"/>
      <c r="W52" s="266"/>
      <c r="X52" s="266"/>
      <c r="Y52" s="266"/>
      <c r="Z52" s="265"/>
      <c r="AA52" s="267"/>
      <c r="AB52" s="58"/>
      <c r="AC52" s="58"/>
      <c r="AD52" s="58"/>
    </row>
    <row r="53" spans="2:30" s="49" customFormat="1" ht="18" customHeight="1">
      <c r="B53" s="426" t="s">
        <v>177</v>
      </c>
      <c r="C53" s="426"/>
      <c r="D53" s="426"/>
      <c r="E53" s="426"/>
      <c r="F53" s="455"/>
      <c r="G53" s="140">
        <f>'12 14 г'!J53</f>
        <v>377.36999999999983</v>
      </c>
      <c r="H53" s="140">
        <f>P48</f>
        <v>0</v>
      </c>
      <c r="I53" s="140">
        <f>Q48</f>
        <v>0</v>
      </c>
      <c r="J53" s="139">
        <f>G53+H53-I53</f>
        <v>377.36999999999983</v>
      </c>
      <c r="K53" s="139">
        <f>I53</f>
        <v>0</v>
      </c>
      <c r="L53" s="49" t="s">
        <v>219</v>
      </c>
      <c r="V53" s="270"/>
      <c r="W53" s="271"/>
      <c r="X53" s="271"/>
      <c r="Y53" s="271"/>
      <c r="Z53" s="271"/>
      <c r="AA53" s="271"/>
      <c r="AB53" s="52"/>
      <c r="AC53" s="52"/>
      <c r="AD53" s="52"/>
    </row>
    <row r="54" spans="1:30" ht="18" customHeight="1">
      <c r="A54" s="47"/>
      <c r="B54" s="90"/>
      <c r="C54" s="90"/>
      <c r="D54" s="167"/>
      <c r="E54" s="167"/>
      <c r="F54" s="167"/>
      <c r="G54" s="91"/>
      <c r="H54" s="92"/>
      <c r="I54" s="92"/>
      <c r="J54" s="93"/>
      <c r="K54" s="244"/>
      <c r="V54" s="58"/>
      <c r="W54" s="58"/>
      <c r="X54" s="58"/>
      <c r="Y54" s="58"/>
      <c r="Z54" s="58"/>
      <c r="AA54" s="58"/>
      <c r="AB54" s="58"/>
      <c r="AC54" s="58"/>
      <c r="AD54" s="58"/>
    </row>
    <row r="55" spans="1:30" ht="56.25" customHeight="1">
      <c r="A55" s="47"/>
      <c r="B55" s="68"/>
      <c r="C55" s="70"/>
      <c r="D55" s="67"/>
      <c r="E55" s="67"/>
      <c r="F55" s="67"/>
      <c r="G55" s="68"/>
      <c r="H55" s="68"/>
      <c r="I55" s="67"/>
      <c r="J55" s="47"/>
      <c r="K55" s="47"/>
      <c r="V55" s="58"/>
      <c r="W55" s="58"/>
      <c r="X55" s="58"/>
      <c r="Y55" s="58"/>
      <c r="Z55" s="58"/>
      <c r="AA55" s="58"/>
      <c r="AB55" s="58"/>
      <c r="AC55" s="58"/>
      <c r="AD55" s="58"/>
    </row>
    <row r="56" spans="1:11" ht="18.75">
      <c r="A56" s="67"/>
      <c r="B56" s="47"/>
      <c r="C56" s="95"/>
      <c r="D56" s="96"/>
      <c r="E56" s="96"/>
      <c r="F56" s="96"/>
      <c r="G56" s="97" t="s">
        <v>140</v>
      </c>
      <c r="H56" s="97" t="s">
        <v>149</v>
      </c>
      <c r="I56" s="67"/>
      <c r="J56" s="47"/>
      <c r="K56" s="47"/>
    </row>
    <row r="57" spans="1:11" ht="18.75">
      <c r="A57" s="67"/>
      <c r="B57" s="47"/>
      <c r="C57" s="95"/>
      <c r="D57" s="96"/>
      <c r="E57" s="96"/>
      <c r="F57" s="96"/>
      <c r="G57" s="78" t="s">
        <v>25</v>
      </c>
      <c r="H57" s="78" t="s">
        <v>25</v>
      </c>
      <c r="I57" s="67"/>
      <c r="J57" s="47"/>
      <c r="K57" s="47"/>
    </row>
    <row r="58" spans="1:12" ht="36.75" customHeight="1">
      <c r="A58" s="98" t="s">
        <v>150</v>
      </c>
      <c r="B58" s="456" t="s">
        <v>176</v>
      </c>
      <c r="C58" s="457"/>
      <c r="D58" s="457"/>
      <c r="E58" s="457"/>
      <c r="F58" s="457"/>
      <c r="G58" s="50"/>
      <c r="H58" s="81">
        <f>ROUND(H59+H66,2)</f>
        <v>2632.36</v>
      </c>
      <c r="I58" s="67"/>
      <c r="J58" s="47"/>
      <c r="K58" s="47"/>
      <c r="L58" s="99">
        <f>I47-H58</f>
        <v>169.9699999999998</v>
      </c>
    </row>
    <row r="59" spans="1:12" ht="18.75">
      <c r="A59" s="100" t="s">
        <v>152</v>
      </c>
      <c r="B59" s="428" t="s">
        <v>153</v>
      </c>
      <c r="C59" s="429"/>
      <c r="D59" s="429"/>
      <c r="E59" s="429"/>
      <c r="F59" s="430"/>
      <c r="G59" s="101">
        <f>G60+G61+G63+G65</f>
        <v>7.21</v>
      </c>
      <c r="H59" s="258">
        <f>H60+H61+H63+H65</f>
        <v>2632.361</v>
      </c>
      <c r="I59" s="67"/>
      <c r="J59" s="47"/>
      <c r="K59" s="47"/>
      <c r="L59" s="103" t="e">
        <f>G72+L58</f>
        <v>#VALUE!</v>
      </c>
    </row>
    <row r="60" spans="1:11" ht="34.5" customHeight="1">
      <c r="A60" s="256" t="s">
        <v>154</v>
      </c>
      <c r="B60" s="431" t="s">
        <v>155</v>
      </c>
      <c r="C60" s="432"/>
      <c r="D60" s="432"/>
      <c r="E60" s="432"/>
      <c r="F60" s="432"/>
      <c r="G60" s="257">
        <v>1.34</v>
      </c>
      <c r="H60" s="258">
        <f>ROUND(G60*C42,2)</f>
        <v>489.23</v>
      </c>
      <c r="I60" s="67"/>
      <c r="J60" s="47"/>
      <c r="K60" s="106"/>
    </row>
    <row r="61" spans="1:11" ht="18.75">
      <c r="A61" s="425" t="s">
        <v>156</v>
      </c>
      <c r="B61" s="433" t="s">
        <v>157</v>
      </c>
      <c r="C61" s="434"/>
      <c r="D61" s="434"/>
      <c r="E61" s="434"/>
      <c r="F61" s="434"/>
      <c r="G61" s="435">
        <v>2.02</v>
      </c>
      <c r="H61" s="436">
        <f>ROUND(G61*C42,2)</f>
        <v>737.5</v>
      </c>
      <c r="I61" s="67"/>
      <c r="J61" s="47"/>
      <c r="K61" s="47"/>
    </row>
    <row r="62" spans="1:11" ht="18.75" customHeight="1">
      <c r="A62" s="425"/>
      <c r="B62" s="434"/>
      <c r="C62" s="434"/>
      <c r="D62" s="434"/>
      <c r="E62" s="434"/>
      <c r="F62" s="434"/>
      <c r="G62" s="435"/>
      <c r="H62" s="436"/>
      <c r="I62" s="67"/>
      <c r="J62" s="47"/>
      <c r="K62" s="47"/>
    </row>
    <row r="63" spans="1:11" ht="21" customHeight="1">
      <c r="A63" s="425" t="s">
        <v>158</v>
      </c>
      <c r="B63" s="433" t="s">
        <v>159</v>
      </c>
      <c r="C63" s="434"/>
      <c r="D63" s="434"/>
      <c r="E63" s="434"/>
      <c r="F63" s="434"/>
      <c r="G63" s="435">
        <v>1.31</v>
      </c>
      <c r="H63" s="436">
        <f>G63*C42</f>
        <v>478.28100000000006</v>
      </c>
      <c r="I63" s="67"/>
      <c r="J63" s="47"/>
      <c r="K63" s="47"/>
    </row>
    <row r="64" spans="1:11" ht="18.75">
      <c r="A64" s="425"/>
      <c r="B64" s="434"/>
      <c r="C64" s="434"/>
      <c r="D64" s="434"/>
      <c r="E64" s="434"/>
      <c r="F64" s="434"/>
      <c r="G64" s="435"/>
      <c r="H64" s="436"/>
      <c r="I64" s="67"/>
      <c r="J64" s="47"/>
      <c r="K64" s="47"/>
    </row>
    <row r="65" spans="1:11" ht="37.5">
      <c r="A65" s="256" t="s">
        <v>160</v>
      </c>
      <c r="B65" s="434" t="s">
        <v>161</v>
      </c>
      <c r="C65" s="434"/>
      <c r="D65" s="434"/>
      <c r="E65" s="434"/>
      <c r="F65" s="434"/>
      <c r="G65" s="97">
        <v>2.54</v>
      </c>
      <c r="H65" s="107">
        <f>ROUND(G65*C42,2)</f>
        <v>927.35</v>
      </c>
      <c r="I65" s="67"/>
      <c r="J65" s="47"/>
      <c r="K65" s="47"/>
    </row>
    <row r="66" spans="1:11" ht="18.75">
      <c r="A66" s="81" t="s">
        <v>162</v>
      </c>
      <c r="B66" s="437" t="s">
        <v>163</v>
      </c>
      <c r="C66" s="438"/>
      <c r="D66" s="438"/>
      <c r="E66" s="438"/>
      <c r="F66" s="438"/>
      <c r="G66" s="81"/>
      <c r="H66" s="81">
        <f>H68+H69+H70</f>
        <v>0</v>
      </c>
      <c r="I66" s="67"/>
      <c r="J66" s="47"/>
      <c r="K66" s="47"/>
    </row>
    <row r="67" spans="1:11" ht="38.25" customHeight="1">
      <c r="A67" s="108"/>
      <c r="B67" s="439" t="s">
        <v>182</v>
      </c>
      <c r="C67" s="432"/>
      <c r="D67" s="432"/>
      <c r="E67" s="432"/>
      <c r="F67" s="432"/>
      <c r="G67" s="109"/>
      <c r="H67" s="109"/>
      <c r="I67" s="67"/>
      <c r="J67" s="47"/>
      <c r="K67" s="47"/>
    </row>
    <row r="68" spans="1:11" ht="18.75" customHeight="1">
      <c r="A68" s="108"/>
      <c r="B68" s="440" t="s">
        <v>175</v>
      </c>
      <c r="C68" s="441"/>
      <c r="D68" s="441"/>
      <c r="E68" s="441"/>
      <c r="F68" s="442"/>
      <c r="G68" s="107"/>
      <c r="H68" s="110"/>
      <c r="I68" s="67"/>
      <c r="J68" s="47"/>
      <c r="K68" s="47"/>
    </row>
    <row r="69" spans="1:11" ht="15" customHeight="1">
      <c r="A69" s="108"/>
      <c r="B69" s="440" t="s">
        <v>175</v>
      </c>
      <c r="C69" s="441"/>
      <c r="D69" s="441"/>
      <c r="E69" s="441"/>
      <c r="F69" s="442"/>
      <c r="G69" s="107"/>
      <c r="H69" s="110"/>
      <c r="I69" s="67"/>
      <c r="J69" s="47"/>
      <c r="K69" s="47"/>
    </row>
    <row r="70" spans="1:11" ht="18.75" customHeight="1">
      <c r="A70" s="108"/>
      <c r="B70" s="440" t="s">
        <v>175</v>
      </c>
      <c r="C70" s="441"/>
      <c r="D70" s="441"/>
      <c r="E70" s="441"/>
      <c r="F70" s="442"/>
      <c r="G70" s="107"/>
      <c r="H70" s="110"/>
      <c r="I70" s="67"/>
      <c r="J70" s="47"/>
      <c r="K70" s="47"/>
    </row>
    <row r="71" spans="1:11" ht="18.75">
      <c r="A71" s="108"/>
      <c r="B71" s="111"/>
      <c r="C71" s="112"/>
      <c r="D71" s="112"/>
      <c r="E71" s="112"/>
      <c r="F71" s="112"/>
      <c r="G71" s="114"/>
      <c r="H71" s="67"/>
      <c r="I71" s="67"/>
      <c r="J71" s="47"/>
      <c r="K71" s="47"/>
    </row>
    <row r="72" spans="1:11" ht="18.75">
      <c r="A72" s="108"/>
      <c r="B72" s="111"/>
      <c r="C72" s="112"/>
      <c r="D72" s="112"/>
      <c r="E72" s="112"/>
      <c r="F72" s="112"/>
      <c r="G72" s="443" t="s">
        <v>27</v>
      </c>
      <c r="H72" s="444"/>
      <c r="I72" s="452" t="s">
        <v>148</v>
      </c>
      <c r="J72" s="444"/>
      <c r="K72" s="47"/>
    </row>
    <row r="73" spans="1:11" ht="18.75">
      <c r="A73" s="108"/>
      <c r="B73" s="111"/>
      <c r="C73" s="112"/>
      <c r="D73" s="112"/>
      <c r="E73" s="112"/>
      <c r="F73" s="112"/>
      <c r="G73" s="453" t="s">
        <v>25</v>
      </c>
      <c r="H73" s="454"/>
      <c r="I73" s="453" t="s">
        <v>25</v>
      </c>
      <c r="J73" s="454"/>
      <c r="K73" s="47"/>
    </row>
    <row r="74" spans="1:13" s="58" customFormat="1" ht="18.75">
      <c r="A74" s="108"/>
      <c r="B74" s="461" t="s">
        <v>228</v>
      </c>
      <c r="C74" s="462"/>
      <c r="D74" s="462"/>
      <c r="E74" s="462"/>
      <c r="F74" s="463"/>
      <c r="G74" s="435">
        <f>'12 14 г'!G75:H75</f>
        <v>-25301.800000000003</v>
      </c>
      <c r="H74" s="447"/>
      <c r="I74" s="435">
        <f>'12 14 г'!I75:J75</f>
        <v>0</v>
      </c>
      <c r="J74" s="447"/>
      <c r="K74" s="55"/>
      <c r="L74" s="115" t="s">
        <v>168</v>
      </c>
      <c r="M74" s="115" t="s">
        <v>169</v>
      </c>
    </row>
    <row r="75" spans="1:13" ht="18.75">
      <c r="A75" s="68"/>
      <c r="B75" s="461" t="s">
        <v>229</v>
      </c>
      <c r="C75" s="462"/>
      <c r="D75" s="462"/>
      <c r="E75" s="462"/>
      <c r="F75" s="463"/>
      <c r="G75" s="435">
        <f>G74+I47-H58+K53</f>
        <v>-25131.83</v>
      </c>
      <c r="H75" s="447"/>
      <c r="I75" s="448">
        <f>I74+I53-K53</f>
        <v>0</v>
      </c>
      <c r="J75" s="447"/>
      <c r="K75" s="47"/>
      <c r="L75" s="85">
        <f>G75</f>
        <v>-25131.83</v>
      </c>
      <c r="M75" s="85">
        <f>I75</f>
        <v>0</v>
      </c>
    </row>
    <row r="76" spans="1:11" ht="18.75">
      <c r="A76" s="67"/>
      <c r="B76" s="67"/>
      <c r="C76" s="67"/>
      <c r="D76" s="67"/>
      <c r="E76" s="67"/>
      <c r="F76" s="67"/>
      <c r="G76" s="69"/>
      <c r="H76" s="69"/>
      <c r="I76" s="67"/>
      <c r="J76" s="47"/>
      <c r="K76" s="47"/>
    </row>
    <row r="77" spans="1:17" ht="4.5" customHeight="1">
      <c r="A77" s="67"/>
      <c r="B77" s="47"/>
      <c r="C77" s="47"/>
      <c r="D77" s="47"/>
      <c r="E77" s="47"/>
      <c r="F77" s="47"/>
      <c r="G77" s="116"/>
      <c r="H77" s="117" t="s">
        <v>171</v>
      </c>
      <c r="I77" s="67"/>
      <c r="J77" s="47"/>
      <c r="K77" s="47"/>
      <c r="L77" s="459"/>
      <c r="M77" s="460"/>
      <c r="N77" s="460"/>
      <c r="O77" s="460"/>
      <c r="P77" s="460"/>
      <c r="Q77" s="460"/>
    </row>
    <row r="78" spans="1:17" ht="18.75">
      <c r="A78" s="67"/>
      <c r="B78" s="111"/>
      <c r="C78" s="112"/>
      <c r="D78" s="112"/>
      <c r="E78" s="112"/>
      <c r="F78" s="112"/>
      <c r="G78" s="453" t="s">
        <v>25</v>
      </c>
      <c r="H78" s="454"/>
      <c r="I78" s="453" t="s">
        <v>25</v>
      </c>
      <c r="J78" s="454"/>
      <c r="K78" s="47"/>
      <c r="L78" s="184"/>
      <c r="M78" s="185"/>
      <c r="N78" s="185"/>
      <c r="O78" s="185"/>
      <c r="P78" s="185"/>
      <c r="Q78" s="185"/>
    </row>
    <row r="79" spans="1:17" ht="18.75">
      <c r="A79" s="67"/>
      <c r="B79" s="445" t="s">
        <v>227</v>
      </c>
      <c r="C79" s="438"/>
      <c r="D79" s="438"/>
      <c r="E79" s="438"/>
      <c r="F79" s="446"/>
      <c r="G79" s="435">
        <f>L48</f>
        <v>4429.6900000000005</v>
      </c>
      <c r="H79" s="447"/>
      <c r="I79" s="435">
        <f>M48</f>
        <v>6220.309999999999</v>
      </c>
      <c r="J79" s="447"/>
      <c r="K79" s="47"/>
      <c r="L79" s="222" t="s">
        <v>225</v>
      </c>
      <c r="M79" s="223">
        <f>G79+H47-I47-I79+M80</f>
        <v>9.094947017729282E-13</v>
      </c>
      <c r="N79" s="185"/>
      <c r="O79" s="185"/>
      <c r="P79" s="185"/>
      <c r="Q79" s="185"/>
    </row>
    <row r="80" spans="1:17" ht="18.75">
      <c r="A80" s="67"/>
      <c r="B80" s="47"/>
      <c r="C80" s="47"/>
      <c r="D80" s="47"/>
      <c r="E80" s="47"/>
      <c r="F80" s="47"/>
      <c r="G80" s="47"/>
      <c r="H80" s="67"/>
      <c r="I80" s="67"/>
      <c r="J80" s="47"/>
      <c r="K80" s="47"/>
      <c r="L80" s="227" t="s">
        <v>226</v>
      </c>
      <c r="M80" s="185">
        <v>0</v>
      </c>
      <c r="N80" s="185"/>
      <c r="O80" s="185"/>
      <c r="P80" s="185"/>
      <c r="Q80" s="185"/>
    </row>
    <row r="81" spans="1:17" ht="18.75">
      <c r="A81" s="221" t="s">
        <v>220</v>
      </c>
      <c r="B81" s="47"/>
      <c r="C81" s="47"/>
      <c r="D81" s="47"/>
      <c r="E81" s="47"/>
      <c r="F81" s="47"/>
      <c r="G81" s="47"/>
      <c r="H81" s="67"/>
      <c r="I81" s="67"/>
      <c r="J81" s="47"/>
      <c r="K81" s="47"/>
      <c r="L81" s="184"/>
      <c r="M81" s="185"/>
      <c r="N81" s="185"/>
      <c r="O81" s="185"/>
      <c r="P81" s="185"/>
      <c r="Q81" s="185"/>
    </row>
    <row r="82" spans="1:17" ht="18.75">
      <c r="A82" s="187" t="s">
        <v>212</v>
      </c>
      <c r="B82" s="47"/>
      <c r="C82" s="47"/>
      <c r="D82" s="47"/>
      <c r="E82" s="47"/>
      <c r="F82" s="47"/>
      <c r="G82" s="47"/>
      <c r="H82" s="67"/>
      <c r="I82" s="228" t="s">
        <v>31</v>
      </c>
      <c r="J82" s="47"/>
      <c r="K82" s="47"/>
      <c r="L82" s="184"/>
      <c r="M82" s="185"/>
      <c r="N82" s="185"/>
      <c r="O82" s="186"/>
      <c r="P82" s="186"/>
      <c r="Q82" s="185"/>
    </row>
    <row r="83" spans="1:17" ht="18.75">
      <c r="A83" s="187" t="s">
        <v>213</v>
      </c>
      <c r="B83" s="47"/>
      <c r="C83" s="47"/>
      <c r="D83" s="47"/>
      <c r="E83" s="47"/>
      <c r="G83" s="47"/>
      <c r="H83" s="67"/>
      <c r="I83" s="228" t="s">
        <v>173</v>
      </c>
      <c r="J83" s="47"/>
      <c r="L83" s="184"/>
      <c r="M83" s="185"/>
      <c r="N83" s="185"/>
      <c r="O83" s="185"/>
      <c r="P83" s="185"/>
      <c r="Q83" s="185"/>
    </row>
    <row r="84" spans="8:17" ht="18.75">
      <c r="H84" s="47"/>
      <c r="I84" s="47"/>
      <c r="J84" s="47"/>
      <c r="K84" s="47"/>
      <c r="L84" s="184"/>
      <c r="M84" s="128"/>
      <c r="N84" s="58"/>
      <c r="O84" s="58"/>
      <c r="P84" s="58"/>
      <c r="Q84" s="128"/>
    </row>
    <row r="85" spans="1:17" ht="18.7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58"/>
      <c r="M85" s="128"/>
      <c r="N85" s="58"/>
      <c r="O85" s="58"/>
      <c r="P85" s="58"/>
      <c r="Q85" s="58"/>
    </row>
  </sheetData>
  <sheetProtection password="ECC7" sheet="1" formatCells="0" formatColumns="0" formatRows="0" insertColumns="0" insertRows="0" insertHyperlinks="0" deleteColumns="0" deleteRows="0" sort="0" autoFilter="0" pivotTables="0"/>
  <mergeCells count="41">
    <mergeCell ref="C14:D15"/>
    <mergeCell ref="A35:K36"/>
    <mergeCell ref="W39:AA39"/>
    <mergeCell ref="B47:F47"/>
    <mergeCell ref="B48:F48"/>
    <mergeCell ref="B49:F49"/>
    <mergeCell ref="B50:F50"/>
    <mergeCell ref="B53:F53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B74:F74"/>
    <mergeCell ref="G74:H74"/>
    <mergeCell ref="I74:J74"/>
    <mergeCell ref="B65:F65"/>
    <mergeCell ref="B66:F66"/>
    <mergeCell ref="B67:F67"/>
    <mergeCell ref="B68:F68"/>
    <mergeCell ref="B69:F69"/>
    <mergeCell ref="B70:F70"/>
    <mergeCell ref="L77:Q77"/>
    <mergeCell ref="G78:H78"/>
    <mergeCell ref="I78:J78"/>
    <mergeCell ref="G72:H72"/>
    <mergeCell ref="I72:J72"/>
    <mergeCell ref="G73:H73"/>
    <mergeCell ref="I73:J73"/>
    <mergeCell ref="B79:F79"/>
    <mergeCell ref="G79:H79"/>
    <mergeCell ref="I79:J79"/>
    <mergeCell ref="B75:F75"/>
    <mergeCell ref="G75:H75"/>
    <mergeCell ref="I75:J75"/>
  </mergeCells>
  <conditionalFormatting sqref="L48">
    <cfRule type="cellIs" priority="16" dxfId="91" operator="equal" stopIfTrue="1">
      <formula>0</formula>
    </cfRule>
  </conditionalFormatting>
  <conditionalFormatting sqref="L48">
    <cfRule type="cellIs" priority="15" dxfId="92" operator="equal" stopIfTrue="1">
      <formula>0</formula>
    </cfRule>
  </conditionalFormatting>
  <conditionalFormatting sqref="L48:M48">
    <cfRule type="cellIs" priority="14" dxfId="93" operator="equal" stopIfTrue="1">
      <formula>0</formula>
    </cfRule>
  </conditionalFormatting>
  <conditionalFormatting sqref="M48">
    <cfRule type="cellIs" priority="11" dxfId="94" operator="equal" stopIfTrue="1">
      <formula>0</formula>
    </cfRule>
    <cfRule type="cellIs" priority="12" dxfId="91" operator="equal" stopIfTrue="1">
      <formula>326166</formula>
    </cfRule>
    <cfRule type="cellIs" priority="13" dxfId="5" operator="equal" stopIfTrue="1">
      <formula>0</formula>
    </cfRule>
  </conditionalFormatting>
  <conditionalFormatting sqref="L48:M48">
    <cfRule type="cellIs" priority="9" dxfId="95" operator="equal" stopIfTrue="1">
      <formula>0</formula>
    </cfRule>
    <cfRule type="cellIs" priority="10" dxfId="8" operator="equal" stopIfTrue="1">
      <formula>0</formula>
    </cfRule>
  </conditionalFormatting>
  <conditionalFormatting sqref="L48:M48">
    <cfRule type="cellIs" priority="6" dxfId="7" operator="equal" stopIfTrue="1">
      <formula>0</formula>
    </cfRule>
    <cfRule type="cellIs" priority="7" dxfId="6" operator="equal" stopIfTrue="1">
      <formula>0</formula>
    </cfRule>
    <cfRule type="cellIs" priority="8" dxfId="5" operator="equal" stopIfTrue="1">
      <formula>0</formula>
    </cfRule>
  </conditionalFormatting>
  <conditionalFormatting sqref="L48:O48 Q48">
    <cfRule type="cellIs" priority="5" dxfId="96" operator="greaterThan" stopIfTrue="1">
      <formula>0</formula>
    </cfRule>
  </conditionalFormatting>
  <conditionalFormatting sqref="N48:O48 Q48">
    <cfRule type="cellIs" priority="4" dxfId="19" operator="greaterThan" stopIfTrue="1">
      <formula>0</formula>
    </cfRule>
  </conditionalFormatting>
  <conditionalFormatting sqref="L48:M48">
    <cfRule type="cellIs" priority="3" dxfId="3" operator="greaterThan" stopIfTrue="1">
      <formula>0</formula>
    </cfRule>
  </conditionalFormatting>
  <conditionalFormatting sqref="N48:O48">
    <cfRule type="cellIs" priority="2" dxfId="17" operator="greaterThan" stopIfTrue="1">
      <formula>0</formula>
    </cfRule>
  </conditionalFormatting>
  <conditionalFormatting sqref="Q48">
    <cfRule type="cellIs" priority="1" dxfId="96" operator="greaterThan" stopIfTrue="1">
      <formula>0</formula>
    </cfRule>
  </conditionalFormatting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AD85"/>
  <sheetViews>
    <sheetView view="pageBreakPreview" zoomScale="80" zoomScaleSheetLayoutView="80" zoomScalePageLayoutView="0" workbookViewId="0" topLeftCell="A48">
      <selection activeCell="J62" sqref="J62"/>
    </sheetView>
  </sheetViews>
  <sheetFormatPr defaultColWidth="9.140625" defaultRowHeight="15" outlineLevelCol="1"/>
  <cols>
    <col min="1" max="1" width="6.8515625" style="125" customWidth="1"/>
    <col min="2" max="2" width="10.00390625" style="48" customWidth="1"/>
    <col min="3" max="3" width="12.57421875" style="48" customWidth="1"/>
    <col min="4" max="4" width="10.57421875" style="48" customWidth="1"/>
    <col min="5" max="5" width="10.28125" style="48" customWidth="1"/>
    <col min="6" max="6" width="8.00390625" style="48" customWidth="1"/>
    <col min="7" max="7" width="11.140625" style="48" customWidth="1"/>
    <col min="8" max="8" width="13.00390625" style="48" customWidth="1"/>
    <col min="9" max="9" width="12.00390625" style="48" customWidth="1"/>
    <col min="10" max="10" width="14.28125" style="48" customWidth="1"/>
    <col min="11" max="11" width="18.421875" style="48" customWidth="1"/>
    <col min="12" max="12" width="13.421875" style="48" hidden="1" customWidth="1" outlineLevel="1"/>
    <col min="13" max="13" width="10.00390625" style="48" hidden="1" customWidth="1" outlineLevel="1"/>
    <col min="14" max="14" width="11.421875" style="48" hidden="1" customWidth="1" outlineLevel="1"/>
    <col min="15" max="15" width="10.28125" style="48" hidden="1" customWidth="1" outlineLevel="1"/>
    <col min="16" max="16" width="8.00390625" style="48" hidden="1" customWidth="1" outlineLevel="1"/>
    <col min="17" max="17" width="10.00390625" style="48" hidden="1" customWidth="1" outlineLevel="1"/>
    <col min="18" max="18" width="8.28125" style="48" hidden="1" customWidth="1" outlineLevel="1"/>
    <col min="19" max="19" width="9.140625" style="48" customWidth="1" collapsed="1"/>
    <col min="20" max="20" width="9.28125" style="48" customWidth="1"/>
    <col min="21" max="22" width="9.140625" style="48" customWidth="1"/>
    <col min="23" max="23" width="11.140625" style="48" bestFit="1" customWidth="1"/>
    <col min="24" max="27" width="13.140625" style="48" bestFit="1" customWidth="1"/>
    <col min="28" max="43" width="9.140625" style="48" customWidth="1"/>
    <col min="44" max="44" width="3.7109375" style="48" customWidth="1"/>
    <col min="45" max="16384" width="9.140625" style="48" customWidth="1"/>
  </cols>
  <sheetData>
    <row r="1" spans="1:11" ht="12.75" customHeight="1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.75" hidden="1">
      <c r="A2" s="47"/>
      <c r="B2" s="49" t="s">
        <v>125</v>
      </c>
      <c r="C2" s="49"/>
      <c r="D2" s="49" t="s">
        <v>126</v>
      </c>
      <c r="E2" s="49"/>
      <c r="F2" s="49" t="s">
        <v>127</v>
      </c>
      <c r="G2" s="49"/>
      <c r="H2" s="49"/>
      <c r="I2" s="47"/>
      <c r="J2" s="47"/>
      <c r="K2" s="47"/>
    </row>
    <row r="3" spans="1:11" ht="18.75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.5" customHeight="1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8.75" hidden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8.75" hidden="1">
      <c r="A6" s="47"/>
      <c r="B6" s="50"/>
      <c r="C6" s="51" t="s">
        <v>0</v>
      </c>
      <c r="D6" s="51" t="s">
        <v>1</v>
      </c>
      <c r="E6" s="51"/>
      <c r="F6" s="51" t="s">
        <v>2</v>
      </c>
      <c r="G6" s="51" t="s">
        <v>3</v>
      </c>
      <c r="H6" s="51" t="s">
        <v>4</v>
      </c>
      <c r="I6" s="51" t="s">
        <v>5</v>
      </c>
      <c r="J6" s="51"/>
      <c r="K6" s="52"/>
    </row>
    <row r="7" spans="1:11" ht="18.75" hidden="1">
      <c r="A7" s="47"/>
      <c r="B7" s="50"/>
      <c r="C7" s="51" t="s">
        <v>6</v>
      </c>
      <c r="D7" s="51"/>
      <c r="E7" s="51"/>
      <c r="F7" s="51"/>
      <c r="G7" s="51" t="s">
        <v>7</v>
      </c>
      <c r="H7" s="51" t="s">
        <v>8</v>
      </c>
      <c r="I7" s="51" t="s">
        <v>9</v>
      </c>
      <c r="J7" s="51"/>
      <c r="K7" s="52"/>
    </row>
    <row r="8" spans="1:11" ht="18.75" hidden="1">
      <c r="A8" s="47"/>
      <c r="B8" s="50" t="s">
        <v>128</v>
      </c>
      <c r="C8" s="53">
        <v>48.28</v>
      </c>
      <c r="D8" s="53">
        <v>0</v>
      </c>
      <c r="E8" s="53"/>
      <c r="F8" s="54"/>
      <c r="G8" s="50"/>
      <c r="H8" s="53">
        <v>0</v>
      </c>
      <c r="I8" s="54">
        <v>48.28</v>
      </c>
      <c r="J8" s="50"/>
      <c r="K8" s="55"/>
    </row>
    <row r="9" spans="1:11" ht="18.75" hidden="1">
      <c r="A9" s="47"/>
      <c r="B9" s="50" t="s">
        <v>11</v>
      </c>
      <c r="C9" s="53">
        <v>4790.06</v>
      </c>
      <c r="D9" s="53">
        <v>3707.55</v>
      </c>
      <c r="E9" s="53"/>
      <c r="F9" s="54">
        <v>2795.32</v>
      </c>
      <c r="G9" s="50"/>
      <c r="H9" s="53">
        <v>2795.32</v>
      </c>
      <c r="I9" s="54">
        <v>5702.29</v>
      </c>
      <c r="J9" s="50"/>
      <c r="K9" s="55"/>
    </row>
    <row r="10" spans="1:11" ht="18.75" hidden="1">
      <c r="A10" s="47"/>
      <c r="B10" s="50" t="s">
        <v>12</v>
      </c>
      <c r="C10" s="50"/>
      <c r="D10" s="53">
        <f>SUM(D8:D9)</f>
        <v>3707.55</v>
      </c>
      <c r="E10" s="53"/>
      <c r="F10" s="50"/>
      <c r="G10" s="50"/>
      <c r="H10" s="53">
        <f>SUM(H8:H9)</f>
        <v>2795.32</v>
      </c>
      <c r="I10" s="50"/>
      <c r="J10" s="50"/>
      <c r="K10" s="55"/>
    </row>
    <row r="11" spans="1:11" ht="18.75" hidden="1">
      <c r="A11" s="47"/>
      <c r="B11" s="47" t="s">
        <v>129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7.5" customHeight="1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8.25" customHeight="1" hidden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8" ht="18.75" hidden="1">
      <c r="A14" s="47"/>
      <c r="B14" s="56" t="s">
        <v>95</v>
      </c>
      <c r="C14" s="416" t="s">
        <v>14</v>
      </c>
      <c r="D14" s="417"/>
      <c r="E14" s="272"/>
      <c r="F14" s="51"/>
      <c r="G14" s="51"/>
      <c r="H14" s="51"/>
      <c r="I14" s="51" t="s">
        <v>17</v>
      </c>
      <c r="J14" s="55"/>
      <c r="K14" s="55"/>
      <c r="L14" s="58"/>
      <c r="M14" s="58"/>
      <c r="N14" s="58"/>
      <c r="O14" s="58"/>
      <c r="P14" s="58"/>
      <c r="Q14" s="58"/>
      <c r="R14" s="58"/>
    </row>
    <row r="15" spans="1:18" ht="14.25" customHeight="1" hidden="1">
      <c r="A15" s="47"/>
      <c r="B15" s="59"/>
      <c r="C15" s="418"/>
      <c r="D15" s="419"/>
      <c r="E15" s="273"/>
      <c r="F15" s="51"/>
      <c r="G15" s="51"/>
      <c r="H15" s="51" t="s">
        <v>105</v>
      </c>
      <c r="I15" s="51"/>
      <c r="J15" s="55"/>
      <c r="K15" s="55"/>
      <c r="L15" s="58"/>
      <c r="M15" s="58"/>
      <c r="N15" s="58"/>
      <c r="O15" s="58"/>
      <c r="P15" s="58"/>
      <c r="Q15" s="58"/>
      <c r="R15" s="58"/>
    </row>
    <row r="16" spans="1:18" ht="3.75" customHeight="1" hidden="1">
      <c r="A16" s="47"/>
      <c r="B16" s="61"/>
      <c r="C16" s="50"/>
      <c r="D16" s="50"/>
      <c r="E16" s="50"/>
      <c r="F16" s="50"/>
      <c r="G16" s="50"/>
      <c r="H16" s="50"/>
      <c r="I16" s="50"/>
      <c r="J16" s="55"/>
      <c r="K16" s="55"/>
      <c r="L16" s="58"/>
      <c r="M16" s="58"/>
      <c r="N16" s="58"/>
      <c r="O16" s="58"/>
      <c r="P16" s="58"/>
      <c r="Q16" s="58"/>
      <c r="R16" s="58"/>
    </row>
    <row r="17" spans="1:18" ht="13.5" customHeight="1" hidden="1">
      <c r="A17" s="47"/>
      <c r="B17" s="50"/>
      <c r="C17" s="50"/>
      <c r="D17" s="50"/>
      <c r="E17" s="50"/>
      <c r="F17" s="50"/>
      <c r="G17" s="50"/>
      <c r="H17" s="50"/>
      <c r="I17" s="50"/>
      <c r="J17" s="55"/>
      <c r="K17" s="55"/>
      <c r="L17" s="58"/>
      <c r="M17" s="58"/>
      <c r="N17" s="58"/>
      <c r="O17" s="58"/>
      <c r="P17" s="58"/>
      <c r="Q17" s="58"/>
      <c r="R17" s="58"/>
    </row>
    <row r="18" spans="1:18" ht="0.75" customHeight="1" hidden="1">
      <c r="A18" s="47"/>
      <c r="B18" s="50"/>
      <c r="C18" s="50"/>
      <c r="D18" s="50"/>
      <c r="E18" s="50"/>
      <c r="F18" s="50"/>
      <c r="G18" s="50"/>
      <c r="H18" s="50"/>
      <c r="I18" s="50"/>
      <c r="J18" s="55"/>
      <c r="K18" s="55"/>
      <c r="L18" s="58"/>
      <c r="M18" s="58"/>
      <c r="N18" s="58"/>
      <c r="O18" s="58"/>
      <c r="P18" s="58"/>
      <c r="Q18" s="58"/>
      <c r="R18" s="58"/>
    </row>
    <row r="19" spans="1:18" ht="14.25" customHeight="1" hidden="1" thickBot="1">
      <c r="A19" s="47"/>
      <c r="B19" s="50"/>
      <c r="C19" s="50"/>
      <c r="D19" s="50"/>
      <c r="E19" s="50"/>
      <c r="F19" s="50"/>
      <c r="G19" s="50"/>
      <c r="H19" s="50"/>
      <c r="I19" s="50"/>
      <c r="J19" s="55"/>
      <c r="K19" s="55"/>
      <c r="L19" s="58"/>
      <c r="M19" s="58"/>
      <c r="N19" s="58"/>
      <c r="O19" s="58"/>
      <c r="P19" s="58"/>
      <c r="Q19" s="58"/>
      <c r="R19" s="58"/>
    </row>
    <row r="20" spans="1:18" ht="0.75" customHeight="1" hidden="1">
      <c r="A20" s="47"/>
      <c r="B20" s="50"/>
      <c r="C20" s="50"/>
      <c r="D20" s="50"/>
      <c r="E20" s="50"/>
      <c r="F20" s="50"/>
      <c r="G20" s="50"/>
      <c r="H20" s="50"/>
      <c r="I20" s="50"/>
      <c r="J20" s="55"/>
      <c r="K20" s="55"/>
      <c r="L20" s="58"/>
      <c r="M20" s="58"/>
      <c r="N20" s="58"/>
      <c r="O20" s="58"/>
      <c r="P20" s="58"/>
      <c r="Q20" s="58"/>
      <c r="R20" s="58"/>
    </row>
    <row r="21" spans="1:18" ht="19.5" hidden="1" thickBot="1">
      <c r="A21" s="47"/>
      <c r="B21" s="50"/>
      <c r="C21" s="50"/>
      <c r="D21" s="50"/>
      <c r="E21" s="50"/>
      <c r="F21" s="50"/>
      <c r="G21" s="62" t="s">
        <v>130</v>
      </c>
      <c r="H21" s="63" t="s">
        <v>85</v>
      </c>
      <c r="I21" s="50"/>
      <c r="J21" s="55"/>
      <c r="K21" s="55"/>
      <c r="L21" s="58"/>
      <c r="M21" s="58"/>
      <c r="N21" s="58"/>
      <c r="O21" s="58"/>
      <c r="P21" s="58"/>
      <c r="Q21" s="58"/>
      <c r="R21" s="58"/>
    </row>
    <row r="22" spans="1:18" ht="18.75" hidden="1">
      <c r="A22" s="47"/>
      <c r="B22" s="64" t="s">
        <v>63</v>
      </c>
      <c r="C22" s="64"/>
      <c r="D22" s="64"/>
      <c r="E22" s="64"/>
      <c r="F22" s="53"/>
      <c r="G22" s="50">
        <v>347.8</v>
      </c>
      <c r="H22" s="50">
        <v>7.55</v>
      </c>
      <c r="I22" s="54">
        <f>G22*H22</f>
        <v>2625.89</v>
      </c>
      <c r="J22" s="55"/>
      <c r="K22" s="55"/>
      <c r="L22" s="58"/>
      <c r="M22" s="58"/>
      <c r="N22" s="58"/>
      <c r="O22" s="58"/>
      <c r="P22" s="58"/>
      <c r="Q22" s="58"/>
      <c r="R22" s="58"/>
    </row>
    <row r="23" spans="1:18" ht="18.75" hidden="1">
      <c r="A23" s="47"/>
      <c r="B23" s="64" t="s">
        <v>64</v>
      </c>
      <c r="C23" s="64"/>
      <c r="D23" s="64"/>
      <c r="E23" s="64"/>
      <c r="F23" s="50"/>
      <c r="G23" s="50"/>
      <c r="H23" s="50"/>
      <c r="I23" s="50"/>
      <c r="J23" s="55"/>
      <c r="K23" s="55"/>
      <c r="L23" s="58"/>
      <c r="M23" s="58"/>
      <c r="N23" s="58"/>
      <c r="O23" s="58"/>
      <c r="P23" s="58"/>
      <c r="Q23" s="58"/>
      <c r="R23" s="58"/>
    </row>
    <row r="24" spans="1:18" ht="2.25" customHeight="1" hidden="1">
      <c r="A24" s="47"/>
      <c r="B24" s="64" t="s">
        <v>65</v>
      </c>
      <c r="C24" s="64" t="s">
        <v>66</v>
      </c>
      <c r="D24" s="64"/>
      <c r="E24" s="64"/>
      <c r="F24" s="50"/>
      <c r="G24" s="50"/>
      <c r="H24" s="50"/>
      <c r="I24" s="50"/>
      <c r="J24" s="55"/>
      <c r="K24" s="55"/>
      <c r="L24" s="58"/>
      <c r="M24" s="58"/>
      <c r="N24" s="58"/>
      <c r="O24" s="58"/>
      <c r="P24" s="58"/>
      <c r="Q24" s="58"/>
      <c r="R24" s="58"/>
    </row>
    <row r="25" spans="1:18" ht="14.25" customHeight="1" hidden="1">
      <c r="A25" s="47"/>
      <c r="B25" s="64" t="s">
        <v>67</v>
      </c>
      <c r="C25" s="64"/>
      <c r="D25" s="64"/>
      <c r="E25" s="64"/>
      <c r="F25" s="50"/>
      <c r="G25" s="50"/>
      <c r="H25" s="50"/>
      <c r="I25" s="50"/>
      <c r="J25" s="55"/>
      <c r="K25" s="55"/>
      <c r="L25" s="58"/>
      <c r="M25" s="58"/>
      <c r="N25" s="58"/>
      <c r="O25" s="58"/>
      <c r="P25" s="58"/>
      <c r="Q25" s="58"/>
      <c r="R25" s="58"/>
    </row>
    <row r="26" spans="1:18" ht="18.75" hidden="1">
      <c r="A26" s="47"/>
      <c r="B26" s="50"/>
      <c r="C26" s="50"/>
      <c r="D26" s="50"/>
      <c r="E26" s="50"/>
      <c r="F26" s="50"/>
      <c r="G26" s="50"/>
      <c r="H26" s="50"/>
      <c r="I26" s="50"/>
      <c r="J26" s="55"/>
      <c r="K26" s="55"/>
      <c r="L26" s="58"/>
      <c r="M26" s="58"/>
      <c r="N26" s="58"/>
      <c r="O26" s="58"/>
      <c r="P26" s="58"/>
      <c r="Q26" s="58"/>
      <c r="R26" s="58"/>
    </row>
    <row r="27" spans="1:18" ht="0.75" customHeight="1" hidden="1">
      <c r="A27" s="47"/>
      <c r="B27" s="50"/>
      <c r="C27" s="50"/>
      <c r="D27" s="50"/>
      <c r="E27" s="50"/>
      <c r="F27" s="50"/>
      <c r="G27" s="50"/>
      <c r="H27" s="50"/>
      <c r="I27" s="50"/>
      <c r="J27" s="55"/>
      <c r="K27" s="55"/>
      <c r="L27" s="58"/>
      <c r="M27" s="58"/>
      <c r="N27" s="58"/>
      <c r="O27" s="58"/>
      <c r="P27" s="58"/>
      <c r="Q27" s="58"/>
      <c r="R27" s="58"/>
    </row>
    <row r="28" spans="1:18" ht="3.75" customHeight="1" hidden="1">
      <c r="A28" s="47"/>
      <c r="B28" s="50"/>
      <c r="C28" s="50"/>
      <c r="D28" s="50"/>
      <c r="E28" s="50"/>
      <c r="F28" s="50"/>
      <c r="G28" s="50"/>
      <c r="H28" s="50"/>
      <c r="I28" s="50"/>
      <c r="J28" s="55"/>
      <c r="K28" s="55"/>
      <c r="L28" s="58"/>
      <c r="M28" s="58"/>
      <c r="N28" s="58"/>
      <c r="O28" s="58"/>
      <c r="P28" s="58"/>
      <c r="Q28" s="58"/>
      <c r="R28" s="58"/>
    </row>
    <row r="29" spans="1:18" ht="18.75" hidden="1">
      <c r="A29" s="47"/>
      <c r="B29" s="50"/>
      <c r="C29" s="50"/>
      <c r="D29" s="50"/>
      <c r="E29" s="50"/>
      <c r="F29" s="50"/>
      <c r="G29" s="50"/>
      <c r="H29" s="50"/>
      <c r="I29" s="50"/>
      <c r="J29" s="55"/>
      <c r="K29" s="55"/>
      <c r="L29" s="58"/>
      <c r="M29" s="58"/>
      <c r="N29" s="58"/>
      <c r="O29" s="58"/>
      <c r="P29" s="58"/>
      <c r="Q29" s="58"/>
      <c r="R29" s="58"/>
    </row>
    <row r="30" spans="1:18" ht="0.75" customHeight="1" hidden="1">
      <c r="A30" s="47"/>
      <c r="B30" s="50"/>
      <c r="C30" s="50"/>
      <c r="D30" s="50"/>
      <c r="E30" s="50"/>
      <c r="F30" s="50"/>
      <c r="G30" s="50"/>
      <c r="H30" s="50"/>
      <c r="I30" s="50"/>
      <c r="J30" s="55"/>
      <c r="K30" s="55"/>
      <c r="L30" s="58"/>
      <c r="M30" s="58"/>
      <c r="N30" s="58"/>
      <c r="O30" s="58"/>
      <c r="P30" s="58"/>
      <c r="Q30" s="58"/>
      <c r="R30" s="58"/>
    </row>
    <row r="31" spans="1:18" ht="18.75" hidden="1">
      <c r="A31" s="47"/>
      <c r="B31" s="50"/>
      <c r="C31" s="50"/>
      <c r="D31" s="50"/>
      <c r="E31" s="50"/>
      <c r="F31" s="50"/>
      <c r="G31" s="50"/>
      <c r="H31" s="50"/>
      <c r="I31" s="50"/>
      <c r="J31" s="55"/>
      <c r="K31" s="55"/>
      <c r="L31" s="58"/>
      <c r="M31" s="58"/>
      <c r="N31" s="58"/>
      <c r="O31" s="58"/>
      <c r="P31" s="58"/>
      <c r="Q31" s="58"/>
      <c r="R31" s="58"/>
    </row>
    <row r="32" spans="1:18" ht="18.75" hidden="1">
      <c r="A32" s="47"/>
      <c r="B32" s="50"/>
      <c r="C32" s="50"/>
      <c r="D32" s="50"/>
      <c r="E32" s="50"/>
      <c r="F32" s="50"/>
      <c r="G32" s="50"/>
      <c r="H32" s="50"/>
      <c r="I32" s="50"/>
      <c r="J32" s="55"/>
      <c r="K32" s="55"/>
      <c r="L32" s="58"/>
      <c r="M32" s="58"/>
      <c r="N32" s="58"/>
      <c r="O32" s="58"/>
      <c r="P32" s="58"/>
      <c r="Q32" s="58"/>
      <c r="R32" s="58"/>
    </row>
    <row r="33" spans="1:18" ht="18.75" hidden="1">
      <c r="A33" s="47"/>
      <c r="B33" s="50"/>
      <c r="C33" s="50"/>
      <c r="D33" s="50"/>
      <c r="E33" s="50"/>
      <c r="F33" s="50"/>
      <c r="G33" s="51"/>
      <c r="H33" s="51"/>
      <c r="I33" s="65"/>
      <c r="J33" s="55"/>
      <c r="K33" s="55"/>
      <c r="L33" s="58"/>
      <c r="M33" s="58"/>
      <c r="N33" s="58"/>
      <c r="O33" s="58"/>
      <c r="P33" s="58"/>
      <c r="Q33" s="58"/>
      <c r="R33" s="58"/>
    </row>
    <row r="34" spans="1:18" ht="18.75" hidden="1">
      <c r="A34" s="47"/>
      <c r="B34" s="50"/>
      <c r="C34" s="50"/>
      <c r="D34" s="50"/>
      <c r="E34" s="50"/>
      <c r="F34" s="50"/>
      <c r="G34" s="50"/>
      <c r="H34" s="50" t="s">
        <v>18</v>
      </c>
      <c r="I34" s="66">
        <f>SUM(I17:I33)</f>
        <v>2625.89</v>
      </c>
      <c r="J34" s="55"/>
      <c r="K34" s="55"/>
      <c r="L34" s="58"/>
      <c r="M34" s="58"/>
      <c r="N34" s="58"/>
      <c r="O34" s="58"/>
      <c r="P34" s="58"/>
      <c r="Q34" s="58"/>
      <c r="R34" s="58"/>
    </row>
    <row r="35" spans="1:11" ht="15">
      <c r="A35" s="420" t="s">
        <v>131</v>
      </c>
      <c r="B35" s="420"/>
      <c r="C35" s="420"/>
      <c r="D35" s="420"/>
      <c r="E35" s="420"/>
      <c r="F35" s="420"/>
      <c r="G35" s="420"/>
      <c r="H35" s="420"/>
      <c r="I35" s="420"/>
      <c r="J35" s="420"/>
      <c r="K35" s="420"/>
    </row>
    <row r="36" spans="1:30" ht="15">
      <c r="A36" s="420"/>
      <c r="B36" s="420"/>
      <c r="C36" s="420"/>
      <c r="D36" s="420"/>
      <c r="E36" s="420"/>
      <c r="F36" s="420"/>
      <c r="G36" s="420"/>
      <c r="H36" s="420"/>
      <c r="I36" s="420"/>
      <c r="J36" s="420"/>
      <c r="K36" s="420"/>
      <c r="V36" s="58"/>
      <c r="W36" s="58"/>
      <c r="X36" s="58"/>
      <c r="Y36" s="58"/>
      <c r="Z36" s="58"/>
      <c r="AA36" s="58"/>
      <c r="AB36" s="58"/>
      <c r="AC36" s="58"/>
      <c r="AD36" s="58"/>
    </row>
    <row r="37" spans="1:30" ht="18.75" hidden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V37" s="58"/>
      <c r="W37" s="58"/>
      <c r="X37" s="58"/>
      <c r="Y37" s="58"/>
      <c r="Z37" s="58"/>
      <c r="AA37" s="58"/>
      <c r="AB37" s="58"/>
      <c r="AC37" s="58"/>
      <c r="AD37" s="58"/>
    </row>
    <row r="38" spans="1:30" ht="18.75" hidden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V38" s="58"/>
      <c r="W38" s="58"/>
      <c r="X38" s="58"/>
      <c r="Y38" s="58"/>
      <c r="Z38" s="58"/>
      <c r="AA38" s="58"/>
      <c r="AB38" s="58"/>
      <c r="AC38" s="58"/>
      <c r="AD38" s="58"/>
    </row>
    <row r="39" spans="1:30" ht="18.75">
      <c r="A39" s="67"/>
      <c r="B39" s="68"/>
      <c r="C39" s="68"/>
      <c r="D39" s="68"/>
      <c r="E39" s="68"/>
      <c r="F39" s="68"/>
      <c r="G39" s="68"/>
      <c r="H39" s="67"/>
      <c r="I39" s="67"/>
      <c r="J39" s="47"/>
      <c r="K39" s="47"/>
      <c r="V39" s="58"/>
      <c r="W39" s="464"/>
      <c r="X39" s="464"/>
      <c r="Y39" s="464"/>
      <c r="Z39" s="464"/>
      <c r="AA39" s="464"/>
      <c r="AB39" s="58"/>
      <c r="AC39" s="58"/>
      <c r="AD39" s="58"/>
    </row>
    <row r="40" spans="1:30" ht="18.75">
      <c r="A40" s="67"/>
      <c r="B40" s="67" t="s">
        <v>132</v>
      </c>
      <c r="C40" s="68"/>
      <c r="D40" s="68"/>
      <c r="E40" s="68"/>
      <c r="F40" s="68"/>
      <c r="G40" s="67"/>
      <c r="H40" s="68"/>
      <c r="I40" s="67"/>
      <c r="J40" s="47"/>
      <c r="K40" s="47"/>
      <c r="V40" s="262"/>
      <c r="W40" s="263"/>
      <c r="X40" s="263"/>
      <c r="Y40" s="263"/>
      <c r="Z40" s="263"/>
      <c r="AA40" s="263"/>
      <c r="AB40" s="58"/>
      <c r="AC40" s="58"/>
      <c r="AD40" s="58"/>
    </row>
    <row r="41" spans="1:30" ht="18.75">
      <c r="A41" s="67"/>
      <c r="B41" s="68" t="s">
        <v>133</v>
      </c>
      <c r="C41" s="67" t="s">
        <v>134</v>
      </c>
      <c r="D41" s="67"/>
      <c r="E41" s="67"/>
      <c r="F41" s="68"/>
      <c r="G41" s="67"/>
      <c r="H41" s="68"/>
      <c r="I41" s="67"/>
      <c r="J41" s="47"/>
      <c r="K41" s="47"/>
      <c r="V41" s="264"/>
      <c r="W41" s="265"/>
      <c r="X41" s="265"/>
      <c r="Y41" s="265"/>
      <c r="Z41" s="265"/>
      <c r="AA41" s="265"/>
      <c r="AB41" s="58"/>
      <c r="AC41" s="58"/>
      <c r="AD41" s="58"/>
    </row>
    <row r="42" spans="1:30" ht="18.75">
      <c r="A42" s="67"/>
      <c r="B42" s="68" t="s">
        <v>135</v>
      </c>
      <c r="C42" s="69">
        <v>365.1</v>
      </c>
      <c r="D42" s="67" t="s">
        <v>136</v>
      </c>
      <c r="E42" s="67"/>
      <c r="F42" s="68"/>
      <c r="G42" s="67"/>
      <c r="H42" s="68"/>
      <c r="I42" s="67"/>
      <c r="J42" s="47"/>
      <c r="K42" s="47"/>
      <c r="V42" s="264"/>
      <c r="W42" s="266"/>
      <c r="X42" s="266"/>
      <c r="Y42" s="266"/>
      <c r="Z42" s="265"/>
      <c r="AA42" s="266"/>
      <c r="AB42" s="58"/>
      <c r="AC42" s="58"/>
      <c r="AD42" s="58"/>
    </row>
    <row r="43" spans="1:30" ht="18" customHeight="1">
      <c r="A43" s="67"/>
      <c r="B43" s="68" t="s">
        <v>137</v>
      </c>
      <c r="C43" s="70" t="s">
        <v>205</v>
      </c>
      <c r="D43" s="67" t="s">
        <v>231</v>
      </c>
      <c r="E43" s="67"/>
      <c r="F43" s="67"/>
      <c r="G43" s="68"/>
      <c r="H43" s="68"/>
      <c r="I43" s="67"/>
      <c r="J43" s="47"/>
      <c r="K43" s="47"/>
      <c r="V43" s="264"/>
      <c r="W43" s="266"/>
      <c r="X43" s="266"/>
      <c r="Y43" s="266"/>
      <c r="Z43" s="265"/>
      <c r="AA43" s="267"/>
      <c r="AB43" s="58"/>
      <c r="AC43" s="58"/>
      <c r="AD43" s="58"/>
    </row>
    <row r="44" spans="1:30" ht="18" customHeight="1">
      <c r="A44" s="67"/>
      <c r="B44" s="68"/>
      <c r="C44" s="70"/>
      <c r="D44" s="67"/>
      <c r="E44" s="67"/>
      <c r="F44" s="67"/>
      <c r="G44" s="68"/>
      <c r="H44" s="68"/>
      <c r="I44" s="67"/>
      <c r="J44" s="47"/>
      <c r="K44" s="47"/>
      <c r="V44" s="264"/>
      <c r="W44" s="266"/>
      <c r="X44" s="268"/>
      <c r="Y44" s="268"/>
      <c r="Z44" s="265"/>
      <c r="AA44" s="269"/>
      <c r="AB44" s="58"/>
      <c r="AC44" s="58"/>
      <c r="AD44" s="58"/>
    </row>
    <row r="45" spans="1:30" s="77" customFormat="1" ht="56.25">
      <c r="A45" s="71"/>
      <c r="B45" s="72"/>
      <c r="C45" s="73"/>
      <c r="D45" s="71"/>
      <c r="E45" s="71"/>
      <c r="F45" s="71"/>
      <c r="G45" s="74" t="s">
        <v>140</v>
      </c>
      <c r="H45" s="75" t="s">
        <v>1</v>
      </c>
      <c r="I45" s="75" t="s">
        <v>2</v>
      </c>
      <c r="J45" s="76" t="s">
        <v>141</v>
      </c>
      <c r="K45" s="76" t="s">
        <v>142</v>
      </c>
      <c r="V45" s="264"/>
      <c r="W45" s="266"/>
      <c r="X45" s="266"/>
      <c r="Y45" s="266"/>
      <c r="Z45" s="265"/>
      <c r="AA45" s="267"/>
      <c r="AB45" s="227"/>
      <c r="AC45" s="227"/>
      <c r="AD45" s="227"/>
    </row>
    <row r="46" spans="1:30" ht="18.75">
      <c r="A46" s="67"/>
      <c r="B46" s="68"/>
      <c r="C46" s="70"/>
      <c r="D46" s="67"/>
      <c r="E46" s="67"/>
      <c r="F46" s="67"/>
      <c r="G46" s="78" t="s">
        <v>25</v>
      </c>
      <c r="H46" s="78" t="s">
        <v>25</v>
      </c>
      <c r="I46" s="78" t="s">
        <v>25</v>
      </c>
      <c r="J46" s="79"/>
      <c r="K46" s="79"/>
      <c r="V46" s="264"/>
      <c r="W46" s="266"/>
      <c r="X46" s="266"/>
      <c r="Y46" s="266"/>
      <c r="Z46" s="265"/>
      <c r="AA46" s="267"/>
      <c r="AB46" s="58"/>
      <c r="AC46" s="58"/>
      <c r="AD46" s="58"/>
    </row>
    <row r="47" spans="1:30" ht="33" customHeight="1">
      <c r="A47" s="67"/>
      <c r="B47" s="421" t="s">
        <v>143</v>
      </c>
      <c r="C47" s="421"/>
      <c r="D47" s="421"/>
      <c r="E47" s="421"/>
      <c r="F47" s="421"/>
      <c r="G47" s="80">
        <f>G49+G50</f>
        <v>12.58</v>
      </c>
      <c r="H47" s="81">
        <f>ROUND(G47*C42,2)-0.01</f>
        <v>4592.95</v>
      </c>
      <c r="I47" s="81">
        <f>N48+O48</f>
        <v>1884.2200000000003</v>
      </c>
      <c r="J47" s="82">
        <f>J49+J50</f>
        <v>2632.361</v>
      </c>
      <c r="K47" s="82">
        <f>K49+K50</f>
        <v>-748.1409999999996</v>
      </c>
      <c r="L47" s="226" t="s">
        <v>223</v>
      </c>
      <c r="M47" s="226" t="s">
        <v>224</v>
      </c>
      <c r="N47" s="142" t="s">
        <v>144</v>
      </c>
      <c r="O47" s="142" t="s">
        <v>145</v>
      </c>
      <c r="P47" s="142" t="s">
        <v>183</v>
      </c>
      <c r="Q47" s="142" t="s">
        <v>146</v>
      </c>
      <c r="R47" s="142"/>
      <c r="V47" s="264"/>
      <c r="W47" s="266"/>
      <c r="X47" s="266"/>
      <c r="Y47" s="266"/>
      <c r="Z47" s="265"/>
      <c r="AA47" s="267"/>
      <c r="AB47" s="58"/>
      <c r="AC47" s="58"/>
      <c r="AD47" s="58"/>
    </row>
    <row r="48" spans="1:30" ht="18" customHeight="1">
      <c r="A48" s="67"/>
      <c r="B48" s="422" t="s">
        <v>147</v>
      </c>
      <c r="C48" s="423"/>
      <c r="D48" s="423"/>
      <c r="E48" s="423"/>
      <c r="F48" s="424"/>
      <c r="G48" s="80"/>
      <c r="H48" s="84"/>
      <c r="I48" s="84"/>
      <c r="J48" s="79"/>
      <c r="K48" s="79"/>
      <c r="L48" s="285">
        <v>6220.309999999999</v>
      </c>
      <c r="M48" s="285">
        <v>8929.039999999999</v>
      </c>
      <c r="N48" s="286">
        <v>1884.2200000000003</v>
      </c>
      <c r="O48" s="286">
        <v>0</v>
      </c>
      <c r="P48" s="287">
        <v>0</v>
      </c>
      <c r="Q48" s="286">
        <v>0</v>
      </c>
      <c r="R48" s="279">
        <v>0</v>
      </c>
      <c r="V48" s="264"/>
      <c r="W48" s="266"/>
      <c r="X48" s="266"/>
      <c r="Y48" s="266"/>
      <c r="Z48" s="265"/>
      <c r="AA48" s="267"/>
      <c r="AB48" s="58"/>
      <c r="AC48" s="58"/>
      <c r="AD48" s="58"/>
    </row>
    <row r="49" spans="1:30" ht="18" customHeight="1">
      <c r="A49" s="67"/>
      <c r="B49" s="425" t="s">
        <v>11</v>
      </c>
      <c r="C49" s="425"/>
      <c r="D49" s="425"/>
      <c r="E49" s="425"/>
      <c r="F49" s="425"/>
      <c r="G49" s="80">
        <f>G59</f>
        <v>7.21</v>
      </c>
      <c r="H49" s="84">
        <f>ROUND(G49*C42,2)</f>
        <v>2632.37</v>
      </c>
      <c r="I49" s="288">
        <f>N48+O48</f>
        <v>1884.2200000000003</v>
      </c>
      <c r="J49" s="82">
        <f>H59</f>
        <v>2632.361</v>
      </c>
      <c r="K49" s="82">
        <f>I49-J49</f>
        <v>-748.1409999999996</v>
      </c>
      <c r="V49" s="264"/>
      <c r="W49" s="266"/>
      <c r="X49" s="266"/>
      <c r="Y49" s="266"/>
      <c r="Z49" s="265"/>
      <c r="AA49" s="267"/>
      <c r="AB49" s="58"/>
      <c r="AC49" s="58"/>
      <c r="AD49" s="58"/>
    </row>
    <row r="50" spans="1:30" ht="18.75">
      <c r="A50" s="67"/>
      <c r="B50" s="425" t="s">
        <v>27</v>
      </c>
      <c r="C50" s="425"/>
      <c r="D50" s="425"/>
      <c r="E50" s="425"/>
      <c r="F50" s="425"/>
      <c r="G50" s="80">
        <v>5.37</v>
      </c>
      <c r="H50" s="84">
        <f>ROUND(G50*C42,2)</f>
        <v>1960.59</v>
      </c>
      <c r="I50" s="288">
        <f>I47-I49</f>
        <v>0</v>
      </c>
      <c r="J50" s="82">
        <f>H66</f>
        <v>0</v>
      </c>
      <c r="K50" s="82">
        <f>I50-J50</f>
        <v>0</v>
      </c>
      <c r="V50" s="264"/>
      <c r="W50" s="266"/>
      <c r="X50" s="266"/>
      <c r="Y50" s="266"/>
      <c r="Z50" s="265"/>
      <c r="AA50" s="267"/>
      <c r="AB50" s="58"/>
      <c r="AC50" s="58"/>
      <c r="AD50" s="58"/>
    </row>
    <row r="51" spans="1:30" ht="39" customHeight="1">
      <c r="A51" s="67"/>
      <c r="B51" s="47"/>
      <c r="C51" s="47"/>
      <c r="D51" s="47"/>
      <c r="E51" s="47"/>
      <c r="F51" s="47"/>
      <c r="G51" s="47"/>
      <c r="H51" s="47"/>
      <c r="I51" s="47"/>
      <c r="J51" s="47"/>
      <c r="K51" s="47"/>
      <c r="V51" s="264"/>
      <c r="W51" s="266"/>
      <c r="X51" s="266"/>
      <c r="Y51" s="266"/>
      <c r="Z51" s="265"/>
      <c r="AA51" s="267"/>
      <c r="AB51" s="58"/>
      <c r="AC51" s="58"/>
      <c r="AD51" s="58"/>
    </row>
    <row r="52" spans="1:30" ht="18" customHeight="1">
      <c r="A52" s="47"/>
      <c r="B52" s="68"/>
      <c r="C52" s="70"/>
      <c r="D52" s="67"/>
      <c r="E52" s="67"/>
      <c r="F52" s="67"/>
      <c r="G52" s="140" t="s">
        <v>178</v>
      </c>
      <c r="H52" s="140" t="s">
        <v>1</v>
      </c>
      <c r="I52" s="140" t="s">
        <v>2</v>
      </c>
      <c r="J52" s="141" t="s">
        <v>179</v>
      </c>
      <c r="K52" s="141" t="s">
        <v>221</v>
      </c>
      <c r="V52" s="264"/>
      <c r="W52" s="266"/>
      <c r="X52" s="266"/>
      <c r="Y52" s="266"/>
      <c r="Z52" s="265"/>
      <c r="AA52" s="267"/>
      <c r="AB52" s="58"/>
      <c r="AC52" s="58"/>
      <c r="AD52" s="58"/>
    </row>
    <row r="53" spans="2:30" s="49" customFormat="1" ht="18" customHeight="1">
      <c r="B53" s="426" t="s">
        <v>177</v>
      </c>
      <c r="C53" s="426"/>
      <c r="D53" s="426"/>
      <c r="E53" s="426"/>
      <c r="F53" s="455"/>
      <c r="G53" s="140">
        <f>'01 15 г'!J53</f>
        <v>377.36999999999983</v>
      </c>
      <c r="H53" s="140">
        <f>P48</f>
        <v>0</v>
      </c>
      <c r="I53" s="140">
        <f>Q48</f>
        <v>0</v>
      </c>
      <c r="J53" s="139">
        <f>G53+H53-I53</f>
        <v>377.36999999999983</v>
      </c>
      <c r="K53" s="139">
        <f>I53</f>
        <v>0</v>
      </c>
      <c r="L53" s="49" t="s">
        <v>219</v>
      </c>
      <c r="V53" s="270"/>
      <c r="W53" s="271"/>
      <c r="X53" s="271"/>
      <c r="Y53" s="271"/>
      <c r="Z53" s="271"/>
      <c r="AA53" s="271"/>
      <c r="AB53" s="52"/>
      <c r="AC53" s="52"/>
      <c r="AD53" s="52"/>
    </row>
    <row r="54" spans="1:30" ht="18" customHeight="1">
      <c r="A54" s="47"/>
      <c r="B54" s="90"/>
      <c r="C54" s="90"/>
      <c r="D54" s="167"/>
      <c r="E54" s="167"/>
      <c r="F54" s="167"/>
      <c r="G54" s="91"/>
      <c r="H54" s="92"/>
      <c r="I54" s="92"/>
      <c r="J54" s="93"/>
      <c r="K54" s="244"/>
      <c r="V54" s="58"/>
      <c r="W54" s="58"/>
      <c r="X54" s="58"/>
      <c r="Y54" s="58"/>
      <c r="Z54" s="58"/>
      <c r="AA54" s="58"/>
      <c r="AB54" s="58"/>
      <c r="AC54" s="58"/>
      <c r="AD54" s="58"/>
    </row>
    <row r="55" spans="1:30" ht="56.25" customHeight="1">
      <c r="A55" s="47"/>
      <c r="B55" s="68"/>
      <c r="C55" s="70"/>
      <c r="D55" s="67"/>
      <c r="E55" s="67"/>
      <c r="F55" s="67"/>
      <c r="G55" s="68"/>
      <c r="H55" s="68"/>
      <c r="I55" s="67"/>
      <c r="J55" s="47"/>
      <c r="K55" s="47"/>
      <c r="V55" s="58"/>
      <c r="W55" s="58"/>
      <c r="X55" s="58"/>
      <c r="Y55" s="58"/>
      <c r="Z55" s="58"/>
      <c r="AA55" s="58"/>
      <c r="AB55" s="58"/>
      <c r="AC55" s="58"/>
      <c r="AD55" s="58"/>
    </row>
    <row r="56" spans="1:11" ht="18.75">
      <c r="A56" s="67"/>
      <c r="B56" s="47"/>
      <c r="C56" s="95"/>
      <c r="D56" s="96"/>
      <c r="E56" s="96"/>
      <c r="F56" s="96"/>
      <c r="G56" s="97" t="s">
        <v>140</v>
      </c>
      <c r="H56" s="97" t="s">
        <v>149</v>
      </c>
      <c r="I56" s="67"/>
      <c r="J56" s="47"/>
      <c r="K56" s="47"/>
    </row>
    <row r="57" spans="1:11" ht="18.75">
      <c r="A57" s="67"/>
      <c r="B57" s="47"/>
      <c r="C57" s="95"/>
      <c r="D57" s="96"/>
      <c r="E57" s="96"/>
      <c r="F57" s="96"/>
      <c r="G57" s="78" t="s">
        <v>25</v>
      </c>
      <c r="H57" s="78" t="s">
        <v>25</v>
      </c>
      <c r="I57" s="67"/>
      <c r="J57" s="47"/>
      <c r="K57" s="47"/>
    </row>
    <row r="58" spans="1:12" ht="36.75" customHeight="1">
      <c r="A58" s="98" t="s">
        <v>150</v>
      </c>
      <c r="B58" s="456" t="s">
        <v>176</v>
      </c>
      <c r="C58" s="457"/>
      <c r="D58" s="457"/>
      <c r="E58" s="457"/>
      <c r="F58" s="457"/>
      <c r="G58" s="50"/>
      <c r="H58" s="81">
        <f>ROUND(H59+H66,2)</f>
        <v>2632.36</v>
      </c>
      <c r="I58" s="67"/>
      <c r="J58" s="47"/>
      <c r="K58" s="47"/>
      <c r="L58" s="99">
        <f>I47-H58</f>
        <v>-748.1399999999999</v>
      </c>
    </row>
    <row r="59" spans="1:12" ht="18.75">
      <c r="A59" s="100" t="s">
        <v>152</v>
      </c>
      <c r="B59" s="428" t="s">
        <v>153</v>
      </c>
      <c r="C59" s="429"/>
      <c r="D59" s="429"/>
      <c r="E59" s="429"/>
      <c r="F59" s="430"/>
      <c r="G59" s="101">
        <f>G60+G61+G63+G65</f>
        <v>7.21</v>
      </c>
      <c r="H59" s="276">
        <f>H60+H61+H63+H65</f>
        <v>2632.361</v>
      </c>
      <c r="I59" s="67"/>
      <c r="J59" s="47"/>
      <c r="K59" s="47"/>
      <c r="L59" s="103" t="e">
        <f>G72+L58</f>
        <v>#VALUE!</v>
      </c>
    </row>
    <row r="60" spans="1:11" ht="34.5" customHeight="1">
      <c r="A60" s="274" t="s">
        <v>154</v>
      </c>
      <c r="B60" s="431" t="s">
        <v>155</v>
      </c>
      <c r="C60" s="432"/>
      <c r="D60" s="432"/>
      <c r="E60" s="432"/>
      <c r="F60" s="432"/>
      <c r="G60" s="275">
        <v>1.34</v>
      </c>
      <c r="H60" s="276">
        <f>ROUND(G60*C42,2)</f>
        <v>489.23</v>
      </c>
      <c r="I60" s="67"/>
      <c r="J60" s="47"/>
      <c r="K60" s="106"/>
    </row>
    <row r="61" spans="1:11" ht="18.75">
      <c r="A61" s="425" t="s">
        <v>156</v>
      </c>
      <c r="B61" s="433" t="s">
        <v>157</v>
      </c>
      <c r="C61" s="434"/>
      <c r="D61" s="434"/>
      <c r="E61" s="434"/>
      <c r="F61" s="434"/>
      <c r="G61" s="435">
        <v>2.02</v>
      </c>
      <c r="H61" s="436">
        <f>ROUND(G61*C42,2)</f>
        <v>737.5</v>
      </c>
      <c r="I61" s="67"/>
      <c r="J61" s="47"/>
      <c r="K61" s="47"/>
    </row>
    <row r="62" spans="1:11" ht="18.75" customHeight="1">
      <c r="A62" s="425"/>
      <c r="B62" s="434"/>
      <c r="C62" s="434"/>
      <c r="D62" s="434"/>
      <c r="E62" s="434"/>
      <c r="F62" s="434"/>
      <c r="G62" s="435"/>
      <c r="H62" s="436"/>
      <c r="I62" s="67"/>
      <c r="J62" s="47"/>
      <c r="K62" s="47"/>
    </row>
    <row r="63" spans="1:11" ht="21" customHeight="1">
      <c r="A63" s="425" t="s">
        <v>158</v>
      </c>
      <c r="B63" s="433" t="s">
        <v>159</v>
      </c>
      <c r="C63" s="434"/>
      <c r="D63" s="434"/>
      <c r="E63" s="434"/>
      <c r="F63" s="434"/>
      <c r="G63" s="435">
        <v>1.31</v>
      </c>
      <c r="H63" s="436">
        <f>G63*C42</f>
        <v>478.28100000000006</v>
      </c>
      <c r="I63" s="67"/>
      <c r="J63" s="47"/>
      <c r="K63" s="47"/>
    </row>
    <row r="64" spans="1:11" ht="18.75">
      <c r="A64" s="425"/>
      <c r="B64" s="434"/>
      <c r="C64" s="434"/>
      <c r="D64" s="434"/>
      <c r="E64" s="434"/>
      <c r="F64" s="434"/>
      <c r="G64" s="435"/>
      <c r="H64" s="436"/>
      <c r="I64" s="67"/>
      <c r="J64" s="47"/>
      <c r="K64" s="47"/>
    </row>
    <row r="65" spans="1:11" ht="37.5">
      <c r="A65" s="274" t="s">
        <v>160</v>
      </c>
      <c r="B65" s="434" t="s">
        <v>161</v>
      </c>
      <c r="C65" s="434"/>
      <c r="D65" s="434"/>
      <c r="E65" s="434"/>
      <c r="F65" s="434"/>
      <c r="G65" s="97">
        <v>2.54</v>
      </c>
      <c r="H65" s="107">
        <f>ROUND(G65*C42,2)</f>
        <v>927.35</v>
      </c>
      <c r="I65" s="67"/>
      <c r="J65" s="47"/>
      <c r="K65" s="47"/>
    </row>
    <row r="66" spans="1:11" ht="18.75">
      <c r="A66" s="81" t="s">
        <v>162</v>
      </c>
      <c r="B66" s="437" t="s">
        <v>163</v>
      </c>
      <c r="C66" s="438"/>
      <c r="D66" s="438"/>
      <c r="E66" s="438"/>
      <c r="F66" s="438"/>
      <c r="G66" s="81"/>
      <c r="H66" s="81">
        <f>H68+H69+H70</f>
        <v>0</v>
      </c>
      <c r="I66" s="67"/>
      <c r="J66" s="47"/>
      <c r="K66" s="47"/>
    </row>
    <row r="67" spans="1:11" ht="38.25" customHeight="1">
      <c r="A67" s="108"/>
      <c r="B67" s="439" t="s">
        <v>182</v>
      </c>
      <c r="C67" s="432"/>
      <c r="D67" s="432"/>
      <c r="E67" s="432"/>
      <c r="F67" s="432"/>
      <c r="G67" s="109"/>
      <c r="H67" s="109"/>
      <c r="I67" s="67"/>
      <c r="J67" s="47"/>
      <c r="K67" s="47"/>
    </row>
    <row r="68" spans="1:11" ht="18.75" customHeight="1">
      <c r="A68" s="108"/>
      <c r="B68" s="440" t="s">
        <v>175</v>
      </c>
      <c r="C68" s="441"/>
      <c r="D68" s="441"/>
      <c r="E68" s="441"/>
      <c r="F68" s="442"/>
      <c r="G68" s="107"/>
      <c r="H68" s="110"/>
      <c r="I68" s="67"/>
      <c r="J68" s="47"/>
      <c r="K68" s="47"/>
    </row>
    <row r="69" spans="1:11" ht="15" customHeight="1">
      <c r="A69" s="108"/>
      <c r="B69" s="440" t="s">
        <v>175</v>
      </c>
      <c r="C69" s="441"/>
      <c r="D69" s="441"/>
      <c r="E69" s="441"/>
      <c r="F69" s="442"/>
      <c r="G69" s="107"/>
      <c r="H69" s="110"/>
      <c r="I69" s="67"/>
      <c r="J69" s="47"/>
      <c r="K69" s="47"/>
    </row>
    <row r="70" spans="1:11" ht="18.75" customHeight="1">
      <c r="A70" s="108"/>
      <c r="B70" s="440" t="s">
        <v>175</v>
      </c>
      <c r="C70" s="441"/>
      <c r="D70" s="441"/>
      <c r="E70" s="441"/>
      <c r="F70" s="442"/>
      <c r="G70" s="107"/>
      <c r="H70" s="110"/>
      <c r="I70" s="67"/>
      <c r="J70" s="47"/>
      <c r="K70" s="47"/>
    </row>
    <row r="71" spans="1:11" ht="18.75">
      <c r="A71" s="108"/>
      <c r="B71" s="111"/>
      <c r="C71" s="112"/>
      <c r="D71" s="112"/>
      <c r="E71" s="112"/>
      <c r="F71" s="112"/>
      <c r="G71" s="114"/>
      <c r="H71" s="67"/>
      <c r="I71" s="67"/>
      <c r="J71" s="47"/>
      <c r="K71" s="47"/>
    </row>
    <row r="72" spans="1:11" ht="18.75">
      <c r="A72" s="108"/>
      <c r="B72" s="111"/>
      <c r="C72" s="112"/>
      <c r="D72" s="112"/>
      <c r="E72" s="112"/>
      <c r="F72" s="112"/>
      <c r="G72" s="443" t="s">
        <v>27</v>
      </c>
      <c r="H72" s="444"/>
      <c r="I72" s="452" t="s">
        <v>148</v>
      </c>
      <c r="J72" s="444"/>
      <c r="K72" s="47"/>
    </row>
    <row r="73" spans="1:11" ht="18.75">
      <c r="A73" s="108"/>
      <c r="B73" s="111"/>
      <c r="C73" s="112"/>
      <c r="D73" s="112"/>
      <c r="E73" s="112"/>
      <c r="F73" s="112"/>
      <c r="G73" s="453" t="s">
        <v>25</v>
      </c>
      <c r="H73" s="454"/>
      <c r="I73" s="453" t="s">
        <v>25</v>
      </c>
      <c r="J73" s="454"/>
      <c r="K73" s="47"/>
    </row>
    <row r="74" spans="1:13" s="58" customFormat="1" ht="18.75">
      <c r="A74" s="108"/>
      <c r="B74" s="461" t="s">
        <v>228</v>
      </c>
      <c r="C74" s="462"/>
      <c r="D74" s="462"/>
      <c r="E74" s="462"/>
      <c r="F74" s="463"/>
      <c r="G74" s="435">
        <f>'01 15 г'!G75:H75</f>
        <v>-25131.83</v>
      </c>
      <c r="H74" s="447"/>
      <c r="I74" s="435">
        <f>'01 15 г'!I75:J75</f>
        <v>0</v>
      </c>
      <c r="J74" s="447"/>
      <c r="K74" s="55"/>
      <c r="L74" s="115" t="s">
        <v>168</v>
      </c>
      <c r="M74" s="115" t="s">
        <v>169</v>
      </c>
    </row>
    <row r="75" spans="1:13" ht="18.75">
      <c r="A75" s="68"/>
      <c r="B75" s="461" t="s">
        <v>229</v>
      </c>
      <c r="C75" s="462"/>
      <c r="D75" s="462"/>
      <c r="E75" s="462"/>
      <c r="F75" s="463"/>
      <c r="G75" s="435">
        <f>G74+I47-H58+K53</f>
        <v>-25879.97</v>
      </c>
      <c r="H75" s="447"/>
      <c r="I75" s="448">
        <f>I74+I53-K53</f>
        <v>0</v>
      </c>
      <c r="J75" s="447"/>
      <c r="K75" s="47"/>
      <c r="L75" s="85">
        <f>G75</f>
        <v>-25879.97</v>
      </c>
      <c r="M75" s="85">
        <f>I75</f>
        <v>0</v>
      </c>
    </row>
    <row r="76" spans="1:11" ht="18.75">
      <c r="A76" s="67"/>
      <c r="B76" s="67"/>
      <c r="C76" s="67"/>
      <c r="D76" s="67"/>
      <c r="E76" s="67"/>
      <c r="F76" s="67"/>
      <c r="G76" s="69"/>
      <c r="H76" s="69"/>
      <c r="I76" s="67"/>
      <c r="J76" s="47"/>
      <c r="K76" s="47"/>
    </row>
    <row r="77" spans="1:17" ht="4.5" customHeight="1">
      <c r="A77" s="67"/>
      <c r="B77" s="47"/>
      <c r="C77" s="47"/>
      <c r="D77" s="47"/>
      <c r="E77" s="47"/>
      <c r="F77" s="47"/>
      <c r="G77" s="116"/>
      <c r="H77" s="117" t="s">
        <v>171</v>
      </c>
      <c r="I77" s="67"/>
      <c r="J77" s="47"/>
      <c r="K77" s="47"/>
      <c r="L77" s="459"/>
      <c r="M77" s="460"/>
      <c r="N77" s="460"/>
      <c r="O77" s="460"/>
      <c r="P77" s="460"/>
      <c r="Q77" s="460"/>
    </row>
    <row r="78" spans="1:17" ht="18.75">
      <c r="A78" s="67"/>
      <c r="B78" s="111"/>
      <c r="C78" s="112"/>
      <c r="D78" s="112"/>
      <c r="E78" s="112"/>
      <c r="F78" s="112"/>
      <c r="G78" s="453" t="s">
        <v>25</v>
      </c>
      <c r="H78" s="454"/>
      <c r="I78" s="453" t="s">
        <v>25</v>
      </c>
      <c r="J78" s="454"/>
      <c r="K78" s="47"/>
      <c r="L78" s="184"/>
      <c r="M78" s="185"/>
      <c r="N78" s="185"/>
      <c r="O78" s="185"/>
      <c r="P78" s="185"/>
      <c r="Q78" s="185"/>
    </row>
    <row r="79" spans="1:17" ht="18.75">
      <c r="A79" s="67"/>
      <c r="B79" s="445" t="s">
        <v>227</v>
      </c>
      <c r="C79" s="438"/>
      <c r="D79" s="438"/>
      <c r="E79" s="438"/>
      <c r="F79" s="446"/>
      <c r="G79" s="435">
        <f>L48</f>
        <v>6220.309999999999</v>
      </c>
      <c r="H79" s="447"/>
      <c r="I79" s="435">
        <f>M48</f>
        <v>8929.039999999999</v>
      </c>
      <c r="J79" s="447"/>
      <c r="K79" s="47"/>
      <c r="L79" s="222" t="s">
        <v>225</v>
      </c>
      <c r="M79" s="223">
        <f>G79+H47-I47-I79+M80</f>
        <v>-1.8189894035458565E-12</v>
      </c>
      <c r="N79" s="185"/>
      <c r="O79" s="185"/>
      <c r="P79" s="185"/>
      <c r="Q79" s="185"/>
    </row>
    <row r="80" spans="1:17" ht="18.75">
      <c r="A80" s="67"/>
      <c r="B80" s="47"/>
      <c r="C80" s="47"/>
      <c r="D80" s="47"/>
      <c r="E80" s="47"/>
      <c r="F80" s="47"/>
      <c r="G80" s="47"/>
      <c r="H80" s="67"/>
      <c r="I80" s="67"/>
      <c r="J80" s="47"/>
      <c r="K80" s="47"/>
      <c r="L80" s="227" t="s">
        <v>226</v>
      </c>
      <c r="M80" s="185">
        <v>0</v>
      </c>
      <c r="N80" s="185"/>
      <c r="O80" s="185"/>
      <c r="P80" s="185"/>
      <c r="Q80" s="185"/>
    </row>
    <row r="81" spans="1:17" ht="18.75">
      <c r="A81" s="221" t="s">
        <v>220</v>
      </c>
      <c r="B81" s="47"/>
      <c r="C81" s="47"/>
      <c r="D81" s="47"/>
      <c r="E81" s="47"/>
      <c r="F81" s="47"/>
      <c r="G81" s="47"/>
      <c r="H81" s="67"/>
      <c r="I81" s="67"/>
      <c r="J81" s="47"/>
      <c r="K81" s="47"/>
      <c r="L81" s="184"/>
      <c r="M81" s="185"/>
      <c r="N81" s="185"/>
      <c r="O81" s="185"/>
      <c r="P81" s="185"/>
      <c r="Q81" s="185"/>
    </row>
    <row r="82" spans="1:17" ht="18.75">
      <c r="A82" s="187" t="s">
        <v>212</v>
      </c>
      <c r="B82" s="47"/>
      <c r="C82" s="47"/>
      <c r="D82" s="47"/>
      <c r="E82" s="47"/>
      <c r="F82" s="47"/>
      <c r="G82" s="47"/>
      <c r="H82" s="67"/>
      <c r="I82" s="228" t="s">
        <v>31</v>
      </c>
      <c r="J82" s="47"/>
      <c r="K82" s="47"/>
      <c r="L82" s="184"/>
      <c r="M82" s="185"/>
      <c r="N82" s="185"/>
      <c r="O82" s="186"/>
      <c r="P82" s="186"/>
      <c r="Q82" s="185"/>
    </row>
    <row r="83" spans="1:17" ht="18.75">
      <c r="A83" s="187" t="s">
        <v>213</v>
      </c>
      <c r="B83" s="47"/>
      <c r="C83" s="47"/>
      <c r="D83" s="47"/>
      <c r="E83" s="47"/>
      <c r="G83" s="47"/>
      <c r="H83" s="67"/>
      <c r="I83" s="228" t="s">
        <v>173</v>
      </c>
      <c r="J83" s="47"/>
      <c r="L83" s="184"/>
      <c r="M83" s="185"/>
      <c r="N83" s="185"/>
      <c r="O83" s="185"/>
      <c r="P83" s="185"/>
      <c r="Q83" s="185"/>
    </row>
    <row r="84" spans="8:17" ht="18.75">
      <c r="H84" s="47"/>
      <c r="I84" s="47"/>
      <c r="J84" s="47"/>
      <c r="K84" s="47"/>
      <c r="L84" s="184"/>
      <c r="M84" s="128"/>
      <c r="N84" s="58"/>
      <c r="O84" s="58"/>
      <c r="P84" s="58"/>
      <c r="Q84" s="128"/>
    </row>
    <row r="85" spans="1:17" ht="18.7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58"/>
      <c r="M85" s="128"/>
      <c r="N85" s="58"/>
      <c r="O85" s="58"/>
      <c r="P85" s="58"/>
      <c r="Q85" s="58"/>
    </row>
  </sheetData>
  <sheetProtection password="ECC7" sheet="1" formatCells="0" formatColumns="0" formatRows="0" insertColumns="0" insertRows="0" insertHyperlinks="0" deleteColumns="0" deleteRows="0" sort="0" autoFilter="0" pivotTables="0"/>
  <mergeCells count="41">
    <mergeCell ref="C14:D15"/>
    <mergeCell ref="A35:K36"/>
    <mergeCell ref="W39:AA39"/>
    <mergeCell ref="B47:F47"/>
    <mergeCell ref="B48:F48"/>
    <mergeCell ref="B49:F49"/>
    <mergeCell ref="B50:F50"/>
    <mergeCell ref="B53:F53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B74:F74"/>
    <mergeCell ref="G74:H74"/>
    <mergeCell ref="I74:J74"/>
    <mergeCell ref="B65:F65"/>
    <mergeCell ref="B66:F66"/>
    <mergeCell ref="B67:F67"/>
    <mergeCell ref="B68:F68"/>
    <mergeCell ref="B69:F69"/>
    <mergeCell ref="B70:F70"/>
    <mergeCell ref="L77:Q77"/>
    <mergeCell ref="G78:H78"/>
    <mergeCell ref="I78:J78"/>
    <mergeCell ref="G72:H72"/>
    <mergeCell ref="I72:J72"/>
    <mergeCell ref="G73:H73"/>
    <mergeCell ref="I73:J73"/>
    <mergeCell ref="B79:F79"/>
    <mergeCell ref="G79:H79"/>
    <mergeCell ref="I79:J79"/>
    <mergeCell ref="B75:F75"/>
    <mergeCell ref="G75:H75"/>
    <mergeCell ref="I75:J75"/>
  </mergeCells>
  <conditionalFormatting sqref="L48">
    <cfRule type="cellIs" priority="16" dxfId="91" operator="equal" stopIfTrue="1">
      <formula>0</formula>
    </cfRule>
  </conditionalFormatting>
  <conditionalFormatting sqref="L48">
    <cfRule type="cellIs" priority="15" dxfId="92" operator="equal" stopIfTrue="1">
      <formula>0</formula>
    </cfRule>
  </conditionalFormatting>
  <conditionalFormatting sqref="L48:M48">
    <cfRule type="cellIs" priority="14" dxfId="93" operator="equal" stopIfTrue="1">
      <formula>0</formula>
    </cfRule>
  </conditionalFormatting>
  <conditionalFormatting sqref="M48">
    <cfRule type="cellIs" priority="11" dxfId="94" operator="equal" stopIfTrue="1">
      <formula>0</formula>
    </cfRule>
    <cfRule type="cellIs" priority="12" dxfId="91" operator="equal" stopIfTrue="1">
      <formula>326166</formula>
    </cfRule>
    <cfRule type="cellIs" priority="13" dxfId="5" operator="equal" stopIfTrue="1">
      <formula>0</formula>
    </cfRule>
  </conditionalFormatting>
  <conditionalFormatting sqref="L48:M48">
    <cfRule type="cellIs" priority="9" dxfId="95" operator="equal" stopIfTrue="1">
      <formula>0</formula>
    </cfRule>
    <cfRule type="cellIs" priority="10" dxfId="8" operator="equal" stopIfTrue="1">
      <formula>0</formula>
    </cfRule>
  </conditionalFormatting>
  <conditionalFormatting sqref="L48:M48">
    <cfRule type="cellIs" priority="6" dxfId="7" operator="equal" stopIfTrue="1">
      <formula>0</formula>
    </cfRule>
    <cfRule type="cellIs" priority="7" dxfId="6" operator="equal" stopIfTrue="1">
      <formula>0</formula>
    </cfRule>
    <cfRule type="cellIs" priority="8" dxfId="5" operator="equal" stopIfTrue="1">
      <formula>0</formula>
    </cfRule>
  </conditionalFormatting>
  <conditionalFormatting sqref="L48:O48 Q48">
    <cfRule type="cellIs" priority="5" dxfId="96" operator="greaterThan" stopIfTrue="1">
      <formula>0</formula>
    </cfRule>
  </conditionalFormatting>
  <conditionalFormatting sqref="N48:O48 Q48">
    <cfRule type="cellIs" priority="4" dxfId="19" operator="greaterThan" stopIfTrue="1">
      <formula>0</formula>
    </cfRule>
  </conditionalFormatting>
  <conditionalFormatting sqref="L48:M48">
    <cfRule type="cellIs" priority="3" dxfId="3" operator="greaterThan" stopIfTrue="1">
      <formula>0</formula>
    </cfRule>
  </conditionalFormatting>
  <conditionalFormatting sqref="N48:O48">
    <cfRule type="cellIs" priority="2" dxfId="17" operator="greaterThan" stopIfTrue="1">
      <formula>0</formula>
    </cfRule>
  </conditionalFormatting>
  <conditionalFormatting sqref="Q48">
    <cfRule type="cellIs" priority="1" dxfId="96" operator="greaterThan" stopIfTrue="1">
      <formula>0</formula>
    </cfRule>
  </conditionalFormatting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AD85"/>
  <sheetViews>
    <sheetView view="pageBreakPreview" zoomScale="80" zoomScaleSheetLayoutView="80" zoomScalePageLayoutView="0" workbookViewId="0" topLeftCell="A54">
      <selection activeCell="I50" sqref="I50"/>
    </sheetView>
  </sheetViews>
  <sheetFormatPr defaultColWidth="9.140625" defaultRowHeight="15" outlineLevelCol="1"/>
  <cols>
    <col min="1" max="1" width="6.8515625" style="125" customWidth="1"/>
    <col min="2" max="2" width="10.00390625" style="48" customWidth="1"/>
    <col min="3" max="3" width="12.57421875" style="48" customWidth="1"/>
    <col min="4" max="4" width="10.57421875" style="48" customWidth="1"/>
    <col min="5" max="5" width="10.28125" style="48" customWidth="1"/>
    <col min="6" max="6" width="8.00390625" style="48" customWidth="1"/>
    <col min="7" max="7" width="11.140625" style="48" customWidth="1"/>
    <col min="8" max="8" width="13.00390625" style="48" customWidth="1"/>
    <col min="9" max="9" width="12.00390625" style="48" customWidth="1"/>
    <col min="10" max="10" width="14.28125" style="48" customWidth="1"/>
    <col min="11" max="11" width="18.421875" style="48" customWidth="1"/>
    <col min="12" max="12" width="13.421875" style="48" hidden="1" customWidth="1" outlineLevel="1"/>
    <col min="13" max="13" width="10.00390625" style="48" hidden="1" customWidth="1" outlineLevel="1"/>
    <col min="14" max="14" width="11.421875" style="48" hidden="1" customWidth="1" outlineLevel="1"/>
    <col min="15" max="15" width="10.28125" style="48" hidden="1" customWidth="1" outlineLevel="1"/>
    <col min="16" max="16" width="8.00390625" style="48" hidden="1" customWidth="1" outlineLevel="1"/>
    <col min="17" max="17" width="10.00390625" style="48" hidden="1" customWidth="1" outlineLevel="1"/>
    <col min="18" max="18" width="8.28125" style="48" hidden="1" customWidth="1" outlineLevel="1"/>
    <col min="19" max="19" width="9.140625" style="48" customWidth="1" collapsed="1"/>
    <col min="20" max="20" width="9.28125" style="48" customWidth="1"/>
    <col min="21" max="22" width="9.140625" style="48" customWidth="1"/>
    <col min="23" max="23" width="11.140625" style="48" bestFit="1" customWidth="1"/>
    <col min="24" max="27" width="13.140625" style="48" bestFit="1" customWidth="1"/>
    <col min="28" max="43" width="9.140625" style="48" customWidth="1"/>
    <col min="44" max="44" width="3.7109375" style="48" customWidth="1"/>
    <col min="45" max="16384" width="9.140625" style="48" customWidth="1"/>
  </cols>
  <sheetData>
    <row r="1" spans="1:11" ht="12.75" customHeight="1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.75" hidden="1">
      <c r="A2" s="47"/>
      <c r="B2" s="49" t="s">
        <v>125</v>
      </c>
      <c r="C2" s="49"/>
      <c r="D2" s="49" t="s">
        <v>126</v>
      </c>
      <c r="E2" s="49"/>
      <c r="F2" s="49" t="s">
        <v>127</v>
      </c>
      <c r="G2" s="49"/>
      <c r="H2" s="49"/>
      <c r="I2" s="47"/>
      <c r="J2" s="47"/>
      <c r="K2" s="47"/>
    </row>
    <row r="3" spans="1:11" ht="18.75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.5" customHeight="1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8.75" hidden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8.75" hidden="1">
      <c r="A6" s="47"/>
      <c r="B6" s="50"/>
      <c r="C6" s="51" t="s">
        <v>0</v>
      </c>
      <c r="D6" s="51" t="s">
        <v>1</v>
      </c>
      <c r="E6" s="51"/>
      <c r="F6" s="51" t="s">
        <v>2</v>
      </c>
      <c r="G6" s="51" t="s">
        <v>3</v>
      </c>
      <c r="H6" s="51" t="s">
        <v>4</v>
      </c>
      <c r="I6" s="51" t="s">
        <v>5</v>
      </c>
      <c r="J6" s="51"/>
      <c r="K6" s="52"/>
    </row>
    <row r="7" spans="1:11" ht="18.75" hidden="1">
      <c r="A7" s="47"/>
      <c r="B7" s="50"/>
      <c r="C7" s="51" t="s">
        <v>6</v>
      </c>
      <c r="D7" s="51"/>
      <c r="E7" s="51"/>
      <c r="F7" s="51"/>
      <c r="G7" s="51" t="s">
        <v>7</v>
      </c>
      <c r="H7" s="51" t="s">
        <v>8</v>
      </c>
      <c r="I7" s="51" t="s">
        <v>9</v>
      </c>
      <c r="J7" s="51"/>
      <c r="K7" s="52"/>
    </row>
    <row r="8" spans="1:11" ht="18.75" hidden="1">
      <c r="A8" s="47"/>
      <c r="B8" s="50" t="s">
        <v>128</v>
      </c>
      <c r="C8" s="53">
        <v>48.28</v>
      </c>
      <c r="D8" s="53">
        <v>0</v>
      </c>
      <c r="E8" s="53"/>
      <c r="F8" s="54"/>
      <c r="G8" s="50"/>
      <c r="H8" s="53">
        <v>0</v>
      </c>
      <c r="I8" s="54">
        <v>48.28</v>
      </c>
      <c r="J8" s="50"/>
      <c r="K8" s="55"/>
    </row>
    <row r="9" spans="1:11" ht="18.75" hidden="1">
      <c r="A9" s="47"/>
      <c r="B9" s="50" t="s">
        <v>11</v>
      </c>
      <c r="C9" s="53">
        <v>4790.06</v>
      </c>
      <c r="D9" s="53">
        <v>3707.55</v>
      </c>
      <c r="E9" s="53"/>
      <c r="F9" s="54">
        <v>2795.32</v>
      </c>
      <c r="G9" s="50"/>
      <c r="H9" s="53">
        <v>2795.32</v>
      </c>
      <c r="I9" s="54">
        <v>5702.29</v>
      </c>
      <c r="J9" s="50"/>
      <c r="K9" s="55"/>
    </row>
    <row r="10" spans="1:11" ht="18.75" hidden="1">
      <c r="A10" s="47"/>
      <c r="B10" s="50" t="s">
        <v>12</v>
      </c>
      <c r="C10" s="50"/>
      <c r="D10" s="53">
        <f>SUM(D8:D9)</f>
        <v>3707.55</v>
      </c>
      <c r="E10" s="53"/>
      <c r="F10" s="50"/>
      <c r="G10" s="50"/>
      <c r="H10" s="53">
        <f>SUM(H8:H9)</f>
        <v>2795.32</v>
      </c>
      <c r="I10" s="50"/>
      <c r="J10" s="50"/>
      <c r="K10" s="55"/>
    </row>
    <row r="11" spans="1:11" ht="18.75" hidden="1">
      <c r="A11" s="47"/>
      <c r="B11" s="47" t="s">
        <v>129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7.5" customHeight="1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8.25" customHeight="1" hidden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8" ht="18.75" hidden="1">
      <c r="A14" s="47"/>
      <c r="B14" s="56" t="s">
        <v>95</v>
      </c>
      <c r="C14" s="416" t="s">
        <v>14</v>
      </c>
      <c r="D14" s="417"/>
      <c r="E14" s="280"/>
      <c r="F14" s="51"/>
      <c r="G14" s="51"/>
      <c r="H14" s="51"/>
      <c r="I14" s="51" t="s">
        <v>17</v>
      </c>
      <c r="J14" s="55"/>
      <c r="K14" s="55"/>
      <c r="L14" s="58"/>
      <c r="M14" s="58"/>
      <c r="N14" s="58"/>
      <c r="O14" s="58"/>
      <c r="P14" s="58"/>
      <c r="Q14" s="58"/>
      <c r="R14" s="58"/>
    </row>
    <row r="15" spans="1:18" ht="14.25" customHeight="1" hidden="1">
      <c r="A15" s="47"/>
      <c r="B15" s="59"/>
      <c r="C15" s="418"/>
      <c r="D15" s="419"/>
      <c r="E15" s="281"/>
      <c r="F15" s="51"/>
      <c r="G15" s="51"/>
      <c r="H15" s="51" t="s">
        <v>105</v>
      </c>
      <c r="I15" s="51"/>
      <c r="J15" s="55"/>
      <c r="K15" s="55"/>
      <c r="L15" s="58"/>
      <c r="M15" s="58"/>
      <c r="N15" s="58"/>
      <c r="O15" s="58"/>
      <c r="P15" s="58"/>
      <c r="Q15" s="58"/>
      <c r="R15" s="58"/>
    </row>
    <row r="16" spans="1:18" ht="3.75" customHeight="1" hidden="1">
      <c r="A16" s="47"/>
      <c r="B16" s="61"/>
      <c r="C16" s="50"/>
      <c r="D16" s="50"/>
      <c r="E16" s="50"/>
      <c r="F16" s="50"/>
      <c r="G16" s="50"/>
      <c r="H16" s="50"/>
      <c r="I16" s="50"/>
      <c r="J16" s="55"/>
      <c r="K16" s="55"/>
      <c r="L16" s="58"/>
      <c r="M16" s="58"/>
      <c r="N16" s="58"/>
      <c r="O16" s="58"/>
      <c r="P16" s="58"/>
      <c r="Q16" s="58"/>
      <c r="R16" s="58"/>
    </row>
    <row r="17" spans="1:18" ht="13.5" customHeight="1" hidden="1">
      <c r="A17" s="47"/>
      <c r="B17" s="50"/>
      <c r="C17" s="50"/>
      <c r="D17" s="50"/>
      <c r="E17" s="50"/>
      <c r="F17" s="50"/>
      <c r="G17" s="50"/>
      <c r="H17" s="50"/>
      <c r="I17" s="50"/>
      <c r="J17" s="55"/>
      <c r="K17" s="55"/>
      <c r="L17" s="58"/>
      <c r="M17" s="58"/>
      <c r="N17" s="58"/>
      <c r="O17" s="58"/>
      <c r="P17" s="58"/>
      <c r="Q17" s="58"/>
      <c r="R17" s="58"/>
    </row>
    <row r="18" spans="1:18" ht="0.75" customHeight="1" hidden="1">
      <c r="A18" s="47"/>
      <c r="B18" s="50"/>
      <c r="C18" s="50"/>
      <c r="D18" s="50"/>
      <c r="E18" s="50"/>
      <c r="F18" s="50"/>
      <c r="G18" s="50"/>
      <c r="H18" s="50"/>
      <c r="I18" s="50"/>
      <c r="J18" s="55"/>
      <c r="K18" s="55"/>
      <c r="L18" s="58"/>
      <c r="M18" s="58"/>
      <c r="N18" s="58"/>
      <c r="O18" s="58"/>
      <c r="P18" s="58"/>
      <c r="Q18" s="58"/>
      <c r="R18" s="58"/>
    </row>
    <row r="19" spans="1:18" ht="14.25" customHeight="1" hidden="1" thickBot="1">
      <c r="A19" s="47"/>
      <c r="B19" s="50"/>
      <c r="C19" s="50"/>
      <c r="D19" s="50"/>
      <c r="E19" s="50"/>
      <c r="F19" s="50"/>
      <c r="G19" s="50"/>
      <c r="H19" s="50"/>
      <c r="I19" s="50"/>
      <c r="J19" s="55"/>
      <c r="K19" s="55"/>
      <c r="L19" s="58"/>
      <c r="M19" s="58"/>
      <c r="N19" s="58"/>
      <c r="O19" s="58"/>
      <c r="P19" s="58"/>
      <c r="Q19" s="58"/>
      <c r="R19" s="58"/>
    </row>
    <row r="20" spans="1:18" ht="0.75" customHeight="1" hidden="1">
      <c r="A20" s="47"/>
      <c r="B20" s="50"/>
      <c r="C20" s="50"/>
      <c r="D20" s="50"/>
      <c r="E20" s="50"/>
      <c r="F20" s="50"/>
      <c r="G20" s="50"/>
      <c r="H20" s="50"/>
      <c r="I20" s="50"/>
      <c r="J20" s="55"/>
      <c r="K20" s="55"/>
      <c r="L20" s="58"/>
      <c r="M20" s="58"/>
      <c r="N20" s="58"/>
      <c r="O20" s="58"/>
      <c r="P20" s="58"/>
      <c r="Q20" s="58"/>
      <c r="R20" s="58"/>
    </row>
    <row r="21" spans="1:18" ht="19.5" hidden="1" thickBot="1">
      <c r="A21" s="47"/>
      <c r="B21" s="50"/>
      <c r="C21" s="50"/>
      <c r="D21" s="50"/>
      <c r="E21" s="50"/>
      <c r="F21" s="50"/>
      <c r="G21" s="62" t="s">
        <v>130</v>
      </c>
      <c r="H21" s="63" t="s">
        <v>85</v>
      </c>
      <c r="I21" s="50"/>
      <c r="J21" s="55"/>
      <c r="K21" s="55"/>
      <c r="L21" s="58"/>
      <c r="M21" s="58"/>
      <c r="N21" s="58"/>
      <c r="O21" s="58"/>
      <c r="P21" s="58"/>
      <c r="Q21" s="58"/>
      <c r="R21" s="58"/>
    </row>
    <row r="22" spans="1:18" ht="18.75" hidden="1">
      <c r="A22" s="47"/>
      <c r="B22" s="64" t="s">
        <v>63</v>
      </c>
      <c r="C22" s="64"/>
      <c r="D22" s="64"/>
      <c r="E22" s="64"/>
      <c r="F22" s="53"/>
      <c r="G22" s="50">
        <v>347.8</v>
      </c>
      <c r="H22" s="50">
        <v>7.55</v>
      </c>
      <c r="I22" s="54">
        <f>G22*H22</f>
        <v>2625.89</v>
      </c>
      <c r="J22" s="55"/>
      <c r="K22" s="55"/>
      <c r="L22" s="58"/>
      <c r="M22" s="58"/>
      <c r="N22" s="58"/>
      <c r="O22" s="58"/>
      <c r="P22" s="58"/>
      <c r="Q22" s="58"/>
      <c r="R22" s="58"/>
    </row>
    <row r="23" spans="1:18" ht="18.75" hidden="1">
      <c r="A23" s="47"/>
      <c r="B23" s="64" t="s">
        <v>64</v>
      </c>
      <c r="C23" s="64"/>
      <c r="D23" s="64"/>
      <c r="E23" s="64"/>
      <c r="F23" s="50"/>
      <c r="G23" s="50"/>
      <c r="H23" s="50"/>
      <c r="I23" s="50"/>
      <c r="J23" s="55"/>
      <c r="K23" s="55"/>
      <c r="L23" s="58"/>
      <c r="M23" s="58"/>
      <c r="N23" s="58"/>
      <c r="O23" s="58"/>
      <c r="P23" s="58"/>
      <c r="Q23" s="58"/>
      <c r="R23" s="58"/>
    </row>
    <row r="24" spans="1:18" ht="2.25" customHeight="1" hidden="1">
      <c r="A24" s="47"/>
      <c r="B24" s="64" t="s">
        <v>65</v>
      </c>
      <c r="C24" s="64" t="s">
        <v>66</v>
      </c>
      <c r="D24" s="64"/>
      <c r="E24" s="64"/>
      <c r="F24" s="50"/>
      <c r="G24" s="50"/>
      <c r="H24" s="50"/>
      <c r="I24" s="50"/>
      <c r="J24" s="55"/>
      <c r="K24" s="55"/>
      <c r="L24" s="58"/>
      <c r="M24" s="58"/>
      <c r="N24" s="58"/>
      <c r="O24" s="58"/>
      <c r="P24" s="58"/>
      <c r="Q24" s="58"/>
      <c r="R24" s="58"/>
    </row>
    <row r="25" spans="1:18" ht="14.25" customHeight="1" hidden="1">
      <c r="A25" s="47"/>
      <c r="B25" s="64" t="s">
        <v>67</v>
      </c>
      <c r="C25" s="64"/>
      <c r="D25" s="64"/>
      <c r="E25" s="64"/>
      <c r="F25" s="50"/>
      <c r="G25" s="50"/>
      <c r="H25" s="50"/>
      <c r="I25" s="50"/>
      <c r="J25" s="55"/>
      <c r="K25" s="55"/>
      <c r="L25" s="58"/>
      <c r="M25" s="58"/>
      <c r="N25" s="58"/>
      <c r="O25" s="58"/>
      <c r="P25" s="58"/>
      <c r="Q25" s="58"/>
      <c r="R25" s="58"/>
    </row>
    <row r="26" spans="1:18" ht="18.75" hidden="1">
      <c r="A26" s="47"/>
      <c r="B26" s="50"/>
      <c r="C26" s="50"/>
      <c r="D26" s="50"/>
      <c r="E26" s="50"/>
      <c r="F26" s="50"/>
      <c r="G26" s="50"/>
      <c r="H26" s="50"/>
      <c r="I26" s="50"/>
      <c r="J26" s="55"/>
      <c r="K26" s="55"/>
      <c r="L26" s="58"/>
      <c r="M26" s="58"/>
      <c r="N26" s="58"/>
      <c r="O26" s="58"/>
      <c r="P26" s="58"/>
      <c r="Q26" s="58"/>
      <c r="R26" s="58"/>
    </row>
    <row r="27" spans="1:18" ht="0.75" customHeight="1" hidden="1">
      <c r="A27" s="47"/>
      <c r="B27" s="50"/>
      <c r="C27" s="50"/>
      <c r="D27" s="50"/>
      <c r="E27" s="50"/>
      <c r="F27" s="50"/>
      <c r="G27" s="50"/>
      <c r="H27" s="50"/>
      <c r="I27" s="50"/>
      <c r="J27" s="55"/>
      <c r="K27" s="55"/>
      <c r="L27" s="58"/>
      <c r="M27" s="58"/>
      <c r="N27" s="58"/>
      <c r="O27" s="58"/>
      <c r="P27" s="58"/>
      <c r="Q27" s="58"/>
      <c r="R27" s="58"/>
    </row>
    <row r="28" spans="1:18" ht="3.75" customHeight="1" hidden="1">
      <c r="A28" s="47"/>
      <c r="B28" s="50"/>
      <c r="C28" s="50"/>
      <c r="D28" s="50"/>
      <c r="E28" s="50"/>
      <c r="F28" s="50"/>
      <c r="G28" s="50"/>
      <c r="H28" s="50"/>
      <c r="I28" s="50"/>
      <c r="J28" s="55"/>
      <c r="K28" s="55"/>
      <c r="L28" s="58"/>
      <c r="M28" s="58"/>
      <c r="N28" s="58"/>
      <c r="O28" s="58"/>
      <c r="P28" s="58"/>
      <c r="Q28" s="58"/>
      <c r="R28" s="58"/>
    </row>
    <row r="29" spans="1:18" ht="18.75" hidden="1">
      <c r="A29" s="47"/>
      <c r="B29" s="50"/>
      <c r="C29" s="50"/>
      <c r="D29" s="50"/>
      <c r="E29" s="50"/>
      <c r="F29" s="50"/>
      <c r="G29" s="50"/>
      <c r="H29" s="50"/>
      <c r="I29" s="50"/>
      <c r="J29" s="55"/>
      <c r="K29" s="55"/>
      <c r="L29" s="58"/>
      <c r="M29" s="58"/>
      <c r="N29" s="58"/>
      <c r="O29" s="58"/>
      <c r="P29" s="58"/>
      <c r="Q29" s="58"/>
      <c r="R29" s="58"/>
    </row>
    <row r="30" spans="1:18" ht="0.75" customHeight="1" hidden="1">
      <c r="A30" s="47"/>
      <c r="B30" s="50"/>
      <c r="C30" s="50"/>
      <c r="D30" s="50"/>
      <c r="E30" s="50"/>
      <c r="F30" s="50"/>
      <c r="G30" s="50"/>
      <c r="H30" s="50"/>
      <c r="I30" s="50"/>
      <c r="J30" s="55"/>
      <c r="K30" s="55"/>
      <c r="L30" s="58"/>
      <c r="M30" s="58"/>
      <c r="N30" s="58"/>
      <c r="O30" s="58"/>
      <c r="P30" s="58"/>
      <c r="Q30" s="58"/>
      <c r="R30" s="58"/>
    </row>
    <row r="31" spans="1:18" ht="18.75" hidden="1">
      <c r="A31" s="47"/>
      <c r="B31" s="50"/>
      <c r="C31" s="50"/>
      <c r="D31" s="50"/>
      <c r="E31" s="50"/>
      <c r="F31" s="50"/>
      <c r="G31" s="50"/>
      <c r="H31" s="50"/>
      <c r="I31" s="50"/>
      <c r="J31" s="55"/>
      <c r="K31" s="55"/>
      <c r="L31" s="58"/>
      <c r="M31" s="58"/>
      <c r="N31" s="58"/>
      <c r="O31" s="58"/>
      <c r="P31" s="58"/>
      <c r="Q31" s="58"/>
      <c r="R31" s="58"/>
    </row>
    <row r="32" spans="1:18" ht="18.75" hidden="1">
      <c r="A32" s="47"/>
      <c r="B32" s="50"/>
      <c r="C32" s="50"/>
      <c r="D32" s="50"/>
      <c r="E32" s="50"/>
      <c r="F32" s="50"/>
      <c r="G32" s="50"/>
      <c r="H32" s="50"/>
      <c r="I32" s="50"/>
      <c r="J32" s="55"/>
      <c r="K32" s="55"/>
      <c r="L32" s="58"/>
      <c r="M32" s="58"/>
      <c r="N32" s="58"/>
      <c r="O32" s="58"/>
      <c r="P32" s="58"/>
      <c r="Q32" s="58"/>
      <c r="R32" s="58"/>
    </row>
    <row r="33" spans="1:18" ht="18.75" hidden="1">
      <c r="A33" s="47"/>
      <c r="B33" s="50"/>
      <c r="C33" s="50"/>
      <c r="D33" s="50"/>
      <c r="E33" s="50"/>
      <c r="F33" s="50"/>
      <c r="G33" s="51"/>
      <c r="H33" s="51"/>
      <c r="I33" s="65"/>
      <c r="J33" s="55"/>
      <c r="K33" s="55"/>
      <c r="L33" s="58"/>
      <c r="M33" s="58"/>
      <c r="N33" s="58"/>
      <c r="O33" s="58"/>
      <c r="P33" s="58"/>
      <c r="Q33" s="58"/>
      <c r="R33" s="58"/>
    </row>
    <row r="34" spans="1:18" ht="18.75" hidden="1">
      <c r="A34" s="47"/>
      <c r="B34" s="50"/>
      <c r="C34" s="50"/>
      <c r="D34" s="50"/>
      <c r="E34" s="50"/>
      <c r="F34" s="50"/>
      <c r="G34" s="50"/>
      <c r="H34" s="50" t="s">
        <v>18</v>
      </c>
      <c r="I34" s="66">
        <f>SUM(I17:I33)</f>
        <v>2625.89</v>
      </c>
      <c r="J34" s="55"/>
      <c r="K34" s="55"/>
      <c r="L34" s="58"/>
      <c r="M34" s="58"/>
      <c r="N34" s="58"/>
      <c r="O34" s="58"/>
      <c r="P34" s="58"/>
      <c r="Q34" s="58"/>
      <c r="R34" s="58"/>
    </row>
    <row r="35" spans="1:11" ht="15">
      <c r="A35" s="420" t="s">
        <v>131</v>
      </c>
      <c r="B35" s="420"/>
      <c r="C35" s="420"/>
      <c r="D35" s="420"/>
      <c r="E35" s="420"/>
      <c r="F35" s="420"/>
      <c r="G35" s="420"/>
      <c r="H35" s="420"/>
      <c r="I35" s="420"/>
      <c r="J35" s="420"/>
      <c r="K35" s="420"/>
    </row>
    <row r="36" spans="1:30" ht="15">
      <c r="A36" s="420"/>
      <c r="B36" s="420"/>
      <c r="C36" s="420"/>
      <c r="D36" s="420"/>
      <c r="E36" s="420"/>
      <c r="F36" s="420"/>
      <c r="G36" s="420"/>
      <c r="H36" s="420"/>
      <c r="I36" s="420"/>
      <c r="J36" s="420"/>
      <c r="K36" s="420"/>
      <c r="V36" s="58"/>
      <c r="W36" s="58"/>
      <c r="X36" s="58"/>
      <c r="Y36" s="58"/>
      <c r="Z36" s="58"/>
      <c r="AA36" s="58"/>
      <c r="AB36" s="58"/>
      <c r="AC36" s="58"/>
      <c r="AD36" s="58"/>
    </row>
    <row r="37" spans="1:30" ht="18.75" hidden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V37" s="58"/>
      <c r="W37" s="58"/>
      <c r="X37" s="58"/>
      <c r="Y37" s="58"/>
      <c r="Z37" s="58"/>
      <c r="AA37" s="58"/>
      <c r="AB37" s="58"/>
      <c r="AC37" s="58"/>
      <c r="AD37" s="58"/>
    </row>
    <row r="38" spans="1:30" ht="18.75" hidden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V38" s="58"/>
      <c r="W38" s="58"/>
      <c r="X38" s="58"/>
      <c r="Y38" s="58"/>
      <c r="Z38" s="58"/>
      <c r="AA38" s="58"/>
      <c r="AB38" s="58"/>
      <c r="AC38" s="58"/>
      <c r="AD38" s="58"/>
    </row>
    <row r="39" spans="1:30" ht="18.75">
      <c r="A39" s="67"/>
      <c r="B39" s="68"/>
      <c r="C39" s="68"/>
      <c r="D39" s="68"/>
      <c r="E39" s="68"/>
      <c r="F39" s="68"/>
      <c r="G39" s="68"/>
      <c r="H39" s="67"/>
      <c r="I39" s="67"/>
      <c r="J39" s="47"/>
      <c r="K39" s="47"/>
      <c r="V39" s="58"/>
      <c r="W39" s="464"/>
      <c r="X39" s="464"/>
      <c r="Y39" s="464"/>
      <c r="Z39" s="464"/>
      <c r="AA39" s="464"/>
      <c r="AB39" s="58"/>
      <c r="AC39" s="58"/>
      <c r="AD39" s="58"/>
    </row>
    <row r="40" spans="1:30" ht="18.75">
      <c r="A40" s="67"/>
      <c r="B40" s="67" t="s">
        <v>132</v>
      </c>
      <c r="C40" s="68"/>
      <c r="D40" s="68"/>
      <c r="E40" s="68"/>
      <c r="F40" s="68"/>
      <c r="G40" s="67"/>
      <c r="H40" s="68"/>
      <c r="I40" s="67"/>
      <c r="J40" s="47"/>
      <c r="K40" s="47"/>
      <c r="V40" s="262"/>
      <c r="W40" s="263"/>
      <c r="X40" s="263"/>
      <c r="Y40" s="263"/>
      <c r="Z40" s="263"/>
      <c r="AA40" s="263"/>
      <c r="AB40" s="58"/>
      <c r="AC40" s="58"/>
      <c r="AD40" s="58"/>
    </row>
    <row r="41" spans="1:30" ht="18.75">
      <c r="A41" s="67"/>
      <c r="B41" s="68" t="s">
        <v>133</v>
      </c>
      <c r="C41" s="67" t="s">
        <v>134</v>
      </c>
      <c r="D41" s="67"/>
      <c r="E41" s="67"/>
      <c r="F41" s="68"/>
      <c r="G41" s="67"/>
      <c r="H41" s="68"/>
      <c r="I41" s="67"/>
      <c r="J41" s="47"/>
      <c r="K41" s="47"/>
      <c r="V41" s="264"/>
      <c r="W41" s="265"/>
      <c r="X41" s="265"/>
      <c r="Y41" s="265"/>
      <c r="Z41" s="265"/>
      <c r="AA41" s="265"/>
      <c r="AB41" s="58"/>
      <c r="AC41" s="58"/>
      <c r="AD41" s="58"/>
    </row>
    <row r="42" spans="1:30" ht="18.75">
      <c r="A42" s="67"/>
      <c r="B42" s="68" t="s">
        <v>135</v>
      </c>
      <c r="C42" s="69">
        <v>365.1</v>
      </c>
      <c r="D42" s="67" t="s">
        <v>136</v>
      </c>
      <c r="E42" s="67"/>
      <c r="F42" s="68"/>
      <c r="G42" s="67"/>
      <c r="H42" s="68"/>
      <c r="I42" s="67"/>
      <c r="J42" s="47"/>
      <c r="K42" s="47"/>
      <c r="V42" s="264"/>
      <c r="W42" s="266"/>
      <c r="X42" s="266"/>
      <c r="Y42" s="266"/>
      <c r="Z42" s="265"/>
      <c r="AA42" s="266"/>
      <c r="AB42" s="58"/>
      <c r="AC42" s="58"/>
      <c r="AD42" s="58"/>
    </row>
    <row r="43" spans="1:30" ht="18" customHeight="1">
      <c r="A43" s="67"/>
      <c r="B43" s="68" t="s">
        <v>137</v>
      </c>
      <c r="C43" s="70" t="s">
        <v>206</v>
      </c>
      <c r="D43" s="67" t="s">
        <v>231</v>
      </c>
      <c r="E43" s="67"/>
      <c r="F43" s="67"/>
      <c r="G43" s="68"/>
      <c r="H43" s="68"/>
      <c r="I43" s="67"/>
      <c r="J43" s="47"/>
      <c r="K43" s="47"/>
      <c r="V43" s="264"/>
      <c r="W43" s="266"/>
      <c r="X43" s="266"/>
      <c r="Y43" s="266"/>
      <c r="Z43" s="265"/>
      <c r="AA43" s="267"/>
      <c r="AB43" s="58"/>
      <c r="AC43" s="58"/>
      <c r="AD43" s="58"/>
    </row>
    <row r="44" spans="1:30" ht="18" customHeight="1">
      <c r="A44" s="67"/>
      <c r="B44" s="68"/>
      <c r="C44" s="70"/>
      <c r="D44" s="67"/>
      <c r="E44" s="67"/>
      <c r="F44" s="67"/>
      <c r="G44" s="68"/>
      <c r="H44" s="68"/>
      <c r="I44" s="67"/>
      <c r="J44" s="47"/>
      <c r="K44" s="47"/>
      <c r="V44" s="264"/>
      <c r="W44" s="266"/>
      <c r="X44" s="268"/>
      <c r="Y44" s="268"/>
      <c r="Z44" s="265"/>
      <c r="AA44" s="269"/>
      <c r="AB44" s="58"/>
      <c r="AC44" s="58"/>
      <c r="AD44" s="58"/>
    </row>
    <row r="45" spans="1:30" s="77" customFormat="1" ht="56.25">
      <c r="A45" s="71"/>
      <c r="B45" s="72"/>
      <c r="C45" s="73"/>
      <c r="D45" s="71"/>
      <c r="E45" s="71"/>
      <c r="F45" s="71"/>
      <c r="G45" s="74" t="s">
        <v>140</v>
      </c>
      <c r="H45" s="75" t="s">
        <v>1</v>
      </c>
      <c r="I45" s="75" t="s">
        <v>2</v>
      </c>
      <c r="J45" s="76" t="s">
        <v>141</v>
      </c>
      <c r="K45" s="76" t="s">
        <v>142</v>
      </c>
      <c r="V45" s="264"/>
      <c r="W45" s="266"/>
      <c r="X45" s="266"/>
      <c r="Y45" s="266"/>
      <c r="Z45" s="265"/>
      <c r="AA45" s="267"/>
      <c r="AB45" s="227"/>
      <c r="AC45" s="227"/>
      <c r="AD45" s="227"/>
    </row>
    <row r="46" spans="1:30" ht="18.75">
      <c r="A46" s="67"/>
      <c r="B46" s="68"/>
      <c r="C46" s="70"/>
      <c r="D46" s="67"/>
      <c r="E46" s="67"/>
      <c r="F46" s="67"/>
      <c r="G46" s="78" t="s">
        <v>25</v>
      </c>
      <c r="H46" s="78" t="s">
        <v>25</v>
      </c>
      <c r="I46" s="78" t="s">
        <v>25</v>
      </c>
      <c r="J46" s="79"/>
      <c r="K46" s="79"/>
      <c r="V46" s="264"/>
      <c r="W46" s="266"/>
      <c r="X46" s="266"/>
      <c r="Y46" s="266"/>
      <c r="Z46" s="265"/>
      <c r="AA46" s="267"/>
      <c r="AB46" s="58"/>
      <c r="AC46" s="58"/>
      <c r="AD46" s="58"/>
    </row>
    <row r="47" spans="1:30" ht="33" customHeight="1">
      <c r="A47" s="67"/>
      <c r="B47" s="421" t="s">
        <v>143</v>
      </c>
      <c r="C47" s="421"/>
      <c r="D47" s="421"/>
      <c r="E47" s="421"/>
      <c r="F47" s="421"/>
      <c r="G47" s="80">
        <f>G49+G50</f>
        <v>12.58</v>
      </c>
      <c r="H47" s="81">
        <f>ROUND(G47*C42,2)-0.01</f>
        <v>4592.95</v>
      </c>
      <c r="I47" s="81">
        <f>N48+O48</f>
        <v>4535.51</v>
      </c>
      <c r="J47" s="82">
        <f>J49+J50</f>
        <v>2632.361</v>
      </c>
      <c r="K47" s="82">
        <f>K49+K50</f>
        <v>1903.1490000000003</v>
      </c>
      <c r="L47" s="226" t="s">
        <v>223</v>
      </c>
      <c r="M47" s="226" t="s">
        <v>224</v>
      </c>
      <c r="N47" s="142" t="s">
        <v>144</v>
      </c>
      <c r="O47" s="142" t="s">
        <v>145</v>
      </c>
      <c r="P47" s="142" t="s">
        <v>183</v>
      </c>
      <c r="Q47" s="142" t="s">
        <v>146</v>
      </c>
      <c r="R47" s="142"/>
      <c r="V47" s="264"/>
      <c r="W47" s="266"/>
      <c r="X47" s="266"/>
      <c r="Y47" s="266"/>
      <c r="Z47" s="265"/>
      <c r="AA47" s="267"/>
      <c r="AB47" s="58"/>
      <c r="AC47" s="58"/>
      <c r="AD47" s="58"/>
    </row>
    <row r="48" spans="1:30" ht="18" customHeight="1">
      <c r="A48" s="67"/>
      <c r="B48" s="422" t="s">
        <v>147</v>
      </c>
      <c r="C48" s="423"/>
      <c r="D48" s="423"/>
      <c r="E48" s="423"/>
      <c r="F48" s="424"/>
      <c r="G48" s="80"/>
      <c r="H48" s="84"/>
      <c r="I48" s="84"/>
      <c r="J48" s="79"/>
      <c r="K48" s="79"/>
      <c r="L48" s="294">
        <v>8929.039999999999</v>
      </c>
      <c r="M48" s="294">
        <v>8986.480000000001</v>
      </c>
      <c r="N48" s="295">
        <v>4535.51</v>
      </c>
      <c r="O48" s="295">
        <v>0</v>
      </c>
      <c r="P48" s="296"/>
      <c r="Q48" s="295">
        <v>0</v>
      </c>
      <c r="R48" s="180">
        <v>377.37</v>
      </c>
      <c r="V48" s="264"/>
      <c r="W48" s="266"/>
      <c r="X48" s="266"/>
      <c r="Y48" s="266"/>
      <c r="Z48" s="265"/>
      <c r="AA48" s="267"/>
      <c r="AB48" s="58"/>
      <c r="AC48" s="58"/>
      <c r="AD48" s="58"/>
    </row>
    <row r="49" spans="1:30" ht="18" customHeight="1">
      <c r="A49" s="67"/>
      <c r="B49" s="425" t="s">
        <v>11</v>
      </c>
      <c r="C49" s="425"/>
      <c r="D49" s="425"/>
      <c r="E49" s="425"/>
      <c r="F49" s="425"/>
      <c r="G49" s="80">
        <f>G59</f>
        <v>7.21</v>
      </c>
      <c r="H49" s="84">
        <f>ROUND(G49*C42,2)</f>
        <v>2632.37</v>
      </c>
      <c r="I49" s="288">
        <f>H49</f>
        <v>2632.37</v>
      </c>
      <c r="J49" s="82">
        <f>H59</f>
        <v>2632.361</v>
      </c>
      <c r="K49" s="82">
        <f>I49-J49</f>
        <v>0.009000000000014552</v>
      </c>
      <c r="V49" s="264"/>
      <c r="W49" s="266"/>
      <c r="X49" s="266"/>
      <c r="Y49" s="266"/>
      <c r="Z49" s="265"/>
      <c r="AA49" s="267"/>
      <c r="AB49" s="58"/>
      <c r="AC49" s="58"/>
      <c r="AD49" s="58"/>
    </row>
    <row r="50" spans="1:30" ht="18.75">
      <c r="A50" s="67"/>
      <c r="B50" s="425" t="s">
        <v>27</v>
      </c>
      <c r="C50" s="425"/>
      <c r="D50" s="425"/>
      <c r="E50" s="425"/>
      <c r="F50" s="425"/>
      <c r="G50" s="80">
        <v>5.37</v>
      </c>
      <c r="H50" s="84">
        <f>ROUND(G50*C42,2)</f>
        <v>1960.59</v>
      </c>
      <c r="I50" s="288">
        <f>I47-I49</f>
        <v>1903.1400000000003</v>
      </c>
      <c r="J50" s="82">
        <f>H66</f>
        <v>0</v>
      </c>
      <c r="K50" s="82">
        <f>I50-J50</f>
        <v>1903.1400000000003</v>
      </c>
      <c r="V50" s="264"/>
      <c r="W50" s="266"/>
      <c r="X50" s="266"/>
      <c r="Y50" s="266"/>
      <c r="Z50" s="265"/>
      <c r="AA50" s="267"/>
      <c r="AB50" s="58"/>
      <c r="AC50" s="58"/>
      <c r="AD50" s="58"/>
    </row>
    <row r="51" spans="1:30" ht="39" customHeight="1">
      <c r="A51" s="67"/>
      <c r="B51" s="47"/>
      <c r="C51" s="47"/>
      <c r="D51" s="47"/>
      <c r="E51" s="47"/>
      <c r="F51" s="47"/>
      <c r="G51" s="47"/>
      <c r="H51" s="47"/>
      <c r="I51" s="47"/>
      <c r="J51" s="47"/>
      <c r="K51" s="47"/>
      <c r="V51" s="264"/>
      <c r="W51" s="266"/>
      <c r="X51" s="266"/>
      <c r="Y51" s="266"/>
      <c r="Z51" s="265"/>
      <c r="AA51" s="267"/>
      <c r="AB51" s="58"/>
      <c r="AC51" s="58"/>
      <c r="AD51" s="58"/>
    </row>
    <row r="52" spans="1:30" ht="18" customHeight="1">
      <c r="A52" s="47"/>
      <c r="B52" s="68"/>
      <c r="C52" s="70"/>
      <c r="D52" s="67"/>
      <c r="E52" s="67"/>
      <c r="F52" s="67"/>
      <c r="G52" s="140" t="s">
        <v>178</v>
      </c>
      <c r="H52" s="140" t="s">
        <v>1</v>
      </c>
      <c r="I52" s="140" t="s">
        <v>2</v>
      </c>
      <c r="J52" s="141" t="s">
        <v>179</v>
      </c>
      <c r="K52" s="141" t="s">
        <v>221</v>
      </c>
      <c r="V52" s="264"/>
      <c r="W52" s="266"/>
      <c r="X52" s="266"/>
      <c r="Y52" s="266"/>
      <c r="Z52" s="265"/>
      <c r="AA52" s="267"/>
      <c r="AB52" s="58"/>
      <c r="AC52" s="58"/>
      <c r="AD52" s="58"/>
    </row>
    <row r="53" spans="2:30" s="49" customFormat="1" ht="18" customHeight="1">
      <c r="B53" s="426" t="s">
        <v>177</v>
      </c>
      <c r="C53" s="426"/>
      <c r="D53" s="426"/>
      <c r="E53" s="426"/>
      <c r="F53" s="455"/>
      <c r="G53" s="140">
        <f>'02 15 г'!J53</f>
        <v>377.36999999999983</v>
      </c>
      <c r="H53" s="140">
        <f>P48</f>
        <v>0</v>
      </c>
      <c r="I53" s="140">
        <f>Q48</f>
        <v>0</v>
      </c>
      <c r="J53" s="139">
        <f>G53+H53-I53</f>
        <v>377.36999999999983</v>
      </c>
      <c r="K53" s="139">
        <f>I53</f>
        <v>0</v>
      </c>
      <c r="L53" s="49" t="s">
        <v>219</v>
      </c>
      <c r="V53" s="270"/>
      <c r="W53" s="271"/>
      <c r="X53" s="271"/>
      <c r="Y53" s="271"/>
      <c r="Z53" s="271"/>
      <c r="AA53" s="271"/>
      <c r="AB53" s="52"/>
      <c r="AC53" s="52"/>
      <c r="AD53" s="52"/>
    </row>
    <row r="54" spans="1:30" ht="18" customHeight="1">
      <c r="A54" s="47"/>
      <c r="B54" s="90"/>
      <c r="C54" s="90"/>
      <c r="D54" s="167"/>
      <c r="E54" s="167"/>
      <c r="F54" s="167"/>
      <c r="G54" s="91"/>
      <c r="H54" s="92"/>
      <c r="I54" s="92"/>
      <c r="J54" s="93"/>
      <c r="K54" s="244"/>
      <c r="V54" s="58"/>
      <c r="W54" s="58"/>
      <c r="X54" s="58"/>
      <c r="Y54" s="58"/>
      <c r="Z54" s="58"/>
      <c r="AA54" s="58"/>
      <c r="AB54" s="58"/>
      <c r="AC54" s="58"/>
      <c r="AD54" s="58"/>
    </row>
    <row r="55" spans="1:30" ht="56.25" customHeight="1">
      <c r="A55" s="47"/>
      <c r="B55" s="68"/>
      <c r="C55" s="70"/>
      <c r="D55" s="67"/>
      <c r="E55" s="67"/>
      <c r="F55" s="67"/>
      <c r="G55" s="68"/>
      <c r="H55" s="68"/>
      <c r="I55" s="67"/>
      <c r="J55" s="47"/>
      <c r="K55" s="47"/>
      <c r="V55" s="58"/>
      <c r="W55" s="58"/>
      <c r="X55" s="58"/>
      <c r="Y55" s="58"/>
      <c r="Z55" s="58"/>
      <c r="AA55" s="58"/>
      <c r="AB55" s="58"/>
      <c r="AC55" s="58"/>
      <c r="AD55" s="58"/>
    </row>
    <row r="56" spans="1:11" ht="18.75">
      <c r="A56" s="67"/>
      <c r="B56" s="47"/>
      <c r="C56" s="95"/>
      <c r="D56" s="96"/>
      <c r="E56" s="96"/>
      <c r="F56" s="96"/>
      <c r="G56" s="97" t="s">
        <v>140</v>
      </c>
      <c r="H56" s="97" t="s">
        <v>149</v>
      </c>
      <c r="I56" s="67"/>
      <c r="J56" s="47"/>
      <c r="K56" s="47"/>
    </row>
    <row r="57" spans="1:11" ht="18.75">
      <c r="A57" s="67"/>
      <c r="B57" s="47"/>
      <c r="C57" s="95"/>
      <c r="D57" s="96"/>
      <c r="E57" s="96"/>
      <c r="F57" s="96"/>
      <c r="G57" s="78" t="s">
        <v>25</v>
      </c>
      <c r="H57" s="78" t="s">
        <v>25</v>
      </c>
      <c r="I57" s="67"/>
      <c r="J57" s="47"/>
      <c r="K57" s="47"/>
    </row>
    <row r="58" spans="1:12" ht="36.75" customHeight="1">
      <c r="A58" s="98" t="s">
        <v>150</v>
      </c>
      <c r="B58" s="456" t="s">
        <v>176</v>
      </c>
      <c r="C58" s="457"/>
      <c r="D58" s="457"/>
      <c r="E58" s="457"/>
      <c r="F58" s="457"/>
      <c r="G58" s="50"/>
      <c r="H58" s="81">
        <f>ROUND(H59+H66,2)</f>
        <v>2632.36</v>
      </c>
      <c r="I58" s="67"/>
      <c r="J58" s="47"/>
      <c r="K58" s="47"/>
      <c r="L58" s="99">
        <f>I47-H58</f>
        <v>1903.15</v>
      </c>
    </row>
    <row r="59" spans="1:12" ht="18.75">
      <c r="A59" s="100" t="s">
        <v>152</v>
      </c>
      <c r="B59" s="428" t="s">
        <v>153</v>
      </c>
      <c r="C59" s="429"/>
      <c r="D59" s="429"/>
      <c r="E59" s="429"/>
      <c r="F59" s="430"/>
      <c r="G59" s="101">
        <f>G60+G61+G63+G65</f>
        <v>7.21</v>
      </c>
      <c r="H59" s="284">
        <f>H60+H61+H63+H65</f>
        <v>2632.361</v>
      </c>
      <c r="I59" s="67"/>
      <c r="J59" s="47"/>
      <c r="K59" s="47"/>
      <c r="L59" s="103" t="e">
        <f>G72+L58</f>
        <v>#VALUE!</v>
      </c>
    </row>
    <row r="60" spans="1:11" ht="34.5" customHeight="1">
      <c r="A60" s="282" t="s">
        <v>154</v>
      </c>
      <c r="B60" s="431" t="s">
        <v>155</v>
      </c>
      <c r="C60" s="432"/>
      <c r="D60" s="432"/>
      <c r="E60" s="432"/>
      <c r="F60" s="432"/>
      <c r="G60" s="283">
        <v>1.34</v>
      </c>
      <c r="H60" s="284">
        <f>ROUND(G60*C42,2)</f>
        <v>489.23</v>
      </c>
      <c r="I60" s="67"/>
      <c r="J60" s="47"/>
      <c r="K60" s="106"/>
    </row>
    <row r="61" spans="1:11" ht="18.75">
      <c r="A61" s="425" t="s">
        <v>156</v>
      </c>
      <c r="B61" s="433" t="s">
        <v>157</v>
      </c>
      <c r="C61" s="434"/>
      <c r="D61" s="434"/>
      <c r="E61" s="434"/>
      <c r="F61" s="434"/>
      <c r="G61" s="435">
        <v>2.02</v>
      </c>
      <c r="H61" s="436">
        <f>ROUND(G61*C42,2)</f>
        <v>737.5</v>
      </c>
      <c r="I61" s="67"/>
      <c r="J61" s="47"/>
      <c r="K61" s="47"/>
    </row>
    <row r="62" spans="1:11" ht="18.75" customHeight="1">
      <c r="A62" s="425"/>
      <c r="B62" s="434"/>
      <c r="C62" s="434"/>
      <c r="D62" s="434"/>
      <c r="E62" s="434"/>
      <c r="F62" s="434"/>
      <c r="G62" s="435"/>
      <c r="H62" s="436"/>
      <c r="I62" s="67"/>
      <c r="J62" s="47"/>
      <c r="K62" s="47"/>
    </row>
    <row r="63" spans="1:11" ht="21" customHeight="1">
      <c r="A63" s="425" t="s">
        <v>158</v>
      </c>
      <c r="B63" s="433" t="s">
        <v>159</v>
      </c>
      <c r="C63" s="434"/>
      <c r="D63" s="434"/>
      <c r="E63" s="434"/>
      <c r="F63" s="434"/>
      <c r="G63" s="435">
        <v>1.31</v>
      </c>
      <c r="H63" s="436">
        <f>G63*C42</f>
        <v>478.28100000000006</v>
      </c>
      <c r="I63" s="67"/>
      <c r="J63" s="47"/>
      <c r="K63" s="47"/>
    </row>
    <row r="64" spans="1:11" ht="18.75">
      <c r="A64" s="425"/>
      <c r="B64" s="434"/>
      <c r="C64" s="434"/>
      <c r="D64" s="434"/>
      <c r="E64" s="434"/>
      <c r="F64" s="434"/>
      <c r="G64" s="435"/>
      <c r="H64" s="436"/>
      <c r="I64" s="67"/>
      <c r="J64" s="47"/>
      <c r="K64" s="47"/>
    </row>
    <row r="65" spans="1:11" ht="37.5">
      <c r="A65" s="282" t="s">
        <v>160</v>
      </c>
      <c r="B65" s="434" t="s">
        <v>161</v>
      </c>
      <c r="C65" s="434"/>
      <c r="D65" s="434"/>
      <c r="E65" s="434"/>
      <c r="F65" s="434"/>
      <c r="G65" s="97">
        <v>2.54</v>
      </c>
      <c r="H65" s="107">
        <f>ROUND(G65*C42,2)</f>
        <v>927.35</v>
      </c>
      <c r="I65" s="67"/>
      <c r="J65" s="47"/>
      <c r="K65" s="47"/>
    </row>
    <row r="66" spans="1:11" ht="18.75">
      <c r="A66" s="81" t="s">
        <v>162</v>
      </c>
      <c r="B66" s="437" t="s">
        <v>163</v>
      </c>
      <c r="C66" s="438"/>
      <c r="D66" s="438"/>
      <c r="E66" s="438"/>
      <c r="F66" s="438"/>
      <c r="G66" s="81"/>
      <c r="H66" s="81">
        <f>H68+H69+H70</f>
        <v>0</v>
      </c>
      <c r="I66" s="67"/>
      <c r="J66" s="47"/>
      <c r="K66" s="47"/>
    </row>
    <row r="67" spans="1:11" ht="38.25" customHeight="1">
      <c r="A67" s="108"/>
      <c r="B67" s="439" t="s">
        <v>182</v>
      </c>
      <c r="C67" s="432"/>
      <c r="D67" s="432"/>
      <c r="E67" s="432"/>
      <c r="F67" s="432"/>
      <c r="G67" s="109"/>
      <c r="H67" s="109"/>
      <c r="I67" s="67"/>
      <c r="J67" s="47"/>
      <c r="K67" s="47"/>
    </row>
    <row r="68" spans="1:11" ht="18.75" customHeight="1">
      <c r="A68" s="108"/>
      <c r="B68" s="440" t="s">
        <v>175</v>
      </c>
      <c r="C68" s="441"/>
      <c r="D68" s="441"/>
      <c r="E68" s="441"/>
      <c r="F68" s="442"/>
      <c r="G68" s="107"/>
      <c r="H68" s="110"/>
      <c r="I68" s="67"/>
      <c r="J68" s="47"/>
      <c r="K68" s="47"/>
    </row>
    <row r="69" spans="1:11" ht="15" customHeight="1">
      <c r="A69" s="108"/>
      <c r="B69" s="440" t="s">
        <v>175</v>
      </c>
      <c r="C69" s="441"/>
      <c r="D69" s="441"/>
      <c r="E69" s="441"/>
      <c r="F69" s="442"/>
      <c r="G69" s="107"/>
      <c r="H69" s="110"/>
      <c r="I69" s="67"/>
      <c r="J69" s="47"/>
      <c r="K69" s="47"/>
    </row>
    <row r="70" spans="1:11" ht="18.75" customHeight="1">
      <c r="A70" s="108"/>
      <c r="B70" s="440" t="s">
        <v>175</v>
      </c>
      <c r="C70" s="441"/>
      <c r="D70" s="441"/>
      <c r="E70" s="441"/>
      <c r="F70" s="442"/>
      <c r="G70" s="107"/>
      <c r="H70" s="110"/>
      <c r="I70" s="67"/>
      <c r="J70" s="47"/>
      <c r="K70" s="47"/>
    </row>
    <row r="71" spans="1:11" ht="18.75">
      <c r="A71" s="108"/>
      <c r="B71" s="111"/>
      <c r="C71" s="112"/>
      <c r="D71" s="112"/>
      <c r="E71" s="112"/>
      <c r="F71" s="112"/>
      <c r="G71" s="114"/>
      <c r="H71" s="67"/>
      <c r="I71" s="67"/>
      <c r="J71" s="47"/>
      <c r="K71" s="47"/>
    </row>
    <row r="72" spans="1:11" ht="18.75">
      <c r="A72" s="108"/>
      <c r="B72" s="111"/>
      <c r="C72" s="112"/>
      <c r="D72" s="112"/>
      <c r="E72" s="112"/>
      <c r="F72" s="112"/>
      <c r="G72" s="443" t="s">
        <v>27</v>
      </c>
      <c r="H72" s="444"/>
      <c r="I72" s="452" t="s">
        <v>148</v>
      </c>
      <c r="J72" s="444"/>
      <c r="K72" s="47"/>
    </row>
    <row r="73" spans="1:11" ht="18.75">
      <c r="A73" s="108"/>
      <c r="B73" s="111"/>
      <c r="C73" s="112"/>
      <c r="D73" s="112"/>
      <c r="E73" s="112"/>
      <c r="F73" s="112"/>
      <c r="G73" s="453" t="s">
        <v>25</v>
      </c>
      <c r="H73" s="454"/>
      <c r="I73" s="453" t="s">
        <v>25</v>
      </c>
      <c r="J73" s="454"/>
      <c r="K73" s="47"/>
    </row>
    <row r="74" spans="1:13" s="58" customFormat="1" ht="18.75">
      <c r="A74" s="108"/>
      <c r="B74" s="461" t="s">
        <v>228</v>
      </c>
      <c r="C74" s="462"/>
      <c r="D74" s="462"/>
      <c r="E74" s="462"/>
      <c r="F74" s="463"/>
      <c r="G74" s="435">
        <f>'02 15 г'!G75:H75</f>
        <v>-25879.97</v>
      </c>
      <c r="H74" s="447"/>
      <c r="I74" s="435">
        <f>'02 15 г'!I75:J75</f>
        <v>0</v>
      </c>
      <c r="J74" s="447"/>
      <c r="K74" s="55"/>
      <c r="L74" s="115" t="s">
        <v>168</v>
      </c>
      <c r="M74" s="115" t="s">
        <v>169</v>
      </c>
    </row>
    <row r="75" spans="1:13" ht="18.75">
      <c r="A75" s="68"/>
      <c r="B75" s="461" t="s">
        <v>229</v>
      </c>
      <c r="C75" s="462"/>
      <c r="D75" s="462"/>
      <c r="E75" s="462"/>
      <c r="F75" s="463"/>
      <c r="G75" s="435">
        <f>G74+I47-H58+K53</f>
        <v>-23976.82</v>
      </c>
      <c r="H75" s="447"/>
      <c r="I75" s="448">
        <f>I74+I53-K53</f>
        <v>0</v>
      </c>
      <c r="J75" s="447"/>
      <c r="K75" s="47"/>
      <c r="L75" s="85">
        <f>G75</f>
        <v>-23976.82</v>
      </c>
      <c r="M75" s="85">
        <f>I75</f>
        <v>0</v>
      </c>
    </row>
    <row r="76" spans="1:11" ht="18.75">
      <c r="A76" s="67"/>
      <c r="B76" s="67"/>
      <c r="C76" s="67"/>
      <c r="D76" s="67"/>
      <c r="E76" s="67"/>
      <c r="F76" s="67"/>
      <c r="G76" s="69"/>
      <c r="H76" s="69"/>
      <c r="I76" s="67"/>
      <c r="J76" s="47"/>
      <c r="K76" s="47"/>
    </row>
    <row r="77" spans="1:17" ht="4.5" customHeight="1">
      <c r="A77" s="67"/>
      <c r="B77" s="47"/>
      <c r="C77" s="47"/>
      <c r="D77" s="47"/>
      <c r="E77" s="47"/>
      <c r="F77" s="47"/>
      <c r="G77" s="116"/>
      <c r="H77" s="117" t="s">
        <v>171</v>
      </c>
      <c r="I77" s="67"/>
      <c r="J77" s="47"/>
      <c r="K77" s="47"/>
      <c r="L77" s="459"/>
      <c r="M77" s="460"/>
      <c r="N77" s="460"/>
      <c r="O77" s="460"/>
      <c r="P77" s="460"/>
      <c r="Q77" s="460"/>
    </row>
    <row r="78" spans="1:17" ht="18.75">
      <c r="A78" s="67"/>
      <c r="B78" s="111"/>
      <c r="C78" s="112"/>
      <c r="D78" s="112"/>
      <c r="E78" s="112"/>
      <c r="F78" s="112"/>
      <c r="G78" s="453" t="s">
        <v>25</v>
      </c>
      <c r="H78" s="454"/>
      <c r="I78" s="453" t="s">
        <v>25</v>
      </c>
      <c r="J78" s="454"/>
      <c r="K78" s="47"/>
      <c r="L78" s="184"/>
      <c r="M78" s="185"/>
      <c r="N78" s="185"/>
      <c r="O78" s="185"/>
      <c r="P78" s="185"/>
      <c r="Q78" s="185"/>
    </row>
    <row r="79" spans="1:17" ht="18.75">
      <c r="A79" s="67"/>
      <c r="B79" s="445" t="s">
        <v>227</v>
      </c>
      <c r="C79" s="438"/>
      <c r="D79" s="438"/>
      <c r="E79" s="438"/>
      <c r="F79" s="446"/>
      <c r="G79" s="435">
        <f>L48</f>
        <v>8929.039999999999</v>
      </c>
      <c r="H79" s="447"/>
      <c r="I79" s="435">
        <f>M48</f>
        <v>8986.480000000001</v>
      </c>
      <c r="J79" s="447"/>
      <c r="K79" s="47"/>
      <c r="L79" s="222" t="s">
        <v>225</v>
      </c>
      <c r="M79" s="223">
        <f>G79+H47-I47-I79+M80</f>
        <v>-3.637978807091713E-12</v>
      </c>
      <c r="N79" s="185"/>
      <c r="O79" s="185"/>
      <c r="P79" s="185"/>
      <c r="Q79" s="185"/>
    </row>
    <row r="80" spans="1:17" ht="18.75">
      <c r="A80" s="67"/>
      <c r="B80" s="47"/>
      <c r="C80" s="47"/>
      <c r="D80" s="47"/>
      <c r="E80" s="47"/>
      <c r="F80" s="47"/>
      <c r="G80" s="47"/>
      <c r="H80" s="67"/>
      <c r="I80" s="67"/>
      <c r="J80" s="47"/>
      <c r="K80" s="47"/>
      <c r="L80" s="227" t="s">
        <v>226</v>
      </c>
      <c r="M80" s="185">
        <v>0</v>
      </c>
      <c r="N80" s="185"/>
      <c r="O80" s="185"/>
      <c r="P80" s="185"/>
      <c r="Q80" s="185"/>
    </row>
    <row r="81" spans="1:17" ht="18.75">
      <c r="A81" s="221" t="s">
        <v>220</v>
      </c>
      <c r="B81" s="47"/>
      <c r="C81" s="47"/>
      <c r="D81" s="47"/>
      <c r="E81" s="47"/>
      <c r="F81" s="47"/>
      <c r="G81" s="47"/>
      <c r="H81" s="67"/>
      <c r="I81" s="67"/>
      <c r="J81" s="47"/>
      <c r="K81" s="47"/>
      <c r="L81" s="184"/>
      <c r="M81" s="185"/>
      <c r="N81" s="185"/>
      <c r="O81" s="185"/>
      <c r="P81" s="185"/>
      <c r="Q81" s="185"/>
    </row>
    <row r="82" spans="1:17" ht="18.75">
      <c r="A82" s="187" t="s">
        <v>212</v>
      </c>
      <c r="B82" s="47"/>
      <c r="C82" s="47"/>
      <c r="D82" s="47"/>
      <c r="E82" s="47"/>
      <c r="F82" s="47"/>
      <c r="G82" s="47"/>
      <c r="H82" s="67"/>
      <c r="I82" s="228" t="s">
        <v>31</v>
      </c>
      <c r="J82" s="47"/>
      <c r="K82" s="47"/>
      <c r="L82" s="184"/>
      <c r="M82" s="185"/>
      <c r="N82" s="185"/>
      <c r="O82" s="186"/>
      <c r="P82" s="186"/>
      <c r="Q82" s="185"/>
    </row>
    <row r="83" spans="1:17" ht="18.75">
      <c r="A83" s="187" t="s">
        <v>213</v>
      </c>
      <c r="B83" s="47"/>
      <c r="C83" s="47"/>
      <c r="D83" s="47"/>
      <c r="E83" s="47"/>
      <c r="G83" s="47"/>
      <c r="H83" s="67"/>
      <c r="I83" s="228" t="s">
        <v>173</v>
      </c>
      <c r="J83" s="47"/>
      <c r="L83" s="184"/>
      <c r="M83" s="185"/>
      <c r="N83" s="185"/>
      <c r="O83" s="185"/>
      <c r="P83" s="185"/>
      <c r="Q83" s="185"/>
    </row>
    <row r="84" spans="8:17" ht="18.75">
      <c r="H84" s="47"/>
      <c r="I84" s="47"/>
      <c r="J84" s="47"/>
      <c r="K84" s="47"/>
      <c r="L84" s="184"/>
      <c r="M84" s="128"/>
      <c r="N84" s="58"/>
      <c r="O84" s="58"/>
      <c r="P84" s="58"/>
      <c r="Q84" s="128"/>
    </row>
    <row r="85" spans="1:17" ht="18.7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58"/>
      <c r="M85" s="128"/>
      <c r="N85" s="58"/>
      <c r="O85" s="58"/>
      <c r="P85" s="58"/>
      <c r="Q85" s="58"/>
    </row>
  </sheetData>
  <sheetProtection password="ECC7" sheet="1" formatCells="0" formatColumns="0" formatRows="0" insertColumns="0" insertRows="0" insertHyperlinks="0" deleteColumns="0" deleteRows="0" sort="0" autoFilter="0" pivotTables="0"/>
  <mergeCells count="41">
    <mergeCell ref="C14:D15"/>
    <mergeCell ref="A35:K36"/>
    <mergeCell ref="W39:AA39"/>
    <mergeCell ref="B47:F47"/>
    <mergeCell ref="B48:F48"/>
    <mergeCell ref="B49:F49"/>
    <mergeCell ref="B50:F50"/>
    <mergeCell ref="B53:F53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B74:F74"/>
    <mergeCell ref="G74:H74"/>
    <mergeCell ref="I74:J74"/>
    <mergeCell ref="B65:F65"/>
    <mergeCell ref="B66:F66"/>
    <mergeCell ref="B67:F67"/>
    <mergeCell ref="B68:F68"/>
    <mergeCell ref="B69:F69"/>
    <mergeCell ref="B70:F70"/>
    <mergeCell ref="L77:Q77"/>
    <mergeCell ref="G78:H78"/>
    <mergeCell ref="I78:J78"/>
    <mergeCell ref="G72:H72"/>
    <mergeCell ref="I72:J72"/>
    <mergeCell ref="G73:H73"/>
    <mergeCell ref="I73:J73"/>
    <mergeCell ref="B79:F79"/>
    <mergeCell ref="G79:H79"/>
    <mergeCell ref="I79:J79"/>
    <mergeCell ref="B75:F75"/>
    <mergeCell ref="G75:H75"/>
    <mergeCell ref="I75:J75"/>
  </mergeCells>
  <conditionalFormatting sqref="L48">
    <cfRule type="cellIs" priority="16" dxfId="91" operator="equal" stopIfTrue="1">
      <formula>0</formula>
    </cfRule>
  </conditionalFormatting>
  <conditionalFormatting sqref="L48">
    <cfRule type="cellIs" priority="15" dxfId="92" operator="equal" stopIfTrue="1">
      <formula>0</formula>
    </cfRule>
  </conditionalFormatting>
  <conditionalFormatting sqref="L48:M48">
    <cfRule type="cellIs" priority="14" dxfId="93" operator="equal" stopIfTrue="1">
      <formula>0</formula>
    </cfRule>
  </conditionalFormatting>
  <conditionalFormatting sqref="M48">
    <cfRule type="cellIs" priority="11" dxfId="94" operator="equal" stopIfTrue="1">
      <formula>0</formula>
    </cfRule>
    <cfRule type="cellIs" priority="12" dxfId="91" operator="equal" stopIfTrue="1">
      <formula>326166</formula>
    </cfRule>
    <cfRule type="cellIs" priority="13" dxfId="5" operator="equal" stopIfTrue="1">
      <formula>0</formula>
    </cfRule>
  </conditionalFormatting>
  <conditionalFormatting sqref="L48:M48">
    <cfRule type="cellIs" priority="9" dxfId="95" operator="equal" stopIfTrue="1">
      <formula>0</formula>
    </cfRule>
    <cfRule type="cellIs" priority="10" dxfId="8" operator="equal" stopIfTrue="1">
      <formula>0</formula>
    </cfRule>
  </conditionalFormatting>
  <conditionalFormatting sqref="L48:M48">
    <cfRule type="cellIs" priority="6" dxfId="7" operator="equal" stopIfTrue="1">
      <formula>0</formula>
    </cfRule>
    <cfRule type="cellIs" priority="7" dxfId="6" operator="equal" stopIfTrue="1">
      <formula>0</formula>
    </cfRule>
    <cfRule type="cellIs" priority="8" dxfId="5" operator="equal" stopIfTrue="1">
      <formula>0</formula>
    </cfRule>
  </conditionalFormatting>
  <conditionalFormatting sqref="L48:O48 Q48">
    <cfRule type="cellIs" priority="5" dxfId="96" operator="greaterThan" stopIfTrue="1">
      <formula>0</formula>
    </cfRule>
  </conditionalFormatting>
  <conditionalFormatting sqref="N48:O48 Q48">
    <cfRule type="cellIs" priority="4" dxfId="19" operator="greaterThan" stopIfTrue="1">
      <formula>0</formula>
    </cfRule>
  </conditionalFormatting>
  <conditionalFormatting sqref="L48:M48">
    <cfRule type="cellIs" priority="3" dxfId="3" operator="greaterThan" stopIfTrue="1">
      <formula>0</formula>
    </cfRule>
  </conditionalFormatting>
  <conditionalFormatting sqref="N48:O48">
    <cfRule type="cellIs" priority="2" dxfId="17" operator="greaterThan" stopIfTrue="1">
      <formula>0</formula>
    </cfRule>
  </conditionalFormatting>
  <conditionalFormatting sqref="Q48">
    <cfRule type="cellIs" priority="1" dxfId="96" operator="greaterThan" stopIfTrue="1">
      <formula>0</formula>
    </cfRule>
  </conditionalFormatting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AD85"/>
  <sheetViews>
    <sheetView view="pageBreakPreview" zoomScale="80" zoomScaleSheetLayoutView="80" zoomScalePageLayoutView="0" workbookViewId="0" topLeftCell="A44">
      <selection activeCell="H68" sqref="H68"/>
    </sheetView>
  </sheetViews>
  <sheetFormatPr defaultColWidth="9.140625" defaultRowHeight="15" outlineLevelCol="1"/>
  <cols>
    <col min="1" max="1" width="6.8515625" style="125" customWidth="1"/>
    <col min="2" max="2" width="10.00390625" style="48" customWidth="1"/>
    <col min="3" max="3" width="12.57421875" style="48" customWidth="1"/>
    <col min="4" max="4" width="10.57421875" style="48" customWidth="1"/>
    <col min="5" max="5" width="10.28125" style="48" customWidth="1"/>
    <col min="6" max="6" width="8.00390625" style="48" customWidth="1"/>
    <col min="7" max="7" width="11.140625" style="48" customWidth="1"/>
    <col min="8" max="8" width="13.00390625" style="48" customWidth="1"/>
    <col min="9" max="9" width="12.00390625" style="48" customWidth="1"/>
    <col min="10" max="10" width="14.28125" style="48" customWidth="1"/>
    <col min="11" max="11" width="18.421875" style="48" customWidth="1"/>
    <col min="12" max="12" width="13.421875" style="48" hidden="1" customWidth="1" outlineLevel="1"/>
    <col min="13" max="13" width="10.00390625" style="48" hidden="1" customWidth="1" outlineLevel="1"/>
    <col min="14" max="14" width="11.421875" style="48" hidden="1" customWidth="1" outlineLevel="1"/>
    <col min="15" max="15" width="10.28125" style="48" hidden="1" customWidth="1" outlineLevel="1"/>
    <col min="16" max="16" width="8.00390625" style="48" hidden="1" customWidth="1" outlineLevel="1"/>
    <col min="17" max="17" width="10.00390625" style="48" hidden="1" customWidth="1" outlineLevel="1"/>
    <col min="18" max="18" width="8.28125" style="48" hidden="1" customWidth="1" outlineLevel="1"/>
    <col min="19" max="19" width="9.140625" style="48" customWidth="1" collapsed="1"/>
    <col min="20" max="20" width="9.28125" style="48" customWidth="1"/>
    <col min="21" max="22" width="9.140625" style="48" customWidth="1"/>
    <col min="23" max="23" width="11.140625" style="48" bestFit="1" customWidth="1"/>
    <col min="24" max="27" width="13.140625" style="48" bestFit="1" customWidth="1"/>
    <col min="28" max="43" width="9.140625" style="48" customWidth="1"/>
    <col min="44" max="44" width="3.7109375" style="48" customWidth="1"/>
    <col min="45" max="16384" width="9.140625" style="48" customWidth="1"/>
  </cols>
  <sheetData>
    <row r="1" spans="1:11" ht="12.75" customHeight="1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.75" hidden="1">
      <c r="A2" s="47"/>
      <c r="B2" s="49" t="s">
        <v>125</v>
      </c>
      <c r="C2" s="49"/>
      <c r="D2" s="49" t="s">
        <v>126</v>
      </c>
      <c r="E2" s="49"/>
      <c r="F2" s="49" t="s">
        <v>127</v>
      </c>
      <c r="G2" s="49"/>
      <c r="H2" s="49"/>
      <c r="I2" s="47"/>
      <c r="J2" s="47"/>
      <c r="K2" s="47"/>
    </row>
    <row r="3" spans="1:11" ht="18.75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.5" customHeight="1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8.75" hidden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8.75" hidden="1">
      <c r="A6" s="47"/>
      <c r="B6" s="50"/>
      <c r="C6" s="51" t="s">
        <v>0</v>
      </c>
      <c r="D6" s="51" t="s">
        <v>1</v>
      </c>
      <c r="E6" s="51"/>
      <c r="F6" s="51" t="s">
        <v>2</v>
      </c>
      <c r="G6" s="51" t="s">
        <v>3</v>
      </c>
      <c r="H6" s="51" t="s">
        <v>4</v>
      </c>
      <c r="I6" s="51" t="s">
        <v>5</v>
      </c>
      <c r="J6" s="51"/>
      <c r="K6" s="52"/>
    </row>
    <row r="7" spans="1:11" ht="18.75" hidden="1">
      <c r="A7" s="47"/>
      <c r="B7" s="50"/>
      <c r="C7" s="51" t="s">
        <v>6</v>
      </c>
      <c r="D7" s="51"/>
      <c r="E7" s="51"/>
      <c r="F7" s="51"/>
      <c r="G7" s="51" t="s">
        <v>7</v>
      </c>
      <c r="H7" s="51" t="s">
        <v>8</v>
      </c>
      <c r="I7" s="51" t="s">
        <v>9</v>
      </c>
      <c r="J7" s="51"/>
      <c r="K7" s="52"/>
    </row>
    <row r="8" spans="1:11" ht="18.75" hidden="1">
      <c r="A8" s="47"/>
      <c r="B8" s="50" t="s">
        <v>128</v>
      </c>
      <c r="C8" s="53">
        <v>48.28</v>
      </c>
      <c r="D8" s="53">
        <v>0</v>
      </c>
      <c r="E8" s="53"/>
      <c r="F8" s="54"/>
      <c r="G8" s="50"/>
      <c r="H8" s="53">
        <v>0</v>
      </c>
      <c r="I8" s="54">
        <v>48.28</v>
      </c>
      <c r="J8" s="50"/>
      <c r="K8" s="55"/>
    </row>
    <row r="9" spans="1:11" ht="18.75" hidden="1">
      <c r="A9" s="47"/>
      <c r="B9" s="50" t="s">
        <v>11</v>
      </c>
      <c r="C9" s="53">
        <v>4790.06</v>
      </c>
      <c r="D9" s="53">
        <v>3707.55</v>
      </c>
      <c r="E9" s="53"/>
      <c r="F9" s="54">
        <v>2795.32</v>
      </c>
      <c r="G9" s="50"/>
      <c r="H9" s="53">
        <v>2795.32</v>
      </c>
      <c r="I9" s="54">
        <v>5702.29</v>
      </c>
      <c r="J9" s="50"/>
      <c r="K9" s="55"/>
    </row>
    <row r="10" spans="1:11" ht="18.75" hidden="1">
      <c r="A10" s="47"/>
      <c r="B10" s="50" t="s">
        <v>12</v>
      </c>
      <c r="C10" s="50"/>
      <c r="D10" s="53">
        <f>SUM(D8:D9)</f>
        <v>3707.55</v>
      </c>
      <c r="E10" s="53"/>
      <c r="F10" s="50"/>
      <c r="G10" s="50"/>
      <c r="H10" s="53">
        <f>SUM(H8:H9)</f>
        <v>2795.32</v>
      </c>
      <c r="I10" s="50"/>
      <c r="J10" s="50"/>
      <c r="K10" s="55"/>
    </row>
    <row r="11" spans="1:11" ht="18.75" hidden="1">
      <c r="A11" s="47"/>
      <c r="B11" s="47" t="s">
        <v>129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7.5" customHeight="1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8.25" customHeight="1" hidden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8" ht="18.75" hidden="1">
      <c r="A14" s="47"/>
      <c r="B14" s="56" t="s">
        <v>95</v>
      </c>
      <c r="C14" s="416" t="s">
        <v>14</v>
      </c>
      <c r="D14" s="417"/>
      <c r="E14" s="289"/>
      <c r="F14" s="51"/>
      <c r="G14" s="51"/>
      <c r="H14" s="51"/>
      <c r="I14" s="51" t="s">
        <v>17</v>
      </c>
      <c r="J14" s="55"/>
      <c r="K14" s="55"/>
      <c r="L14" s="58"/>
      <c r="M14" s="58"/>
      <c r="N14" s="58"/>
      <c r="O14" s="58"/>
      <c r="P14" s="58"/>
      <c r="Q14" s="58"/>
      <c r="R14" s="58"/>
    </row>
    <row r="15" spans="1:18" ht="14.25" customHeight="1" hidden="1">
      <c r="A15" s="47"/>
      <c r="B15" s="59"/>
      <c r="C15" s="418"/>
      <c r="D15" s="419"/>
      <c r="E15" s="290"/>
      <c r="F15" s="51"/>
      <c r="G15" s="51"/>
      <c r="H15" s="51" t="s">
        <v>105</v>
      </c>
      <c r="I15" s="51"/>
      <c r="J15" s="55"/>
      <c r="K15" s="55"/>
      <c r="L15" s="58"/>
      <c r="M15" s="58"/>
      <c r="N15" s="58"/>
      <c r="O15" s="58"/>
      <c r="P15" s="58"/>
      <c r="Q15" s="58"/>
      <c r="R15" s="58"/>
    </row>
    <row r="16" spans="1:18" ht="3.75" customHeight="1" hidden="1">
      <c r="A16" s="47"/>
      <c r="B16" s="61"/>
      <c r="C16" s="50"/>
      <c r="D16" s="50"/>
      <c r="E16" s="50"/>
      <c r="F16" s="50"/>
      <c r="G16" s="50"/>
      <c r="H16" s="50"/>
      <c r="I16" s="50"/>
      <c r="J16" s="55"/>
      <c r="K16" s="55"/>
      <c r="L16" s="58"/>
      <c r="M16" s="58"/>
      <c r="N16" s="58"/>
      <c r="O16" s="58"/>
      <c r="P16" s="58"/>
      <c r="Q16" s="58"/>
      <c r="R16" s="58"/>
    </row>
    <row r="17" spans="1:18" ht="13.5" customHeight="1" hidden="1">
      <c r="A17" s="47"/>
      <c r="B17" s="50"/>
      <c r="C17" s="50"/>
      <c r="D17" s="50"/>
      <c r="E17" s="50"/>
      <c r="F17" s="50"/>
      <c r="G17" s="50"/>
      <c r="H17" s="50"/>
      <c r="I17" s="50"/>
      <c r="J17" s="55"/>
      <c r="K17" s="55"/>
      <c r="L17" s="58"/>
      <c r="M17" s="58"/>
      <c r="N17" s="58"/>
      <c r="O17" s="58"/>
      <c r="P17" s="58"/>
      <c r="Q17" s="58"/>
      <c r="R17" s="58"/>
    </row>
    <row r="18" spans="1:18" ht="0.75" customHeight="1" hidden="1">
      <c r="A18" s="47"/>
      <c r="B18" s="50"/>
      <c r="C18" s="50"/>
      <c r="D18" s="50"/>
      <c r="E18" s="50"/>
      <c r="F18" s="50"/>
      <c r="G18" s="50"/>
      <c r="H18" s="50"/>
      <c r="I18" s="50"/>
      <c r="J18" s="55"/>
      <c r="K18" s="55"/>
      <c r="L18" s="58"/>
      <c r="M18" s="58"/>
      <c r="N18" s="58"/>
      <c r="O18" s="58"/>
      <c r="P18" s="58"/>
      <c r="Q18" s="58"/>
      <c r="R18" s="58"/>
    </row>
    <row r="19" spans="1:18" ht="14.25" customHeight="1" hidden="1" thickBot="1">
      <c r="A19" s="47"/>
      <c r="B19" s="50"/>
      <c r="C19" s="50"/>
      <c r="D19" s="50"/>
      <c r="E19" s="50"/>
      <c r="F19" s="50"/>
      <c r="G19" s="50"/>
      <c r="H19" s="50"/>
      <c r="I19" s="50"/>
      <c r="J19" s="55"/>
      <c r="K19" s="55"/>
      <c r="L19" s="58"/>
      <c r="M19" s="58"/>
      <c r="N19" s="58"/>
      <c r="O19" s="58"/>
      <c r="P19" s="58"/>
      <c r="Q19" s="58"/>
      <c r="R19" s="58"/>
    </row>
    <row r="20" spans="1:18" ht="0.75" customHeight="1" hidden="1">
      <c r="A20" s="47"/>
      <c r="B20" s="50"/>
      <c r="C20" s="50"/>
      <c r="D20" s="50"/>
      <c r="E20" s="50"/>
      <c r="F20" s="50"/>
      <c r="G20" s="50"/>
      <c r="H20" s="50"/>
      <c r="I20" s="50"/>
      <c r="J20" s="55"/>
      <c r="K20" s="55"/>
      <c r="L20" s="58"/>
      <c r="M20" s="58"/>
      <c r="N20" s="58"/>
      <c r="O20" s="58"/>
      <c r="P20" s="58"/>
      <c r="Q20" s="58"/>
      <c r="R20" s="58"/>
    </row>
    <row r="21" spans="1:18" ht="19.5" hidden="1" thickBot="1">
      <c r="A21" s="47"/>
      <c r="B21" s="50"/>
      <c r="C21" s="50"/>
      <c r="D21" s="50"/>
      <c r="E21" s="50"/>
      <c r="F21" s="50"/>
      <c r="G21" s="62" t="s">
        <v>130</v>
      </c>
      <c r="H21" s="63" t="s">
        <v>85</v>
      </c>
      <c r="I21" s="50"/>
      <c r="J21" s="55"/>
      <c r="K21" s="55"/>
      <c r="L21" s="58"/>
      <c r="M21" s="58"/>
      <c r="N21" s="58"/>
      <c r="O21" s="58"/>
      <c r="P21" s="58"/>
      <c r="Q21" s="58"/>
      <c r="R21" s="58"/>
    </row>
    <row r="22" spans="1:18" ht="18.75" hidden="1">
      <c r="A22" s="47"/>
      <c r="B22" s="64" t="s">
        <v>63</v>
      </c>
      <c r="C22" s="64"/>
      <c r="D22" s="64"/>
      <c r="E22" s="64"/>
      <c r="F22" s="53"/>
      <c r="G22" s="50">
        <v>347.8</v>
      </c>
      <c r="H22" s="50">
        <v>7.55</v>
      </c>
      <c r="I22" s="54">
        <f>G22*H22</f>
        <v>2625.89</v>
      </c>
      <c r="J22" s="55"/>
      <c r="K22" s="55"/>
      <c r="L22" s="58"/>
      <c r="M22" s="58"/>
      <c r="N22" s="58"/>
      <c r="O22" s="58"/>
      <c r="P22" s="58"/>
      <c r="Q22" s="58"/>
      <c r="R22" s="58"/>
    </row>
    <row r="23" spans="1:18" ht="18.75" hidden="1">
      <c r="A23" s="47"/>
      <c r="B23" s="64" t="s">
        <v>64</v>
      </c>
      <c r="C23" s="64"/>
      <c r="D23" s="64"/>
      <c r="E23" s="64"/>
      <c r="F23" s="50"/>
      <c r="G23" s="50"/>
      <c r="H23" s="50"/>
      <c r="I23" s="50"/>
      <c r="J23" s="55"/>
      <c r="K23" s="55"/>
      <c r="L23" s="58"/>
      <c r="M23" s="58"/>
      <c r="N23" s="58"/>
      <c r="O23" s="58"/>
      <c r="P23" s="58"/>
      <c r="Q23" s="58"/>
      <c r="R23" s="58"/>
    </row>
    <row r="24" spans="1:18" ht="2.25" customHeight="1" hidden="1">
      <c r="A24" s="47"/>
      <c r="B24" s="64" t="s">
        <v>65</v>
      </c>
      <c r="C24" s="64" t="s">
        <v>66</v>
      </c>
      <c r="D24" s="64"/>
      <c r="E24" s="64"/>
      <c r="F24" s="50"/>
      <c r="G24" s="50"/>
      <c r="H24" s="50"/>
      <c r="I24" s="50"/>
      <c r="J24" s="55"/>
      <c r="K24" s="55"/>
      <c r="L24" s="58"/>
      <c r="M24" s="58"/>
      <c r="N24" s="58"/>
      <c r="O24" s="58"/>
      <c r="P24" s="58"/>
      <c r="Q24" s="58"/>
      <c r="R24" s="58"/>
    </row>
    <row r="25" spans="1:18" ht="14.25" customHeight="1" hidden="1">
      <c r="A25" s="47"/>
      <c r="B25" s="64" t="s">
        <v>67</v>
      </c>
      <c r="C25" s="64"/>
      <c r="D25" s="64"/>
      <c r="E25" s="64"/>
      <c r="F25" s="50"/>
      <c r="G25" s="50"/>
      <c r="H25" s="50"/>
      <c r="I25" s="50"/>
      <c r="J25" s="55"/>
      <c r="K25" s="55"/>
      <c r="L25" s="58"/>
      <c r="M25" s="58"/>
      <c r="N25" s="58"/>
      <c r="O25" s="58"/>
      <c r="P25" s="58"/>
      <c r="Q25" s="58"/>
      <c r="R25" s="58"/>
    </row>
    <row r="26" spans="1:18" ht="18.75" hidden="1">
      <c r="A26" s="47"/>
      <c r="B26" s="50"/>
      <c r="C26" s="50"/>
      <c r="D26" s="50"/>
      <c r="E26" s="50"/>
      <c r="F26" s="50"/>
      <c r="G26" s="50"/>
      <c r="H26" s="50"/>
      <c r="I26" s="50"/>
      <c r="J26" s="55"/>
      <c r="K26" s="55"/>
      <c r="L26" s="58"/>
      <c r="M26" s="58"/>
      <c r="N26" s="58"/>
      <c r="O26" s="58"/>
      <c r="P26" s="58"/>
      <c r="Q26" s="58"/>
      <c r="R26" s="58"/>
    </row>
    <row r="27" spans="1:18" ht="0.75" customHeight="1" hidden="1">
      <c r="A27" s="47"/>
      <c r="B27" s="50"/>
      <c r="C27" s="50"/>
      <c r="D27" s="50"/>
      <c r="E27" s="50"/>
      <c r="F27" s="50"/>
      <c r="G27" s="50"/>
      <c r="H27" s="50"/>
      <c r="I27" s="50"/>
      <c r="J27" s="55"/>
      <c r="K27" s="55"/>
      <c r="L27" s="58"/>
      <c r="M27" s="58"/>
      <c r="N27" s="58"/>
      <c r="O27" s="58"/>
      <c r="P27" s="58"/>
      <c r="Q27" s="58"/>
      <c r="R27" s="58"/>
    </row>
    <row r="28" spans="1:18" ht="3.75" customHeight="1" hidden="1">
      <c r="A28" s="47"/>
      <c r="B28" s="50"/>
      <c r="C28" s="50"/>
      <c r="D28" s="50"/>
      <c r="E28" s="50"/>
      <c r="F28" s="50"/>
      <c r="G28" s="50"/>
      <c r="H28" s="50"/>
      <c r="I28" s="50"/>
      <c r="J28" s="55"/>
      <c r="K28" s="55"/>
      <c r="L28" s="58"/>
      <c r="M28" s="58"/>
      <c r="N28" s="58"/>
      <c r="O28" s="58"/>
      <c r="P28" s="58"/>
      <c r="Q28" s="58"/>
      <c r="R28" s="58"/>
    </row>
    <row r="29" spans="1:18" ht="18.75" hidden="1">
      <c r="A29" s="47"/>
      <c r="B29" s="50"/>
      <c r="C29" s="50"/>
      <c r="D29" s="50"/>
      <c r="E29" s="50"/>
      <c r="F29" s="50"/>
      <c r="G29" s="50"/>
      <c r="H29" s="50"/>
      <c r="I29" s="50"/>
      <c r="J29" s="55"/>
      <c r="K29" s="55"/>
      <c r="L29" s="58"/>
      <c r="M29" s="58"/>
      <c r="N29" s="58"/>
      <c r="O29" s="58"/>
      <c r="P29" s="58"/>
      <c r="Q29" s="58"/>
      <c r="R29" s="58"/>
    </row>
    <row r="30" spans="1:18" ht="0.75" customHeight="1" hidden="1">
      <c r="A30" s="47"/>
      <c r="B30" s="50"/>
      <c r="C30" s="50"/>
      <c r="D30" s="50"/>
      <c r="E30" s="50"/>
      <c r="F30" s="50"/>
      <c r="G30" s="50"/>
      <c r="H30" s="50"/>
      <c r="I30" s="50"/>
      <c r="J30" s="55"/>
      <c r="K30" s="55"/>
      <c r="L30" s="58"/>
      <c r="M30" s="58"/>
      <c r="N30" s="58"/>
      <c r="O30" s="58"/>
      <c r="P30" s="58"/>
      <c r="Q30" s="58"/>
      <c r="R30" s="58"/>
    </row>
    <row r="31" spans="1:18" ht="18.75" hidden="1">
      <c r="A31" s="47"/>
      <c r="B31" s="50"/>
      <c r="C31" s="50"/>
      <c r="D31" s="50"/>
      <c r="E31" s="50"/>
      <c r="F31" s="50"/>
      <c r="G31" s="50"/>
      <c r="H31" s="50"/>
      <c r="I31" s="50"/>
      <c r="J31" s="55"/>
      <c r="K31" s="55"/>
      <c r="L31" s="58"/>
      <c r="M31" s="58"/>
      <c r="N31" s="58"/>
      <c r="O31" s="58"/>
      <c r="P31" s="58"/>
      <c r="Q31" s="58"/>
      <c r="R31" s="58"/>
    </row>
    <row r="32" spans="1:18" ht="18.75" hidden="1">
      <c r="A32" s="47"/>
      <c r="B32" s="50"/>
      <c r="C32" s="50"/>
      <c r="D32" s="50"/>
      <c r="E32" s="50"/>
      <c r="F32" s="50"/>
      <c r="G32" s="50"/>
      <c r="H32" s="50"/>
      <c r="I32" s="50"/>
      <c r="J32" s="55"/>
      <c r="K32" s="55"/>
      <c r="L32" s="58"/>
      <c r="M32" s="58"/>
      <c r="N32" s="58"/>
      <c r="O32" s="58"/>
      <c r="P32" s="58"/>
      <c r="Q32" s="58"/>
      <c r="R32" s="58"/>
    </row>
    <row r="33" spans="1:18" ht="18.75" hidden="1">
      <c r="A33" s="47"/>
      <c r="B33" s="50"/>
      <c r="C33" s="50"/>
      <c r="D33" s="50"/>
      <c r="E33" s="50"/>
      <c r="F33" s="50"/>
      <c r="G33" s="51"/>
      <c r="H33" s="51"/>
      <c r="I33" s="65"/>
      <c r="J33" s="55"/>
      <c r="K33" s="55"/>
      <c r="L33" s="58"/>
      <c r="M33" s="58"/>
      <c r="N33" s="58"/>
      <c r="O33" s="58"/>
      <c r="P33" s="58"/>
      <c r="Q33" s="58"/>
      <c r="R33" s="58"/>
    </row>
    <row r="34" spans="1:18" ht="18.75" hidden="1">
      <c r="A34" s="47"/>
      <c r="B34" s="50"/>
      <c r="C34" s="50"/>
      <c r="D34" s="50"/>
      <c r="E34" s="50"/>
      <c r="F34" s="50"/>
      <c r="G34" s="50"/>
      <c r="H34" s="50" t="s">
        <v>18</v>
      </c>
      <c r="I34" s="66">
        <f>SUM(I17:I33)</f>
        <v>2625.89</v>
      </c>
      <c r="J34" s="55"/>
      <c r="K34" s="55"/>
      <c r="L34" s="58"/>
      <c r="M34" s="58"/>
      <c r="N34" s="58"/>
      <c r="O34" s="58"/>
      <c r="P34" s="58"/>
      <c r="Q34" s="58"/>
      <c r="R34" s="58"/>
    </row>
    <row r="35" spans="1:11" ht="15">
      <c r="A35" s="420" t="s">
        <v>131</v>
      </c>
      <c r="B35" s="420"/>
      <c r="C35" s="420"/>
      <c r="D35" s="420"/>
      <c r="E35" s="420"/>
      <c r="F35" s="420"/>
      <c r="G35" s="420"/>
      <c r="H35" s="420"/>
      <c r="I35" s="420"/>
      <c r="J35" s="420"/>
      <c r="K35" s="420"/>
    </row>
    <row r="36" spans="1:30" ht="15">
      <c r="A36" s="420"/>
      <c r="B36" s="420"/>
      <c r="C36" s="420"/>
      <c r="D36" s="420"/>
      <c r="E36" s="420"/>
      <c r="F36" s="420"/>
      <c r="G36" s="420"/>
      <c r="H36" s="420"/>
      <c r="I36" s="420"/>
      <c r="J36" s="420"/>
      <c r="K36" s="420"/>
      <c r="V36" s="58"/>
      <c r="W36" s="58"/>
      <c r="X36" s="58"/>
      <c r="Y36" s="58"/>
      <c r="Z36" s="58"/>
      <c r="AA36" s="58"/>
      <c r="AB36" s="58"/>
      <c r="AC36" s="58"/>
      <c r="AD36" s="58"/>
    </row>
    <row r="37" spans="1:30" ht="18.75" hidden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V37" s="58"/>
      <c r="W37" s="58"/>
      <c r="X37" s="58"/>
      <c r="Y37" s="58"/>
      <c r="Z37" s="58"/>
      <c r="AA37" s="58"/>
      <c r="AB37" s="58"/>
      <c r="AC37" s="58"/>
      <c r="AD37" s="58"/>
    </row>
    <row r="38" spans="1:30" ht="18.75" hidden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V38" s="58"/>
      <c r="W38" s="58"/>
      <c r="X38" s="58"/>
      <c r="Y38" s="58"/>
      <c r="Z38" s="58"/>
      <c r="AA38" s="58"/>
      <c r="AB38" s="58"/>
      <c r="AC38" s="58"/>
      <c r="AD38" s="58"/>
    </row>
    <row r="39" spans="1:30" ht="18.75">
      <c r="A39" s="67"/>
      <c r="B39" s="68"/>
      <c r="C39" s="68"/>
      <c r="D39" s="68"/>
      <c r="E39" s="68"/>
      <c r="F39" s="68"/>
      <c r="G39" s="68"/>
      <c r="H39" s="67"/>
      <c r="I39" s="67"/>
      <c r="J39" s="47"/>
      <c r="K39" s="47"/>
      <c r="V39" s="58"/>
      <c r="W39" s="464"/>
      <c r="X39" s="464"/>
      <c r="Y39" s="464"/>
      <c r="Z39" s="464"/>
      <c r="AA39" s="464"/>
      <c r="AB39" s="58"/>
      <c r="AC39" s="58"/>
      <c r="AD39" s="58"/>
    </row>
    <row r="40" spans="1:30" ht="18.75">
      <c r="A40" s="67"/>
      <c r="B40" s="67" t="s">
        <v>132</v>
      </c>
      <c r="C40" s="68"/>
      <c r="D40" s="68"/>
      <c r="E40" s="68"/>
      <c r="F40" s="68"/>
      <c r="G40" s="67"/>
      <c r="H40" s="68"/>
      <c r="I40" s="67"/>
      <c r="J40" s="47"/>
      <c r="K40" s="47"/>
      <c r="V40" s="262"/>
      <c r="W40" s="263"/>
      <c r="X40" s="263"/>
      <c r="Y40" s="263"/>
      <c r="Z40" s="263"/>
      <c r="AA40" s="263"/>
      <c r="AB40" s="58"/>
      <c r="AC40" s="58"/>
      <c r="AD40" s="58"/>
    </row>
    <row r="41" spans="1:30" ht="18.75">
      <c r="A41" s="67"/>
      <c r="B41" s="68" t="s">
        <v>133</v>
      </c>
      <c r="C41" s="67" t="s">
        <v>134</v>
      </c>
      <c r="D41" s="67"/>
      <c r="E41" s="67"/>
      <c r="F41" s="68"/>
      <c r="G41" s="67"/>
      <c r="H41" s="68"/>
      <c r="I41" s="67"/>
      <c r="J41" s="47"/>
      <c r="K41" s="47"/>
      <c r="V41" s="264"/>
      <c r="W41" s="265"/>
      <c r="X41" s="265"/>
      <c r="Y41" s="265"/>
      <c r="Z41" s="265"/>
      <c r="AA41" s="265"/>
      <c r="AB41" s="58"/>
      <c r="AC41" s="58"/>
      <c r="AD41" s="58"/>
    </row>
    <row r="42" spans="1:30" ht="18.75">
      <c r="A42" s="67"/>
      <c r="B42" s="68" t="s">
        <v>135</v>
      </c>
      <c r="C42" s="69">
        <v>365.1</v>
      </c>
      <c r="D42" s="67" t="s">
        <v>136</v>
      </c>
      <c r="E42" s="67"/>
      <c r="F42" s="68"/>
      <c r="G42" s="67"/>
      <c r="H42" s="68"/>
      <c r="I42" s="67"/>
      <c r="J42" s="47"/>
      <c r="K42" s="47"/>
      <c r="V42" s="264"/>
      <c r="W42" s="266"/>
      <c r="X42" s="266"/>
      <c r="Y42" s="266"/>
      <c r="Z42" s="265"/>
      <c r="AA42" s="266"/>
      <c r="AB42" s="58"/>
      <c r="AC42" s="58"/>
      <c r="AD42" s="58"/>
    </row>
    <row r="43" spans="1:30" ht="18" customHeight="1">
      <c r="A43" s="67"/>
      <c r="B43" s="68" t="s">
        <v>137</v>
      </c>
      <c r="C43" s="70" t="s">
        <v>211</v>
      </c>
      <c r="D43" s="67" t="s">
        <v>231</v>
      </c>
      <c r="E43" s="67"/>
      <c r="F43" s="67"/>
      <c r="G43" s="68"/>
      <c r="H43" s="68"/>
      <c r="I43" s="67"/>
      <c r="J43" s="47"/>
      <c r="K43" s="47"/>
      <c r="V43" s="264"/>
      <c r="W43" s="266"/>
      <c r="X43" s="266"/>
      <c r="Y43" s="266"/>
      <c r="Z43" s="265"/>
      <c r="AA43" s="267"/>
      <c r="AB43" s="58"/>
      <c r="AC43" s="58"/>
      <c r="AD43" s="58"/>
    </row>
    <row r="44" spans="1:30" ht="18" customHeight="1">
      <c r="A44" s="67"/>
      <c r="B44" s="68"/>
      <c r="C44" s="70"/>
      <c r="D44" s="67"/>
      <c r="E44" s="67"/>
      <c r="F44" s="67"/>
      <c r="G44" s="68"/>
      <c r="H44" s="68"/>
      <c r="I44" s="67"/>
      <c r="J44" s="47"/>
      <c r="K44" s="47"/>
      <c r="V44" s="264"/>
      <c r="W44" s="266"/>
      <c r="X44" s="268"/>
      <c r="Y44" s="268"/>
      <c r="Z44" s="265"/>
      <c r="AA44" s="269"/>
      <c r="AB44" s="58"/>
      <c r="AC44" s="58"/>
      <c r="AD44" s="58"/>
    </row>
    <row r="45" spans="1:30" s="77" customFormat="1" ht="56.25">
      <c r="A45" s="71"/>
      <c r="B45" s="72"/>
      <c r="C45" s="73"/>
      <c r="D45" s="71"/>
      <c r="E45" s="71"/>
      <c r="F45" s="71"/>
      <c r="G45" s="74" t="s">
        <v>140</v>
      </c>
      <c r="H45" s="75" t="s">
        <v>1</v>
      </c>
      <c r="I45" s="75" t="s">
        <v>2</v>
      </c>
      <c r="J45" s="76" t="s">
        <v>141</v>
      </c>
      <c r="K45" s="76" t="s">
        <v>142</v>
      </c>
      <c r="V45" s="264"/>
      <c r="W45" s="266"/>
      <c r="X45" s="266"/>
      <c r="Y45" s="266"/>
      <c r="Z45" s="265"/>
      <c r="AA45" s="267"/>
      <c r="AB45" s="227"/>
      <c r="AC45" s="227"/>
      <c r="AD45" s="227"/>
    </row>
    <row r="46" spans="1:30" ht="18.75">
      <c r="A46" s="67"/>
      <c r="B46" s="68"/>
      <c r="C46" s="70"/>
      <c r="D46" s="67"/>
      <c r="E46" s="67"/>
      <c r="F46" s="67"/>
      <c r="G46" s="78" t="s">
        <v>25</v>
      </c>
      <c r="H46" s="78" t="s">
        <v>25</v>
      </c>
      <c r="I46" s="78" t="s">
        <v>25</v>
      </c>
      <c r="J46" s="79"/>
      <c r="K46" s="79"/>
      <c r="V46" s="264"/>
      <c r="W46" s="266"/>
      <c r="X46" s="266"/>
      <c r="Y46" s="266"/>
      <c r="Z46" s="265"/>
      <c r="AA46" s="267"/>
      <c r="AB46" s="58"/>
      <c r="AC46" s="58"/>
      <c r="AD46" s="58"/>
    </row>
    <row r="47" spans="1:30" ht="33" customHeight="1">
      <c r="A47" s="67"/>
      <c r="B47" s="421" t="s">
        <v>143</v>
      </c>
      <c r="C47" s="421"/>
      <c r="D47" s="421"/>
      <c r="E47" s="421"/>
      <c r="F47" s="421"/>
      <c r="G47" s="80">
        <f>G49+G50</f>
        <v>12.58</v>
      </c>
      <c r="H47" s="81">
        <f>ROUND(G47*C42,2)-0.01</f>
        <v>4592.95</v>
      </c>
      <c r="I47" s="81">
        <f>N48+O48</f>
        <v>3998.79</v>
      </c>
      <c r="J47" s="82">
        <f>J49+J50</f>
        <v>5308.361</v>
      </c>
      <c r="K47" s="82">
        <f>K49+K50</f>
        <v>-1309.571</v>
      </c>
      <c r="L47" s="226" t="s">
        <v>223</v>
      </c>
      <c r="M47" s="226" t="s">
        <v>224</v>
      </c>
      <c r="N47" s="142" t="s">
        <v>144</v>
      </c>
      <c r="O47" s="142" t="s">
        <v>145</v>
      </c>
      <c r="P47" s="142" t="s">
        <v>183</v>
      </c>
      <c r="Q47" s="142" t="s">
        <v>146</v>
      </c>
      <c r="R47" s="142"/>
      <c r="V47" s="264"/>
      <c r="W47" s="266"/>
      <c r="X47" s="266"/>
      <c r="Y47" s="266"/>
      <c r="Z47" s="265"/>
      <c r="AA47" s="267"/>
      <c r="AB47" s="58"/>
      <c r="AC47" s="58"/>
      <c r="AD47" s="58"/>
    </row>
    <row r="48" spans="1:30" ht="18" customHeight="1">
      <c r="A48" s="67"/>
      <c r="B48" s="422" t="s">
        <v>147</v>
      </c>
      <c r="C48" s="423"/>
      <c r="D48" s="423"/>
      <c r="E48" s="423"/>
      <c r="F48" s="424"/>
      <c r="G48" s="80"/>
      <c r="H48" s="84"/>
      <c r="I48" s="84"/>
      <c r="J48" s="79"/>
      <c r="K48" s="79"/>
      <c r="L48" s="302">
        <v>8986.480000000001</v>
      </c>
      <c r="M48" s="302">
        <v>9580.640000000001</v>
      </c>
      <c r="N48" s="303">
        <v>3998.79</v>
      </c>
      <c r="O48" s="303">
        <v>0</v>
      </c>
      <c r="P48" s="304">
        <v>0</v>
      </c>
      <c r="Q48" s="303">
        <v>0</v>
      </c>
      <c r="R48" s="180">
        <v>377.37</v>
      </c>
      <c r="V48" s="264"/>
      <c r="W48" s="266"/>
      <c r="X48" s="266"/>
      <c r="Y48" s="266"/>
      <c r="Z48" s="265"/>
      <c r="AA48" s="267"/>
      <c r="AB48" s="58"/>
      <c r="AC48" s="58"/>
      <c r="AD48" s="58"/>
    </row>
    <row r="49" spans="1:30" ht="18" customHeight="1">
      <c r="A49" s="67"/>
      <c r="B49" s="425" t="s">
        <v>11</v>
      </c>
      <c r="C49" s="425"/>
      <c r="D49" s="425"/>
      <c r="E49" s="425"/>
      <c r="F49" s="425"/>
      <c r="G49" s="80">
        <f>G59</f>
        <v>7.21</v>
      </c>
      <c r="H49" s="84">
        <f>ROUND(G49*C42,2)</f>
        <v>2632.37</v>
      </c>
      <c r="I49" s="288">
        <f>H49</f>
        <v>2632.37</v>
      </c>
      <c r="J49" s="82">
        <f>H59</f>
        <v>2632.361</v>
      </c>
      <c r="K49" s="82">
        <f>I49-J49</f>
        <v>0.009000000000014552</v>
      </c>
      <c r="V49" s="264"/>
      <c r="W49" s="266"/>
      <c r="X49" s="266"/>
      <c r="Y49" s="266"/>
      <c r="Z49" s="265"/>
      <c r="AA49" s="267"/>
      <c r="AB49" s="58"/>
      <c r="AC49" s="58"/>
      <c r="AD49" s="58"/>
    </row>
    <row r="50" spans="1:30" ht="18.75">
      <c r="A50" s="67"/>
      <c r="B50" s="425" t="s">
        <v>27</v>
      </c>
      <c r="C50" s="425"/>
      <c r="D50" s="425"/>
      <c r="E50" s="425"/>
      <c r="F50" s="425"/>
      <c r="G50" s="80">
        <v>5.37</v>
      </c>
      <c r="H50" s="84">
        <f>ROUND(G50*C42,2)</f>
        <v>1960.59</v>
      </c>
      <c r="I50" s="288">
        <f>I47-I49</f>
        <v>1366.42</v>
      </c>
      <c r="J50" s="82">
        <f>H66</f>
        <v>2676</v>
      </c>
      <c r="K50" s="82">
        <f>I50-J50</f>
        <v>-1309.58</v>
      </c>
      <c r="V50" s="264"/>
      <c r="W50" s="266"/>
      <c r="X50" s="266"/>
      <c r="Y50" s="266"/>
      <c r="Z50" s="265"/>
      <c r="AA50" s="267"/>
      <c r="AB50" s="58"/>
      <c r="AC50" s="58"/>
      <c r="AD50" s="58"/>
    </row>
    <row r="51" spans="1:30" ht="39" customHeight="1">
      <c r="A51" s="67"/>
      <c r="B51" s="47"/>
      <c r="C51" s="47"/>
      <c r="D51" s="47"/>
      <c r="E51" s="47"/>
      <c r="F51" s="47"/>
      <c r="G51" s="47"/>
      <c r="H51" s="47"/>
      <c r="I51" s="47"/>
      <c r="J51" s="47"/>
      <c r="K51" s="47"/>
      <c r="V51" s="264"/>
      <c r="W51" s="266"/>
      <c r="X51" s="266"/>
      <c r="Y51" s="266"/>
      <c r="Z51" s="265"/>
      <c r="AA51" s="267"/>
      <c r="AB51" s="58"/>
      <c r="AC51" s="58"/>
      <c r="AD51" s="58"/>
    </row>
    <row r="52" spans="1:30" ht="18" customHeight="1">
      <c r="A52" s="47"/>
      <c r="B52" s="68"/>
      <c r="C52" s="70"/>
      <c r="D52" s="67"/>
      <c r="E52" s="67"/>
      <c r="F52" s="67"/>
      <c r="G52" s="140" t="s">
        <v>178</v>
      </c>
      <c r="H52" s="140" t="s">
        <v>1</v>
      </c>
      <c r="I52" s="140" t="s">
        <v>2</v>
      </c>
      <c r="J52" s="141" t="s">
        <v>179</v>
      </c>
      <c r="K52" s="141" t="s">
        <v>221</v>
      </c>
      <c r="V52" s="264"/>
      <c r="W52" s="266"/>
      <c r="X52" s="266"/>
      <c r="Y52" s="266"/>
      <c r="Z52" s="265"/>
      <c r="AA52" s="267"/>
      <c r="AB52" s="58"/>
      <c r="AC52" s="58"/>
      <c r="AD52" s="58"/>
    </row>
    <row r="53" spans="2:30" s="49" customFormat="1" ht="18" customHeight="1">
      <c r="B53" s="426" t="s">
        <v>177</v>
      </c>
      <c r="C53" s="426"/>
      <c r="D53" s="426"/>
      <c r="E53" s="426"/>
      <c r="F53" s="455"/>
      <c r="G53" s="140">
        <f>'03 15 г'!J53</f>
        <v>377.36999999999983</v>
      </c>
      <c r="H53" s="140">
        <f>P48</f>
        <v>0</v>
      </c>
      <c r="I53" s="140">
        <f>Q48</f>
        <v>0</v>
      </c>
      <c r="J53" s="139">
        <f>G53+H53-I53</f>
        <v>377.36999999999983</v>
      </c>
      <c r="K53" s="139">
        <f>I53</f>
        <v>0</v>
      </c>
      <c r="L53" s="49" t="s">
        <v>219</v>
      </c>
      <c r="V53" s="270"/>
      <c r="W53" s="271"/>
      <c r="X53" s="271"/>
      <c r="Y53" s="271"/>
      <c r="Z53" s="271"/>
      <c r="AA53" s="271"/>
      <c r="AB53" s="52"/>
      <c r="AC53" s="52"/>
      <c r="AD53" s="52"/>
    </row>
    <row r="54" spans="1:30" ht="18" customHeight="1">
      <c r="A54" s="47"/>
      <c r="B54" s="90"/>
      <c r="C54" s="90"/>
      <c r="D54" s="167"/>
      <c r="E54" s="167"/>
      <c r="F54" s="167"/>
      <c r="G54" s="91"/>
      <c r="H54" s="92"/>
      <c r="I54" s="92"/>
      <c r="J54" s="93"/>
      <c r="K54" s="244"/>
      <c r="V54" s="58"/>
      <c r="W54" s="58"/>
      <c r="X54" s="58"/>
      <c r="Y54" s="58"/>
      <c r="Z54" s="58"/>
      <c r="AA54" s="58"/>
      <c r="AB54" s="58"/>
      <c r="AC54" s="58"/>
      <c r="AD54" s="58"/>
    </row>
    <row r="55" spans="1:30" ht="56.25" customHeight="1">
      <c r="A55" s="47"/>
      <c r="B55" s="68"/>
      <c r="C55" s="70"/>
      <c r="D55" s="67"/>
      <c r="E55" s="67"/>
      <c r="F55" s="67"/>
      <c r="G55" s="68"/>
      <c r="H55" s="68"/>
      <c r="I55" s="67"/>
      <c r="J55" s="47"/>
      <c r="K55" s="47"/>
      <c r="V55" s="58"/>
      <c r="W55" s="58"/>
      <c r="X55" s="58"/>
      <c r="Y55" s="58"/>
      <c r="Z55" s="58"/>
      <c r="AA55" s="58"/>
      <c r="AB55" s="58"/>
      <c r="AC55" s="58"/>
      <c r="AD55" s="58"/>
    </row>
    <row r="56" spans="1:11" ht="18.75">
      <c r="A56" s="67"/>
      <c r="B56" s="47"/>
      <c r="C56" s="95"/>
      <c r="D56" s="96"/>
      <c r="E56" s="96"/>
      <c r="F56" s="96"/>
      <c r="G56" s="97" t="s">
        <v>140</v>
      </c>
      <c r="H56" s="97" t="s">
        <v>149</v>
      </c>
      <c r="I56" s="67"/>
      <c r="J56" s="47"/>
      <c r="K56" s="47"/>
    </row>
    <row r="57" spans="1:11" ht="18.75">
      <c r="A57" s="67"/>
      <c r="B57" s="47"/>
      <c r="C57" s="95"/>
      <c r="D57" s="96"/>
      <c r="E57" s="96"/>
      <c r="F57" s="96"/>
      <c r="G57" s="78" t="s">
        <v>25</v>
      </c>
      <c r="H57" s="78" t="s">
        <v>25</v>
      </c>
      <c r="I57" s="67"/>
      <c r="J57" s="47"/>
      <c r="K57" s="47"/>
    </row>
    <row r="58" spans="1:12" ht="36.75" customHeight="1">
      <c r="A58" s="98" t="s">
        <v>150</v>
      </c>
      <c r="B58" s="456" t="s">
        <v>176</v>
      </c>
      <c r="C58" s="457"/>
      <c r="D58" s="457"/>
      <c r="E58" s="457"/>
      <c r="F58" s="457"/>
      <c r="G58" s="50"/>
      <c r="H58" s="81">
        <f>ROUND(H59+H66,2)</f>
        <v>5308.36</v>
      </c>
      <c r="I58" s="67"/>
      <c r="J58" s="47"/>
      <c r="K58" s="47"/>
      <c r="L58" s="99">
        <f>I47-H58</f>
        <v>-1309.5699999999997</v>
      </c>
    </row>
    <row r="59" spans="1:12" ht="18.75">
      <c r="A59" s="100" t="s">
        <v>152</v>
      </c>
      <c r="B59" s="428" t="s">
        <v>153</v>
      </c>
      <c r="C59" s="429"/>
      <c r="D59" s="429"/>
      <c r="E59" s="429"/>
      <c r="F59" s="430"/>
      <c r="G59" s="101">
        <f>G60+G61+G63+G65</f>
        <v>7.21</v>
      </c>
      <c r="H59" s="293">
        <f>H60+H61+H63+H65</f>
        <v>2632.361</v>
      </c>
      <c r="I59" s="67"/>
      <c r="J59" s="47"/>
      <c r="K59" s="47"/>
      <c r="L59" s="103" t="e">
        <f>G72+L58</f>
        <v>#VALUE!</v>
      </c>
    </row>
    <row r="60" spans="1:11" ht="34.5" customHeight="1">
      <c r="A60" s="291" t="s">
        <v>154</v>
      </c>
      <c r="B60" s="431" t="s">
        <v>155</v>
      </c>
      <c r="C60" s="432"/>
      <c r="D60" s="432"/>
      <c r="E60" s="432"/>
      <c r="F60" s="432"/>
      <c r="G60" s="292">
        <v>1.34</v>
      </c>
      <c r="H60" s="293">
        <f>ROUND(G60*C42,2)</f>
        <v>489.23</v>
      </c>
      <c r="I60" s="67"/>
      <c r="J60" s="47"/>
      <c r="K60" s="106"/>
    </row>
    <row r="61" spans="1:11" ht="18.75">
      <c r="A61" s="425" t="s">
        <v>156</v>
      </c>
      <c r="B61" s="433" t="s">
        <v>157</v>
      </c>
      <c r="C61" s="434"/>
      <c r="D61" s="434"/>
      <c r="E61" s="434"/>
      <c r="F61" s="434"/>
      <c r="G61" s="435">
        <v>2.02</v>
      </c>
      <c r="H61" s="436">
        <f>ROUND(G61*C42,2)</f>
        <v>737.5</v>
      </c>
      <c r="I61" s="67"/>
      <c r="J61" s="47"/>
      <c r="K61" s="47"/>
    </row>
    <row r="62" spans="1:11" ht="18.75" customHeight="1">
      <c r="A62" s="425"/>
      <c r="B62" s="434"/>
      <c r="C62" s="434"/>
      <c r="D62" s="434"/>
      <c r="E62" s="434"/>
      <c r="F62" s="434"/>
      <c r="G62" s="435"/>
      <c r="H62" s="436"/>
      <c r="I62" s="67"/>
      <c r="J62" s="47"/>
      <c r="K62" s="47"/>
    </row>
    <row r="63" spans="1:11" ht="21" customHeight="1">
      <c r="A63" s="425" t="s">
        <v>158</v>
      </c>
      <c r="B63" s="433" t="s">
        <v>159</v>
      </c>
      <c r="C63" s="434"/>
      <c r="D63" s="434"/>
      <c r="E63" s="434"/>
      <c r="F63" s="434"/>
      <c r="G63" s="435">
        <v>1.31</v>
      </c>
      <c r="H63" s="436">
        <f>G63*C42</f>
        <v>478.28100000000006</v>
      </c>
      <c r="I63" s="67"/>
      <c r="J63" s="47"/>
      <c r="K63" s="47"/>
    </row>
    <row r="64" spans="1:11" ht="18.75">
      <c r="A64" s="425"/>
      <c r="B64" s="434"/>
      <c r="C64" s="434"/>
      <c r="D64" s="434"/>
      <c r="E64" s="434"/>
      <c r="F64" s="434"/>
      <c r="G64" s="435"/>
      <c r="H64" s="436"/>
      <c r="I64" s="67"/>
      <c r="J64" s="47"/>
      <c r="K64" s="47"/>
    </row>
    <row r="65" spans="1:11" ht="37.5">
      <c r="A65" s="291" t="s">
        <v>160</v>
      </c>
      <c r="B65" s="434" t="s">
        <v>161</v>
      </c>
      <c r="C65" s="434"/>
      <c r="D65" s="434"/>
      <c r="E65" s="434"/>
      <c r="F65" s="434"/>
      <c r="G65" s="97">
        <v>2.54</v>
      </c>
      <c r="H65" s="107">
        <f>ROUND(G65*C42,2)</f>
        <v>927.35</v>
      </c>
      <c r="I65" s="67"/>
      <c r="J65" s="47"/>
      <c r="K65" s="47"/>
    </row>
    <row r="66" spans="1:11" ht="18.75">
      <c r="A66" s="81" t="s">
        <v>162</v>
      </c>
      <c r="B66" s="437" t="s">
        <v>163</v>
      </c>
      <c r="C66" s="438"/>
      <c r="D66" s="438"/>
      <c r="E66" s="438"/>
      <c r="F66" s="438"/>
      <c r="G66" s="81"/>
      <c r="H66" s="81">
        <f>H68+H69+H70</f>
        <v>2676</v>
      </c>
      <c r="I66" s="67"/>
      <c r="J66" s="47"/>
      <c r="K66" s="47"/>
    </row>
    <row r="67" spans="1:11" ht="38.25" customHeight="1">
      <c r="A67" s="108"/>
      <c r="B67" s="439" t="s">
        <v>182</v>
      </c>
      <c r="C67" s="432"/>
      <c r="D67" s="432"/>
      <c r="E67" s="432"/>
      <c r="F67" s="432"/>
      <c r="G67" s="109"/>
      <c r="H67" s="109"/>
      <c r="I67" s="67"/>
      <c r="J67" s="47"/>
      <c r="K67" s="47"/>
    </row>
    <row r="68" spans="1:11" ht="18.75" customHeight="1">
      <c r="A68" s="108"/>
      <c r="B68" s="440" t="s">
        <v>217</v>
      </c>
      <c r="C68" s="441"/>
      <c r="D68" s="441"/>
      <c r="E68" s="441"/>
      <c r="F68" s="442"/>
      <c r="G68" s="107"/>
      <c r="H68" s="110">
        <v>2676</v>
      </c>
      <c r="I68" s="67"/>
      <c r="J68" s="47"/>
      <c r="K68" s="47"/>
    </row>
    <row r="69" spans="1:11" ht="15" customHeight="1">
      <c r="A69" s="108"/>
      <c r="B69" s="440" t="s">
        <v>175</v>
      </c>
      <c r="C69" s="441"/>
      <c r="D69" s="441"/>
      <c r="E69" s="441"/>
      <c r="F69" s="442"/>
      <c r="G69" s="107"/>
      <c r="H69" s="110"/>
      <c r="I69" s="67"/>
      <c r="J69" s="47"/>
      <c r="K69" s="47"/>
    </row>
    <row r="70" spans="1:11" ht="18.75" customHeight="1">
      <c r="A70" s="108"/>
      <c r="B70" s="440" t="s">
        <v>175</v>
      </c>
      <c r="C70" s="441"/>
      <c r="D70" s="441"/>
      <c r="E70" s="441"/>
      <c r="F70" s="442"/>
      <c r="G70" s="107"/>
      <c r="H70" s="110"/>
      <c r="I70" s="67"/>
      <c r="J70" s="47"/>
      <c r="K70" s="47"/>
    </row>
    <row r="71" spans="1:11" ht="18.75">
      <c r="A71" s="108"/>
      <c r="B71" s="111"/>
      <c r="C71" s="112"/>
      <c r="D71" s="112"/>
      <c r="E71" s="112"/>
      <c r="F71" s="112"/>
      <c r="G71" s="114"/>
      <c r="H71" s="67"/>
      <c r="I71" s="67"/>
      <c r="J71" s="47"/>
      <c r="K71" s="47"/>
    </row>
    <row r="72" spans="1:11" ht="18.75">
      <c r="A72" s="108"/>
      <c r="B72" s="111"/>
      <c r="C72" s="112"/>
      <c r="D72" s="112"/>
      <c r="E72" s="112"/>
      <c r="F72" s="112"/>
      <c r="G72" s="443" t="s">
        <v>27</v>
      </c>
      <c r="H72" s="444"/>
      <c r="I72" s="452" t="s">
        <v>148</v>
      </c>
      <c r="J72" s="444"/>
      <c r="K72" s="47"/>
    </row>
    <row r="73" spans="1:11" ht="18.75">
      <c r="A73" s="108"/>
      <c r="B73" s="111"/>
      <c r="C73" s="112"/>
      <c r="D73" s="112"/>
      <c r="E73" s="112"/>
      <c r="F73" s="112"/>
      <c r="G73" s="453" t="s">
        <v>25</v>
      </c>
      <c r="H73" s="454"/>
      <c r="I73" s="453" t="s">
        <v>25</v>
      </c>
      <c r="J73" s="454"/>
      <c r="K73" s="47"/>
    </row>
    <row r="74" spans="1:13" s="58" customFormat="1" ht="18.75">
      <c r="A74" s="108"/>
      <c r="B74" s="461" t="s">
        <v>228</v>
      </c>
      <c r="C74" s="462"/>
      <c r="D74" s="462"/>
      <c r="E74" s="462"/>
      <c r="F74" s="463"/>
      <c r="G74" s="435">
        <f>'03 15 г'!G75:H75</f>
        <v>-23976.82</v>
      </c>
      <c r="H74" s="447"/>
      <c r="I74" s="435">
        <f>'03 15 г'!I75:J75</f>
        <v>0</v>
      </c>
      <c r="J74" s="447"/>
      <c r="K74" s="55"/>
      <c r="L74" s="115" t="s">
        <v>168</v>
      </c>
      <c r="M74" s="115" t="s">
        <v>169</v>
      </c>
    </row>
    <row r="75" spans="1:13" ht="18.75">
      <c r="A75" s="68"/>
      <c r="B75" s="461" t="s">
        <v>229</v>
      </c>
      <c r="C75" s="462"/>
      <c r="D75" s="462"/>
      <c r="E75" s="462"/>
      <c r="F75" s="463"/>
      <c r="G75" s="435">
        <f>G74+I47-H58+K53</f>
        <v>-25286.39</v>
      </c>
      <c r="H75" s="447"/>
      <c r="I75" s="448">
        <f>I74+I53-K53</f>
        <v>0</v>
      </c>
      <c r="J75" s="447"/>
      <c r="K75" s="47"/>
      <c r="L75" s="85">
        <f>G75</f>
        <v>-25286.39</v>
      </c>
      <c r="M75" s="85">
        <f>I75</f>
        <v>0</v>
      </c>
    </row>
    <row r="76" spans="1:11" ht="18.75">
      <c r="A76" s="67"/>
      <c r="B76" s="67"/>
      <c r="C76" s="67"/>
      <c r="D76" s="67"/>
      <c r="E76" s="67"/>
      <c r="F76" s="67"/>
      <c r="G76" s="69"/>
      <c r="H76" s="69"/>
      <c r="I76" s="67"/>
      <c r="J76" s="47"/>
      <c r="K76" s="47"/>
    </row>
    <row r="77" spans="1:17" ht="4.5" customHeight="1">
      <c r="A77" s="67"/>
      <c r="B77" s="47"/>
      <c r="C77" s="47"/>
      <c r="D77" s="47"/>
      <c r="E77" s="47"/>
      <c r="F77" s="47"/>
      <c r="G77" s="116"/>
      <c r="H77" s="117" t="s">
        <v>171</v>
      </c>
      <c r="I77" s="67"/>
      <c r="J77" s="47"/>
      <c r="K77" s="47"/>
      <c r="L77" s="459"/>
      <c r="M77" s="460"/>
      <c r="N77" s="460"/>
      <c r="O77" s="460"/>
      <c r="P77" s="460"/>
      <c r="Q77" s="460"/>
    </row>
    <row r="78" spans="1:17" ht="18.75">
      <c r="A78" s="67"/>
      <c r="B78" s="111"/>
      <c r="C78" s="112"/>
      <c r="D78" s="112"/>
      <c r="E78" s="112"/>
      <c r="F78" s="112"/>
      <c r="G78" s="453" t="s">
        <v>25</v>
      </c>
      <c r="H78" s="454"/>
      <c r="I78" s="453" t="s">
        <v>25</v>
      </c>
      <c r="J78" s="454"/>
      <c r="K78" s="47"/>
      <c r="L78" s="184"/>
      <c r="M78" s="185"/>
      <c r="N78" s="185"/>
      <c r="O78" s="185"/>
      <c r="P78" s="185"/>
      <c r="Q78" s="185"/>
    </row>
    <row r="79" spans="1:17" ht="18.75">
      <c r="A79" s="67"/>
      <c r="B79" s="445" t="s">
        <v>227</v>
      </c>
      <c r="C79" s="438"/>
      <c r="D79" s="438"/>
      <c r="E79" s="438"/>
      <c r="F79" s="446"/>
      <c r="G79" s="435">
        <f>L48</f>
        <v>8986.480000000001</v>
      </c>
      <c r="H79" s="447"/>
      <c r="I79" s="435">
        <f>M48</f>
        <v>9580.640000000001</v>
      </c>
      <c r="J79" s="447"/>
      <c r="K79" s="47"/>
      <c r="L79" s="222" t="s">
        <v>225</v>
      </c>
      <c r="M79" s="223">
        <f>G79+H47-I47-I79+M80</f>
        <v>-1.8189894035458565E-12</v>
      </c>
      <c r="N79" s="185"/>
      <c r="O79" s="185"/>
      <c r="P79" s="185"/>
      <c r="Q79" s="185"/>
    </row>
    <row r="80" spans="1:17" ht="18.75">
      <c r="A80" s="67"/>
      <c r="B80" s="47"/>
      <c r="C80" s="47"/>
      <c r="D80" s="47"/>
      <c r="E80" s="47"/>
      <c r="F80" s="47"/>
      <c r="G80" s="47"/>
      <c r="H80" s="67"/>
      <c r="I80" s="67"/>
      <c r="J80" s="47"/>
      <c r="K80" s="47"/>
      <c r="L80" s="227" t="s">
        <v>226</v>
      </c>
      <c r="M80" s="185">
        <v>0</v>
      </c>
      <c r="N80" s="185"/>
      <c r="O80" s="185"/>
      <c r="P80" s="185"/>
      <c r="Q80" s="185"/>
    </row>
    <row r="81" spans="1:17" ht="18.75">
      <c r="A81" s="221" t="s">
        <v>220</v>
      </c>
      <c r="B81" s="47"/>
      <c r="C81" s="47"/>
      <c r="D81" s="47"/>
      <c r="E81" s="47"/>
      <c r="F81" s="47"/>
      <c r="G81" s="47"/>
      <c r="H81" s="67"/>
      <c r="I81" s="67"/>
      <c r="J81" s="47"/>
      <c r="K81" s="47"/>
      <c r="L81" s="184"/>
      <c r="M81" s="185"/>
      <c r="N81" s="185"/>
      <c r="O81" s="185"/>
      <c r="P81" s="185"/>
      <c r="Q81" s="185"/>
    </row>
    <row r="82" spans="1:17" ht="18.75">
      <c r="A82" s="187" t="s">
        <v>212</v>
      </c>
      <c r="B82" s="47"/>
      <c r="C82" s="47"/>
      <c r="D82" s="47"/>
      <c r="E82" s="47"/>
      <c r="F82" s="47"/>
      <c r="G82" s="47"/>
      <c r="H82" s="67"/>
      <c r="I82" s="228" t="s">
        <v>31</v>
      </c>
      <c r="J82" s="47"/>
      <c r="K82" s="47"/>
      <c r="L82" s="184"/>
      <c r="M82" s="185"/>
      <c r="N82" s="185"/>
      <c r="O82" s="186"/>
      <c r="P82" s="186"/>
      <c r="Q82" s="185"/>
    </row>
    <row r="83" spans="1:17" ht="18.75">
      <c r="A83" s="187" t="s">
        <v>213</v>
      </c>
      <c r="B83" s="47"/>
      <c r="C83" s="47"/>
      <c r="D83" s="47"/>
      <c r="E83" s="47"/>
      <c r="G83" s="47"/>
      <c r="H83" s="67"/>
      <c r="I83" s="228" t="s">
        <v>173</v>
      </c>
      <c r="J83" s="47"/>
      <c r="L83" s="184"/>
      <c r="M83" s="185"/>
      <c r="N83" s="185"/>
      <c r="O83" s="185"/>
      <c r="P83" s="185"/>
      <c r="Q83" s="185"/>
    </row>
    <row r="84" spans="8:17" ht="18.75">
      <c r="H84" s="47"/>
      <c r="I84" s="47"/>
      <c r="J84" s="47"/>
      <c r="K84" s="47"/>
      <c r="L84" s="184"/>
      <c r="M84" s="128"/>
      <c r="N84" s="58"/>
      <c r="O84" s="58"/>
      <c r="P84" s="58"/>
      <c r="Q84" s="128"/>
    </row>
    <row r="85" spans="1:17" ht="18.7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58"/>
      <c r="M85" s="128"/>
      <c r="N85" s="58"/>
      <c r="O85" s="58"/>
      <c r="P85" s="58"/>
      <c r="Q85" s="58"/>
    </row>
  </sheetData>
  <sheetProtection password="ECC7" sheet="1" formatCells="0" formatColumns="0" formatRows="0" insertColumns="0" insertRows="0" insertHyperlinks="0" deleteColumns="0" deleteRows="0" sort="0" autoFilter="0" pivotTables="0"/>
  <mergeCells count="41">
    <mergeCell ref="C14:D15"/>
    <mergeCell ref="A35:K36"/>
    <mergeCell ref="W39:AA39"/>
    <mergeCell ref="B47:F47"/>
    <mergeCell ref="B48:F48"/>
    <mergeCell ref="B49:F49"/>
    <mergeCell ref="B50:F50"/>
    <mergeCell ref="B53:F53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B74:F74"/>
    <mergeCell ref="G74:H74"/>
    <mergeCell ref="I74:J74"/>
    <mergeCell ref="B65:F65"/>
    <mergeCell ref="B66:F66"/>
    <mergeCell ref="B67:F67"/>
    <mergeCell ref="B68:F68"/>
    <mergeCell ref="B69:F69"/>
    <mergeCell ref="B70:F70"/>
    <mergeCell ref="L77:Q77"/>
    <mergeCell ref="G78:H78"/>
    <mergeCell ref="I78:J78"/>
    <mergeCell ref="G72:H72"/>
    <mergeCell ref="I72:J72"/>
    <mergeCell ref="G73:H73"/>
    <mergeCell ref="I73:J73"/>
    <mergeCell ref="B79:F79"/>
    <mergeCell ref="G79:H79"/>
    <mergeCell ref="I79:J79"/>
    <mergeCell ref="B75:F75"/>
    <mergeCell ref="G75:H75"/>
    <mergeCell ref="I75:J75"/>
  </mergeCells>
  <conditionalFormatting sqref="L48">
    <cfRule type="cellIs" priority="19" dxfId="91" operator="equal" stopIfTrue="1">
      <formula>0</formula>
    </cfRule>
  </conditionalFormatting>
  <conditionalFormatting sqref="L48">
    <cfRule type="cellIs" priority="18" dxfId="92" operator="equal" stopIfTrue="1">
      <formula>0</formula>
    </cfRule>
  </conditionalFormatting>
  <conditionalFormatting sqref="L48:M48">
    <cfRule type="cellIs" priority="17" dxfId="93" operator="equal" stopIfTrue="1">
      <formula>0</formula>
    </cfRule>
  </conditionalFormatting>
  <conditionalFormatting sqref="M48">
    <cfRule type="cellIs" priority="14" dxfId="94" operator="equal" stopIfTrue="1">
      <formula>0</formula>
    </cfRule>
    <cfRule type="cellIs" priority="15" dxfId="91" operator="equal" stopIfTrue="1">
      <formula>326166</formula>
    </cfRule>
    <cfRule type="cellIs" priority="16" dxfId="5" operator="equal" stopIfTrue="1">
      <formula>0</formula>
    </cfRule>
  </conditionalFormatting>
  <conditionalFormatting sqref="L48:M48">
    <cfRule type="cellIs" priority="12" dxfId="95" operator="equal" stopIfTrue="1">
      <formula>0</formula>
    </cfRule>
    <cfRule type="cellIs" priority="13" dxfId="8" operator="equal" stopIfTrue="1">
      <formula>0</formula>
    </cfRule>
  </conditionalFormatting>
  <conditionalFormatting sqref="L48:M48">
    <cfRule type="cellIs" priority="9" dxfId="7" operator="equal" stopIfTrue="1">
      <formula>0</formula>
    </cfRule>
    <cfRule type="cellIs" priority="10" dxfId="6" operator="equal" stopIfTrue="1">
      <formula>0</formula>
    </cfRule>
    <cfRule type="cellIs" priority="11" dxfId="5" operator="equal" stopIfTrue="1">
      <formula>0</formula>
    </cfRule>
  </conditionalFormatting>
  <conditionalFormatting sqref="L48:M48">
    <cfRule type="cellIs" priority="8" dxfId="96" operator="greaterThan" stopIfTrue="1">
      <formula>0</formula>
    </cfRule>
  </conditionalFormatting>
  <conditionalFormatting sqref="L48:M48">
    <cfRule type="cellIs" priority="6" dxfId="3" operator="greaterThan" stopIfTrue="1">
      <formula>0</formula>
    </cfRule>
  </conditionalFormatting>
  <conditionalFormatting sqref="L48:M48">
    <cfRule type="cellIs" priority="3" dxfId="97" operator="greaterThan" stopIfTrue="1">
      <formula>15</formula>
    </cfRule>
  </conditionalFormatting>
  <conditionalFormatting sqref="L48:M48">
    <cfRule type="cellIs" priority="1" dxfId="98" operator="greaterThan" stopIfTrue="1">
      <formula>15</formula>
    </cfRule>
    <cfRule type="cellIs" priority="2" dxfId="96" operator="greaterThan" stopIfTrue="1">
      <formula>15</formula>
    </cfRule>
  </conditionalFormatting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76"/>
  <sheetViews>
    <sheetView zoomScalePageLayoutView="0" workbookViewId="0" topLeftCell="A32">
      <selection activeCell="P80" sqref="P80"/>
    </sheetView>
  </sheetViews>
  <sheetFormatPr defaultColWidth="9.140625" defaultRowHeight="15"/>
  <cols>
    <col min="1" max="4" width="9.140625" style="1" customWidth="1"/>
    <col min="5" max="5" width="12.140625" style="1" customWidth="1"/>
    <col min="6" max="6" width="16.00390625" style="1" customWidth="1"/>
    <col min="7" max="7" width="9.140625" style="1" customWidth="1"/>
    <col min="8" max="8" width="12.28125" style="1" customWidth="1"/>
    <col min="9" max="9" width="8.140625" style="1" customWidth="1"/>
    <col min="10" max="16384" width="9.140625" style="1" customWidth="1"/>
  </cols>
  <sheetData>
    <row r="2" spans="2:6" ht="15">
      <c r="B2" s="1" t="s">
        <v>48</v>
      </c>
      <c r="D2" s="2" t="s">
        <v>101</v>
      </c>
      <c r="F2" s="2" t="s">
        <v>49</v>
      </c>
    </row>
    <row r="5" spans="1:8" ht="15">
      <c r="A5" s="3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/>
    </row>
    <row r="6" spans="1:8" ht="15">
      <c r="A6" s="3"/>
      <c r="B6" s="3" t="s">
        <v>6</v>
      </c>
      <c r="C6" s="3"/>
      <c r="D6" s="3"/>
      <c r="E6" s="3" t="s">
        <v>7</v>
      </c>
      <c r="F6" s="3" t="s">
        <v>8</v>
      </c>
      <c r="G6" s="3" t="s">
        <v>9</v>
      </c>
      <c r="H6" s="3"/>
    </row>
    <row r="7" spans="1:8" ht="15">
      <c r="A7" s="3" t="s">
        <v>10</v>
      </c>
      <c r="B7" s="4">
        <v>0</v>
      </c>
      <c r="C7" s="4">
        <v>0</v>
      </c>
      <c r="D7" s="4">
        <v>0</v>
      </c>
      <c r="E7" s="3"/>
      <c r="F7" s="4">
        <f>D7</f>
        <v>0</v>
      </c>
      <c r="G7" s="4">
        <f>B7+C7-F7</f>
        <v>0</v>
      </c>
      <c r="H7" s="3"/>
    </row>
    <row r="8" spans="1:8" ht="15">
      <c r="A8" s="3" t="s">
        <v>11</v>
      </c>
      <c r="B8" s="4">
        <v>405.28</v>
      </c>
      <c r="C8" s="4">
        <v>3878.1</v>
      </c>
      <c r="D8" s="4">
        <v>2909.33</v>
      </c>
      <c r="E8" s="3"/>
      <c r="F8" s="4">
        <f>D8</f>
        <v>2909.33</v>
      </c>
      <c r="G8" s="4">
        <v>1374.05</v>
      </c>
      <c r="H8" s="3"/>
    </row>
    <row r="9" spans="1:8" ht="15">
      <c r="A9" s="3" t="s">
        <v>12</v>
      </c>
      <c r="B9" s="3"/>
      <c r="C9" s="4">
        <f>SUM(C7:C8)</f>
        <v>3878.1</v>
      </c>
      <c r="D9" s="3"/>
      <c r="E9" s="3"/>
      <c r="F9" s="4">
        <f>SUM(F7:F8)</f>
        <v>2909.33</v>
      </c>
      <c r="G9" s="3"/>
      <c r="H9" s="3"/>
    </row>
    <row r="12" spans="1:15" ht="15">
      <c r="A12" s="3"/>
      <c r="B12" s="3" t="s">
        <v>13</v>
      </c>
      <c r="C12" s="3" t="s">
        <v>14</v>
      </c>
      <c r="D12" s="3"/>
      <c r="E12" s="3" t="s">
        <v>15</v>
      </c>
      <c r="F12" s="3"/>
      <c r="G12" s="3"/>
      <c r="H12" s="3"/>
      <c r="I12" s="9"/>
      <c r="J12" s="9"/>
      <c r="K12" s="9"/>
      <c r="L12" s="9"/>
      <c r="M12" s="9"/>
      <c r="N12" s="9"/>
      <c r="O12" s="9"/>
    </row>
    <row r="13" spans="1:15" ht="15">
      <c r="A13" s="3"/>
      <c r="B13" s="3"/>
      <c r="C13" s="11" t="s">
        <v>62</v>
      </c>
      <c r="D13" s="11"/>
      <c r="E13" s="11"/>
      <c r="F13" s="3" t="s">
        <v>16</v>
      </c>
      <c r="G13" s="3"/>
      <c r="H13" s="3" t="s">
        <v>17</v>
      </c>
      <c r="I13" s="9"/>
      <c r="J13" s="9"/>
      <c r="K13" s="9"/>
      <c r="L13" s="9"/>
      <c r="M13" s="9"/>
      <c r="N13" s="9"/>
      <c r="O13" s="9"/>
    </row>
    <row r="14" spans="1:15" ht="15">
      <c r="A14" s="3"/>
      <c r="B14" s="15" t="s">
        <v>97</v>
      </c>
      <c r="C14" s="15" t="s">
        <v>98</v>
      </c>
      <c r="D14" s="15"/>
      <c r="E14" s="3"/>
      <c r="F14" s="3"/>
      <c r="G14" s="3"/>
      <c r="H14" s="3">
        <v>300</v>
      </c>
      <c r="I14" s="9"/>
      <c r="J14" s="9"/>
      <c r="K14" s="9"/>
      <c r="L14" s="9"/>
      <c r="M14" s="9"/>
      <c r="N14" s="9"/>
      <c r="O14" s="9"/>
    </row>
    <row r="15" spans="1:15" ht="15">
      <c r="A15" s="3"/>
      <c r="B15" s="3"/>
      <c r="C15" s="3"/>
      <c r="D15" s="3"/>
      <c r="E15" s="3"/>
      <c r="F15" s="3"/>
      <c r="G15" s="3"/>
      <c r="H15" s="14"/>
      <c r="I15" s="9"/>
      <c r="J15" s="9"/>
      <c r="K15" s="9"/>
      <c r="L15" s="9"/>
      <c r="M15" s="9"/>
      <c r="N15" s="9"/>
      <c r="O15" s="9"/>
    </row>
    <row r="16" spans="1:15" ht="15">
      <c r="A16" s="3"/>
      <c r="B16" s="12" t="s">
        <v>63</v>
      </c>
      <c r="C16" s="13"/>
      <c r="D16" s="13"/>
      <c r="E16" s="3"/>
      <c r="F16" s="3">
        <v>363.8</v>
      </c>
      <c r="G16" s="3">
        <v>7.55</v>
      </c>
      <c r="H16" s="3">
        <f>F16*G16</f>
        <v>2746.69</v>
      </c>
      <c r="I16" s="9"/>
      <c r="J16" s="9"/>
      <c r="K16" s="9"/>
      <c r="L16" s="9"/>
      <c r="M16" s="9"/>
      <c r="N16" s="9"/>
      <c r="O16" s="9"/>
    </row>
    <row r="17" spans="1:15" ht="15">
      <c r="A17" s="3"/>
      <c r="B17" s="12" t="s">
        <v>64</v>
      </c>
      <c r="C17" s="13"/>
      <c r="D17" s="13"/>
      <c r="E17" s="3"/>
      <c r="F17" s="3"/>
      <c r="G17" s="3"/>
      <c r="H17" s="3"/>
      <c r="I17" s="9"/>
      <c r="J17" s="9"/>
      <c r="K17" s="9"/>
      <c r="L17" s="9"/>
      <c r="M17" s="9"/>
      <c r="N17" s="9"/>
      <c r="O17" s="9"/>
    </row>
    <row r="18" spans="1:15" ht="15">
      <c r="A18" s="3"/>
      <c r="B18" s="12" t="s">
        <v>65</v>
      </c>
      <c r="C18" s="12" t="s">
        <v>66</v>
      </c>
      <c r="D18" s="13"/>
      <c r="E18" s="3"/>
      <c r="F18" s="3"/>
      <c r="G18" s="3"/>
      <c r="H18" s="3"/>
      <c r="I18" s="9"/>
      <c r="J18" s="9"/>
      <c r="K18" s="9"/>
      <c r="L18" s="9"/>
      <c r="M18" s="9"/>
      <c r="N18" s="9"/>
      <c r="O18" s="9"/>
    </row>
    <row r="19" spans="1:15" ht="15">
      <c r="A19" s="3"/>
      <c r="B19" s="12" t="s">
        <v>67</v>
      </c>
      <c r="C19" s="13"/>
      <c r="D19" s="13"/>
      <c r="E19" s="3"/>
      <c r="F19" s="3"/>
      <c r="G19" s="3"/>
      <c r="H19" s="3"/>
      <c r="I19" s="9"/>
      <c r="J19" s="9"/>
      <c r="K19" s="9"/>
      <c r="L19" s="9"/>
      <c r="M19" s="9"/>
      <c r="N19" s="9"/>
      <c r="O19" s="9"/>
    </row>
    <row r="20" spans="1:15" ht="15">
      <c r="A20" s="3"/>
      <c r="B20" s="3"/>
      <c r="C20" s="3"/>
      <c r="D20" s="3"/>
      <c r="E20" s="3"/>
      <c r="F20" s="3"/>
      <c r="G20" s="3"/>
      <c r="H20" s="3"/>
      <c r="I20" s="9"/>
      <c r="J20" s="9"/>
      <c r="K20" s="9"/>
      <c r="L20" s="9"/>
      <c r="M20" s="9"/>
      <c r="N20" s="9"/>
      <c r="O20" s="9"/>
    </row>
    <row r="21" spans="1:15" ht="15">
      <c r="A21" s="3"/>
      <c r="B21" s="3"/>
      <c r="C21" s="3"/>
      <c r="D21" s="3"/>
      <c r="E21" s="3"/>
      <c r="F21" s="3"/>
      <c r="G21" s="6" t="s">
        <v>18</v>
      </c>
      <c r="H21" s="7">
        <f>SUM(H14:H20)</f>
        <v>3046.69</v>
      </c>
      <c r="I21" s="9"/>
      <c r="J21" s="9"/>
      <c r="K21" s="9"/>
      <c r="L21" s="9"/>
      <c r="M21" s="9"/>
      <c r="N21" s="9"/>
      <c r="O21" s="9"/>
    </row>
    <row r="22" spans="1:15" ht="15">
      <c r="A22" s="3"/>
      <c r="B22" s="3"/>
      <c r="C22" s="3"/>
      <c r="D22" s="3"/>
      <c r="E22" s="3"/>
      <c r="F22" s="3"/>
      <c r="G22" s="3"/>
      <c r="H22" s="3"/>
      <c r="I22" s="9"/>
      <c r="J22" s="9"/>
      <c r="K22" s="9"/>
      <c r="L22" s="9"/>
      <c r="M22" s="9"/>
      <c r="N22" s="9"/>
      <c r="O22" s="9"/>
    </row>
    <row r="24" ht="15">
      <c r="D24" s="1" t="s">
        <v>19</v>
      </c>
    </row>
    <row r="25" ht="15">
      <c r="D25" s="1" t="s">
        <v>20</v>
      </c>
    </row>
    <row r="26" spans="5:8" ht="18.75">
      <c r="E26" s="19"/>
      <c r="F26" s="19"/>
      <c r="G26" s="19"/>
      <c r="H26" s="19"/>
    </row>
    <row r="27" spans="3:8" ht="18.75">
      <c r="C27" s="20">
        <v>363.8</v>
      </c>
      <c r="D27" s="19" t="s">
        <v>21</v>
      </c>
      <c r="E27" s="19"/>
      <c r="F27" s="19" t="s">
        <v>70</v>
      </c>
      <c r="G27" s="19"/>
      <c r="H27" s="19"/>
    </row>
    <row r="28" spans="3:7" ht="18.75">
      <c r="C28" s="20">
        <v>363.8</v>
      </c>
      <c r="D28" s="19" t="s">
        <v>37</v>
      </c>
      <c r="E28" s="19"/>
      <c r="F28" s="19" t="s">
        <v>96</v>
      </c>
      <c r="G28" s="19"/>
    </row>
    <row r="29" spans="3:16" ht="15">
      <c r="C29" s="3" t="s">
        <v>22</v>
      </c>
      <c r="D29" s="3" t="s">
        <v>23</v>
      </c>
      <c r="E29" s="3"/>
      <c r="F29" s="3"/>
      <c r="G29" s="3" t="s">
        <v>85</v>
      </c>
      <c r="H29" s="3" t="s">
        <v>24</v>
      </c>
      <c r="I29" s="3"/>
      <c r="L29" s="9"/>
      <c r="M29" s="9"/>
      <c r="N29" s="9"/>
      <c r="O29" s="9"/>
      <c r="P29" s="9"/>
    </row>
    <row r="30" spans="3:16" ht="18.75" customHeight="1">
      <c r="C30" s="22">
        <v>1</v>
      </c>
      <c r="D30" s="21" t="s">
        <v>51</v>
      </c>
      <c r="E30" s="22"/>
      <c r="F30" s="22"/>
      <c r="G30" s="15" t="s">
        <v>25</v>
      </c>
      <c r="H30" s="4">
        <v>3878.1</v>
      </c>
      <c r="I30" s="3"/>
      <c r="L30" s="9"/>
      <c r="M30" s="9"/>
      <c r="N30" s="9"/>
      <c r="O30" s="9"/>
      <c r="P30" s="10"/>
    </row>
    <row r="31" spans="3:16" ht="15">
      <c r="C31" s="3"/>
      <c r="D31" s="3"/>
      <c r="E31" s="3"/>
      <c r="F31" s="3"/>
      <c r="G31" s="3"/>
      <c r="H31" s="3"/>
      <c r="I31" s="3"/>
      <c r="L31" s="9"/>
      <c r="M31" s="9"/>
      <c r="N31" s="9"/>
      <c r="O31" s="9"/>
      <c r="P31" s="9"/>
    </row>
    <row r="32" spans="3:16" ht="18.75">
      <c r="C32" s="22">
        <v>2</v>
      </c>
      <c r="D32" s="21" t="s">
        <v>2</v>
      </c>
      <c r="E32" s="22"/>
      <c r="F32" s="22"/>
      <c r="G32" s="15" t="s">
        <v>25</v>
      </c>
      <c r="H32" s="4">
        <v>2909.33</v>
      </c>
      <c r="I32" s="3"/>
      <c r="L32" s="9"/>
      <c r="M32" s="9"/>
      <c r="N32" s="9"/>
      <c r="O32" s="9"/>
      <c r="P32" s="9"/>
    </row>
    <row r="33" spans="3:16" ht="15">
      <c r="C33" s="3"/>
      <c r="D33" s="3"/>
      <c r="E33" s="3"/>
      <c r="F33" s="3"/>
      <c r="G33" s="3"/>
      <c r="H33" s="3"/>
      <c r="I33" s="3"/>
      <c r="L33" s="9"/>
      <c r="M33" s="9"/>
      <c r="N33" s="9"/>
      <c r="O33" s="9"/>
      <c r="P33" s="9"/>
    </row>
    <row r="34" spans="3:16" ht="18.75">
      <c r="C34" s="22">
        <v>4</v>
      </c>
      <c r="D34" s="21" t="s">
        <v>26</v>
      </c>
      <c r="E34" s="22"/>
      <c r="F34" s="22"/>
      <c r="G34" s="6" t="s">
        <v>25</v>
      </c>
      <c r="H34" s="7">
        <v>3046.69</v>
      </c>
      <c r="I34" s="3"/>
      <c r="J34" s="8">
        <f>H34-H21</f>
        <v>0</v>
      </c>
      <c r="L34" s="9"/>
      <c r="M34" s="9"/>
      <c r="N34" s="9"/>
      <c r="O34" s="9"/>
      <c r="P34" s="9"/>
    </row>
    <row r="35" spans="3:16" ht="15.75">
      <c r="C35" s="3"/>
      <c r="D35" s="30" t="s">
        <v>63</v>
      </c>
      <c r="E35" s="30"/>
      <c r="F35" s="30"/>
      <c r="G35" s="27">
        <v>7.55</v>
      </c>
      <c r="H35" s="5">
        <f>H21</f>
        <v>3046.69</v>
      </c>
      <c r="I35" s="3"/>
      <c r="L35" s="9"/>
      <c r="M35" s="9"/>
      <c r="N35" s="9"/>
      <c r="O35" s="9"/>
      <c r="P35" s="9"/>
    </row>
    <row r="36" spans="3:16" ht="15">
      <c r="C36" s="3"/>
      <c r="D36" s="30" t="s">
        <v>64</v>
      </c>
      <c r="E36" s="30"/>
      <c r="F36" s="30"/>
      <c r="G36" s="3" t="s">
        <v>83</v>
      </c>
      <c r="H36" s="5"/>
      <c r="I36" s="3"/>
      <c r="L36" s="9"/>
      <c r="M36" s="9"/>
      <c r="N36" s="9"/>
      <c r="O36" s="9"/>
      <c r="P36" s="9"/>
    </row>
    <row r="37" spans="3:16" ht="15">
      <c r="C37" s="3"/>
      <c r="D37" s="30" t="s">
        <v>65</v>
      </c>
      <c r="E37" s="30" t="s">
        <v>66</v>
      </c>
      <c r="F37" s="30"/>
      <c r="G37" s="3" t="s">
        <v>84</v>
      </c>
      <c r="H37" s="5"/>
      <c r="I37" s="3"/>
      <c r="L37" s="9"/>
      <c r="M37" s="9"/>
      <c r="N37" s="9"/>
      <c r="O37" s="9"/>
      <c r="P37" s="9"/>
    </row>
    <row r="38" spans="3:16" ht="15">
      <c r="C38" s="3"/>
      <c r="D38" s="30" t="s">
        <v>67</v>
      </c>
      <c r="E38" s="30"/>
      <c r="F38" s="30"/>
      <c r="G38" s="3"/>
      <c r="H38" s="3"/>
      <c r="I38" s="3"/>
      <c r="L38" s="9"/>
      <c r="M38" s="9"/>
      <c r="N38" s="9"/>
      <c r="O38" s="9"/>
      <c r="P38" s="9"/>
    </row>
    <row r="39" spans="3:16" ht="15">
      <c r="C39" s="3"/>
      <c r="D39" s="12" t="s">
        <v>74</v>
      </c>
      <c r="E39" s="12"/>
      <c r="F39" s="12"/>
      <c r="G39" s="31">
        <v>2.22</v>
      </c>
      <c r="H39" s="32">
        <f>C27*G39</f>
        <v>807.6360000000001</v>
      </c>
      <c r="I39" s="3"/>
      <c r="L39" s="9"/>
      <c r="M39" s="9"/>
      <c r="N39" s="9"/>
      <c r="O39" s="9"/>
      <c r="P39" s="9"/>
    </row>
    <row r="40" spans="3:16" ht="15">
      <c r="C40" s="3"/>
      <c r="D40" s="12" t="s">
        <v>75</v>
      </c>
      <c r="E40" s="12"/>
      <c r="F40" s="12"/>
      <c r="G40" s="31"/>
      <c r="H40" s="3"/>
      <c r="I40" s="3"/>
      <c r="L40" s="9"/>
      <c r="M40" s="9"/>
      <c r="N40" s="9"/>
      <c r="O40" s="9"/>
      <c r="P40" s="9"/>
    </row>
    <row r="41" spans="3:16" ht="15">
      <c r="C41" s="3"/>
      <c r="D41" s="12" t="s">
        <v>76</v>
      </c>
      <c r="E41" s="12"/>
      <c r="F41" s="12"/>
      <c r="G41" s="31">
        <v>0.69</v>
      </c>
      <c r="H41" s="32">
        <f>C27*G41</f>
        <v>251.022</v>
      </c>
      <c r="I41" s="3"/>
      <c r="L41" s="9"/>
      <c r="M41" s="9"/>
      <c r="N41" s="9"/>
      <c r="O41" s="9"/>
      <c r="P41" s="9"/>
    </row>
    <row r="42" spans="3:16" ht="15">
      <c r="C42" s="3"/>
      <c r="D42" s="12" t="s">
        <v>77</v>
      </c>
      <c r="E42" s="12"/>
      <c r="F42" s="12"/>
      <c r="G42" s="31"/>
      <c r="H42" s="3"/>
      <c r="I42" s="3"/>
      <c r="L42" s="9"/>
      <c r="M42" s="9"/>
      <c r="N42" s="9"/>
      <c r="O42" s="9"/>
      <c r="P42" s="9"/>
    </row>
    <row r="43" spans="3:16" ht="15">
      <c r="C43" s="3"/>
      <c r="D43" s="12" t="s">
        <v>78</v>
      </c>
      <c r="E43" s="12"/>
      <c r="F43" s="12"/>
      <c r="G43" s="31">
        <v>3.68</v>
      </c>
      <c r="H43" s="3">
        <f>C27*G43</f>
        <v>1338.784</v>
      </c>
      <c r="I43" s="3"/>
      <c r="L43" s="9"/>
      <c r="M43" s="9"/>
      <c r="N43" s="9"/>
      <c r="O43" s="9"/>
      <c r="P43" s="9"/>
    </row>
    <row r="44" spans="3:16" ht="15">
      <c r="C44" s="3"/>
      <c r="D44" s="12" t="s">
        <v>79</v>
      </c>
      <c r="E44" s="12"/>
      <c r="F44" s="12" t="s">
        <v>80</v>
      </c>
      <c r="G44" s="31"/>
      <c r="H44" s="3"/>
      <c r="I44" s="3"/>
      <c r="L44" s="9"/>
      <c r="M44" s="9"/>
      <c r="N44" s="9"/>
      <c r="O44" s="9"/>
      <c r="P44" s="9"/>
    </row>
    <row r="45" spans="3:16" ht="15">
      <c r="C45" s="3"/>
      <c r="D45" s="12" t="s">
        <v>76</v>
      </c>
      <c r="E45" s="12"/>
      <c r="F45" s="12"/>
      <c r="G45" s="31">
        <v>0.57</v>
      </c>
      <c r="H45" s="32">
        <f>C27*G45</f>
        <v>207.36599999999999</v>
      </c>
      <c r="I45" s="3"/>
      <c r="L45" s="9"/>
      <c r="M45" s="9"/>
      <c r="N45" s="9"/>
      <c r="O45" s="9"/>
      <c r="P45" s="9"/>
    </row>
    <row r="46" spans="3:16" ht="15">
      <c r="C46" s="3"/>
      <c r="D46" s="12" t="s">
        <v>81</v>
      </c>
      <c r="E46" s="12"/>
      <c r="F46" s="12"/>
      <c r="G46" s="31"/>
      <c r="H46" s="3"/>
      <c r="I46" s="3"/>
      <c r="L46" s="9"/>
      <c r="M46" s="9"/>
      <c r="N46" s="9"/>
      <c r="O46" s="9"/>
      <c r="P46" s="9"/>
    </row>
    <row r="47" spans="3:16" ht="15">
      <c r="C47" s="3"/>
      <c r="D47" s="12" t="s">
        <v>82</v>
      </c>
      <c r="E47" s="12"/>
      <c r="F47" s="12"/>
      <c r="G47" s="31">
        <v>0.39</v>
      </c>
      <c r="H47" s="32">
        <f>C27*G47</f>
        <v>141.882</v>
      </c>
      <c r="I47" s="3"/>
      <c r="L47" s="9"/>
      <c r="M47" s="9"/>
      <c r="N47" s="9"/>
      <c r="O47" s="9"/>
      <c r="P47" s="9"/>
    </row>
    <row r="48" spans="3:16" ht="18.75">
      <c r="C48" s="22"/>
      <c r="D48" s="21" t="s">
        <v>27</v>
      </c>
      <c r="E48" s="22"/>
      <c r="F48" s="23" t="s">
        <v>71</v>
      </c>
      <c r="G48" s="27">
        <v>3.11</v>
      </c>
      <c r="H48" s="5">
        <f>C27*G48</f>
        <v>1131.418</v>
      </c>
      <c r="I48" s="3"/>
      <c r="L48" s="9"/>
      <c r="M48" s="9"/>
      <c r="N48" s="9"/>
      <c r="O48" s="9"/>
      <c r="P48" s="9"/>
    </row>
    <row r="49" spans="3:16" ht="18.75">
      <c r="C49" s="22"/>
      <c r="D49" s="21"/>
      <c r="E49" s="22"/>
      <c r="F49" s="23" t="s">
        <v>35</v>
      </c>
      <c r="G49" s="6"/>
      <c r="H49" s="5">
        <f>H32-H35</f>
        <v>-137.36000000000013</v>
      </c>
      <c r="I49" s="3"/>
      <c r="L49" s="9"/>
      <c r="M49" s="9"/>
      <c r="N49" s="9"/>
      <c r="O49" s="9"/>
      <c r="P49" s="9"/>
    </row>
    <row r="50" spans="3:16" ht="15.75">
      <c r="C50" s="28" t="s">
        <v>72</v>
      </c>
      <c r="D50" s="28"/>
      <c r="E50" s="28"/>
      <c r="F50" s="28"/>
      <c r="G50" s="29"/>
      <c r="H50" s="29"/>
      <c r="I50" s="3"/>
      <c r="L50" s="9"/>
      <c r="M50" s="9"/>
      <c r="N50" s="9"/>
      <c r="O50" s="9"/>
      <c r="P50" s="9"/>
    </row>
    <row r="51" spans="3:16" ht="15">
      <c r="C51" s="15" t="s">
        <v>97</v>
      </c>
      <c r="D51" s="15" t="s">
        <v>98</v>
      </c>
      <c r="E51" s="3"/>
      <c r="F51" s="3"/>
      <c r="G51" s="3"/>
      <c r="H51" s="3">
        <v>300</v>
      </c>
      <c r="I51" s="3"/>
      <c r="L51" s="9"/>
      <c r="M51" s="9"/>
      <c r="N51" s="9"/>
      <c r="O51" s="9"/>
      <c r="P51" s="9"/>
    </row>
    <row r="52" spans="3:16" ht="15">
      <c r="C52" s="3"/>
      <c r="D52" s="3"/>
      <c r="E52" s="3"/>
      <c r="F52" s="3"/>
      <c r="G52" s="3"/>
      <c r="H52" s="3"/>
      <c r="I52" s="3"/>
      <c r="L52" s="9"/>
      <c r="M52" s="9"/>
      <c r="N52" s="9"/>
      <c r="O52" s="9"/>
      <c r="P52" s="9"/>
    </row>
    <row r="53" spans="3:16" ht="15">
      <c r="C53" s="6" t="s">
        <v>54</v>
      </c>
      <c r="D53" s="16" t="s">
        <v>28</v>
      </c>
      <c r="E53" s="16"/>
      <c r="F53" s="16"/>
      <c r="G53" s="6">
        <v>1.5</v>
      </c>
      <c r="H53" s="5">
        <v>9343.08</v>
      </c>
      <c r="I53" s="3"/>
      <c r="K53" s="33"/>
      <c r="L53" s="9"/>
      <c r="M53" s="9"/>
      <c r="N53" s="9"/>
      <c r="O53" s="9"/>
      <c r="P53" s="9"/>
    </row>
    <row r="54" spans="3:16" ht="15">
      <c r="C54" s="3"/>
      <c r="D54" s="3" t="s">
        <v>55</v>
      </c>
      <c r="E54" s="3"/>
      <c r="F54" s="3"/>
      <c r="G54" s="3" t="s">
        <v>25</v>
      </c>
      <c r="H54" s="4">
        <v>24212.43</v>
      </c>
      <c r="I54" s="3"/>
      <c r="L54" s="9"/>
      <c r="M54" s="9"/>
      <c r="N54" s="9"/>
      <c r="O54" s="9"/>
      <c r="P54" s="9"/>
    </row>
    <row r="55" spans="3:16" ht="15">
      <c r="C55" s="3"/>
      <c r="D55" s="3" t="s">
        <v>29</v>
      </c>
      <c r="E55" s="3"/>
      <c r="F55" s="3"/>
      <c r="G55" s="3" t="s">
        <v>25</v>
      </c>
      <c r="H55" s="3"/>
      <c r="I55" s="3"/>
      <c r="L55" s="9"/>
      <c r="M55" s="9"/>
      <c r="N55" s="9"/>
      <c r="O55" s="9"/>
      <c r="P55" s="9"/>
    </row>
    <row r="56" spans="3:16" ht="15">
      <c r="C56" s="3"/>
      <c r="D56" s="3"/>
      <c r="E56" s="3"/>
      <c r="F56" s="3"/>
      <c r="G56" s="3"/>
      <c r="H56" s="3"/>
      <c r="I56" s="3"/>
      <c r="L56" s="9"/>
      <c r="M56" s="9"/>
      <c r="N56" s="9"/>
      <c r="O56" s="9"/>
      <c r="P56" s="9"/>
    </row>
    <row r="57" spans="3:16" ht="15">
      <c r="C57" s="3"/>
      <c r="D57" s="3" t="s">
        <v>30</v>
      </c>
      <c r="E57" s="3"/>
      <c r="F57" s="3"/>
      <c r="G57" s="3" t="s">
        <v>25</v>
      </c>
      <c r="H57" s="3"/>
      <c r="I57" s="3"/>
      <c r="L57" s="9"/>
      <c r="M57" s="9"/>
      <c r="N57" s="9"/>
      <c r="O57" s="9"/>
      <c r="P57" s="9"/>
    </row>
    <row r="58" spans="3:16" ht="15">
      <c r="C58" s="3"/>
      <c r="D58" s="3" t="s">
        <v>56</v>
      </c>
      <c r="E58" s="3"/>
      <c r="F58" s="3"/>
      <c r="G58" s="3" t="s">
        <v>25</v>
      </c>
      <c r="H58" s="5">
        <f>H54+H32-H34</f>
        <v>24075.070000000003</v>
      </c>
      <c r="I58" s="3"/>
      <c r="L58" s="9"/>
      <c r="M58" s="9"/>
      <c r="N58" s="9"/>
      <c r="O58" s="9"/>
      <c r="P58" s="9"/>
    </row>
    <row r="59" spans="3:16" ht="15">
      <c r="C59" s="3"/>
      <c r="D59" s="3"/>
      <c r="E59" s="3"/>
      <c r="F59" s="3"/>
      <c r="G59" s="3"/>
      <c r="H59" s="15"/>
      <c r="I59" s="3"/>
      <c r="L59" s="9"/>
      <c r="M59" s="9"/>
      <c r="N59" s="9"/>
      <c r="O59" s="9"/>
      <c r="P59" s="9"/>
    </row>
    <row r="60" spans="5:16" ht="15.75" thickBot="1">
      <c r="E60" s="1" t="s">
        <v>31</v>
      </c>
      <c r="L60" s="9"/>
      <c r="M60" s="9"/>
      <c r="N60" s="9"/>
      <c r="O60" s="9"/>
      <c r="P60" s="9"/>
    </row>
    <row r="61" spans="3:9" ht="15.75" thickBot="1">
      <c r="C61" s="17" t="s">
        <v>28</v>
      </c>
      <c r="D61" s="18"/>
      <c r="E61" s="18"/>
      <c r="F61" s="18" t="s">
        <v>68</v>
      </c>
      <c r="G61" s="18"/>
      <c r="H61" s="24" t="s">
        <v>69</v>
      </c>
      <c r="I61" s="26"/>
    </row>
    <row r="62" spans="3:9" ht="15">
      <c r="C62" s="3" t="s">
        <v>95</v>
      </c>
      <c r="D62" s="3"/>
      <c r="E62" s="3" t="s">
        <v>32</v>
      </c>
      <c r="F62" s="3" t="s">
        <v>33</v>
      </c>
      <c r="G62" s="3" t="s">
        <v>34</v>
      </c>
      <c r="H62" s="3" t="s">
        <v>35</v>
      </c>
      <c r="I62" s="25" t="s">
        <v>36</v>
      </c>
    </row>
    <row r="63" spans="3:9" ht="15" hidden="1">
      <c r="C63" s="3" t="s">
        <v>38</v>
      </c>
      <c r="D63" s="3"/>
      <c r="E63" s="3">
        <v>408.45</v>
      </c>
      <c r="F63" s="3"/>
      <c r="G63" s="3">
        <v>167.51</v>
      </c>
      <c r="H63" s="3"/>
      <c r="I63" s="3">
        <v>240.94</v>
      </c>
    </row>
    <row r="64" spans="3:9" ht="15" hidden="1">
      <c r="C64" s="3" t="s">
        <v>39</v>
      </c>
      <c r="D64" s="3">
        <v>240.94</v>
      </c>
      <c r="E64" s="3">
        <v>408.45</v>
      </c>
      <c r="F64" s="3"/>
      <c r="G64" s="3">
        <v>362.85</v>
      </c>
      <c r="H64" s="3"/>
      <c r="I64" s="3">
        <v>286.54</v>
      </c>
    </row>
    <row r="65" spans="3:9" ht="15" hidden="1">
      <c r="C65" s="3" t="s">
        <v>40</v>
      </c>
      <c r="D65" s="3">
        <v>286.54</v>
      </c>
      <c r="E65" s="3">
        <v>408.45</v>
      </c>
      <c r="F65" s="3"/>
      <c r="G65" s="3">
        <v>282.98</v>
      </c>
      <c r="H65" s="3"/>
      <c r="I65" s="3">
        <v>412.01</v>
      </c>
    </row>
    <row r="66" spans="3:9" ht="15" hidden="1">
      <c r="C66" s="3" t="s">
        <v>41</v>
      </c>
      <c r="D66" s="3">
        <v>412.01</v>
      </c>
      <c r="E66" s="3">
        <v>408.45</v>
      </c>
      <c r="F66" s="3"/>
      <c r="G66" s="3">
        <v>402.58</v>
      </c>
      <c r="H66" s="3"/>
      <c r="I66" s="3">
        <v>417.88</v>
      </c>
    </row>
    <row r="67" spans="3:9" ht="15" hidden="1">
      <c r="C67" s="3" t="s">
        <v>42</v>
      </c>
      <c r="D67" s="3">
        <v>417.88</v>
      </c>
      <c r="E67" s="3">
        <v>408.45</v>
      </c>
      <c r="F67" s="3"/>
      <c r="G67" s="3">
        <v>357.54</v>
      </c>
      <c r="H67" s="3"/>
      <c r="I67" s="3">
        <v>468.79</v>
      </c>
    </row>
    <row r="68" spans="3:9" ht="15" hidden="1">
      <c r="C68" s="3" t="s">
        <v>43</v>
      </c>
      <c r="D68" s="3">
        <v>468.79</v>
      </c>
      <c r="E68" s="3">
        <v>408.45</v>
      </c>
      <c r="F68" s="3"/>
      <c r="G68" s="3">
        <v>411.55</v>
      </c>
      <c r="H68" s="3"/>
      <c r="I68" s="3">
        <v>465.09</v>
      </c>
    </row>
    <row r="69" spans="3:9" ht="15" hidden="1">
      <c r="C69" s="3" t="s">
        <v>44</v>
      </c>
      <c r="D69" s="3">
        <v>465.09</v>
      </c>
      <c r="E69" s="3">
        <v>408.45</v>
      </c>
      <c r="F69" s="3"/>
      <c r="G69" s="3">
        <v>447.07</v>
      </c>
      <c r="H69" s="3"/>
      <c r="I69" s="3">
        <v>427.07</v>
      </c>
    </row>
    <row r="70" spans="3:9" ht="15" hidden="1">
      <c r="C70" s="3" t="s">
        <v>45</v>
      </c>
      <c r="D70" s="3">
        <v>427.07</v>
      </c>
      <c r="E70" s="3">
        <v>408.9</v>
      </c>
      <c r="F70" s="3"/>
      <c r="G70" s="3">
        <v>283.5</v>
      </c>
      <c r="H70" s="3"/>
      <c r="I70" s="3">
        <v>552.47</v>
      </c>
    </row>
    <row r="71" spans="3:9" ht="15" hidden="1">
      <c r="C71" s="3" t="s">
        <v>46</v>
      </c>
      <c r="D71" s="3">
        <v>552.47</v>
      </c>
      <c r="E71" s="3">
        <v>408.9</v>
      </c>
      <c r="F71" s="3"/>
      <c r="G71" s="3">
        <v>426.85</v>
      </c>
      <c r="H71" s="3"/>
      <c r="I71" s="3">
        <v>534.52</v>
      </c>
    </row>
    <row r="72" spans="3:9" ht="15">
      <c r="C72" s="3" t="s">
        <v>94</v>
      </c>
      <c r="D72" s="3"/>
      <c r="E72" s="3"/>
      <c r="F72" s="3">
        <v>79.28</v>
      </c>
      <c r="G72" s="3">
        <v>408.9</v>
      </c>
      <c r="H72" s="3">
        <v>354.96</v>
      </c>
      <c r="I72" s="3">
        <v>133.22</v>
      </c>
    </row>
    <row r="73" spans="3:9" ht="15">
      <c r="C73" s="3" t="s">
        <v>97</v>
      </c>
      <c r="D73" s="3"/>
      <c r="E73" s="3"/>
      <c r="F73" s="3">
        <v>133.22</v>
      </c>
      <c r="G73" s="3">
        <v>408.9</v>
      </c>
      <c r="H73" s="3">
        <v>347.94</v>
      </c>
      <c r="I73" s="3">
        <v>194.18</v>
      </c>
    </row>
    <row r="74" spans="3:9" ht="15">
      <c r="C74" s="3" t="s">
        <v>99</v>
      </c>
      <c r="D74" s="3"/>
      <c r="E74" s="3"/>
      <c r="F74" s="3"/>
      <c r="G74" s="3"/>
      <c r="H74" s="3"/>
      <c r="I74" s="3"/>
    </row>
    <row r="76" ht="15">
      <c r="H76" s="33">
        <f>H53+H73</f>
        <v>9691.02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AD85"/>
  <sheetViews>
    <sheetView view="pageBreakPreview" zoomScale="80" zoomScaleSheetLayoutView="80" zoomScalePageLayoutView="0" workbookViewId="0" topLeftCell="A51">
      <selection activeCell="H68" sqref="H68"/>
    </sheetView>
  </sheetViews>
  <sheetFormatPr defaultColWidth="9.140625" defaultRowHeight="15" outlineLevelCol="1"/>
  <cols>
    <col min="1" max="1" width="6.8515625" style="125" customWidth="1"/>
    <col min="2" max="2" width="10.00390625" style="48" customWidth="1"/>
    <col min="3" max="3" width="12.57421875" style="48" customWidth="1"/>
    <col min="4" max="4" width="10.57421875" style="48" customWidth="1"/>
    <col min="5" max="5" width="10.28125" style="48" customWidth="1"/>
    <col min="6" max="6" width="8.00390625" style="48" customWidth="1"/>
    <col min="7" max="7" width="11.140625" style="48" customWidth="1"/>
    <col min="8" max="8" width="13.00390625" style="48" customWidth="1"/>
    <col min="9" max="9" width="12.00390625" style="48" customWidth="1"/>
    <col min="10" max="10" width="14.28125" style="48" customWidth="1"/>
    <col min="11" max="11" width="18.421875" style="48" customWidth="1"/>
    <col min="12" max="12" width="13.421875" style="48" hidden="1" customWidth="1" outlineLevel="1"/>
    <col min="13" max="13" width="10.00390625" style="48" hidden="1" customWidth="1" outlineLevel="1"/>
    <col min="14" max="14" width="11.421875" style="48" hidden="1" customWidth="1" outlineLevel="1"/>
    <col min="15" max="15" width="10.28125" style="48" hidden="1" customWidth="1" outlineLevel="1"/>
    <col min="16" max="16" width="8.00390625" style="48" hidden="1" customWidth="1" outlineLevel="1"/>
    <col min="17" max="17" width="10.00390625" style="48" hidden="1" customWidth="1" outlineLevel="1"/>
    <col min="18" max="18" width="8.28125" style="48" hidden="1" customWidth="1" outlineLevel="1"/>
    <col min="19" max="19" width="9.140625" style="48" customWidth="1" collapsed="1"/>
    <col min="20" max="20" width="9.28125" style="48" customWidth="1"/>
    <col min="21" max="22" width="9.140625" style="48" customWidth="1"/>
    <col min="23" max="23" width="11.140625" style="48" bestFit="1" customWidth="1"/>
    <col min="24" max="27" width="13.140625" style="48" bestFit="1" customWidth="1"/>
    <col min="28" max="43" width="9.140625" style="48" customWidth="1"/>
    <col min="44" max="44" width="3.7109375" style="48" customWidth="1"/>
    <col min="45" max="16384" width="9.140625" style="48" customWidth="1"/>
  </cols>
  <sheetData>
    <row r="1" spans="1:11" ht="12.75" customHeight="1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.75" hidden="1">
      <c r="A2" s="47"/>
      <c r="B2" s="49" t="s">
        <v>125</v>
      </c>
      <c r="C2" s="49"/>
      <c r="D2" s="49" t="s">
        <v>126</v>
      </c>
      <c r="E2" s="49"/>
      <c r="F2" s="49" t="s">
        <v>127</v>
      </c>
      <c r="G2" s="49"/>
      <c r="H2" s="49"/>
      <c r="I2" s="47"/>
      <c r="J2" s="47"/>
      <c r="K2" s="47"/>
    </row>
    <row r="3" spans="1:11" ht="18.75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.5" customHeight="1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8.75" hidden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8.75" hidden="1">
      <c r="A6" s="47"/>
      <c r="B6" s="50"/>
      <c r="C6" s="51" t="s">
        <v>0</v>
      </c>
      <c r="D6" s="51" t="s">
        <v>1</v>
      </c>
      <c r="E6" s="51"/>
      <c r="F6" s="51" t="s">
        <v>2</v>
      </c>
      <c r="G6" s="51" t="s">
        <v>3</v>
      </c>
      <c r="H6" s="51" t="s">
        <v>4</v>
      </c>
      <c r="I6" s="51" t="s">
        <v>5</v>
      </c>
      <c r="J6" s="51"/>
      <c r="K6" s="52"/>
    </row>
    <row r="7" spans="1:11" ht="18.75" hidden="1">
      <c r="A7" s="47"/>
      <c r="B7" s="50"/>
      <c r="C7" s="51" t="s">
        <v>6</v>
      </c>
      <c r="D7" s="51"/>
      <c r="E7" s="51"/>
      <c r="F7" s="51"/>
      <c r="G7" s="51" t="s">
        <v>7</v>
      </c>
      <c r="H7" s="51" t="s">
        <v>8</v>
      </c>
      <c r="I7" s="51" t="s">
        <v>9</v>
      </c>
      <c r="J7" s="51"/>
      <c r="K7" s="52"/>
    </row>
    <row r="8" spans="1:11" ht="18.75" hidden="1">
      <c r="A8" s="47"/>
      <c r="B8" s="50" t="s">
        <v>128</v>
      </c>
      <c r="C8" s="53">
        <v>48.28</v>
      </c>
      <c r="D8" s="53">
        <v>0</v>
      </c>
      <c r="E8" s="53"/>
      <c r="F8" s="54"/>
      <c r="G8" s="50"/>
      <c r="H8" s="53">
        <v>0</v>
      </c>
      <c r="I8" s="54">
        <v>48.28</v>
      </c>
      <c r="J8" s="50"/>
      <c r="K8" s="55"/>
    </row>
    <row r="9" spans="1:11" ht="18.75" hidden="1">
      <c r="A9" s="47"/>
      <c r="B9" s="50" t="s">
        <v>11</v>
      </c>
      <c r="C9" s="53">
        <v>4790.06</v>
      </c>
      <c r="D9" s="53">
        <v>3707.55</v>
      </c>
      <c r="E9" s="53"/>
      <c r="F9" s="54">
        <v>2795.32</v>
      </c>
      <c r="G9" s="50"/>
      <c r="H9" s="53">
        <v>2795.32</v>
      </c>
      <c r="I9" s="54">
        <v>5702.29</v>
      </c>
      <c r="J9" s="50"/>
      <c r="K9" s="55"/>
    </row>
    <row r="10" spans="1:11" ht="18.75" hidden="1">
      <c r="A10" s="47"/>
      <c r="B10" s="50" t="s">
        <v>12</v>
      </c>
      <c r="C10" s="50"/>
      <c r="D10" s="53">
        <f>SUM(D8:D9)</f>
        <v>3707.55</v>
      </c>
      <c r="E10" s="53"/>
      <c r="F10" s="50"/>
      <c r="G10" s="50"/>
      <c r="H10" s="53">
        <f>SUM(H8:H9)</f>
        <v>2795.32</v>
      </c>
      <c r="I10" s="50"/>
      <c r="J10" s="50"/>
      <c r="K10" s="55"/>
    </row>
    <row r="11" spans="1:11" ht="18.75" hidden="1">
      <c r="A11" s="47"/>
      <c r="B11" s="47" t="s">
        <v>129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7.5" customHeight="1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8.25" customHeight="1" hidden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8" ht="18.75" hidden="1">
      <c r="A14" s="47"/>
      <c r="B14" s="56" t="s">
        <v>95</v>
      </c>
      <c r="C14" s="416" t="s">
        <v>14</v>
      </c>
      <c r="D14" s="417"/>
      <c r="E14" s="300"/>
      <c r="F14" s="51"/>
      <c r="G14" s="51"/>
      <c r="H14" s="51"/>
      <c r="I14" s="51" t="s">
        <v>17</v>
      </c>
      <c r="J14" s="55"/>
      <c r="K14" s="55"/>
      <c r="L14" s="58"/>
      <c r="M14" s="58"/>
      <c r="N14" s="58"/>
      <c r="O14" s="58"/>
      <c r="P14" s="58"/>
      <c r="Q14" s="58"/>
      <c r="R14" s="58"/>
    </row>
    <row r="15" spans="1:18" ht="14.25" customHeight="1" hidden="1">
      <c r="A15" s="47"/>
      <c r="B15" s="59"/>
      <c r="C15" s="418"/>
      <c r="D15" s="419"/>
      <c r="E15" s="301"/>
      <c r="F15" s="51"/>
      <c r="G15" s="51"/>
      <c r="H15" s="51" t="s">
        <v>105</v>
      </c>
      <c r="I15" s="51"/>
      <c r="J15" s="55"/>
      <c r="K15" s="55"/>
      <c r="L15" s="58"/>
      <c r="M15" s="58"/>
      <c r="N15" s="58"/>
      <c r="O15" s="58"/>
      <c r="P15" s="58"/>
      <c r="Q15" s="58"/>
      <c r="R15" s="58"/>
    </row>
    <row r="16" spans="1:18" ht="3.75" customHeight="1" hidden="1">
      <c r="A16" s="47"/>
      <c r="B16" s="61"/>
      <c r="C16" s="50"/>
      <c r="D16" s="50"/>
      <c r="E16" s="50"/>
      <c r="F16" s="50"/>
      <c r="G16" s="50"/>
      <c r="H16" s="50"/>
      <c r="I16" s="50"/>
      <c r="J16" s="55"/>
      <c r="K16" s="55"/>
      <c r="L16" s="58"/>
      <c r="M16" s="58"/>
      <c r="N16" s="58"/>
      <c r="O16" s="58"/>
      <c r="P16" s="58"/>
      <c r="Q16" s="58"/>
      <c r="R16" s="58"/>
    </row>
    <row r="17" spans="1:18" ht="13.5" customHeight="1" hidden="1">
      <c r="A17" s="47"/>
      <c r="B17" s="50"/>
      <c r="C17" s="50"/>
      <c r="D17" s="50"/>
      <c r="E17" s="50"/>
      <c r="F17" s="50"/>
      <c r="G17" s="50"/>
      <c r="H17" s="50"/>
      <c r="I17" s="50"/>
      <c r="J17" s="55"/>
      <c r="K17" s="55"/>
      <c r="L17" s="58"/>
      <c r="M17" s="58"/>
      <c r="N17" s="58"/>
      <c r="O17" s="58"/>
      <c r="P17" s="58"/>
      <c r="Q17" s="58"/>
      <c r="R17" s="58"/>
    </row>
    <row r="18" spans="1:18" ht="0.75" customHeight="1" hidden="1">
      <c r="A18" s="47"/>
      <c r="B18" s="50"/>
      <c r="C18" s="50"/>
      <c r="D18" s="50"/>
      <c r="E18" s="50"/>
      <c r="F18" s="50"/>
      <c r="G18" s="50"/>
      <c r="H18" s="50"/>
      <c r="I18" s="50"/>
      <c r="J18" s="55"/>
      <c r="K18" s="55"/>
      <c r="L18" s="58"/>
      <c r="M18" s="58"/>
      <c r="N18" s="58"/>
      <c r="O18" s="58"/>
      <c r="P18" s="58"/>
      <c r="Q18" s="58"/>
      <c r="R18" s="58"/>
    </row>
    <row r="19" spans="1:18" ht="14.25" customHeight="1" hidden="1" thickBot="1">
      <c r="A19" s="47"/>
      <c r="B19" s="50"/>
      <c r="C19" s="50"/>
      <c r="D19" s="50"/>
      <c r="E19" s="50"/>
      <c r="F19" s="50"/>
      <c r="G19" s="50"/>
      <c r="H19" s="50"/>
      <c r="I19" s="50"/>
      <c r="J19" s="55"/>
      <c r="K19" s="55"/>
      <c r="L19" s="58"/>
      <c r="M19" s="58"/>
      <c r="N19" s="58"/>
      <c r="O19" s="58"/>
      <c r="P19" s="58"/>
      <c r="Q19" s="58"/>
      <c r="R19" s="58"/>
    </row>
    <row r="20" spans="1:18" ht="0.75" customHeight="1" hidden="1">
      <c r="A20" s="47"/>
      <c r="B20" s="50"/>
      <c r="C20" s="50"/>
      <c r="D20" s="50"/>
      <c r="E20" s="50"/>
      <c r="F20" s="50"/>
      <c r="G20" s="50"/>
      <c r="H20" s="50"/>
      <c r="I20" s="50"/>
      <c r="J20" s="55"/>
      <c r="K20" s="55"/>
      <c r="L20" s="58"/>
      <c r="M20" s="58"/>
      <c r="N20" s="58"/>
      <c r="O20" s="58"/>
      <c r="P20" s="58"/>
      <c r="Q20" s="58"/>
      <c r="R20" s="58"/>
    </row>
    <row r="21" spans="1:18" ht="19.5" hidden="1" thickBot="1">
      <c r="A21" s="47"/>
      <c r="B21" s="50"/>
      <c r="C21" s="50"/>
      <c r="D21" s="50"/>
      <c r="E21" s="50"/>
      <c r="F21" s="50"/>
      <c r="G21" s="62" t="s">
        <v>130</v>
      </c>
      <c r="H21" s="63" t="s">
        <v>85</v>
      </c>
      <c r="I21" s="50"/>
      <c r="J21" s="55"/>
      <c r="K21" s="55"/>
      <c r="L21" s="58"/>
      <c r="M21" s="58"/>
      <c r="N21" s="58"/>
      <c r="O21" s="58"/>
      <c r="P21" s="58"/>
      <c r="Q21" s="58"/>
      <c r="R21" s="58"/>
    </row>
    <row r="22" spans="1:18" ht="18.75" hidden="1">
      <c r="A22" s="47"/>
      <c r="B22" s="64" t="s">
        <v>63</v>
      </c>
      <c r="C22" s="64"/>
      <c r="D22" s="64"/>
      <c r="E22" s="64"/>
      <c r="F22" s="53"/>
      <c r="G22" s="50">
        <v>347.8</v>
      </c>
      <c r="H22" s="50">
        <v>7.55</v>
      </c>
      <c r="I22" s="54">
        <f>G22*H22</f>
        <v>2625.89</v>
      </c>
      <c r="J22" s="55"/>
      <c r="K22" s="55"/>
      <c r="L22" s="58"/>
      <c r="M22" s="58"/>
      <c r="N22" s="58"/>
      <c r="O22" s="58"/>
      <c r="P22" s="58"/>
      <c r="Q22" s="58"/>
      <c r="R22" s="58"/>
    </row>
    <row r="23" spans="1:18" ht="18.75" hidden="1">
      <c r="A23" s="47"/>
      <c r="B23" s="64" t="s">
        <v>64</v>
      </c>
      <c r="C23" s="64"/>
      <c r="D23" s="64"/>
      <c r="E23" s="64"/>
      <c r="F23" s="50"/>
      <c r="G23" s="50"/>
      <c r="H23" s="50"/>
      <c r="I23" s="50"/>
      <c r="J23" s="55"/>
      <c r="K23" s="55"/>
      <c r="L23" s="58"/>
      <c r="M23" s="58"/>
      <c r="N23" s="58"/>
      <c r="O23" s="58"/>
      <c r="P23" s="58"/>
      <c r="Q23" s="58"/>
      <c r="R23" s="58"/>
    </row>
    <row r="24" spans="1:18" ht="2.25" customHeight="1" hidden="1">
      <c r="A24" s="47"/>
      <c r="B24" s="64" t="s">
        <v>65</v>
      </c>
      <c r="C24" s="64" t="s">
        <v>66</v>
      </c>
      <c r="D24" s="64"/>
      <c r="E24" s="64"/>
      <c r="F24" s="50"/>
      <c r="G24" s="50"/>
      <c r="H24" s="50"/>
      <c r="I24" s="50"/>
      <c r="J24" s="55"/>
      <c r="K24" s="55"/>
      <c r="L24" s="58"/>
      <c r="M24" s="58"/>
      <c r="N24" s="58"/>
      <c r="O24" s="58"/>
      <c r="P24" s="58"/>
      <c r="Q24" s="58"/>
      <c r="R24" s="58"/>
    </row>
    <row r="25" spans="1:18" ht="14.25" customHeight="1" hidden="1">
      <c r="A25" s="47"/>
      <c r="B25" s="64" t="s">
        <v>67</v>
      </c>
      <c r="C25" s="64"/>
      <c r="D25" s="64"/>
      <c r="E25" s="64"/>
      <c r="F25" s="50"/>
      <c r="G25" s="50"/>
      <c r="H25" s="50"/>
      <c r="I25" s="50"/>
      <c r="J25" s="55"/>
      <c r="K25" s="55"/>
      <c r="L25" s="58"/>
      <c r="M25" s="58"/>
      <c r="N25" s="58"/>
      <c r="O25" s="58"/>
      <c r="P25" s="58"/>
      <c r="Q25" s="58"/>
      <c r="R25" s="58"/>
    </row>
    <row r="26" spans="1:18" ht="18.75" hidden="1">
      <c r="A26" s="47"/>
      <c r="B26" s="50"/>
      <c r="C26" s="50"/>
      <c r="D26" s="50"/>
      <c r="E26" s="50"/>
      <c r="F26" s="50"/>
      <c r="G26" s="50"/>
      <c r="H26" s="50"/>
      <c r="I26" s="50"/>
      <c r="J26" s="55"/>
      <c r="K26" s="55"/>
      <c r="L26" s="58"/>
      <c r="M26" s="58"/>
      <c r="N26" s="58"/>
      <c r="O26" s="58"/>
      <c r="P26" s="58"/>
      <c r="Q26" s="58"/>
      <c r="R26" s="58"/>
    </row>
    <row r="27" spans="1:18" ht="0.75" customHeight="1" hidden="1">
      <c r="A27" s="47"/>
      <c r="B27" s="50"/>
      <c r="C27" s="50"/>
      <c r="D27" s="50"/>
      <c r="E27" s="50"/>
      <c r="F27" s="50"/>
      <c r="G27" s="50"/>
      <c r="H27" s="50"/>
      <c r="I27" s="50"/>
      <c r="J27" s="55"/>
      <c r="K27" s="55"/>
      <c r="L27" s="58"/>
      <c r="M27" s="58"/>
      <c r="N27" s="58"/>
      <c r="O27" s="58"/>
      <c r="P27" s="58"/>
      <c r="Q27" s="58"/>
      <c r="R27" s="58"/>
    </row>
    <row r="28" spans="1:18" ht="3.75" customHeight="1" hidden="1">
      <c r="A28" s="47"/>
      <c r="B28" s="50"/>
      <c r="C28" s="50"/>
      <c r="D28" s="50"/>
      <c r="E28" s="50"/>
      <c r="F28" s="50"/>
      <c r="G28" s="50"/>
      <c r="H28" s="50"/>
      <c r="I28" s="50"/>
      <c r="J28" s="55"/>
      <c r="K28" s="55"/>
      <c r="L28" s="58"/>
      <c r="M28" s="58"/>
      <c r="N28" s="58"/>
      <c r="O28" s="58"/>
      <c r="P28" s="58"/>
      <c r="Q28" s="58"/>
      <c r="R28" s="58"/>
    </row>
    <row r="29" spans="1:18" ht="18.75" hidden="1">
      <c r="A29" s="47"/>
      <c r="B29" s="50"/>
      <c r="C29" s="50"/>
      <c r="D29" s="50"/>
      <c r="E29" s="50"/>
      <c r="F29" s="50"/>
      <c r="G29" s="50"/>
      <c r="H29" s="50"/>
      <c r="I29" s="50"/>
      <c r="J29" s="55"/>
      <c r="K29" s="55"/>
      <c r="L29" s="58"/>
      <c r="M29" s="58"/>
      <c r="N29" s="58"/>
      <c r="O29" s="58"/>
      <c r="P29" s="58"/>
      <c r="Q29" s="58"/>
      <c r="R29" s="58"/>
    </row>
    <row r="30" spans="1:18" ht="0.75" customHeight="1" hidden="1">
      <c r="A30" s="47"/>
      <c r="B30" s="50"/>
      <c r="C30" s="50"/>
      <c r="D30" s="50"/>
      <c r="E30" s="50"/>
      <c r="F30" s="50"/>
      <c r="G30" s="50"/>
      <c r="H30" s="50"/>
      <c r="I30" s="50"/>
      <c r="J30" s="55"/>
      <c r="K30" s="55"/>
      <c r="L30" s="58"/>
      <c r="M30" s="58"/>
      <c r="N30" s="58"/>
      <c r="O30" s="58"/>
      <c r="P30" s="58"/>
      <c r="Q30" s="58"/>
      <c r="R30" s="58"/>
    </row>
    <row r="31" spans="1:18" ht="18.75" hidden="1">
      <c r="A31" s="47"/>
      <c r="B31" s="50"/>
      <c r="C31" s="50"/>
      <c r="D31" s="50"/>
      <c r="E31" s="50"/>
      <c r="F31" s="50"/>
      <c r="G31" s="50"/>
      <c r="H31" s="50"/>
      <c r="I31" s="50"/>
      <c r="J31" s="55"/>
      <c r="K31" s="55"/>
      <c r="L31" s="58"/>
      <c r="M31" s="58"/>
      <c r="N31" s="58"/>
      <c r="O31" s="58"/>
      <c r="P31" s="58"/>
      <c r="Q31" s="58"/>
      <c r="R31" s="58"/>
    </row>
    <row r="32" spans="1:18" ht="18.75" hidden="1">
      <c r="A32" s="47"/>
      <c r="B32" s="50"/>
      <c r="C32" s="50"/>
      <c r="D32" s="50"/>
      <c r="E32" s="50"/>
      <c r="F32" s="50"/>
      <c r="G32" s="50"/>
      <c r="H32" s="50"/>
      <c r="I32" s="50"/>
      <c r="J32" s="55"/>
      <c r="K32" s="55"/>
      <c r="L32" s="58"/>
      <c r="M32" s="58"/>
      <c r="N32" s="58"/>
      <c r="O32" s="58"/>
      <c r="P32" s="58"/>
      <c r="Q32" s="58"/>
      <c r="R32" s="58"/>
    </row>
    <row r="33" spans="1:18" ht="18.75" hidden="1">
      <c r="A33" s="47"/>
      <c r="B33" s="50"/>
      <c r="C33" s="50"/>
      <c r="D33" s="50"/>
      <c r="E33" s="50"/>
      <c r="F33" s="50"/>
      <c r="G33" s="51"/>
      <c r="H33" s="51"/>
      <c r="I33" s="65"/>
      <c r="J33" s="55"/>
      <c r="K33" s="55"/>
      <c r="L33" s="58"/>
      <c r="M33" s="58"/>
      <c r="N33" s="58"/>
      <c r="O33" s="58"/>
      <c r="P33" s="58"/>
      <c r="Q33" s="58"/>
      <c r="R33" s="58"/>
    </row>
    <row r="34" spans="1:18" ht="18.75" hidden="1">
      <c r="A34" s="47"/>
      <c r="B34" s="50"/>
      <c r="C34" s="50"/>
      <c r="D34" s="50"/>
      <c r="E34" s="50"/>
      <c r="F34" s="50"/>
      <c r="G34" s="50"/>
      <c r="H34" s="50" t="s">
        <v>18</v>
      </c>
      <c r="I34" s="66">
        <f>SUM(I17:I33)</f>
        <v>2625.89</v>
      </c>
      <c r="J34" s="55"/>
      <c r="K34" s="55"/>
      <c r="L34" s="58"/>
      <c r="M34" s="58"/>
      <c r="N34" s="58"/>
      <c r="O34" s="58"/>
      <c r="P34" s="58"/>
      <c r="Q34" s="58"/>
      <c r="R34" s="58"/>
    </row>
    <row r="35" spans="1:11" ht="15">
      <c r="A35" s="420" t="s">
        <v>131</v>
      </c>
      <c r="B35" s="420"/>
      <c r="C35" s="420"/>
      <c r="D35" s="420"/>
      <c r="E35" s="420"/>
      <c r="F35" s="420"/>
      <c r="G35" s="420"/>
      <c r="H35" s="420"/>
      <c r="I35" s="420"/>
      <c r="J35" s="420"/>
      <c r="K35" s="420"/>
    </row>
    <row r="36" spans="1:30" ht="15">
      <c r="A36" s="420"/>
      <c r="B36" s="420"/>
      <c r="C36" s="420"/>
      <c r="D36" s="420"/>
      <c r="E36" s="420"/>
      <c r="F36" s="420"/>
      <c r="G36" s="420"/>
      <c r="H36" s="420"/>
      <c r="I36" s="420"/>
      <c r="J36" s="420"/>
      <c r="K36" s="420"/>
      <c r="V36" s="58"/>
      <c r="W36" s="58"/>
      <c r="X36" s="58"/>
      <c r="Y36" s="58"/>
      <c r="Z36" s="58"/>
      <c r="AA36" s="58"/>
      <c r="AB36" s="58"/>
      <c r="AC36" s="58"/>
      <c r="AD36" s="58"/>
    </row>
    <row r="37" spans="1:30" ht="18.75" hidden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V37" s="58"/>
      <c r="W37" s="58"/>
      <c r="X37" s="58"/>
      <c r="Y37" s="58"/>
      <c r="Z37" s="58"/>
      <c r="AA37" s="58"/>
      <c r="AB37" s="58"/>
      <c r="AC37" s="58"/>
      <c r="AD37" s="58"/>
    </row>
    <row r="38" spans="1:30" ht="18.75" hidden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V38" s="58"/>
      <c r="W38" s="58"/>
      <c r="X38" s="58"/>
      <c r="Y38" s="58"/>
      <c r="Z38" s="58"/>
      <c r="AA38" s="58"/>
      <c r="AB38" s="58"/>
      <c r="AC38" s="58"/>
      <c r="AD38" s="58"/>
    </row>
    <row r="39" spans="1:30" ht="18.75">
      <c r="A39" s="67"/>
      <c r="B39" s="68"/>
      <c r="C39" s="68"/>
      <c r="D39" s="68"/>
      <c r="E39" s="68"/>
      <c r="F39" s="68"/>
      <c r="G39" s="68"/>
      <c r="H39" s="67"/>
      <c r="I39" s="67"/>
      <c r="J39" s="47"/>
      <c r="K39" s="47"/>
      <c r="V39" s="58"/>
      <c r="W39" s="464"/>
      <c r="X39" s="464"/>
      <c r="Y39" s="464"/>
      <c r="Z39" s="464"/>
      <c r="AA39" s="464"/>
      <c r="AB39" s="58"/>
      <c r="AC39" s="58"/>
      <c r="AD39" s="58"/>
    </row>
    <row r="40" spans="1:30" ht="18.75">
      <c r="A40" s="67"/>
      <c r="B40" s="67" t="s">
        <v>132</v>
      </c>
      <c r="C40" s="68"/>
      <c r="D40" s="68"/>
      <c r="E40" s="68"/>
      <c r="F40" s="68"/>
      <c r="G40" s="67"/>
      <c r="H40" s="68"/>
      <c r="I40" s="67"/>
      <c r="J40" s="47"/>
      <c r="K40" s="47"/>
      <c r="V40" s="262"/>
      <c r="W40" s="263"/>
      <c r="X40" s="263"/>
      <c r="Y40" s="263"/>
      <c r="Z40" s="263"/>
      <c r="AA40" s="263"/>
      <c r="AB40" s="58"/>
      <c r="AC40" s="58"/>
      <c r="AD40" s="58"/>
    </row>
    <row r="41" spans="1:30" ht="18.75">
      <c r="A41" s="67"/>
      <c r="B41" s="68" t="s">
        <v>133</v>
      </c>
      <c r="C41" s="67" t="s">
        <v>134</v>
      </c>
      <c r="D41" s="67"/>
      <c r="E41" s="67"/>
      <c r="F41" s="68"/>
      <c r="G41" s="67"/>
      <c r="H41" s="68"/>
      <c r="I41" s="67"/>
      <c r="J41" s="47"/>
      <c r="K41" s="47"/>
      <c r="V41" s="264"/>
      <c r="W41" s="265"/>
      <c r="X41" s="265"/>
      <c r="Y41" s="265"/>
      <c r="Z41" s="265"/>
      <c r="AA41" s="265"/>
      <c r="AB41" s="58"/>
      <c r="AC41" s="58"/>
      <c r="AD41" s="58"/>
    </row>
    <row r="42" spans="1:30" ht="18.75">
      <c r="A42" s="67"/>
      <c r="B42" s="68" t="s">
        <v>135</v>
      </c>
      <c r="C42" s="69">
        <v>365.1</v>
      </c>
      <c r="D42" s="67" t="s">
        <v>136</v>
      </c>
      <c r="E42" s="67"/>
      <c r="F42" s="68"/>
      <c r="G42" s="67"/>
      <c r="H42" s="68"/>
      <c r="I42" s="67"/>
      <c r="J42" s="47"/>
      <c r="K42" s="47"/>
      <c r="V42" s="264"/>
      <c r="W42" s="266"/>
      <c r="X42" s="266"/>
      <c r="Y42" s="266"/>
      <c r="Z42" s="265"/>
      <c r="AA42" s="266"/>
      <c r="AB42" s="58"/>
      <c r="AC42" s="58"/>
      <c r="AD42" s="58"/>
    </row>
    <row r="43" spans="1:30" ht="18" customHeight="1">
      <c r="A43" s="67"/>
      <c r="B43" s="68" t="s">
        <v>137</v>
      </c>
      <c r="C43" s="70" t="s">
        <v>194</v>
      </c>
      <c r="D43" s="67" t="s">
        <v>231</v>
      </c>
      <c r="E43" s="67"/>
      <c r="F43" s="67"/>
      <c r="G43" s="68"/>
      <c r="H43" s="68"/>
      <c r="I43" s="67"/>
      <c r="J43" s="47"/>
      <c r="K43" s="47"/>
      <c r="V43" s="264"/>
      <c r="W43" s="266"/>
      <c r="X43" s="266"/>
      <c r="Y43" s="266"/>
      <c r="Z43" s="265"/>
      <c r="AA43" s="267"/>
      <c r="AB43" s="58"/>
      <c r="AC43" s="58"/>
      <c r="AD43" s="58"/>
    </row>
    <row r="44" spans="1:30" ht="18" customHeight="1">
      <c r="A44" s="67"/>
      <c r="B44" s="68"/>
      <c r="C44" s="70"/>
      <c r="D44" s="67"/>
      <c r="E44" s="67"/>
      <c r="F44" s="67"/>
      <c r="G44" s="68"/>
      <c r="H44" s="68"/>
      <c r="I44" s="67"/>
      <c r="J44" s="47"/>
      <c r="K44" s="47"/>
      <c r="V44" s="264"/>
      <c r="W44" s="266"/>
      <c r="X44" s="268"/>
      <c r="Y44" s="268"/>
      <c r="Z44" s="265"/>
      <c r="AA44" s="269"/>
      <c r="AB44" s="58"/>
      <c r="AC44" s="58"/>
      <c r="AD44" s="58"/>
    </row>
    <row r="45" spans="1:30" s="77" customFormat="1" ht="56.25">
      <c r="A45" s="71"/>
      <c r="B45" s="72"/>
      <c r="C45" s="73"/>
      <c r="D45" s="71"/>
      <c r="E45" s="71"/>
      <c r="F45" s="71"/>
      <c r="G45" s="74" t="s">
        <v>140</v>
      </c>
      <c r="H45" s="75" t="s">
        <v>1</v>
      </c>
      <c r="I45" s="75" t="s">
        <v>2</v>
      </c>
      <c r="J45" s="76" t="s">
        <v>141</v>
      </c>
      <c r="K45" s="76" t="s">
        <v>142</v>
      </c>
      <c r="V45" s="264"/>
      <c r="W45" s="266"/>
      <c r="X45" s="266"/>
      <c r="Y45" s="266"/>
      <c r="Z45" s="265"/>
      <c r="AA45" s="267"/>
      <c r="AB45" s="227"/>
      <c r="AC45" s="227"/>
      <c r="AD45" s="227"/>
    </row>
    <row r="46" spans="1:30" ht="18.75">
      <c r="A46" s="67"/>
      <c r="B46" s="68"/>
      <c r="C46" s="70"/>
      <c r="D46" s="67"/>
      <c r="E46" s="67"/>
      <c r="F46" s="67"/>
      <c r="G46" s="78" t="s">
        <v>25</v>
      </c>
      <c r="H46" s="78" t="s">
        <v>25</v>
      </c>
      <c r="I46" s="78" t="s">
        <v>25</v>
      </c>
      <c r="J46" s="79"/>
      <c r="K46" s="79"/>
      <c r="V46" s="264"/>
      <c r="W46" s="266"/>
      <c r="X46" s="266"/>
      <c r="Y46" s="266"/>
      <c r="Z46" s="265"/>
      <c r="AA46" s="267"/>
      <c r="AB46" s="58"/>
      <c r="AC46" s="58"/>
      <c r="AD46" s="58"/>
    </row>
    <row r="47" spans="1:30" ht="33" customHeight="1">
      <c r="A47" s="67"/>
      <c r="B47" s="421" t="s">
        <v>143</v>
      </c>
      <c r="C47" s="421"/>
      <c r="D47" s="421"/>
      <c r="E47" s="421"/>
      <c r="F47" s="421"/>
      <c r="G47" s="80">
        <f>G49+G50</f>
        <v>12.58</v>
      </c>
      <c r="H47" s="81">
        <f>ROUND(G47*C42,2)-0.01</f>
        <v>4592.95</v>
      </c>
      <c r="I47" s="81">
        <f>N48+O48</f>
        <v>1899.29</v>
      </c>
      <c r="J47" s="82">
        <f>J49+J50</f>
        <v>9033.811</v>
      </c>
      <c r="K47" s="82">
        <f>K49+K50</f>
        <v>-7134.521</v>
      </c>
      <c r="L47" s="226" t="s">
        <v>223</v>
      </c>
      <c r="M47" s="226" t="s">
        <v>224</v>
      </c>
      <c r="N47" s="142" t="s">
        <v>144</v>
      </c>
      <c r="O47" s="142" t="s">
        <v>145</v>
      </c>
      <c r="P47" s="142" t="s">
        <v>183</v>
      </c>
      <c r="Q47" s="142" t="s">
        <v>146</v>
      </c>
      <c r="R47" s="142"/>
      <c r="V47" s="264"/>
      <c r="W47" s="266"/>
      <c r="X47" s="266"/>
      <c r="Y47" s="266"/>
      <c r="Z47" s="265"/>
      <c r="AA47" s="267"/>
      <c r="AB47" s="58"/>
      <c r="AC47" s="58"/>
      <c r="AD47" s="58"/>
    </row>
    <row r="48" spans="1:30" ht="18" customHeight="1">
      <c r="A48" s="67"/>
      <c r="B48" s="422" t="s">
        <v>147</v>
      </c>
      <c r="C48" s="423"/>
      <c r="D48" s="423"/>
      <c r="E48" s="423"/>
      <c r="F48" s="424"/>
      <c r="G48" s="80"/>
      <c r="H48" s="84"/>
      <c r="I48" s="84"/>
      <c r="J48" s="79"/>
      <c r="K48" s="79"/>
      <c r="L48" s="310">
        <v>9580.640000000001</v>
      </c>
      <c r="M48" s="310">
        <v>12274.300000000001</v>
      </c>
      <c r="N48" s="225">
        <v>1899.29</v>
      </c>
      <c r="O48" s="225">
        <v>0</v>
      </c>
      <c r="P48" s="225">
        <v>0</v>
      </c>
      <c r="Q48" s="225">
        <v>0</v>
      </c>
      <c r="R48" s="225">
        <v>377.37</v>
      </c>
      <c r="V48" s="264"/>
      <c r="W48" s="266"/>
      <c r="X48" s="266"/>
      <c r="Y48" s="266"/>
      <c r="Z48" s="265"/>
      <c r="AA48" s="267"/>
      <c r="AB48" s="58"/>
      <c r="AC48" s="58"/>
      <c r="AD48" s="58"/>
    </row>
    <row r="49" spans="1:30" ht="18" customHeight="1">
      <c r="A49" s="67"/>
      <c r="B49" s="425" t="s">
        <v>11</v>
      </c>
      <c r="C49" s="425"/>
      <c r="D49" s="425"/>
      <c r="E49" s="425"/>
      <c r="F49" s="425"/>
      <c r="G49" s="80">
        <f>G59</f>
        <v>7.21</v>
      </c>
      <c r="H49" s="84">
        <f>ROUND(G49*C42,2)</f>
        <v>2632.37</v>
      </c>
      <c r="I49" s="288">
        <f>N48</f>
        <v>1899.29</v>
      </c>
      <c r="J49" s="82">
        <f>H59</f>
        <v>2632.361</v>
      </c>
      <c r="K49" s="82">
        <f>I49-J49</f>
        <v>-733.0709999999999</v>
      </c>
      <c r="V49" s="264"/>
      <c r="W49" s="266"/>
      <c r="X49" s="266"/>
      <c r="Y49" s="266"/>
      <c r="Z49" s="265"/>
      <c r="AA49" s="267"/>
      <c r="AB49" s="58"/>
      <c r="AC49" s="58"/>
      <c r="AD49" s="58"/>
    </row>
    <row r="50" spans="1:30" ht="18.75">
      <c r="A50" s="67"/>
      <c r="B50" s="425" t="s">
        <v>27</v>
      </c>
      <c r="C50" s="425"/>
      <c r="D50" s="425"/>
      <c r="E50" s="425"/>
      <c r="F50" s="425"/>
      <c r="G50" s="80">
        <v>5.37</v>
      </c>
      <c r="H50" s="84">
        <f>ROUND(G50*C42,2)</f>
        <v>1960.59</v>
      </c>
      <c r="I50" s="288">
        <f>I47-I49</f>
        <v>0</v>
      </c>
      <c r="J50" s="82">
        <f>H66</f>
        <v>6401.45</v>
      </c>
      <c r="K50" s="82">
        <f>I50-J50</f>
        <v>-6401.45</v>
      </c>
      <c r="V50" s="264"/>
      <c r="W50" s="266"/>
      <c r="X50" s="266"/>
      <c r="Y50" s="266"/>
      <c r="Z50" s="265"/>
      <c r="AA50" s="267"/>
      <c r="AB50" s="58"/>
      <c r="AC50" s="58"/>
      <c r="AD50" s="58"/>
    </row>
    <row r="51" spans="1:30" ht="39" customHeight="1">
      <c r="A51" s="67"/>
      <c r="B51" s="47"/>
      <c r="C51" s="47"/>
      <c r="D51" s="47"/>
      <c r="E51" s="47"/>
      <c r="F51" s="47"/>
      <c r="G51" s="47"/>
      <c r="H51" s="47"/>
      <c r="I51" s="47"/>
      <c r="J51" s="47"/>
      <c r="K51" s="47"/>
      <c r="V51" s="264"/>
      <c r="W51" s="266"/>
      <c r="X51" s="266"/>
      <c r="Y51" s="266"/>
      <c r="Z51" s="265"/>
      <c r="AA51" s="267"/>
      <c r="AB51" s="58"/>
      <c r="AC51" s="58"/>
      <c r="AD51" s="58"/>
    </row>
    <row r="52" spans="1:30" ht="18" customHeight="1">
      <c r="A52" s="47"/>
      <c r="B52" s="68"/>
      <c r="C52" s="70"/>
      <c r="D52" s="67"/>
      <c r="E52" s="67"/>
      <c r="F52" s="67"/>
      <c r="G52" s="140" t="s">
        <v>178</v>
      </c>
      <c r="H52" s="140" t="s">
        <v>1</v>
      </c>
      <c r="I52" s="140" t="s">
        <v>2</v>
      </c>
      <c r="J52" s="141" t="s">
        <v>179</v>
      </c>
      <c r="K52" s="141" t="s">
        <v>221</v>
      </c>
      <c r="V52" s="264"/>
      <c r="W52" s="266"/>
      <c r="X52" s="266"/>
      <c r="Y52" s="266"/>
      <c r="Z52" s="265"/>
      <c r="AA52" s="267"/>
      <c r="AB52" s="58"/>
      <c r="AC52" s="58"/>
      <c r="AD52" s="58"/>
    </row>
    <row r="53" spans="2:30" s="49" customFormat="1" ht="18" customHeight="1">
      <c r="B53" s="426" t="s">
        <v>177</v>
      </c>
      <c r="C53" s="426"/>
      <c r="D53" s="426"/>
      <c r="E53" s="426"/>
      <c r="F53" s="455"/>
      <c r="G53" s="140">
        <f>'04 15 г'!J53</f>
        <v>377.36999999999983</v>
      </c>
      <c r="H53" s="140">
        <f>P48</f>
        <v>0</v>
      </c>
      <c r="I53" s="140">
        <f>Q48</f>
        <v>0</v>
      </c>
      <c r="J53" s="139">
        <f>G53+H53-I53</f>
        <v>377.36999999999983</v>
      </c>
      <c r="K53" s="139">
        <f>I53</f>
        <v>0</v>
      </c>
      <c r="L53" s="49" t="s">
        <v>219</v>
      </c>
      <c r="V53" s="270"/>
      <c r="W53" s="271"/>
      <c r="X53" s="271"/>
      <c r="Y53" s="271"/>
      <c r="Z53" s="271"/>
      <c r="AA53" s="271"/>
      <c r="AB53" s="52"/>
      <c r="AC53" s="52"/>
      <c r="AD53" s="52"/>
    </row>
    <row r="54" spans="1:30" ht="18" customHeight="1">
      <c r="A54" s="47"/>
      <c r="B54" s="90"/>
      <c r="C54" s="90"/>
      <c r="D54" s="167"/>
      <c r="E54" s="167"/>
      <c r="F54" s="167"/>
      <c r="G54" s="91"/>
      <c r="H54" s="92"/>
      <c r="I54" s="92"/>
      <c r="J54" s="93"/>
      <c r="K54" s="244"/>
      <c r="V54" s="58"/>
      <c r="W54" s="58"/>
      <c r="X54" s="58"/>
      <c r="Y54" s="58"/>
      <c r="Z54" s="58"/>
      <c r="AA54" s="58"/>
      <c r="AB54" s="58"/>
      <c r="AC54" s="58"/>
      <c r="AD54" s="58"/>
    </row>
    <row r="55" spans="1:30" ht="56.25" customHeight="1">
      <c r="A55" s="47"/>
      <c r="B55" s="68"/>
      <c r="C55" s="70"/>
      <c r="D55" s="67"/>
      <c r="E55" s="67"/>
      <c r="F55" s="67"/>
      <c r="G55" s="68"/>
      <c r="H55" s="68"/>
      <c r="I55" s="67"/>
      <c r="J55" s="47"/>
      <c r="K55" s="47"/>
      <c r="V55" s="58"/>
      <c r="W55" s="58"/>
      <c r="X55" s="58"/>
      <c r="Y55" s="58"/>
      <c r="Z55" s="58"/>
      <c r="AA55" s="58"/>
      <c r="AB55" s="58"/>
      <c r="AC55" s="58"/>
      <c r="AD55" s="58"/>
    </row>
    <row r="56" spans="1:11" ht="18.75">
      <c r="A56" s="67"/>
      <c r="B56" s="47"/>
      <c r="C56" s="95"/>
      <c r="D56" s="96"/>
      <c r="E56" s="96"/>
      <c r="F56" s="96"/>
      <c r="G56" s="97" t="s">
        <v>140</v>
      </c>
      <c r="H56" s="97" t="s">
        <v>149</v>
      </c>
      <c r="I56" s="67"/>
      <c r="J56" s="47"/>
      <c r="K56" s="47"/>
    </row>
    <row r="57" spans="1:11" ht="18.75">
      <c r="A57" s="67"/>
      <c r="B57" s="47"/>
      <c r="C57" s="95"/>
      <c r="D57" s="96"/>
      <c r="E57" s="96"/>
      <c r="F57" s="96"/>
      <c r="G57" s="78" t="s">
        <v>25</v>
      </c>
      <c r="H57" s="78" t="s">
        <v>25</v>
      </c>
      <c r="I57" s="67"/>
      <c r="J57" s="47"/>
      <c r="K57" s="47"/>
    </row>
    <row r="58" spans="1:12" ht="36.75" customHeight="1">
      <c r="A58" s="98" t="s">
        <v>150</v>
      </c>
      <c r="B58" s="456" t="s">
        <v>176</v>
      </c>
      <c r="C58" s="457"/>
      <c r="D58" s="457"/>
      <c r="E58" s="457"/>
      <c r="F58" s="457"/>
      <c r="G58" s="50"/>
      <c r="H58" s="81">
        <f>ROUND(H59+H66,2)</f>
        <v>9033.81</v>
      </c>
      <c r="I58" s="67"/>
      <c r="J58" s="47"/>
      <c r="K58" s="47"/>
      <c r="L58" s="99">
        <f>I47-H58</f>
        <v>-7134.5199999999995</v>
      </c>
    </row>
    <row r="59" spans="1:12" ht="18.75">
      <c r="A59" s="100" t="s">
        <v>152</v>
      </c>
      <c r="B59" s="428" t="s">
        <v>153</v>
      </c>
      <c r="C59" s="429"/>
      <c r="D59" s="429"/>
      <c r="E59" s="429"/>
      <c r="F59" s="430"/>
      <c r="G59" s="101">
        <f>G60+G61+G63+G65</f>
        <v>7.21</v>
      </c>
      <c r="H59" s="298">
        <f>H60+H61+H63+H65</f>
        <v>2632.361</v>
      </c>
      <c r="I59" s="67"/>
      <c r="J59" s="47"/>
      <c r="K59" s="47"/>
      <c r="L59" s="103" t="e">
        <f>G72+L58</f>
        <v>#VALUE!</v>
      </c>
    </row>
    <row r="60" spans="1:11" ht="34.5" customHeight="1">
      <c r="A60" s="299" t="s">
        <v>154</v>
      </c>
      <c r="B60" s="431" t="s">
        <v>155</v>
      </c>
      <c r="C60" s="432"/>
      <c r="D60" s="432"/>
      <c r="E60" s="432"/>
      <c r="F60" s="432"/>
      <c r="G60" s="297">
        <v>1.34</v>
      </c>
      <c r="H60" s="298">
        <f>ROUND(G60*C42,2)</f>
        <v>489.23</v>
      </c>
      <c r="I60" s="67"/>
      <c r="J60" s="47"/>
      <c r="K60" s="106"/>
    </row>
    <row r="61" spans="1:11" ht="18.75">
      <c r="A61" s="425" t="s">
        <v>156</v>
      </c>
      <c r="B61" s="433" t="s">
        <v>157</v>
      </c>
      <c r="C61" s="434"/>
      <c r="D61" s="434"/>
      <c r="E61" s="434"/>
      <c r="F61" s="434"/>
      <c r="G61" s="435">
        <v>2.02</v>
      </c>
      <c r="H61" s="436">
        <f>ROUND(G61*C42,2)</f>
        <v>737.5</v>
      </c>
      <c r="I61" s="67"/>
      <c r="J61" s="47"/>
      <c r="K61" s="47"/>
    </row>
    <row r="62" spans="1:11" ht="18.75" customHeight="1">
      <c r="A62" s="425"/>
      <c r="B62" s="434"/>
      <c r="C62" s="434"/>
      <c r="D62" s="434"/>
      <c r="E62" s="434"/>
      <c r="F62" s="434"/>
      <c r="G62" s="435"/>
      <c r="H62" s="436"/>
      <c r="I62" s="67"/>
      <c r="J62" s="47"/>
      <c r="K62" s="47"/>
    </row>
    <row r="63" spans="1:11" ht="21" customHeight="1">
      <c r="A63" s="425" t="s">
        <v>158</v>
      </c>
      <c r="B63" s="433" t="s">
        <v>159</v>
      </c>
      <c r="C63" s="434"/>
      <c r="D63" s="434"/>
      <c r="E63" s="434"/>
      <c r="F63" s="434"/>
      <c r="G63" s="435">
        <v>1.31</v>
      </c>
      <c r="H63" s="436">
        <f>G63*C42</f>
        <v>478.28100000000006</v>
      </c>
      <c r="I63" s="67"/>
      <c r="J63" s="47"/>
      <c r="K63" s="47"/>
    </row>
    <row r="64" spans="1:11" ht="18.75">
      <c r="A64" s="425"/>
      <c r="B64" s="434"/>
      <c r="C64" s="434"/>
      <c r="D64" s="434"/>
      <c r="E64" s="434"/>
      <c r="F64" s="434"/>
      <c r="G64" s="435"/>
      <c r="H64" s="436"/>
      <c r="I64" s="67"/>
      <c r="J64" s="47"/>
      <c r="K64" s="47"/>
    </row>
    <row r="65" spans="1:11" ht="37.5">
      <c r="A65" s="299" t="s">
        <v>160</v>
      </c>
      <c r="B65" s="434" t="s">
        <v>161</v>
      </c>
      <c r="C65" s="434"/>
      <c r="D65" s="434"/>
      <c r="E65" s="434"/>
      <c r="F65" s="434"/>
      <c r="G65" s="97">
        <v>2.54</v>
      </c>
      <c r="H65" s="107">
        <f>ROUND(G65*C42,2)</f>
        <v>927.35</v>
      </c>
      <c r="I65" s="67"/>
      <c r="J65" s="47"/>
      <c r="K65" s="47"/>
    </row>
    <row r="66" spans="1:11" ht="18.75">
      <c r="A66" s="81" t="s">
        <v>162</v>
      </c>
      <c r="B66" s="437" t="s">
        <v>163</v>
      </c>
      <c r="C66" s="438"/>
      <c r="D66" s="438"/>
      <c r="E66" s="438"/>
      <c r="F66" s="438"/>
      <c r="G66" s="81"/>
      <c r="H66" s="81">
        <f>H68+H69+H70</f>
        <v>6401.45</v>
      </c>
      <c r="I66" s="67"/>
      <c r="J66" s="47"/>
      <c r="K66" s="47"/>
    </row>
    <row r="67" spans="1:11" ht="38.25" customHeight="1">
      <c r="A67" s="108"/>
      <c r="B67" s="439" t="s">
        <v>182</v>
      </c>
      <c r="C67" s="432"/>
      <c r="D67" s="432"/>
      <c r="E67" s="432"/>
      <c r="F67" s="432"/>
      <c r="G67" s="109"/>
      <c r="H67" s="109"/>
      <c r="I67" s="67"/>
      <c r="J67" s="47"/>
      <c r="K67" s="47"/>
    </row>
    <row r="68" spans="1:11" ht="18.75" customHeight="1">
      <c r="A68" s="108"/>
      <c r="B68" s="440" t="s">
        <v>232</v>
      </c>
      <c r="C68" s="441"/>
      <c r="D68" s="441"/>
      <c r="E68" s="441"/>
      <c r="F68" s="442"/>
      <c r="G68" s="107"/>
      <c r="H68" s="110">
        <v>6401.45</v>
      </c>
      <c r="I68" s="67"/>
      <c r="J68" s="47"/>
      <c r="K68" s="47"/>
    </row>
    <row r="69" spans="1:11" ht="15" customHeight="1">
      <c r="A69" s="108"/>
      <c r="B69" s="440" t="s">
        <v>175</v>
      </c>
      <c r="C69" s="441"/>
      <c r="D69" s="441"/>
      <c r="E69" s="441"/>
      <c r="F69" s="442"/>
      <c r="G69" s="107"/>
      <c r="H69" s="110"/>
      <c r="I69" s="67"/>
      <c r="J69" s="47"/>
      <c r="K69" s="47"/>
    </row>
    <row r="70" spans="1:11" ht="18.75" customHeight="1">
      <c r="A70" s="108"/>
      <c r="B70" s="440" t="s">
        <v>175</v>
      </c>
      <c r="C70" s="441"/>
      <c r="D70" s="441"/>
      <c r="E70" s="441"/>
      <c r="F70" s="442"/>
      <c r="G70" s="107"/>
      <c r="H70" s="110"/>
      <c r="I70" s="67"/>
      <c r="J70" s="47"/>
      <c r="K70" s="47"/>
    </row>
    <row r="71" spans="1:11" ht="18.75">
      <c r="A71" s="108"/>
      <c r="B71" s="111"/>
      <c r="C71" s="112"/>
      <c r="D71" s="112"/>
      <c r="E71" s="112"/>
      <c r="F71" s="112"/>
      <c r="G71" s="114"/>
      <c r="H71" s="67"/>
      <c r="I71" s="67"/>
      <c r="J71" s="47"/>
      <c r="K71" s="47"/>
    </row>
    <row r="72" spans="1:11" ht="18.75">
      <c r="A72" s="108"/>
      <c r="B72" s="111"/>
      <c r="C72" s="112"/>
      <c r="D72" s="112"/>
      <c r="E72" s="112"/>
      <c r="F72" s="112"/>
      <c r="G72" s="443" t="s">
        <v>27</v>
      </c>
      <c r="H72" s="444"/>
      <c r="I72" s="452" t="s">
        <v>148</v>
      </c>
      <c r="J72" s="444"/>
      <c r="K72" s="47"/>
    </row>
    <row r="73" spans="1:11" ht="18.75">
      <c r="A73" s="108"/>
      <c r="B73" s="111"/>
      <c r="C73" s="112"/>
      <c r="D73" s="112"/>
      <c r="E73" s="112"/>
      <c r="F73" s="112"/>
      <c r="G73" s="453" t="s">
        <v>25</v>
      </c>
      <c r="H73" s="454"/>
      <c r="I73" s="453" t="s">
        <v>25</v>
      </c>
      <c r="J73" s="454"/>
      <c r="K73" s="47"/>
    </row>
    <row r="74" spans="1:13" s="58" customFormat="1" ht="18.75">
      <c r="A74" s="108"/>
      <c r="B74" s="461" t="s">
        <v>228</v>
      </c>
      <c r="C74" s="462"/>
      <c r="D74" s="462"/>
      <c r="E74" s="462"/>
      <c r="F74" s="463"/>
      <c r="G74" s="435">
        <f>'04 15 г'!G75:H75</f>
        <v>-25286.39</v>
      </c>
      <c r="H74" s="447"/>
      <c r="I74" s="435">
        <f>'04 15 г'!I75:J75</f>
        <v>0</v>
      </c>
      <c r="J74" s="447"/>
      <c r="K74" s="55"/>
      <c r="L74" s="115" t="s">
        <v>168</v>
      </c>
      <c r="M74" s="115" t="s">
        <v>169</v>
      </c>
    </row>
    <row r="75" spans="1:13" ht="18.75">
      <c r="A75" s="68"/>
      <c r="B75" s="461" t="s">
        <v>229</v>
      </c>
      <c r="C75" s="462"/>
      <c r="D75" s="462"/>
      <c r="E75" s="462"/>
      <c r="F75" s="463"/>
      <c r="G75" s="435">
        <f>G74+I47-H58+K53</f>
        <v>-32420.909999999996</v>
      </c>
      <c r="H75" s="447"/>
      <c r="I75" s="448">
        <f>I74+I53-K53</f>
        <v>0</v>
      </c>
      <c r="J75" s="447"/>
      <c r="K75" s="47"/>
      <c r="L75" s="85">
        <f>G75</f>
        <v>-32420.909999999996</v>
      </c>
      <c r="M75" s="85">
        <f>I75</f>
        <v>0</v>
      </c>
    </row>
    <row r="76" spans="1:11" ht="18.75">
      <c r="A76" s="67"/>
      <c r="B76" s="67"/>
      <c r="C76" s="67"/>
      <c r="D76" s="67"/>
      <c r="E76" s="67"/>
      <c r="F76" s="67"/>
      <c r="G76" s="69"/>
      <c r="H76" s="69"/>
      <c r="I76" s="67"/>
      <c r="J76" s="47"/>
      <c r="K76" s="47"/>
    </row>
    <row r="77" spans="1:17" ht="4.5" customHeight="1">
      <c r="A77" s="67"/>
      <c r="B77" s="47"/>
      <c r="C77" s="47"/>
      <c r="D77" s="47"/>
      <c r="E77" s="47"/>
      <c r="F77" s="47"/>
      <c r="G77" s="116"/>
      <c r="H77" s="117" t="s">
        <v>171</v>
      </c>
      <c r="I77" s="67"/>
      <c r="J77" s="47"/>
      <c r="K77" s="47"/>
      <c r="L77" s="459"/>
      <c r="M77" s="460"/>
      <c r="N77" s="460"/>
      <c r="O77" s="460"/>
      <c r="P77" s="460"/>
      <c r="Q77" s="460"/>
    </row>
    <row r="78" spans="1:17" ht="18.75">
      <c r="A78" s="67"/>
      <c r="B78" s="111"/>
      <c r="C78" s="112"/>
      <c r="D78" s="112"/>
      <c r="E78" s="112"/>
      <c r="F78" s="112"/>
      <c r="G78" s="453" t="s">
        <v>25</v>
      </c>
      <c r="H78" s="454"/>
      <c r="I78" s="453" t="s">
        <v>25</v>
      </c>
      <c r="J78" s="454"/>
      <c r="K78" s="47"/>
      <c r="L78" s="184"/>
      <c r="M78" s="185"/>
      <c r="N78" s="185"/>
      <c r="O78" s="185"/>
      <c r="P78" s="185"/>
      <c r="Q78" s="185"/>
    </row>
    <row r="79" spans="1:17" ht="18.75">
      <c r="A79" s="67"/>
      <c r="B79" s="445" t="s">
        <v>227</v>
      </c>
      <c r="C79" s="438"/>
      <c r="D79" s="438"/>
      <c r="E79" s="438"/>
      <c r="F79" s="446"/>
      <c r="G79" s="435">
        <f>L48</f>
        <v>9580.640000000001</v>
      </c>
      <c r="H79" s="447"/>
      <c r="I79" s="435">
        <f>M48</f>
        <v>12274.300000000001</v>
      </c>
      <c r="J79" s="447"/>
      <c r="K79" s="47"/>
      <c r="L79" s="222" t="s">
        <v>225</v>
      </c>
      <c r="M79" s="223">
        <f>G79+H47-I47-I79+M80</f>
        <v>-1.8189894035458565E-12</v>
      </c>
      <c r="N79" s="185"/>
      <c r="O79" s="185"/>
      <c r="P79" s="185"/>
      <c r="Q79" s="185"/>
    </row>
    <row r="80" spans="1:17" ht="18.75">
      <c r="A80" s="67"/>
      <c r="B80" s="47"/>
      <c r="C80" s="47"/>
      <c r="D80" s="47"/>
      <c r="E80" s="47"/>
      <c r="F80" s="47"/>
      <c r="G80" s="47"/>
      <c r="H80" s="67"/>
      <c r="I80" s="67"/>
      <c r="J80" s="47"/>
      <c r="K80" s="47"/>
      <c r="L80" s="227" t="s">
        <v>226</v>
      </c>
      <c r="M80" s="185">
        <v>0</v>
      </c>
      <c r="N80" s="185"/>
      <c r="O80" s="185"/>
      <c r="P80" s="185"/>
      <c r="Q80" s="185"/>
    </row>
    <row r="81" spans="1:17" ht="18.75">
      <c r="A81" s="221" t="s">
        <v>220</v>
      </c>
      <c r="B81" s="47"/>
      <c r="C81" s="47"/>
      <c r="D81" s="47"/>
      <c r="E81" s="47"/>
      <c r="F81" s="47"/>
      <c r="G81" s="47"/>
      <c r="H81" s="67"/>
      <c r="I81" s="67"/>
      <c r="J81" s="47"/>
      <c r="K81" s="47"/>
      <c r="L81" s="184"/>
      <c r="M81" s="185"/>
      <c r="N81" s="185"/>
      <c r="O81" s="185"/>
      <c r="P81" s="185"/>
      <c r="Q81" s="185"/>
    </row>
    <row r="82" spans="1:17" ht="18.75">
      <c r="A82" s="187" t="s">
        <v>212</v>
      </c>
      <c r="B82" s="47"/>
      <c r="C82" s="47"/>
      <c r="D82" s="47"/>
      <c r="E82" s="47"/>
      <c r="F82" s="47"/>
      <c r="G82" s="47"/>
      <c r="H82" s="67"/>
      <c r="I82" s="228" t="s">
        <v>31</v>
      </c>
      <c r="J82" s="47"/>
      <c r="K82" s="47"/>
      <c r="L82" s="184"/>
      <c r="M82" s="185"/>
      <c r="N82" s="185"/>
      <c r="O82" s="186"/>
      <c r="P82" s="186"/>
      <c r="Q82" s="185"/>
    </row>
    <row r="83" spans="1:17" ht="18.75">
      <c r="A83" s="187" t="s">
        <v>213</v>
      </c>
      <c r="B83" s="47"/>
      <c r="C83" s="47"/>
      <c r="D83" s="47"/>
      <c r="E83" s="47"/>
      <c r="G83" s="47"/>
      <c r="H83" s="67"/>
      <c r="I83" s="228" t="s">
        <v>173</v>
      </c>
      <c r="J83" s="47"/>
      <c r="L83" s="184"/>
      <c r="M83" s="185"/>
      <c r="N83" s="185"/>
      <c r="O83" s="185"/>
      <c r="P83" s="185"/>
      <c r="Q83" s="185"/>
    </row>
    <row r="84" spans="8:17" ht="18.75">
      <c r="H84" s="47"/>
      <c r="I84" s="47"/>
      <c r="J84" s="47"/>
      <c r="K84" s="47"/>
      <c r="L84" s="184"/>
      <c r="M84" s="128"/>
      <c r="N84" s="58"/>
      <c r="O84" s="58"/>
      <c r="P84" s="58"/>
      <c r="Q84" s="128"/>
    </row>
    <row r="85" spans="1:17" ht="18.7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58"/>
      <c r="M85" s="128"/>
      <c r="N85" s="58"/>
      <c r="O85" s="58"/>
      <c r="P85" s="58"/>
      <c r="Q85" s="58"/>
    </row>
  </sheetData>
  <sheetProtection password="ECC7" sheet="1" formatCells="0" formatColumns="0" formatRows="0" insertColumns="0" insertRows="0" insertHyperlinks="0" deleteColumns="0" deleteRows="0" sort="0" autoFilter="0" pivotTables="0"/>
  <mergeCells count="41">
    <mergeCell ref="B79:F79"/>
    <mergeCell ref="G79:H79"/>
    <mergeCell ref="I79:J79"/>
    <mergeCell ref="B75:F75"/>
    <mergeCell ref="G75:H75"/>
    <mergeCell ref="I75:J75"/>
    <mergeCell ref="L77:Q77"/>
    <mergeCell ref="G78:H78"/>
    <mergeCell ref="I78:J78"/>
    <mergeCell ref="G72:H72"/>
    <mergeCell ref="I72:J72"/>
    <mergeCell ref="G73:H73"/>
    <mergeCell ref="I73:J73"/>
    <mergeCell ref="B74:F74"/>
    <mergeCell ref="G74:H74"/>
    <mergeCell ref="I74:J74"/>
    <mergeCell ref="B65:F65"/>
    <mergeCell ref="B66:F66"/>
    <mergeCell ref="B67:F67"/>
    <mergeCell ref="B68:F68"/>
    <mergeCell ref="B69:F69"/>
    <mergeCell ref="B70:F70"/>
    <mergeCell ref="G61:G62"/>
    <mergeCell ref="H61:H62"/>
    <mergeCell ref="A63:A64"/>
    <mergeCell ref="B63:F64"/>
    <mergeCell ref="G63:G64"/>
    <mergeCell ref="H63:H64"/>
    <mergeCell ref="B50:F50"/>
    <mergeCell ref="B53:F53"/>
    <mergeCell ref="B58:F58"/>
    <mergeCell ref="B59:F59"/>
    <mergeCell ref="B60:F60"/>
    <mergeCell ref="A61:A62"/>
    <mergeCell ref="B61:F62"/>
    <mergeCell ref="C14:D15"/>
    <mergeCell ref="A35:K36"/>
    <mergeCell ref="W39:AA39"/>
    <mergeCell ref="B47:F47"/>
    <mergeCell ref="B48:F48"/>
    <mergeCell ref="B49:F4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85"/>
  <sheetViews>
    <sheetView view="pageBreakPreview" zoomScale="80" zoomScaleSheetLayoutView="80" zoomScalePageLayoutView="0" workbookViewId="0" topLeftCell="A48">
      <selection activeCell="H63" sqref="H63:H64"/>
    </sheetView>
  </sheetViews>
  <sheetFormatPr defaultColWidth="9.140625" defaultRowHeight="15" outlineLevelCol="1"/>
  <cols>
    <col min="1" max="1" width="6.8515625" style="125" customWidth="1"/>
    <col min="2" max="2" width="10.00390625" style="48" customWidth="1"/>
    <col min="3" max="3" width="12.57421875" style="48" customWidth="1"/>
    <col min="4" max="4" width="10.57421875" style="48" customWidth="1"/>
    <col min="5" max="5" width="10.28125" style="48" customWidth="1"/>
    <col min="6" max="6" width="8.00390625" style="48" customWidth="1"/>
    <col min="7" max="7" width="11.140625" style="48" customWidth="1"/>
    <col min="8" max="8" width="13.00390625" style="48" customWidth="1"/>
    <col min="9" max="9" width="12.00390625" style="48" customWidth="1"/>
    <col min="10" max="10" width="14.28125" style="48" customWidth="1"/>
    <col min="11" max="11" width="18.421875" style="48" customWidth="1"/>
    <col min="12" max="12" width="13.421875" style="48" hidden="1" customWidth="1" outlineLevel="1"/>
    <col min="13" max="13" width="10.00390625" style="48" hidden="1" customWidth="1" outlineLevel="1"/>
    <col min="14" max="14" width="11.421875" style="48" hidden="1" customWidth="1" outlineLevel="1"/>
    <col min="15" max="15" width="10.28125" style="48" hidden="1" customWidth="1" outlineLevel="1"/>
    <col min="16" max="16" width="9.8515625" style="48" hidden="1" customWidth="1" outlineLevel="1"/>
    <col min="17" max="17" width="10.00390625" style="48" hidden="1" customWidth="1" outlineLevel="1"/>
    <col min="18" max="18" width="9.57421875" style="48" hidden="1" customWidth="1" outlineLevel="1"/>
    <col min="19" max="19" width="9.140625" style="48" customWidth="1" collapsed="1"/>
    <col min="20" max="20" width="9.28125" style="48" customWidth="1"/>
    <col min="21" max="22" width="9.140625" style="48" customWidth="1"/>
    <col min="23" max="23" width="11.140625" style="48" bestFit="1" customWidth="1"/>
    <col min="24" max="27" width="13.140625" style="48" bestFit="1" customWidth="1"/>
    <col min="28" max="43" width="9.140625" style="48" customWidth="1"/>
    <col min="44" max="44" width="3.7109375" style="48" customWidth="1"/>
    <col min="45" max="16384" width="9.140625" style="48" customWidth="1"/>
  </cols>
  <sheetData>
    <row r="1" spans="1:11" ht="12.75" customHeight="1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.75" hidden="1">
      <c r="A2" s="47"/>
      <c r="B2" s="49" t="s">
        <v>125</v>
      </c>
      <c r="C2" s="49"/>
      <c r="D2" s="49" t="s">
        <v>126</v>
      </c>
      <c r="E2" s="49"/>
      <c r="F2" s="49" t="s">
        <v>127</v>
      </c>
      <c r="G2" s="49"/>
      <c r="H2" s="49"/>
      <c r="I2" s="47"/>
      <c r="J2" s="47"/>
      <c r="K2" s="47"/>
    </row>
    <row r="3" spans="1:11" ht="18.75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.5" customHeight="1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8.75" hidden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8.75" hidden="1">
      <c r="A6" s="47"/>
      <c r="B6" s="50"/>
      <c r="C6" s="51" t="s">
        <v>0</v>
      </c>
      <c r="D6" s="51" t="s">
        <v>1</v>
      </c>
      <c r="E6" s="51"/>
      <c r="F6" s="51" t="s">
        <v>2</v>
      </c>
      <c r="G6" s="51" t="s">
        <v>3</v>
      </c>
      <c r="H6" s="51" t="s">
        <v>4</v>
      </c>
      <c r="I6" s="51" t="s">
        <v>5</v>
      </c>
      <c r="J6" s="51"/>
      <c r="K6" s="52"/>
    </row>
    <row r="7" spans="1:11" ht="18.75" hidden="1">
      <c r="A7" s="47"/>
      <c r="B7" s="50"/>
      <c r="C7" s="51" t="s">
        <v>6</v>
      </c>
      <c r="D7" s="51"/>
      <c r="E7" s="51"/>
      <c r="F7" s="51"/>
      <c r="G7" s="51" t="s">
        <v>7</v>
      </c>
      <c r="H7" s="51" t="s">
        <v>8</v>
      </c>
      <c r="I7" s="51" t="s">
        <v>9</v>
      </c>
      <c r="J7" s="51"/>
      <c r="K7" s="52"/>
    </row>
    <row r="8" spans="1:11" ht="18.75" hidden="1">
      <c r="A8" s="47"/>
      <c r="B8" s="50" t="s">
        <v>128</v>
      </c>
      <c r="C8" s="53">
        <v>48.28</v>
      </c>
      <c r="D8" s="53">
        <v>0</v>
      </c>
      <c r="E8" s="53"/>
      <c r="F8" s="54"/>
      <c r="G8" s="50"/>
      <c r="H8" s="53">
        <v>0</v>
      </c>
      <c r="I8" s="54">
        <v>48.28</v>
      </c>
      <c r="J8" s="50"/>
      <c r="K8" s="55"/>
    </row>
    <row r="9" spans="1:11" ht="18.75" hidden="1">
      <c r="A9" s="47"/>
      <c r="B9" s="50" t="s">
        <v>11</v>
      </c>
      <c r="C9" s="53">
        <v>4790.06</v>
      </c>
      <c r="D9" s="53">
        <v>3707.55</v>
      </c>
      <c r="E9" s="53"/>
      <c r="F9" s="54">
        <v>2795.32</v>
      </c>
      <c r="G9" s="50"/>
      <c r="H9" s="53">
        <v>2795.32</v>
      </c>
      <c r="I9" s="54">
        <v>5702.29</v>
      </c>
      <c r="J9" s="50"/>
      <c r="K9" s="55"/>
    </row>
    <row r="10" spans="1:11" ht="18.75" hidden="1">
      <c r="A10" s="47"/>
      <c r="B10" s="50" t="s">
        <v>12</v>
      </c>
      <c r="C10" s="50"/>
      <c r="D10" s="53">
        <f>SUM(D8:D9)</f>
        <v>3707.55</v>
      </c>
      <c r="E10" s="53"/>
      <c r="F10" s="50"/>
      <c r="G10" s="50"/>
      <c r="H10" s="53">
        <f>SUM(H8:H9)</f>
        <v>2795.32</v>
      </c>
      <c r="I10" s="50"/>
      <c r="J10" s="50"/>
      <c r="K10" s="55"/>
    </row>
    <row r="11" spans="1:11" ht="18.75" hidden="1">
      <c r="A11" s="47"/>
      <c r="B11" s="47" t="s">
        <v>129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7.5" customHeight="1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8.25" customHeight="1" hidden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8" ht="18.75" hidden="1">
      <c r="A14" s="47"/>
      <c r="B14" s="56" t="s">
        <v>95</v>
      </c>
      <c r="C14" s="416" t="s">
        <v>14</v>
      </c>
      <c r="D14" s="417"/>
      <c r="E14" s="308"/>
      <c r="F14" s="51"/>
      <c r="G14" s="51"/>
      <c r="H14" s="51"/>
      <c r="I14" s="51" t="s">
        <v>17</v>
      </c>
      <c r="J14" s="55"/>
      <c r="K14" s="55"/>
      <c r="L14" s="58"/>
      <c r="M14" s="58"/>
      <c r="N14" s="58"/>
      <c r="O14" s="58"/>
      <c r="P14" s="58"/>
      <c r="Q14" s="58"/>
      <c r="R14" s="58"/>
    </row>
    <row r="15" spans="1:18" ht="14.25" customHeight="1" hidden="1">
      <c r="A15" s="47"/>
      <c r="B15" s="59"/>
      <c r="C15" s="418"/>
      <c r="D15" s="419"/>
      <c r="E15" s="309"/>
      <c r="F15" s="51"/>
      <c r="G15" s="51"/>
      <c r="H15" s="51" t="s">
        <v>105</v>
      </c>
      <c r="I15" s="51"/>
      <c r="J15" s="55"/>
      <c r="K15" s="55"/>
      <c r="L15" s="58"/>
      <c r="M15" s="58"/>
      <c r="N15" s="58"/>
      <c r="O15" s="58"/>
      <c r="P15" s="58"/>
      <c r="Q15" s="58"/>
      <c r="R15" s="58"/>
    </row>
    <row r="16" spans="1:18" ht="3.75" customHeight="1" hidden="1">
      <c r="A16" s="47"/>
      <c r="B16" s="61"/>
      <c r="C16" s="50"/>
      <c r="D16" s="50"/>
      <c r="E16" s="50"/>
      <c r="F16" s="50"/>
      <c r="G16" s="50"/>
      <c r="H16" s="50"/>
      <c r="I16" s="50"/>
      <c r="J16" s="55"/>
      <c r="K16" s="55"/>
      <c r="L16" s="58"/>
      <c r="M16" s="58"/>
      <c r="N16" s="58"/>
      <c r="O16" s="58"/>
      <c r="P16" s="58"/>
      <c r="Q16" s="58"/>
      <c r="R16" s="58"/>
    </row>
    <row r="17" spans="1:18" ht="13.5" customHeight="1" hidden="1">
      <c r="A17" s="47"/>
      <c r="B17" s="50"/>
      <c r="C17" s="50"/>
      <c r="D17" s="50"/>
      <c r="E17" s="50"/>
      <c r="F17" s="50"/>
      <c r="G17" s="50"/>
      <c r="H17" s="50"/>
      <c r="I17" s="50"/>
      <c r="J17" s="55"/>
      <c r="K17" s="55"/>
      <c r="L17" s="58"/>
      <c r="M17" s="58"/>
      <c r="N17" s="58"/>
      <c r="O17" s="58"/>
      <c r="P17" s="58"/>
      <c r="Q17" s="58"/>
      <c r="R17" s="58"/>
    </row>
    <row r="18" spans="1:18" ht="0.75" customHeight="1" hidden="1">
      <c r="A18" s="47"/>
      <c r="B18" s="50"/>
      <c r="C18" s="50"/>
      <c r="D18" s="50"/>
      <c r="E18" s="50"/>
      <c r="F18" s="50"/>
      <c r="G18" s="50"/>
      <c r="H18" s="50"/>
      <c r="I18" s="50"/>
      <c r="J18" s="55"/>
      <c r="K18" s="55"/>
      <c r="L18" s="58"/>
      <c r="M18" s="58"/>
      <c r="N18" s="58"/>
      <c r="O18" s="58"/>
      <c r="P18" s="58"/>
      <c r="Q18" s="58"/>
      <c r="R18" s="58"/>
    </row>
    <row r="19" spans="1:18" ht="14.25" customHeight="1" hidden="1" thickBot="1">
      <c r="A19" s="47"/>
      <c r="B19" s="50"/>
      <c r="C19" s="50"/>
      <c r="D19" s="50"/>
      <c r="E19" s="50"/>
      <c r="F19" s="50"/>
      <c r="G19" s="50"/>
      <c r="H19" s="50"/>
      <c r="I19" s="50"/>
      <c r="J19" s="55"/>
      <c r="K19" s="55"/>
      <c r="L19" s="58"/>
      <c r="M19" s="58"/>
      <c r="N19" s="58"/>
      <c r="O19" s="58"/>
      <c r="P19" s="58"/>
      <c r="Q19" s="58"/>
      <c r="R19" s="58"/>
    </row>
    <row r="20" spans="1:18" ht="0.75" customHeight="1" hidden="1">
      <c r="A20" s="47"/>
      <c r="B20" s="50"/>
      <c r="C20" s="50"/>
      <c r="D20" s="50"/>
      <c r="E20" s="50"/>
      <c r="F20" s="50"/>
      <c r="G20" s="50"/>
      <c r="H20" s="50"/>
      <c r="I20" s="50"/>
      <c r="J20" s="55"/>
      <c r="K20" s="55"/>
      <c r="L20" s="58"/>
      <c r="M20" s="58"/>
      <c r="N20" s="58"/>
      <c r="O20" s="58"/>
      <c r="P20" s="58"/>
      <c r="Q20" s="58"/>
      <c r="R20" s="58"/>
    </row>
    <row r="21" spans="1:18" ht="19.5" hidden="1" thickBot="1">
      <c r="A21" s="47"/>
      <c r="B21" s="50"/>
      <c r="C21" s="50"/>
      <c r="D21" s="50"/>
      <c r="E21" s="50"/>
      <c r="F21" s="50"/>
      <c r="G21" s="62" t="s">
        <v>130</v>
      </c>
      <c r="H21" s="63" t="s">
        <v>85</v>
      </c>
      <c r="I21" s="50"/>
      <c r="J21" s="55"/>
      <c r="K21" s="55"/>
      <c r="L21" s="58"/>
      <c r="M21" s="58"/>
      <c r="N21" s="58"/>
      <c r="O21" s="58"/>
      <c r="P21" s="58"/>
      <c r="Q21" s="58"/>
      <c r="R21" s="58"/>
    </row>
    <row r="22" spans="1:18" ht="18.75" hidden="1">
      <c r="A22" s="47"/>
      <c r="B22" s="64" t="s">
        <v>63</v>
      </c>
      <c r="C22" s="64"/>
      <c r="D22" s="64"/>
      <c r="E22" s="64"/>
      <c r="F22" s="53"/>
      <c r="G22" s="50">
        <v>347.8</v>
      </c>
      <c r="H22" s="50">
        <v>7.55</v>
      </c>
      <c r="I22" s="54">
        <f>G22*H22</f>
        <v>2625.89</v>
      </c>
      <c r="J22" s="55"/>
      <c r="K22" s="55"/>
      <c r="L22" s="58"/>
      <c r="M22" s="58"/>
      <c r="N22" s="58"/>
      <c r="O22" s="58"/>
      <c r="P22" s="58"/>
      <c r="Q22" s="58"/>
      <c r="R22" s="58"/>
    </row>
    <row r="23" spans="1:18" ht="18.75" hidden="1">
      <c r="A23" s="47"/>
      <c r="B23" s="64" t="s">
        <v>64</v>
      </c>
      <c r="C23" s="64"/>
      <c r="D23" s="64"/>
      <c r="E23" s="64"/>
      <c r="F23" s="50"/>
      <c r="G23" s="50"/>
      <c r="H23" s="50"/>
      <c r="I23" s="50"/>
      <c r="J23" s="55"/>
      <c r="K23" s="55"/>
      <c r="L23" s="58"/>
      <c r="M23" s="58"/>
      <c r="N23" s="58"/>
      <c r="O23" s="58"/>
      <c r="P23" s="58"/>
      <c r="Q23" s="58"/>
      <c r="R23" s="58"/>
    </row>
    <row r="24" spans="1:18" ht="2.25" customHeight="1" hidden="1">
      <c r="A24" s="47"/>
      <c r="B24" s="64" t="s">
        <v>65</v>
      </c>
      <c r="C24" s="64" t="s">
        <v>66</v>
      </c>
      <c r="D24" s="64"/>
      <c r="E24" s="64"/>
      <c r="F24" s="50"/>
      <c r="G24" s="50"/>
      <c r="H24" s="50"/>
      <c r="I24" s="50"/>
      <c r="J24" s="55"/>
      <c r="K24" s="55"/>
      <c r="L24" s="58"/>
      <c r="M24" s="58"/>
      <c r="N24" s="58"/>
      <c r="O24" s="58"/>
      <c r="P24" s="58"/>
      <c r="Q24" s="58"/>
      <c r="R24" s="58"/>
    </row>
    <row r="25" spans="1:18" ht="14.25" customHeight="1" hidden="1">
      <c r="A25" s="47"/>
      <c r="B25" s="64" t="s">
        <v>67</v>
      </c>
      <c r="C25" s="64"/>
      <c r="D25" s="64"/>
      <c r="E25" s="64"/>
      <c r="F25" s="50"/>
      <c r="G25" s="50"/>
      <c r="H25" s="50"/>
      <c r="I25" s="50"/>
      <c r="J25" s="55"/>
      <c r="K25" s="55"/>
      <c r="L25" s="58"/>
      <c r="M25" s="58"/>
      <c r="N25" s="58"/>
      <c r="O25" s="58"/>
      <c r="P25" s="58"/>
      <c r="Q25" s="58"/>
      <c r="R25" s="58"/>
    </row>
    <row r="26" spans="1:18" ht="18.75" hidden="1">
      <c r="A26" s="47"/>
      <c r="B26" s="50"/>
      <c r="C26" s="50"/>
      <c r="D26" s="50"/>
      <c r="E26" s="50"/>
      <c r="F26" s="50"/>
      <c r="G26" s="50"/>
      <c r="H26" s="50"/>
      <c r="I26" s="50"/>
      <c r="J26" s="55"/>
      <c r="K26" s="55"/>
      <c r="L26" s="58"/>
      <c r="M26" s="58"/>
      <c r="N26" s="58"/>
      <c r="O26" s="58"/>
      <c r="P26" s="58"/>
      <c r="Q26" s="58"/>
      <c r="R26" s="58"/>
    </row>
    <row r="27" spans="1:18" ht="0.75" customHeight="1" hidden="1">
      <c r="A27" s="47"/>
      <c r="B27" s="50"/>
      <c r="C27" s="50"/>
      <c r="D27" s="50"/>
      <c r="E27" s="50"/>
      <c r="F27" s="50"/>
      <c r="G27" s="50"/>
      <c r="H27" s="50"/>
      <c r="I27" s="50"/>
      <c r="J27" s="55"/>
      <c r="K27" s="55"/>
      <c r="L27" s="58"/>
      <c r="M27" s="58"/>
      <c r="N27" s="58"/>
      <c r="O27" s="58"/>
      <c r="P27" s="58"/>
      <c r="Q27" s="58"/>
      <c r="R27" s="58"/>
    </row>
    <row r="28" spans="1:18" ht="3.75" customHeight="1" hidden="1">
      <c r="A28" s="47"/>
      <c r="B28" s="50"/>
      <c r="C28" s="50"/>
      <c r="D28" s="50"/>
      <c r="E28" s="50"/>
      <c r="F28" s="50"/>
      <c r="G28" s="50"/>
      <c r="H28" s="50"/>
      <c r="I28" s="50"/>
      <c r="J28" s="55"/>
      <c r="K28" s="55"/>
      <c r="L28" s="58"/>
      <c r="M28" s="58"/>
      <c r="N28" s="58"/>
      <c r="O28" s="58"/>
      <c r="P28" s="58"/>
      <c r="Q28" s="58"/>
      <c r="R28" s="58"/>
    </row>
    <row r="29" spans="1:18" ht="18.75" hidden="1">
      <c r="A29" s="47"/>
      <c r="B29" s="50"/>
      <c r="C29" s="50"/>
      <c r="D29" s="50"/>
      <c r="E29" s="50"/>
      <c r="F29" s="50"/>
      <c r="G29" s="50"/>
      <c r="H29" s="50"/>
      <c r="I29" s="50"/>
      <c r="J29" s="55"/>
      <c r="K29" s="55"/>
      <c r="L29" s="58"/>
      <c r="M29" s="58"/>
      <c r="N29" s="58"/>
      <c r="O29" s="58"/>
      <c r="P29" s="58"/>
      <c r="Q29" s="58"/>
      <c r="R29" s="58"/>
    </row>
    <row r="30" spans="1:18" ht="0.75" customHeight="1" hidden="1">
      <c r="A30" s="47"/>
      <c r="B30" s="50"/>
      <c r="C30" s="50"/>
      <c r="D30" s="50"/>
      <c r="E30" s="50"/>
      <c r="F30" s="50"/>
      <c r="G30" s="50"/>
      <c r="H30" s="50"/>
      <c r="I30" s="50"/>
      <c r="J30" s="55"/>
      <c r="K30" s="55"/>
      <c r="L30" s="58"/>
      <c r="M30" s="58"/>
      <c r="N30" s="58"/>
      <c r="O30" s="58"/>
      <c r="P30" s="58"/>
      <c r="Q30" s="58"/>
      <c r="R30" s="58"/>
    </row>
    <row r="31" spans="1:18" ht="18.75" hidden="1">
      <c r="A31" s="47"/>
      <c r="B31" s="50"/>
      <c r="C31" s="50"/>
      <c r="D31" s="50"/>
      <c r="E31" s="50"/>
      <c r="F31" s="50"/>
      <c r="G31" s="50"/>
      <c r="H31" s="50"/>
      <c r="I31" s="50"/>
      <c r="J31" s="55"/>
      <c r="K31" s="55"/>
      <c r="L31" s="58"/>
      <c r="M31" s="58"/>
      <c r="N31" s="58"/>
      <c r="O31" s="58"/>
      <c r="P31" s="58"/>
      <c r="Q31" s="58"/>
      <c r="R31" s="58"/>
    </row>
    <row r="32" spans="1:18" ht="18.75" hidden="1">
      <c r="A32" s="47"/>
      <c r="B32" s="50"/>
      <c r="C32" s="50"/>
      <c r="D32" s="50"/>
      <c r="E32" s="50"/>
      <c r="F32" s="50"/>
      <c r="G32" s="50"/>
      <c r="H32" s="50"/>
      <c r="I32" s="50"/>
      <c r="J32" s="55"/>
      <c r="K32" s="55"/>
      <c r="L32" s="58"/>
      <c r="M32" s="58"/>
      <c r="N32" s="58"/>
      <c r="O32" s="58"/>
      <c r="P32" s="58"/>
      <c r="Q32" s="58"/>
      <c r="R32" s="58"/>
    </row>
    <row r="33" spans="1:18" ht="18.75" hidden="1">
      <c r="A33" s="47"/>
      <c r="B33" s="50"/>
      <c r="C33" s="50"/>
      <c r="D33" s="50"/>
      <c r="E33" s="50"/>
      <c r="F33" s="50"/>
      <c r="G33" s="51"/>
      <c r="H33" s="51"/>
      <c r="I33" s="65"/>
      <c r="J33" s="55"/>
      <c r="K33" s="55"/>
      <c r="L33" s="58"/>
      <c r="M33" s="58"/>
      <c r="N33" s="58"/>
      <c r="O33" s="58"/>
      <c r="P33" s="58"/>
      <c r="Q33" s="58"/>
      <c r="R33" s="58"/>
    </row>
    <row r="34" spans="1:18" ht="18.75" hidden="1">
      <c r="A34" s="47"/>
      <c r="B34" s="50"/>
      <c r="C34" s="50"/>
      <c r="D34" s="50"/>
      <c r="E34" s="50"/>
      <c r="F34" s="50"/>
      <c r="G34" s="50"/>
      <c r="H34" s="50" t="s">
        <v>18</v>
      </c>
      <c r="I34" s="66">
        <f>SUM(I17:I33)</f>
        <v>2625.89</v>
      </c>
      <c r="J34" s="55"/>
      <c r="K34" s="55"/>
      <c r="L34" s="58"/>
      <c r="M34" s="58"/>
      <c r="N34" s="58"/>
      <c r="O34" s="58"/>
      <c r="P34" s="58"/>
      <c r="Q34" s="58"/>
      <c r="R34" s="58"/>
    </row>
    <row r="35" spans="1:11" ht="15">
      <c r="A35" s="420" t="s">
        <v>131</v>
      </c>
      <c r="B35" s="420"/>
      <c r="C35" s="420"/>
      <c r="D35" s="420"/>
      <c r="E35" s="420"/>
      <c r="F35" s="420"/>
      <c r="G35" s="420"/>
      <c r="H35" s="420"/>
      <c r="I35" s="420"/>
      <c r="J35" s="420"/>
      <c r="K35" s="420"/>
    </row>
    <row r="36" spans="1:30" ht="15">
      <c r="A36" s="420"/>
      <c r="B36" s="420"/>
      <c r="C36" s="420"/>
      <c r="D36" s="420"/>
      <c r="E36" s="420"/>
      <c r="F36" s="420"/>
      <c r="G36" s="420"/>
      <c r="H36" s="420"/>
      <c r="I36" s="420"/>
      <c r="J36" s="420"/>
      <c r="K36" s="420"/>
      <c r="V36" s="58"/>
      <c r="W36" s="58"/>
      <c r="X36" s="58"/>
      <c r="Y36" s="58"/>
      <c r="Z36" s="58"/>
      <c r="AA36" s="58"/>
      <c r="AB36" s="58"/>
      <c r="AC36" s="58"/>
      <c r="AD36" s="58"/>
    </row>
    <row r="37" spans="1:30" ht="18.75" hidden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V37" s="58"/>
      <c r="W37" s="58"/>
      <c r="X37" s="58"/>
      <c r="Y37" s="58"/>
      <c r="Z37" s="58"/>
      <c r="AA37" s="58"/>
      <c r="AB37" s="58"/>
      <c r="AC37" s="58"/>
      <c r="AD37" s="58"/>
    </row>
    <row r="38" spans="1:30" ht="18.75" hidden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V38" s="58"/>
      <c r="W38" s="58"/>
      <c r="X38" s="58"/>
      <c r="Y38" s="58"/>
      <c r="Z38" s="58"/>
      <c r="AA38" s="58"/>
      <c r="AB38" s="58"/>
      <c r="AC38" s="58"/>
      <c r="AD38" s="58"/>
    </row>
    <row r="39" spans="1:30" ht="18.75">
      <c r="A39" s="67"/>
      <c r="B39" s="68"/>
      <c r="C39" s="68"/>
      <c r="D39" s="68"/>
      <c r="E39" s="68"/>
      <c r="F39" s="68"/>
      <c r="G39" s="68"/>
      <c r="H39" s="67"/>
      <c r="I39" s="67"/>
      <c r="J39" s="47"/>
      <c r="K39" s="47"/>
      <c r="V39" s="58"/>
      <c r="W39" s="464"/>
      <c r="X39" s="464"/>
      <c r="Y39" s="464"/>
      <c r="Z39" s="464"/>
      <c r="AA39" s="464"/>
      <c r="AB39" s="58"/>
      <c r="AC39" s="58"/>
      <c r="AD39" s="58"/>
    </row>
    <row r="40" spans="1:30" ht="18.75">
      <c r="A40" s="67"/>
      <c r="B40" s="67" t="s">
        <v>132</v>
      </c>
      <c r="C40" s="68"/>
      <c r="D40" s="68"/>
      <c r="E40" s="68"/>
      <c r="F40" s="68"/>
      <c r="G40" s="67"/>
      <c r="H40" s="68"/>
      <c r="I40" s="67"/>
      <c r="J40" s="47"/>
      <c r="K40" s="47"/>
      <c r="V40" s="262"/>
      <c r="W40" s="263"/>
      <c r="X40" s="263"/>
      <c r="Y40" s="263"/>
      <c r="Z40" s="263"/>
      <c r="AA40" s="263"/>
      <c r="AB40" s="58"/>
      <c r="AC40" s="58"/>
      <c r="AD40" s="58"/>
    </row>
    <row r="41" spans="1:30" ht="18.75">
      <c r="A41" s="67"/>
      <c r="B41" s="68" t="s">
        <v>133</v>
      </c>
      <c r="C41" s="67" t="s">
        <v>134</v>
      </c>
      <c r="D41" s="67"/>
      <c r="E41" s="67"/>
      <c r="F41" s="68"/>
      <c r="G41" s="67"/>
      <c r="H41" s="68"/>
      <c r="I41" s="67"/>
      <c r="J41" s="47"/>
      <c r="K41" s="47"/>
      <c r="V41" s="264"/>
      <c r="W41" s="265"/>
      <c r="X41" s="265"/>
      <c r="Y41" s="265"/>
      <c r="Z41" s="265"/>
      <c r="AA41" s="265"/>
      <c r="AB41" s="58"/>
      <c r="AC41" s="58"/>
      <c r="AD41" s="58"/>
    </row>
    <row r="42" spans="1:30" ht="18.75">
      <c r="A42" s="67"/>
      <c r="B42" s="68" t="s">
        <v>135</v>
      </c>
      <c r="C42" s="69">
        <v>365.1</v>
      </c>
      <c r="D42" s="67" t="s">
        <v>136</v>
      </c>
      <c r="E42" s="67"/>
      <c r="F42" s="68"/>
      <c r="G42" s="67"/>
      <c r="H42" s="68"/>
      <c r="I42" s="67"/>
      <c r="J42" s="47"/>
      <c r="K42" s="47"/>
      <c r="V42" s="264"/>
      <c r="W42" s="266"/>
      <c r="X42" s="266"/>
      <c r="Y42" s="266"/>
      <c r="Z42" s="265"/>
      <c r="AA42" s="266"/>
      <c r="AB42" s="58"/>
      <c r="AC42" s="58"/>
      <c r="AD42" s="58"/>
    </row>
    <row r="43" spans="1:30" ht="18" customHeight="1">
      <c r="A43" s="67"/>
      <c r="B43" s="68" t="s">
        <v>137</v>
      </c>
      <c r="C43" s="70" t="s">
        <v>214</v>
      </c>
      <c r="D43" s="67" t="s">
        <v>231</v>
      </c>
      <c r="E43" s="67"/>
      <c r="F43" s="67"/>
      <c r="G43" s="68"/>
      <c r="H43" s="68"/>
      <c r="I43" s="67"/>
      <c r="J43" s="47"/>
      <c r="K43" s="47"/>
      <c r="V43" s="264"/>
      <c r="W43" s="266"/>
      <c r="X43" s="266"/>
      <c r="Y43" s="266"/>
      <c r="Z43" s="265"/>
      <c r="AA43" s="267"/>
      <c r="AB43" s="58"/>
      <c r="AC43" s="58"/>
      <c r="AD43" s="58"/>
    </row>
    <row r="44" spans="1:30" ht="18" customHeight="1">
      <c r="A44" s="67"/>
      <c r="B44" s="68"/>
      <c r="C44" s="70"/>
      <c r="D44" s="67"/>
      <c r="E44" s="67"/>
      <c r="F44" s="67"/>
      <c r="G44" s="68"/>
      <c r="H44" s="68"/>
      <c r="I44" s="67"/>
      <c r="J44" s="47"/>
      <c r="K44" s="47"/>
      <c r="V44" s="264"/>
      <c r="W44" s="266"/>
      <c r="X44" s="268"/>
      <c r="Y44" s="268"/>
      <c r="Z44" s="265"/>
      <c r="AA44" s="269"/>
      <c r="AB44" s="58"/>
      <c r="AC44" s="58"/>
      <c r="AD44" s="58"/>
    </row>
    <row r="45" spans="1:30" s="77" customFormat="1" ht="56.25">
      <c r="A45" s="71"/>
      <c r="B45" s="72"/>
      <c r="C45" s="73"/>
      <c r="D45" s="71"/>
      <c r="E45" s="71"/>
      <c r="F45" s="71"/>
      <c r="G45" s="74" t="s">
        <v>140</v>
      </c>
      <c r="H45" s="75" t="s">
        <v>1</v>
      </c>
      <c r="I45" s="75" t="s">
        <v>2</v>
      </c>
      <c r="J45" s="76" t="s">
        <v>141</v>
      </c>
      <c r="K45" s="76" t="s">
        <v>142</v>
      </c>
      <c r="V45" s="264"/>
      <c r="W45" s="266"/>
      <c r="X45" s="266"/>
      <c r="Y45" s="266"/>
      <c r="Z45" s="265"/>
      <c r="AA45" s="267"/>
      <c r="AB45" s="227"/>
      <c r="AC45" s="227"/>
      <c r="AD45" s="227"/>
    </row>
    <row r="46" spans="1:30" ht="18.75">
      <c r="A46" s="67"/>
      <c r="B46" s="68"/>
      <c r="C46" s="70"/>
      <c r="D46" s="67"/>
      <c r="E46" s="67"/>
      <c r="F46" s="67"/>
      <c r="G46" s="78" t="s">
        <v>25</v>
      </c>
      <c r="H46" s="78" t="s">
        <v>25</v>
      </c>
      <c r="I46" s="78" t="s">
        <v>25</v>
      </c>
      <c r="J46" s="79"/>
      <c r="K46" s="79"/>
      <c r="V46" s="264"/>
      <c r="W46" s="266"/>
      <c r="X46" s="266"/>
      <c r="Y46" s="266"/>
      <c r="Z46" s="265"/>
      <c r="AA46" s="267"/>
      <c r="AB46" s="58"/>
      <c r="AC46" s="58"/>
      <c r="AD46" s="58"/>
    </row>
    <row r="47" spans="1:30" ht="33" customHeight="1">
      <c r="A47" s="67"/>
      <c r="B47" s="421" t="s">
        <v>143</v>
      </c>
      <c r="C47" s="421"/>
      <c r="D47" s="421"/>
      <c r="E47" s="421"/>
      <c r="F47" s="421"/>
      <c r="G47" s="80">
        <f>G49+G50</f>
        <v>12.58</v>
      </c>
      <c r="H47" s="81">
        <f>ROUND(G47*C42,2)-0.01</f>
        <v>4592.95</v>
      </c>
      <c r="I47" s="81">
        <f>N48+O48</f>
        <v>3358.55</v>
      </c>
      <c r="J47" s="82">
        <f>J49+J50</f>
        <v>2632.371</v>
      </c>
      <c r="K47" s="82">
        <f>K49+K50</f>
        <v>726.1790000000001</v>
      </c>
      <c r="L47" s="226" t="s">
        <v>223</v>
      </c>
      <c r="M47" s="226" t="s">
        <v>224</v>
      </c>
      <c r="N47" s="316" t="s">
        <v>233</v>
      </c>
      <c r="O47" s="316" t="s">
        <v>234</v>
      </c>
      <c r="P47" s="142" t="s">
        <v>183</v>
      </c>
      <c r="Q47" s="316" t="s">
        <v>235</v>
      </c>
      <c r="R47" s="316" t="s">
        <v>236</v>
      </c>
      <c r="V47" s="264"/>
      <c r="W47" s="266"/>
      <c r="X47" s="266"/>
      <c r="Y47" s="266"/>
      <c r="Z47" s="265"/>
      <c r="AA47" s="267"/>
      <c r="AB47" s="58"/>
      <c r="AC47" s="58"/>
      <c r="AD47" s="58"/>
    </row>
    <row r="48" spans="1:30" ht="18" customHeight="1">
      <c r="A48" s="67"/>
      <c r="B48" s="422" t="s">
        <v>147</v>
      </c>
      <c r="C48" s="423"/>
      <c r="D48" s="423"/>
      <c r="E48" s="423"/>
      <c r="F48" s="424"/>
      <c r="G48" s="80"/>
      <c r="H48" s="84"/>
      <c r="I48" s="84"/>
      <c r="J48" s="79"/>
      <c r="K48" s="79"/>
      <c r="L48" s="310">
        <v>12274.300000000001</v>
      </c>
      <c r="M48" s="310">
        <v>13508.7</v>
      </c>
      <c r="N48" s="225">
        <v>3358.55</v>
      </c>
      <c r="O48" s="225">
        <v>0</v>
      </c>
      <c r="P48" s="225">
        <v>0</v>
      </c>
      <c r="Q48" s="225">
        <v>0</v>
      </c>
      <c r="R48" s="225">
        <v>377.37</v>
      </c>
      <c r="V48" s="264"/>
      <c r="W48" s="266"/>
      <c r="X48" s="266"/>
      <c r="Y48" s="266"/>
      <c r="Z48" s="265"/>
      <c r="AA48" s="267"/>
      <c r="AB48" s="58"/>
      <c r="AC48" s="58"/>
      <c r="AD48" s="58"/>
    </row>
    <row r="49" spans="1:30" ht="18" customHeight="1">
      <c r="A49" s="67"/>
      <c r="B49" s="425" t="s">
        <v>11</v>
      </c>
      <c r="C49" s="425"/>
      <c r="D49" s="425"/>
      <c r="E49" s="425"/>
      <c r="F49" s="425"/>
      <c r="G49" s="80">
        <f>G59</f>
        <v>7.21</v>
      </c>
      <c r="H49" s="84">
        <f>ROUND(G49*C42,2)</f>
        <v>2632.37</v>
      </c>
      <c r="I49" s="288">
        <f>H49</f>
        <v>2632.37</v>
      </c>
      <c r="J49" s="82">
        <f>H59</f>
        <v>2632.371</v>
      </c>
      <c r="K49" s="82">
        <f>I49-J49</f>
        <v>-0.0010000000002037268</v>
      </c>
      <c r="V49" s="264"/>
      <c r="W49" s="266"/>
      <c r="X49" s="266"/>
      <c r="Y49" s="266"/>
      <c r="Z49" s="265"/>
      <c r="AA49" s="267"/>
      <c r="AB49" s="58"/>
      <c r="AC49" s="58"/>
      <c r="AD49" s="58"/>
    </row>
    <row r="50" spans="1:30" ht="18.75">
      <c r="A50" s="67"/>
      <c r="B50" s="425" t="s">
        <v>27</v>
      </c>
      <c r="C50" s="425"/>
      <c r="D50" s="425"/>
      <c r="E50" s="425"/>
      <c r="F50" s="425"/>
      <c r="G50" s="80">
        <v>5.37</v>
      </c>
      <c r="H50" s="84">
        <f>ROUND(G50*C42,2)</f>
        <v>1960.59</v>
      </c>
      <c r="I50" s="288">
        <f>I47-I49</f>
        <v>726.1800000000003</v>
      </c>
      <c r="J50" s="82">
        <f>H66</f>
        <v>0</v>
      </c>
      <c r="K50" s="82">
        <f>I50-J50</f>
        <v>726.1800000000003</v>
      </c>
      <c r="V50" s="264"/>
      <c r="W50" s="266"/>
      <c r="X50" s="266"/>
      <c r="Y50" s="266"/>
      <c r="Z50" s="265"/>
      <c r="AA50" s="267"/>
      <c r="AB50" s="58"/>
      <c r="AC50" s="58"/>
      <c r="AD50" s="58"/>
    </row>
    <row r="51" spans="1:30" ht="39" customHeight="1">
      <c r="A51" s="67"/>
      <c r="B51" s="47"/>
      <c r="C51" s="47"/>
      <c r="D51" s="47"/>
      <c r="E51" s="47"/>
      <c r="F51" s="47"/>
      <c r="G51" s="47"/>
      <c r="H51" s="47"/>
      <c r="I51" s="47"/>
      <c r="J51" s="47"/>
      <c r="K51" s="47"/>
      <c r="V51" s="264"/>
      <c r="W51" s="266"/>
      <c r="X51" s="266"/>
      <c r="Y51" s="266"/>
      <c r="Z51" s="265"/>
      <c r="AA51" s="267"/>
      <c r="AB51" s="58"/>
      <c r="AC51" s="58"/>
      <c r="AD51" s="58"/>
    </row>
    <row r="52" spans="1:30" ht="18" customHeight="1">
      <c r="A52" s="47"/>
      <c r="B52" s="68"/>
      <c r="C52" s="70"/>
      <c r="D52" s="67"/>
      <c r="E52" s="67"/>
      <c r="F52" s="67"/>
      <c r="G52" s="140" t="s">
        <v>178</v>
      </c>
      <c r="H52" s="140" t="s">
        <v>1</v>
      </c>
      <c r="I52" s="140" t="s">
        <v>2</v>
      </c>
      <c r="J52" s="141" t="s">
        <v>179</v>
      </c>
      <c r="K52" s="141" t="s">
        <v>221</v>
      </c>
      <c r="V52" s="264"/>
      <c r="W52" s="266"/>
      <c r="X52" s="266"/>
      <c r="Y52" s="266"/>
      <c r="Z52" s="265"/>
      <c r="AA52" s="267"/>
      <c r="AB52" s="58"/>
      <c r="AC52" s="58"/>
      <c r="AD52" s="58"/>
    </row>
    <row r="53" spans="2:30" s="49" customFormat="1" ht="18" customHeight="1">
      <c r="B53" s="426" t="s">
        <v>177</v>
      </c>
      <c r="C53" s="426"/>
      <c r="D53" s="426"/>
      <c r="E53" s="426"/>
      <c r="F53" s="455"/>
      <c r="G53" s="140">
        <f>'05 15 г'!J53</f>
        <v>377.36999999999983</v>
      </c>
      <c r="H53" s="140">
        <f>P48</f>
        <v>0</v>
      </c>
      <c r="I53" s="140">
        <f>Q48</f>
        <v>0</v>
      </c>
      <c r="J53" s="139">
        <f>G53+H53-I53</f>
        <v>377.36999999999983</v>
      </c>
      <c r="K53" s="139">
        <f>I53</f>
        <v>0</v>
      </c>
      <c r="L53" s="317" t="s">
        <v>237</v>
      </c>
      <c r="V53" s="270"/>
      <c r="W53" s="271"/>
      <c r="X53" s="271"/>
      <c r="Y53" s="271"/>
      <c r="Z53" s="271"/>
      <c r="AA53" s="271"/>
      <c r="AB53" s="52"/>
      <c r="AC53" s="52"/>
      <c r="AD53" s="52"/>
    </row>
    <row r="54" spans="1:30" ht="18" customHeight="1">
      <c r="A54" s="47"/>
      <c r="B54" s="90"/>
      <c r="C54" s="90"/>
      <c r="D54" s="167"/>
      <c r="E54" s="167"/>
      <c r="F54" s="167"/>
      <c r="G54" s="91"/>
      <c r="H54" s="92"/>
      <c r="I54" s="92"/>
      <c r="J54" s="93"/>
      <c r="K54" s="244"/>
      <c r="V54" s="58"/>
      <c r="W54" s="58"/>
      <c r="X54" s="58"/>
      <c r="Y54" s="58"/>
      <c r="Z54" s="58"/>
      <c r="AA54" s="58"/>
      <c r="AB54" s="58"/>
      <c r="AC54" s="58"/>
      <c r="AD54" s="58"/>
    </row>
    <row r="55" spans="1:30" ht="56.25" customHeight="1">
      <c r="A55" s="47"/>
      <c r="B55" s="68"/>
      <c r="C55" s="70"/>
      <c r="D55" s="67"/>
      <c r="E55" s="67"/>
      <c r="F55" s="67"/>
      <c r="G55" s="68"/>
      <c r="H55" s="68"/>
      <c r="I55" s="67"/>
      <c r="J55" s="47"/>
      <c r="K55" s="47"/>
      <c r="V55" s="58"/>
      <c r="W55" s="58"/>
      <c r="X55" s="58"/>
      <c r="Y55" s="58"/>
      <c r="Z55" s="58"/>
      <c r="AA55" s="58"/>
      <c r="AB55" s="58"/>
      <c r="AC55" s="58"/>
      <c r="AD55" s="58"/>
    </row>
    <row r="56" spans="1:11" ht="18.75">
      <c r="A56" s="67"/>
      <c r="B56" s="47"/>
      <c r="C56" s="95"/>
      <c r="D56" s="96"/>
      <c r="E56" s="96"/>
      <c r="F56" s="96"/>
      <c r="G56" s="97" t="s">
        <v>140</v>
      </c>
      <c r="H56" s="97" t="s">
        <v>149</v>
      </c>
      <c r="I56" s="67"/>
      <c r="J56" s="47"/>
      <c r="K56" s="47"/>
    </row>
    <row r="57" spans="1:11" ht="18.75">
      <c r="A57" s="67"/>
      <c r="B57" s="47"/>
      <c r="C57" s="95"/>
      <c r="D57" s="96"/>
      <c r="E57" s="96"/>
      <c r="F57" s="96"/>
      <c r="G57" s="78" t="s">
        <v>25</v>
      </c>
      <c r="H57" s="78" t="s">
        <v>25</v>
      </c>
      <c r="I57" s="67"/>
      <c r="J57" s="47"/>
      <c r="K57" s="47"/>
    </row>
    <row r="58" spans="1:12" ht="36.75" customHeight="1">
      <c r="A58" s="98" t="s">
        <v>150</v>
      </c>
      <c r="B58" s="456" t="s">
        <v>176</v>
      </c>
      <c r="C58" s="457"/>
      <c r="D58" s="457"/>
      <c r="E58" s="457"/>
      <c r="F58" s="457"/>
      <c r="G58" s="50"/>
      <c r="H58" s="81">
        <f>ROUND(H59+H66,2)</f>
        <v>2632.37</v>
      </c>
      <c r="I58" s="67"/>
      <c r="J58" s="47"/>
      <c r="K58" s="47"/>
      <c r="L58" s="99">
        <f>I47-H58</f>
        <v>726.1800000000003</v>
      </c>
    </row>
    <row r="59" spans="1:12" ht="18.75">
      <c r="A59" s="100" t="s">
        <v>152</v>
      </c>
      <c r="B59" s="428" t="s">
        <v>153</v>
      </c>
      <c r="C59" s="429"/>
      <c r="D59" s="429"/>
      <c r="E59" s="429"/>
      <c r="F59" s="430"/>
      <c r="G59" s="318">
        <f>G60+G61+G63+G65</f>
        <v>7.21</v>
      </c>
      <c r="H59" s="306">
        <f>H60+H61+H63+H65</f>
        <v>2632.371</v>
      </c>
      <c r="I59" s="67"/>
      <c r="J59" s="47"/>
      <c r="K59" s="47"/>
      <c r="L59" s="103" t="e">
        <f>G72+L58</f>
        <v>#VALUE!</v>
      </c>
    </row>
    <row r="60" spans="1:11" ht="34.5" customHeight="1">
      <c r="A60" s="307" t="s">
        <v>154</v>
      </c>
      <c r="B60" s="431" t="s">
        <v>155</v>
      </c>
      <c r="C60" s="432"/>
      <c r="D60" s="432"/>
      <c r="E60" s="432"/>
      <c r="F60" s="432"/>
      <c r="G60" s="305">
        <v>1.34</v>
      </c>
      <c r="H60" s="306">
        <f>ROUND(G60*C42,2)</f>
        <v>489.23</v>
      </c>
      <c r="I60" s="67"/>
      <c r="J60" s="47"/>
      <c r="K60" s="106"/>
    </row>
    <row r="61" spans="1:11" ht="18.75">
      <c r="A61" s="425" t="s">
        <v>156</v>
      </c>
      <c r="B61" s="433" t="s">
        <v>157</v>
      </c>
      <c r="C61" s="434"/>
      <c r="D61" s="434"/>
      <c r="E61" s="434"/>
      <c r="F61" s="434"/>
      <c r="G61" s="435">
        <v>2.02</v>
      </c>
      <c r="H61" s="436">
        <f>ROUND(G61*C42,2)+0.01</f>
        <v>737.51</v>
      </c>
      <c r="I61" s="67"/>
      <c r="J61" s="47"/>
      <c r="K61" s="47"/>
    </row>
    <row r="62" spans="1:11" ht="18.75" customHeight="1">
      <c r="A62" s="425"/>
      <c r="B62" s="434"/>
      <c r="C62" s="434"/>
      <c r="D62" s="434"/>
      <c r="E62" s="434"/>
      <c r="F62" s="434"/>
      <c r="G62" s="435"/>
      <c r="H62" s="436"/>
      <c r="I62" s="67"/>
      <c r="J62" s="47"/>
      <c r="K62" s="47"/>
    </row>
    <row r="63" spans="1:11" ht="21" customHeight="1">
      <c r="A63" s="425" t="s">
        <v>158</v>
      </c>
      <c r="B63" s="433" t="s">
        <v>159</v>
      </c>
      <c r="C63" s="434"/>
      <c r="D63" s="434"/>
      <c r="E63" s="434"/>
      <c r="F63" s="434"/>
      <c r="G63" s="435">
        <v>1.31</v>
      </c>
      <c r="H63" s="436">
        <f>G63*C42</f>
        <v>478.28100000000006</v>
      </c>
      <c r="I63" s="67"/>
      <c r="J63" s="47"/>
      <c r="K63" s="47"/>
    </row>
    <row r="64" spans="1:11" ht="18.75">
      <c r="A64" s="425"/>
      <c r="B64" s="434"/>
      <c r="C64" s="434"/>
      <c r="D64" s="434"/>
      <c r="E64" s="434"/>
      <c r="F64" s="434"/>
      <c r="G64" s="435"/>
      <c r="H64" s="436"/>
      <c r="I64" s="67"/>
      <c r="J64" s="47"/>
      <c r="K64" s="47"/>
    </row>
    <row r="65" spans="1:11" ht="37.5">
      <c r="A65" s="307" t="s">
        <v>160</v>
      </c>
      <c r="B65" s="434" t="s">
        <v>161</v>
      </c>
      <c r="C65" s="434"/>
      <c r="D65" s="434"/>
      <c r="E65" s="434"/>
      <c r="F65" s="434"/>
      <c r="G65" s="97">
        <v>2.54</v>
      </c>
      <c r="H65" s="107">
        <f>ROUND(G65*C42,2)</f>
        <v>927.35</v>
      </c>
      <c r="I65" s="67"/>
      <c r="J65" s="47"/>
      <c r="K65" s="47"/>
    </row>
    <row r="66" spans="1:11" ht="18.75">
      <c r="A66" s="81" t="s">
        <v>162</v>
      </c>
      <c r="B66" s="437" t="s">
        <v>163</v>
      </c>
      <c r="C66" s="438"/>
      <c r="D66" s="438"/>
      <c r="E66" s="438"/>
      <c r="F66" s="438"/>
      <c r="G66" s="81"/>
      <c r="H66" s="81">
        <f>H68+H69+H70</f>
        <v>0</v>
      </c>
      <c r="I66" s="67"/>
      <c r="J66" s="47"/>
      <c r="K66" s="47"/>
    </row>
    <row r="67" spans="1:11" ht="38.25" customHeight="1">
      <c r="A67" s="108"/>
      <c r="B67" s="439" t="s">
        <v>182</v>
      </c>
      <c r="C67" s="432"/>
      <c r="D67" s="432"/>
      <c r="E67" s="432"/>
      <c r="F67" s="432"/>
      <c r="G67" s="109"/>
      <c r="H67" s="109"/>
      <c r="I67" s="67"/>
      <c r="J67" s="47"/>
      <c r="K67" s="47"/>
    </row>
    <row r="68" spans="1:11" ht="18.75" customHeight="1">
      <c r="A68" s="108"/>
      <c r="B68" s="440" t="s">
        <v>232</v>
      </c>
      <c r="C68" s="441"/>
      <c r="D68" s="441"/>
      <c r="E68" s="441"/>
      <c r="F68" s="442"/>
      <c r="G68" s="107"/>
      <c r="H68" s="110"/>
      <c r="I68" s="67"/>
      <c r="J68" s="47"/>
      <c r="K68" s="47"/>
    </row>
    <row r="69" spans="1:11" ht="15" customHeight="1">
      <c r="A69" s="108"/>
      <c r="B69" s="440" t="s">
        <v>175</v>
      </c>
      <c r="C69" s="441"/>
      <c r="D69" s="441"/>
      <c r="E69" s="441"/>
      <c r="F69" s="442"/>
      <c r="G69" s="107"/>
      <c r="H69" s="110"/>
      <c r="I69" s="67"/>
      <c r="J69" s="47"/>
      <c r="K69" s="47"/>
    </row>
    <row r="70" spans="1:11" ht="18.75" customHeight="1">
      <c r="A70" s="108"/>
      <c r="B70" s="440" t="s">
        <v>175</v>
      </c>
      <c r="C70" s="441"/>
      <c r="D70" s="441"/>
      <c r="E70" s="441"/>
      <c r="F70" s="442"/>
      <c r="G70" s="107"/>
      <c r="H70" s="110"/>
      <c r="I70" s="67"/>
      <c r="J70" s="47"/>
      <c r="K70" s="47"/>
    </row>
    <row r="71" spans="1:11" ht="18.75">
      <c r="A71" s="108"/>
      <c r="B71" s="111"/>
      <c r="C71" s="112"/>
      <c r="D71" s="112"/>
      <c r="E71" s="112"/>
      <c r="F71" s="112"/>
      <c r="G71" s="114"/>
      <c r="H71" s="67"/>
      <c r="I71" s="67"/>
      <c r="J71" s="47"/>
      <c r="K71" s="47"/>
    </row>
    <row r="72" spans="1:11" ht="18.75">
      <c r="A72" s="108"/>
      <c r="B72" s="111"/>
      <c r="C72" s="112"/>
      <c r="D72" s="112"/>
      <c r="E72" s="112"/>
      <c r="F72" s="112"/>
      <c r="G72" s="443" t="s">
        <v>27</v>
      </c>
      <c r="H72" s="444"/>
      <c r="I72" s="452" t="s">
        <v>148</v>
      </c>
      <c r="J72" s="444"/>
      <c r="K72" s="47"/>
    </row>
    <row r="73" spans="1:11" ht="18.75">
      <c r="A73" s="108"/>
      <c r="B73" s="111"/>
      <c r="C73" s="112"/>
      <c r="D73" s="112"/>
      <c r="E73" s="112"/>
      <c r="F73" s="112"/>
      <c r="G73" s="453" t="s">
        <v>25</v>
      </c>
      <c r="H73" s="454"/>
      <c r="I73" s="453" t="s">
        <v>25</v>
      </c>
      <c r="J73" s="454"/>
      <c r="K73" s="47"/>
    </row>
    <row r="74" spans="1:13" s="58" customFormat="1" ht="18.75">
      <c r="A74" s="108"/>
      <c r="B74" s="461" t="s">
        <v>228</v>
      </c>
      <c r="C74" s="462"/>
      <c r="D74" s="462"/>
      <c r="E74" s="462"/>
      <c r="F74" s="463"/>
      <c r="G74" s="435">
        <f>'05 15 г'!G75:H75</f>
        <v>-32420.909999999996</v>
      </c>
      <c r="H74" s="447"/>
      <c r="I74" s="435">
        <f>'05 15 г'!I75:J75</f>
        <v>0</v>
      </c>
      <c r="J74" s="447"/>
      <c r="K74" s="55"/>
      <c r="L74" s="115" t="s">
        <v>168</v>
      </c>
      <c r="M74" s="115" t="s">
        <v>169</v>
      </c>
    </row>
    <row r="75" spans="1:13" ht="18.75">
      <c r="A75" s="68"/>
      <c r="B75" s="461" t="s">
        <v>229</v>
      </c>
      <c r="C75" s="462"/>
      <c r="D75" s="462"/>
      <c r="E75" s="462"/>
      <c r="F75" s="463"/>
      <c r="G75" s="435">
        <f>G74+I47-H58+K53</f>
        <v>-31694.729999999996</v>
      </c>
      <c r="H75" s="447"/>
      <c r="I75" s="448">
        <f>I74+I53-K53</f>
        <v>0</v>
      </c>
      <c r="J75" s="447"/>
      <c r="K75" s="47"/>
      <c r="L75" s="85">
        <f>G75</f>
        <v>-31694.729999999996</v>
      </c>
      <c r="M75" s="85">
        <f>I75</f>
        <v>0</v>
      </c>
    </row>
    <row r="76" spans="1:11" ht="18.75">
      <c r="A76" s="67"/>
      <c r="B76" s="67"/>
      <c r="C76" s="67"/>
      <c r="D76" s="67"/>
      <c r="E76" s="67"/>
      <c r="F76" s="67"/>
      <c r="G76" s="69"/>
      <c r="H76" s="69"/>
      <c r="I76" s="67"/>
      <c r="J76" s="47"/>
      <c r="K76" s="47"/>
    </row>
    <row r="77" spans="1:17" ht="4.5" customHeight="1">
      <c r="A77" s="67"/>
      <c r="B77" s="47"/>
      <c r="C77" s="47"/>
      <c r="D77" s="47"/>
      <c r="E77" s="47"/>
      <c r="F77" s="47"/>
      <c r="G77" s="116"/>
      <c r="H77" s="117" t="s">
        <v>171</v>
      </c>
      <c r="I77" s="67"/>
      <c r="J77" s="47"/>
      <c r="K77" s="47"/>
      <c r="L77" s="459"/>
      <c r="M77" s="460"/>
      <c r="N77" s="460"/>
      <c r="O77" s="460"/>
      <c r="P77" s="460"/>
      <c r="Q77" s="460"/>
    </row>
    <row r="78" spans="1:17" ht="18.75">
      <c r="A78" s="67"/>
      <c r="B78" s="111"/>
      <c r="C78" s="112"/>
      <c r="D78" s="112"/>
      <c r="E78" s="112"/>
      <c r="F78" s="112"/>
      <c r="G78" s="453" t="s">
        <v>25</v>
      </c>
      <c r="H78" s="454"/>
      <c r="I78" s="453" t="s">
        <v>25</v>
      </c>
      <c r="J78" s="454"/>
      <c r="K78" s="47"/>
      <c r="L78" s="184"/>
      <c r="M78" s="185"/>
      <c r="N78" s="185"/>
      <c r="O78" s="185"/>
      <c r="P78" s="185"/>
      <c r="Q78" s="185"/>
    </row>
    <row r="79" spans="1:17" ht="18.75">
      <c r="A79" s="67"/>
      <c r="B79" s="445" t="s">
        <v>227</v>
      </c>
      <c r="C79" s="438"/>
      <c r="D79" s="438"/>
      <c r="E79" s="438"/>
      <c r="F79" s="446"/>
      <c r="G79" s="435">
        <f>L48</f>
        <v>12274.300000000001</v>
      </c>
      <c r="H79" s="447"/>
      <c r="I79" s="435">
        <f>M48</f>
        <v>13508.7</v>
      </c>
      <c r="J79" s="447"/>
      <c r="K79" s="47"/>
      <c r="L79" s="222" t="s">
        <v>225</v>
      </c>
      <c r="M79" s="223">
        <f>G79+H47-I47-I79+M80</f>
        <v>0</v>
      </c>
      <c r="N79" s="185"/>
      <c r="O79" s="185"/>
      <c r="P79" s="185"/>
      <c r="Q79" s="185"/>
    </row>
    <row r="80" spans="1:17" ht="18.75">
      <c r="A80" s="67"/>
      <c r="B80" s="47"/>
      <c r="C80" s="47"/>
      <c r="D80" s="47"/>
      <c r="E80" s="47"/>
      <c r="F80" s="47"/>
      <c r="G80" s="47"/>
      <c r="H80" s="67"/>
      <c r="I80" s="67"/>
      <c r="J80" s="47"/>
      <c r="K80" s="47"/>
      <c r="L80" s="227" t="s">
        <v>226</v>
      </c>
      <c r="M80" s="185">
        <v>0</v>
      </c>
      <c r="N80" s="185"/>
      <c r="O80" s="185"/>
      <c r="P80" s="185"/>
      <c r="Q80" s="185"/>
    </row>
    <row r="81" spans="1:17" ht="18.75">
      <c r="A81" s="221" t="s">
        <v>220</v>
      </c>
      <c r="B81" s="47"/>
      <c r="C81" s="47"/>
      <c r="D81" s="47"/>
      <c r="E81" s="47"/>
      <c r="F81" s="47"/>
      <c r="G81" s="47"/>
      <c r="H81" s="67"/>
      <c r="I81" s="67"/>
      <c r="J81" s="47"/>
      <c r="K81" s="47"/>
      <c r="L81" s="184"/>
      <c r="M81" s="185"/>
      <c r="N81" s="185"/>
      <c r="O81" s="185"/>
      <c r="P81" s="185"/>
      <c r="Q81" s="185"/>
    </row>
    <row r="82" spans="1:17" ht="18.75">
      <c r="A82" s="187" t="s">
        <v>212</v>
      </c>
      <c r="B82" s="47"/>
      <c r="C82" s="47"/>
      <c r="D82" s="47"/>
      <c r="E82" s="47"/>
      <c r="F82" s="47"/>
      <c r="G82" s="47"/>
      <c r="H82" s="67"/>
      <c r="I82" s="228" t="s">
        <v>31</v>
      </c>
      <c r="J82" s="47"/>
      <c r="K82" s="47"/>
      <c r="L82" s="184"/>
      <c r="M82" s="185"/>
      <c r="N82" s="185"/>
      <c r="O82" s="186"/>
      <c r="P82" s="186"/>
      <c r="Q82" s="185"/>
    </row>
    <row r="83" spans="1:17" ht="18.75">
      <c r="A83" s="187" t="s">
        <v>213</v>
      </c>
      <c r="B83" s="47"/>
      <c r="C83" s="47"/>
      <c r="D83" s="47"/>
      <c r="E83" s="47"/>
      <c r="G83" s="47"/>
      <c r="H83" s="67"/>
      <c r="I83" s="228" t="s">
        <v>173</v>
      </c>
      <c r="J83" s="47"/>
      <c r="L83" s="184"/>
      <c r="M83" s="185"/>
      <c r="N83" s="185"/>
      <c r="O83" s="185"/>
      <c r="P83" s="185"/>
      <c r="Q83" s="185"/>
    </row>
    <row r="84" spans="8:17" ht="18.75">
      <c r="H84" s="47"/>
      <c r="I84" s="47"/>
      <c r="J84" s="47"/>
      <c r="K84" s="47"/>
      <c r="L84" s="184"/>
      <c r="M84" s="128"/>
      <c r="N84" s="58"/>
      <c r="O84" s="58"/>
      <c r="P84" s="58"/>
      <c r="Q84" s="128"/>
    </row>
    <row r="85" spans="1:17" ht="18.7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58"/>
      <c r="M85" s="128"/>
      <c r="N85" s="58"/>
      <c r="O85" s="58"/>
      <c r="P85" s="58"/>
      <c r="Q85" s="58"/>
    </row>
  </sheetData>
  <sheetProtection password="ECC7" sheet="1" formatCells="0" formatColumns="0" formatRows="0" insertColumns="0" insertRows="0" insertHyperlinks="0" deleteColumns="0" deleteRows="0" sort="0" autoFilter="0" pivotTables="0"/>
  <mergeCells count="41">
    <mergeCell ref="B79:F79"/>
    <mergeCell ref="G79:H79"/>
    <mergeCell ref="I79:J79"/>
    <mergeCell ref="B75:F75"/>
    <mergeCell ref="G75:H75"/>
    <mergeCell ref="I75:J75"/>
    <mergeCell ref="L77:Q77"/>
    <mergeCell ref="G78:H78"/>
    <mergeCell ref="I78:J78"/>
    <mergeCell ref="G72:H72"/>
    <mergeCell ref="I72:J72"/>
    <mergeCell ref="G73:H73"/>
    <mergeCell ref="I73:J73"/>
    <mergeCell ref="B74:F74"/>
    <mergeCell ref="G74:H74"/>
    <mergeCell ref="I74:J74"/>
    <mergeCell ref="B65:F65"/>
    <mergeCell ref="B66:F66"/>
    <mergeCell ref="B67:F67"/>
    <mergeCell ref="B68:F68"/>
    <mergeCell ref="B69:F69"/>
    <mergeCell ref="B70:F70"/>
    <mergeCell ref="G61:G62"/>
    <mergeCell ref="H61:H62"/>
    <mergeCell ref="A63:A64"/>
    <mergeCell ref="B63:F64"/>
    <mergeCell ref="G63:G64"/>
    <mergeCell ref="H63:H64"/>
    <mergeCell ref="B50:F50"/>
    <mergeCell ref="B53:F53"/>
    <mergeCell ref="B58:F58"/>
    <mergeCell ref="B59:F59"/>
    <mergeCell ref="B60:F60"/>
    <mergeCell ref="A61:A62"/>
    <mergeCell ref="B61:F62"/>
    <mergeCell ref="C14:D15"/>
    <mergeCell ref="A35:K36"/>
    <mergeCell ref="W39:AA39"/>
    <mergeCell ref="B47:F47"/>
    <mergeCell ref="B48:F48"/>
    <mergeCell ref="B49:F4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A1:AD85"/>
  <sheetViews>
    <sheetView view="pageBreakPreview" zoomScale="80" zoomScaleSheetLayoutView="80" zoomScalePageLayoutView="0" workbookViewId="0" topLeftCell="A52">
      <selection activeCell="I50" sqref="I50"/>
    </sheetView>
  </sheetViews>
  <sheetFormatPr defaultColWidth="9.140625" defaultRowHeight="15" outlineLevelCol="1"/>
  <cols>
    <col min="1" max="1" width="6.8515625" style="125" customWidth="1"/>
    <col min="2" max="2" width="10.00390625" style="48" customWidth="1"/>
    <col min="3" max="3" width="12.57421875" style="48" customWidth="1"/>
    <col min="4" max="4" width="10.57421875" style="48" customWidth="1"/>
    <col min="5" max="5" width="10.28125" style="48" customWidth="1"/>
    <col min="6" max="6" width="8.00390625" style="48" customWidth="1"/>
    <col min="7" max="7" width="11.140625" style="48" customWidth="1"/>
    <col min="8" max="8" width="13.00390625" style="48" customWidth="1"/>
    <col min="9" max="9" width="12.00390625" style="48" customWidth="1"/>
    <col min="10" max="10" width="14.28125" style="48" customWidth="1"/>
    <col min="11" max="11" width="18.421875" style="48" customWidth="1"/>
    <col min="12" max="12" width="13.421875" style="48" hidden="1" customWidth="1" outlineLevel="1"/>
    <col min="13" max="13" width="10.00390625" style="48" hidden="1" customWidth="1" outlineLevel="1"/>
    <col min="14" max="14" width="11.421875" style="48" hidden="1" customWidth="1" outlineLevel="1"/>
    <col min="15" max="15" width="10.28125" style="48" hidden="1" customWidth="1" outlineLevel="1"/>
    <col min="16" max="16" width="9.8515625" style="48" hidden="1" customWidth="1" outlineLevel="1"/>
    <col min="17" max="17" width="10.00390625" style="48" hidden="1" customWidth="1" outlineLevel="1"/>
    <col min="18" max="18" width="9.57421875" style="48" hidden="1" customWidth="1" outlineLevel="1"/>
    <col min="19" max="19" width="9.140625" style="48" customWidth="1" collapsed="1"/>
    <col min="20" max="20" width="9.28125" style="48" customWidth="1"/>
    <col min="21" max="22" width="9.140625" style="48" customWidth="1"/>
    <col min="23" max="23" width="11.140625" style="48" bestFit="1" customWidth="1"/>
    <col min="24" max="27" width="13.140625" style="48" bestFit="1" customWidth="1"/>
    <col min="28" max="43" width="9.140625" style="48" customWidth="1"/>
    <col min="44" max="44" width="3.7109375" style="48" customWidth="1"/>
    <col min="45" max="16384" width="9.140625" style="48" customWidth="1"/>
  </cols>
  <sheetData>
    <row r="1" spans="1:11" ht="12.75" customHeight="1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.75" hidden="1">
      <c r="A2" s="47"/>
      <c r="B2" s="49" t="s">
        <v>125</v>
      </c>
      <c r="C2" s="49"/>
      <c r="D2" s="49" t="s">
        <v>126</v>
      </c>
      <c r="E2" s="49"/>
      <c r="F2" s="49" t="s">
        <v>127</v>
      </c>
      <c r="G2" s="49"/>
      <c r="H2" s="49"/>
      <c r="I2" s="47"/>
      <c r="J2" s="47"/>
      <c r="K2" s="47"/>
    </row>
    <row r="3" spans="1:11" ht="18.75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.5" customHeight="1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8.75" hidden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8.75" hidden="1">
      <c r="A6" s="47"/>
      <c r="B6" s="50"/>
      <c r="C6" s="51" t="s">
        <v>0</v>
      </c>
      <c r="D6" s="51" t="s">
        <v>1</v>
      </c>
      <c r="E6" s="51"/>
      <c r="F6" s="51" t="s">
        <v>2</v>
      </c>
      <c r="G6" s="51" t="s">
        <v>3</v>
      </c>
      <c r="H6" s="51" t="s">
        <v>4</v>
      </c>
      <c r="I6" s="51" t="s">
        <v>5</v>
      </c>
      <c r="J6" s="51"/>
      <c r="K6" s="52"/>
    </row>
    <row r="7" spans="1:11" ht="18.75" hidden="1">
      <c r="A7" s="47"/>
      <c r="B7" s="50"/>
      <c r="C7" s="51" t="s">
        <v>6</v>
      </c>
      <c r="D7" s="51"/>
      <c r="E7" s="51"/>
      <c r="F7" s="51"/>
      <c r="G7" s="51" t="s">
        <v>7</v>
      </c>
      <c r="H7" s="51" t="s">
        <v>8</v>
      </c>
      <c r="I7" s="51" t="s">
        <v>9</v>
      </c>
      <c r="J7" s="51"/>
      <c r="K7" s="52"/>
    </row>
    <row r="8" spans="1:11" ht="18.75" hidden="1">
      <c r="A8" s="47"/>
      <c r="B8" s="50" t="s">
        <v>128</v>
      </c>
      <c r="C8" s="53">
        <v>48.28</v>
      </c>
      <c r="D8" s="53">
        <v>0</v>
      </c>
      <c r="E8" s="53"/>
      <c r="F8" s="54"/>
      <c r="G8" s="50"/>
      <c r="H8" s="53">
        <v>0</v>
      </c>
      <c r="I8" s="54">
        <v>48.28</v>
      </c>
      <c r="J8" s="50"/>
      <c r="K8" s="55"/>
    </row>
    <row r="9" spans="1:11" ht="18.75" hidden="1">
      <c r="A9" s="47"/>
      <c r="B9" s="50" t="s">
        <v>11</v>
      </c>
      <c r="C9" s="53">
        <v>4790.06</v>
      </c>
      <c r="D9" s="53">
        <v>3707.55</v>
      </c>
      <c r="E9" s="53"/>
      <c r="F9" s="54">
        <v>2795.32</v>
      </c>
      <c r="G9" s="50"/>
      <c r="H9" s="53">
        <v>2795.32</v>
      </c>
      <c r="I9" s="54">
        <v>5702.29</v>
      </c>
      <c r="J9" s="50"/>
      <c r="K9" s="55"/>
    </row>
    <row r="10" spans="1:11" ht="18.75" hidden="1">
      <c r="A10" s="47"/>
      <c r="B10" s="50" t="s">
        <v>12</v>
      </c>
      <c r="C10" s="50"/>
      <c r="D10" s="53">
        <f>SUM(D8:D9)</f>
        <v>3707.55</v>
      </c>
      <c r="E10" s="53"/>
      <c r="F10" s="50"/>
      <c r="G10" s="50"/>
      <c r="H10" s="53">
        <f>SUM(H8:H9)</f>
        <v>2795.32</v>
      </c>
      <c r="I10" s="50"/>
      <c r="J10" s="50"/>
      <c r="K10" s="55"/>
    </row>
    <row r="11" spans="1:11" ht="18.75" hidden="1">
      <c r="A11" s="47"/>
      <c r="B11" s="47" t="s">
        <v>129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7.5" customHeight="1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8.25" customHeight="1" hidden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8" ht="18.75" hidden="1">
      <c r="A14" s="47"/>
      <c r="B14" s="56" t="s">
        <v>95</v>
      </c>
      <c r="C14" s="416" t="s">
        <v>14</v>
      </c>
      <c r="D14" s="417"/>
      <c r="E14" s="311"/>
      <c r="F14" s="51"/>
      <c r="G14" s="51"/>
      <c r="H14" s="51"/>
      <c r="I14" s="51" t="s">
        <v>17</v>
      </c>
      <c r="J14" s="55"/>
      <c r="K14" s="55"/>
      <c r="L14" s="58"/>
      <c r="M14" s="58"/>
      <c r="N14" s="58"/>
      <c r="O14" s="58"/>
      <c r="P14" s="58"/>
      <c r="Q14" s="58"/>
      <c r="R14" s="58"/>
    </row>
    <row r="15" spans="1:18" ht="14.25" customHeight="1" hidden="1">
      <c r="A15" s="47"/>
      <c r="B15" s="59"/>
      <c r="C15" s="418"/>
      <c r="D15" s="419"/>
      <c r="E15" s="312"/>
      <c r="F15" s="51"/>
      <c r="G15" s="51"/>
      <c r="H15" s="51" t="s">
        <v>105</v>
      </c>
      <c r="I15" s="51"/>
      <c r="J15" s="55"/>
      <c r="K15" s="55"/>
      <c r="L15" s="58"/>
      <c r="M15" s="58"/>
      <c r="N15" s="58"/>
      <c r="O15" s="58"/>
      <c r="P15" s="58"/>
      <c r="Q15" s="58"/>
      <c r="R15" s="58"/>
    </row>
    <row r="16" spans="1:18" ht="3.75" customHeight="1" hidden="1">
      <c r="A16" s="47"/>
      <c r="B16" s="61"/>
      <c r="C16" s="50"/>
      <c r="D16" s="50"/>
      <c r="E16" s="50"/>
      <c r="F16" s="50"/>
      <c r="G16" s="50"/>
      <c r="H16" s="50"/>
      <c r="I16" s="50"/>
      <c r="J16" s="55"/>
      <c r="K16" s="55"/>
      <c r="L16" s="58"/>
      <c r="M16" s="58"/>
      <c r="N16" s="58"/>
      <c r="O16" s="58"/>
      <c r="P16" s="58"/>
      <c r="Q16" s="58"/>
      <c r="R16" s="58"/>
    </row>
    <row r="17" spans="1:18" ht="13.5" customHeight="1" hidden="1">
      <c r="A17" s="47"/>
      <c r="B17" s="50"/>
      <c r="C17" s="50"/>
      <c r="D17" s="50"/>
      <c r="E17" s="50"/>
      <c r="F17" s="50"/>
      <c r="G17" s="50"/>
      <c r="H17" s="50"/>
      <c r="I17" s="50"/>
      <c r="J17" s="55"/>
      <c r="K17" s="55"/>
      <c r="L17" s="58"/>
      <c r="M17" s="58"/>
      <c r="N17" s="58"/>
      <c r="O17" s="58"/>
      <c r="P17" s="58"/>
      <c r="Q17" s="58"/>
      <c r="R17" s="58"/>
    </row>
    <row r="18" spans="1:18" ht="0.75" customHeight="1" hidden="1">
      <c r="A18" s="47"/>
      <c r="B18" s="50"/>
      <c r="C18" s="50"/>
      <c r="D18" s="50"/>
      <c r="E18" s="50"/>
      <c r="F18" s="50"/>
      <c r="G18" s="50"/>
      <c r="H18" s="50"/>
      <c r="I18" s="50"/>
      <c r="J18" s="55"/>
      <c r="K18" s="55"/>
      <c r="L18" s="58"/>
      <c r="M18" s="58"/>
      <c r="N18" s="58"/>
      <c r="O18" s="58"/>
      <c r="P18" s="58"/>
      <c r="Q18" s="58"/>
      <c r="R18" s="58"/>
    </row>
    <row r="19" spans="1:18" ht="14.25" customHeight="1" hidden="1" thickBot="1">
      <c r="A19" s="47"/>
      <c r="B19" s="50"/>
      <c r="C19" s="50"/>
      <c r="D19" s="50"/>
      <c r="E19" s="50"/>
      <c r="F19" s="50"/>
      <c r="G19" s="50"/>
      <c r="H19" s="50"/>
      <c r="I19" s="50"/>
      <c r="J19" s="55"/>
      <c r="K19" s="55"/>
      <c r="L19" s="58"/>
      <c r="M19" s="58"/>
      <c r="N19" s="58"/>
      <c r="O19" s="58"/>
      <c r="P19" s="58"/>
      <c r="Q19" s="58"/>
      <c r="R19" s="58"/>
    </row>
    <row r="20" spans="1:18" ht="0.75" customHeight="1" hidden="1">
      <c r="A20" s="47"/>
      <c r="B20" s="50"/>
      <c r="C20" s="50"/>
      <c r="D20" s="50"/>
      <c r="E20" s="50"/>
      <c r="F20" s="50"/>
      <c r="G20" s="50"/>
      <c r="H20" s="50"/>
      <c r="I20" s="50"/>
      <c r="J20" s="55"/>
      <c r="K20" s="55"/>
      <c r="L20" s="58"/>
      <c r="M20" s="58"/>
      <c r="N20" s="58"/>
      <c r="O20" s="58"/>
      <c r="P20" s="58"/>
      <c r="Q20" s="58"/>
      <c r="R20" s="58"/>
    </row>
    <row r="21" spans="1:18" ht="19.5" hidden="1" thickBot="1">
      <c r="A21" s="47"/>
      <c r="B21" s="50"/>
      <c r="C21" s="50"/>
      <c r="D21" s="50"/>
      <c r="E21" s="50"/>
      <c r="F21" s="50"/>
      <c r="G21" s="62" t="s">
        <v>130</v>
      </c>
      <c r="H21" s="63" t="s">
        <v>85</v>
      </c>
      <c r="I21" s="50"/>
      <c r="J21" s="55"/>
      <c r="K21" s="55"/>
      <c r="L21" s="58"/>
      <c r="M21" s="58"/>
      <c r="N21" s="58"/>
      <c r="O21" s="58"/>
      <c r="P21" s="58"/>
      <c r="Q21" s="58"/>
      <c r="R21" s="58"/>
    </row>
    <row r="22" spans="1:18" ht="18.75" hidden="1">
      <c r="A22" s="47"/>
      <c r="B22" s="64" t="s">
        <v>63</v>
      </c>
      <c r="C22" s="64"/>
      <c r="D22" s="64"/>
      <c r="E22" s="64"/>
      <c r="F22" s="53"/>
      <c r="G22" s="50">
        <v>347.8</v>
      </c>
      <c r="H22" s="50">
        <v>7.55</v>
      </c>
      <c r="I22" s="54">
        <f>G22*H22</f>
        <v>2625.89</v>
      </c>
      <c r="J22" s="55"/>
      <c r="K22" s="55"/>
      <c r="L22" s="58"/>
      <c r="M22" s="58"/>
      <c r="N22" s="58"/>
      <c r="O22" s="58"/>
      <c r="P22" s="58"/>
      <c r="Q22" s="58"/>
      <c r="R22" s="58"/>
    </row>
    <row r="23" spans="1:18" ht="18.75" hidden="1">
      <c r="A23" s="47"/>
      <c r="B23" s="64" t="s">
        <v>64</v>
      </c>
      <c r="C23" s="64"/>
      <c r="D23" s="64"/>
      <c r="E23" s="64"/>
      <c r="F23" s="50"/>
      <c r="G23" s="50"/>
      <c r="H23" s="50"/>
      <c r="I23" s="50"/>
      <c r="J23" s="55"/>
      <c r="K23" s="55"/>
      <c r="L23" s="58"/>
      <c r="M23" s="58"/>
      <c r="N23" s="58"/>
      <c r="O23" s="58"/>
      <c r="P23" s="58"/>
      <c r="Q23" s="58"/>
      <c r="R23" s="58"/>
    </row>
    <row r="24" spans="1:18" ht="2.25" customHeight="1" hidden="1">
      <c r="A24" s="47"/>
      <c r="B24" s="64" t="s">
        <v>65</v>
      </c>
      <c r="C24" s="64" t="s">
        <v>66</v>
      </c>
      <c r="D24" s="64"/>
      <c r="E24" s="64"/>
      <c r="F24" s="50"/>
      <c r="G24" s="50"/>
      <c r="H24" s="50"/>
      <c r="I24" s="50"/>
      <c r="J24" s="55"/>
      <c r="K24" s="55"/>
      <c r="L24" s="58"/>
      <c r="M24" s="58"/>
      <c r="N24" s="58"/>
      <c r="O24" s="58"/>
      <c r="P24" s="58"/>
      <c r="Q24" s="58"/>
      <c r="R24" s="58"/>
    </row>
    <row r="25" spans="1:18" ht="14.25" customHeight="1" hidden="1">
      <c r="A25" s="47"/>
      <c r="B25" s="64" t="s">
        <v>67</v>
      </c>
      <c r="C25" s="64"/>
      <c r="D25" s="64"/>
      <c r="E25" s="64"/>
      <c r="F25" s="50"/>
      <c r="G25" s="50"/>
      <c r="H25" s="50"/>
      <c r="I25" s="50"/>
      <c r="J25" s="55"/>
      <c r="K25" s="55"/>
      <c r="L25" s="58"/>
      <c r="M25" s="58"/>
      <c r="N25" s="58"/>
      <c r="O25" s="58"/>
      <c r="P25" s="58"/>
      <c r="Q25" s="58"/>
      <c r="R25" s="58"/>
    </row>
    <row r="26" spans="1:18" ht="18.75" hidden="1">
      <c r="A26" s="47"/>
      <c r="B26" s="50"/>
      <c r="C26" s="50"/>
      <c r="D26" s="50"/>
      <c r="E26" s="50"/>
      <c r="F26" s="50"/>
      <c r="G26" s="50"/>
      <c r="H26" s="50"/>
      <c r="I26" s="50"/>
      <c r="J26" s="55"/>
      <c r="K26" s="55"/>
      <c r="L26" s="58"/>
      <c r="M26" s="58"/>
      <c r="N26" s="58"/>
      <c r="O26" s="58"/>
      <c r="P26" s="58"/>
      <c r="Q26" s="58"/>
      <c r="R26" s="58"/>
    </row>
    <row r="27" spans="1:18" ht="0.75" customHeight="1" hidden="1">
      <c r="A27" s="47"/>
      <c r="B27" s="50"/>
      <c r="C27" s="50"/>
      <c r="D27" s="50"/>
      <c r="E27" s="50"/>
      <c r="F27" s="50"/>
      <c r="G27" s="50"/>
      <c r="H27" s="50"/>
      <c r="I27" s="50"/>
      <c r="J27" s="55"/>
      <c r="K27" s="55"/>
      <c r="L27" s="58"/>
      <c r="M27" s="58"/>
      <c r="N27" s="58"/>
      <c r="O27" s="58"/>
      <c r="P27" s="58"/>
      <c r="Q27" s="58"/>
      <c r="R27" s="58"/>
    </row>
    <row r="28" spans="1:18" ht="3.75" customHeight="1" hidden="1">
      <c r="A28" s="47"/>
      <c r="B28" s="50"/>
      <c r="C28" s="50"/>
      <c r="D28" s="50"/>
      <c r="E28" s="50"/>
      <c r="F28" s="50"/>
      <c r="G28" s="50"/>
      <c r="H28" s="50"/>
      <c r="I28" s="50"/>
      <c r="J28" s="55"/>
      <c r="K28" s="55"/>
      <c r="L28" s="58"/>
      <c r="M28" s="58"/>
      <c r="N28" s="58"/>
      <c r="O28" s="58"/>
      <c r="P28" s="58"/>
      <c r="Q28" s="58"/>
      <c r="R28" s="58"/>
    </row>
    <row r="29" spans="1:18" ht="18.75" hidden="1">
      <c r="A29" s="47"/>
      <c r="B29" s="50"/>
      <c r="C29" s="50"/>
      <c r="D29" s="50"/>
      <c r="E29" s="50"/>
      <c r="F29" s="50"/>
      <c r="G29" s="50"/>
      <c r="H29" s="50"/>
      <c r="I29" s="50"/>
      <c r="J29" s="55"/>
      <c r="K29" s="55"/>
      <c r="L29" s="58"/>
      <c r="M29" s="58"/>
      <c r="N29" s="58"/>
      <c r="O29" s="58"/>
      <c r="P29" s="58"/>
      <c r="Q29" s="58"/>
      <c r="R29" s="58"/>
    </row>
    <row r="30" spans="1:18" ht="0.75" customHeight="1" hidden="1">
      <c r="A30" s="47"/>
      <c r="B30" s="50"/>
      <c r="C30" s="50"/>
      <c r="D30" s="50"/>
      <c r="E30" s="50"/>
      <c r="F30" s="50"/>
      <c r="G30" s="50"/>
      <c r="H30" s="50"/>
      <c r="I30" s="50"/>
      <c r="J30" s="55"/>
      <c r="K30" s="55"/>
      <c r="L30" s="58"/>
      <c r="M30" s="58"/>
      <c r="N30" s="58"/>
      <c r="O30" s="58"/>
      <c r="P30" s="58"/>
      <c r="Q30" s="58"/>
      <c r="R30" s="58"/>
    </row>
    <row r="31" spans="1:18" ht="18.75" hidden="1">
      <c r="A31" s="47"/>
      <c r="B31" s="50"/>
      <c r="C31" s="50"/>
      <c r="D31" s="50"/>
      <c r="E31" s="50"/>
      <c r="F31" s="50"/>
      <c r="G31" s="50"/>
      <c r="H31" s="50"/>
      <c r="I31" s="50"/>
      <c r="J31" s="55"/>
      <c r="K31" s="55"/>
      <c r="L31" s="58"/>
      <c r="M31" s="58"/>
      <c r="N31" s="58"/>
      <c r="O31" s="58"/>
      <c r="P31" s="58"/>
      <c r="Q31" s="58"/>
      <c r="R31" s="58"/>
    </row>
    <row r="32" spans="1:18" ht="18.75" hidden="1">
      <c r="A32" s="47"/>
      <c r="B32" s="50"/>
      <c r="C32" s="50"/>
      <c r="D32" s="50"/>
      <c r="E32" s="50"/>
      <c r="F32" s="50"/>
      <c r="G32" s="50"/>
      <c r="H32" s="50"/>
      <c r="I32" s="50"/>
      <c r="J32" s="55"/>
      <c r="K32" s="55"/>
      <c r="L32" s="58"/>
      <c r="M32" s="58"/>
      <c r="N32" s="58"/>
      <c r="O32" s="58"/>
      <c r="P32" s="58"/>
      <c r="Q32" s="58"/>
      <c r="R32" s="58"/>
    </row>
    <row r="33" spans="1:18" ht="18.75" hidden="1">
      <c r="A33" s="47"/>
      <c r="B33" s="50"/>
      <c r="C33" s="50"/>
      <c r="D33" s="50"/>
      <c r="E33" s="50"/>
      <c r="F33" s="50"/>
      <c r="G33" s="51"/>
      <c r="H33" s="51"/>
      <c r="I33" s="65"/>
      <c r="J33" s="55"/>
      <c r="K33" s="55"/>
      <c r="L33" s="58"/>
      <c r="M33" s="58"/>
      <c r="N33" s="58"/>
      <c r="O33" s="58"/>
      <c r="P33" s="58"/>
      <c r="Q33" s="58"/>
      <c r="R33" s="58"/>
    </row>
    <row r="34" spans="1:18" ht="18.75" hidden="1">
      <c r="A34" s="47"/>
      <c r="B34" s="50"/>
      <c r="C34" s="50"/>
      <c r="D34" s="50"/>
      <c r="E34" s="50"/>
      <c r="F34" s="50"/>
      <c r="G34" s="50"/>
      <c r="H34" s="50" t="s">
        <v>18</v>
      </c>
      <c r="I34" s="66">
        <f>SUM(I17:I33)</f>
        <v>2625.89</v>
      </c>
      <c r="J34" s="55"/>
      <c r="K34" s="55"/>
      <c r="L34" s="58"/>
      <c r="M34" s="58"/>
      <c r="N34" s="58"/>
      <c r="O34" s="58"/>
      <c r="P34" s="58"/>
      <c r="Q34" s="58"/>
      <c r="R34" s="58"/>
    </row>
    <row r="35" spans="1:11" ht="15">
      <c r="A35" s="420" t="s">
        <v>131</v>
      </c>
      <c r="B35" s="420"/>
      <c r="C35" s="420"/>
      <c r="D35" s="420"/>
      <c r="E35" s="420"/>
      <c r="F35" s="420"/>
      <c r="G35" s="420"/>
      <c r="H35" s="420"/>
      <c r="I35" s="420"/>
      <c r="J35" s="420"/>
      <c r="K35" s="420"/>
    </row>
    <row r="36" spans="1:30" ht="15">
      <c r="A36" s="420"/>
      <c r="B36" s="420"/>
      <c r="C36" s="420"/>
      <c r="D36" s="420"/>
      <c r="E36" s="420"/>
      <c r="F36" s="420"/>
      <c r="G36" s="420"/>
      <c r="H36" s="420"/>
      <c r="I36" s="420"/>
      <c r="J36" s="420"/>
      <c r="K36" s="420"/>
      <c r="V36" s="58"/>
      <c r="W36" s="58"/>
      <c r="X36" s="58"/>
      <c r="Y36" s="58"/>
      <c r="Z36" s="58"/>
      <c r="AA36" s="58"/>
      <c r="AB36" s="58"/>
      <c r="AC36" s="58"/>
      <c r="AD36" s="58"/>
    </row>
    <row r="37" spans="1:30" ht="18.75" hidden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V37" s="58"/>
      <c r="W37" s="58"/>
      <c r="X37" s="58"/>
      <c r="Y37" s="58"/>
      <c r="Z37" s="58"/>
      <c r="AA37" s="58"/>
      <c r="AB37" s="58"/>
      <c r="AC37" s="58"/>
      <c r="AD37" s="58"/>
    </row>
    <row r="38" spans="1:30" ht="18.75" hidden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V38" s="58"/>
      <c r="W38" s="58"/>
      <c r="X38" s="58"/>
      <c r="Y38" s="58"/>
      <c r="Z38" s="58"/>
      <c r="AA38" s="58"/>
      <c r="AB38" s="58"/>
      <c r="AC38" s="58"/>
      <c r="AD38" s="58"/>
    </row>
    <row r="39" spans="1:30" ht="18.75">
      <c r="A39" s="67"/>
      <c r="B39" s="68"/>
      <c r="C39" s="68"/>
      <c r="D39" s="68"/>
      <c r="E39" s="68"/>
      <c r="F39" s="68"/>
      <c r="G39" s="68"/>
      <c r="H39" s="67"/>
      <c r="I39" s="67"/>
      <c r="J39" s="47"/>
      <c r="K39" s="47"/>
      <c r="V39" s="58"/>
      <c r="W39" s="464"/>
      <c r="X39" s="464"/>
      <c r="Y39" s="464"/>
      <c r="Z39" s="464"/>
      <c r="AA39" s="464"/>
      <c r="AB39" s="58"/>
      <c r="AC39" s="58"/>
      <c r="AD39" s="58"/>
    </row>
    <row r="40" spans="1:30" ht="18.75">
      <c r="A40" s="67"/>
      <c r="B40" s="67" t="s">
        <v>132</v>
      </c>
      <c r="C40" s="68"/>
      <c r="D40" s="68"/>
      <c r="E40" s="68"/>
      <c r="F40" s="68"/>
      <c r="G40" s="67"/>
      <c r="H40" s="68"/>
      <c r="I40" s="67"/>
      <c r="J40" s="47"/>
      <c r="K40" s="47"/>
      <c r="V40" s="262"/>
      <c r="W40" s="263"/>
      <c r="X40" s="263"/>
      <c r="Y40" s="263"/>
      <c r="Z40" s="263"/>
      <c r="AA40" s="263"/>
      <c r="AB40" s="58"/>
      <c r="AC40" s="58"/>
      <c r="AD40" s="58"/>
    </row>
    <row r="41" spans="1:30" ht="18.75">
      <c r="A41" s="67"/>
      <c r="B41" s="68" t="s">
        <v>133</v>
      </c>
      <c r="C41" s="67" t="s">
        <v>134</v>
      </c>
      <c r="D41" s="67"/>
      <c r="E41" s="67"/>
      <c r="F41" s="68"/>
      <c r="G41" s="67"/>
      <c r="H41" s="68"/>
      <c r="I41" s="67"/>
      <c r="J41" s="47"/>
      <c r="K41" s="47"/>
      <c r="V41" s="264"/>
      <c r="W41" s="265"/>
      <c r="X41" s="265"/>
      <c r="Y41" s="265"/>
      <c r="Z41" s="265"/>
      <c r="AA41" s="265"/>
      <c r="AB41" s="58"/>
      <c r="AC41" s="58"/>
      <c r="AD41" s="58"/>
    </row>
    <row r="42" spans="1:30" ht="18.75">
      <c r="A42" s="67"/>
      <c r="B42" s="68" t="s">
        <v>135</v>
      </c>
      <c r="C42" s="69">
        <v>365.1</v>
      </c>
      <c r="D42" s="67" t="s">
        <v>136</v>
      </c>
      <c r="E42" s="67"/>
      <c r="F42" s="68"/>
      <c r="G42" s="67"/>
      <c r="H42" s="68"/>
      <c r="I42" s="67"/>
      <c r="J42" s="47"/>
      <c r="K42" s="47"/>
      <c r="V42" s="264"/>
      <c r="W42" s="266"/>
      <c r="X42" s="266"/>
      <c r="Y42" s="266"/>
      <c r="Z42" s="265"/>
      <c r="AA42" s="266"/>
      <c r="AB42" s="58"/>
      <c r="AC42" s="58"/>
      <c r="AD42" s="58"/>
    </row>
    <row r="43" spans="1:30" ht="18" customHeight="1">
      <c r="A43" s="67"/>
      <c r="B43" s="68" t="s">
        <v>137</v>
      </c>
      <c r="C43" s="70" t="s">
        <v>215</v>
      </c>
      <c r="D43" s="67" t="s">
        <v>231</v>
      </c>
      <c r="E43" s="67"/>
      <c r="F43" s="67"/>
      <c r="G43" s="68"/>
      <c r="H43" s="68"/>
      <c r="I43" s="67"/>
      <c r="J43" s="47"/>
      <c r="K43" s="47"/>
      <c r="V43" s="264"/>
      <c r="W43" s="266"/>
      <c r="X43" s="266"/>
      <c r="Y43" s="266"/>
      <c r="Z43" s="265"/>
      <c r="AA43" s="267"/>
      <c r="AB43" s="58"/>
      <c r="AC43" s="58"/>
      <c r="AD43" s="58"/>
    </row>
    <row r="44" spans="1:30" ht="18" customHeight="1">
      <c r="A44" s="67"/>
      <c r="B44" s="68"/>
      <c r="C44" s="70"/>
      <c r="D44" s="67"/>
      <c r="E44" s="67"/>
      <c r="F44" s="67"/>
      <c r="G44" s="68"/>
      <c r="H44" s="68"/>
      <c r="I44" s="67"/>
      <c r="J44" s="47"/>
      <c r="K44" s="47"/>
      <c r="V44" s="264"/>
      <c r="W44" s="266"/>
      <c r="X44" s="268"/>
      <c r="Y44" s="268"/>
      <c r="Z44" s="265"/>
      <c r="AA44" s="269"/>
      <c r="AB44" s="58"/>
      <c r="AC44" s="58"/>
      <c r="AD44" s="58"/>
    </row>
    <row r="45" spans="1:30" s="77" customFormat="1" ht="56.25">
      <c r="A45" s="71"/>
      <c r="B45" s="72"/>
      <c r="C45" s="73"/>
      <c r="D45" s="71"/>
      <c r="E45" s="71"/>
      <c r="F45" s="71"/>
      <c r="G45" s="74" t="s">
        <v>140</v>
      </c>
      <c r="H45" s="75" t="s">
        <v>1</v>
      </c>
      <c r="I45" s="75" t="s">
        <v>2</v>
      </c>
      <c r="J45" s="76" t="s">
        <v>141</v>
      </c>
      <c r="K45" s="76" t="s">
        <v>142</v>
      </c>
      <c r="V45" s="264"/>
      <c r="W45" s="266"/>
      <c r="X45" s="266"/>
      <c r="Y45" s="266"/>
      <c r="Z45" s="265"/>
      <c r="AA45" s="267"/>
      <c r="AB45" s="227"/>
      <c r="AC45" s="227"/>
      <c r="AD45" s="227"/>
    </row>
    <row r="46" spans="1:30" ht="18.75">
      <c r="A46" s="67"/>
      <c r="B46" s="68"/>
      <c r="C46" s="70"/>
      <c r="D46" s="67"/>
      <c r="E46" s="67"/>
      <c r="F46" s="67"/>
      <c r="G46" s="78" t="s">
        <v>25</v>
      </c>
      <c r="H46" s="78" t="s">
        <v>25</v>
      </c>
      <c r="I46" s="78" t="s">
        <v>25</v>
      </c>
      <c r="J46" s="79"/>
      <c r="K46" s="79"/>
      <c r="V46" s="264"/>
      <c r="W46" s="266"/>
      <c r="X46" s="266"/>
      <c r="Y46" s="266"/>
      <c r="Z46" s="265"/>
      <c r="AA46" s="267"/>
      <c r="AB46" s="58"/>
      <c r="AC46" s="58"/>
      <c r="AD46" s="58"/>
    </row>
    <row r="47" spans="1:30" ht="33" customHeight="1">
      <c r="A47" s="67"/>
      <c r="B47" s="421" t="s">
        <v>143</v>
      </c>
      <c r="C47" s="421"/>
      <c r="D47" s="421"/>
      <c r="E47" s="421"/>
      <c r="F47" s="421"/>
      <c r="G47" s="80">
        <f>G49+G50</f>
        <v>12.58</v>
      </c>
      <c r="H47" s="81">
        <f>ROUND(G47*C42,2)-0.01</f>
        <v>4592.95</v>
      </c>
      <c r="I47" s="81">
        <f>N48+O48</f>
        <v>7353.329999999999</v>
      </c>
      <c r="J47" s="82">
        <f>J49+J50</f>
        <v>2632.371</v>
      </c>
      <c r="K47" s="82">
        <f>K49+K50</f>
        <v>4720.958999999999</v>
      </c>
      <c r="L47" s="226" t="s">
        <v>223</v>
      </c>
      <c r="M47" s="226" t="s">
        <v>224</v>
      </c>
      <c r="N47" s="316" t="s">
        <v>233</v>
      </c>
      <c r="O47" s="316" t="s">
        <v>234</v>
      </c>
      <c r="P47" s="316" t="s">
        <v>183</v>
      </c>
      <c r="Q47" s="316" t="s">
        <v>235</v>
      </c>
      <c r="R47" s="316" t="s">
        <v>236</v>
      </c>
      <c r="V47" s="264"/>
      <c r="W47" s="266"/>
      <c r="X47" s="266"/>
      <c r="Y47" s="266"/>
      <c r="Z47" s="265"/>
      <c r="AA47" s="267"/>
      <c r="AB47" s="58"/>
      <c r="AC47" s="58"/>
      <c r="AD47" s="58"/>
    </row>
    <row r="48" spans="1:30" ht="18" customHeight="1">
      <c r="A48" s="67"/>
      <c r="B48" s="422" t="s">
        <v>147</v>
      </c>
      <c r="C48" s="423"/>
      <c r="D48" s="423"/>
      <c r="E48" s="423"/>
      <c r="F48" s="424"/>
      <c r="G48" s="80"/>
      <c r="H48" s="84"/>
      <c r="I48" s="84"/>
      <c r="J48" s="79"/>
      <c r="K48" s="79"/>
      <c r="L48" s="310">
        <v>13508.7</v>
      </c>
      <c r="M48" s="310">
        <v>10748.32</v>
      </c>
      <c r="N48" s="225">
        <v>7353.329999999999</v>
      </c>
      <c r="O48" s="225">
        <v>0</v>
      </c>
      <c r="P48" s="225">
        <v>0</v>
      </c>
      <c r="Q48" s="225">
        <v>0</v>
      </c>
      <c r="R48" s="225">
        <v>377.37</v>
      </c>
      <c r="V48" s="264"/>
      <c r="W48" s="266"/>
      <c r="X48" s="266"/>
      <c r="Y48" s="266"/>
      <c r="Z48" s="265"/>
      <c r="AA48" s="267"/>
      <c r="AB48" s="58"/>
      <c r="AC48" s="58"/>
      <c r="AD48" s="58"/>
    </row>
    <row r="49" spans="1:30" ht="18" customHeight="1">
      <c r="A49" s="67"/>
      <c r="B49" s="425" t="s">
        <v>11</v>
      </c>
      <c r="C49" s="425"/>
      <c r="D49" s="425"/>
      <c r="E49" s="425"/>
      <c r="F49" s="425"/>
      <c r="G49" s="80">
        <f>G59</f>
        <v>7.21</v>
      </c>
      <c r="H49" s="84">
        <f>ROUND(G49*C42,2)</f>
        <v>2632.37</v>
      </c>
      <c r="I49" s="288">
        <f>H49</f>
        <v>2632.37</v>
      </c>
      <c r="J49" s="82">
        <f>H59</f>
        <v>2632.371</v>
      </c>
      <c r="K49" s="82">
        <f>I49-J49</f>
        <v>-0.0010000000002037268</v>
      </c>
      <c r="V49" s="264"/>
      <c r="W49" s="266"/>
      <c r="X49" s="266"/>
      <c r="Y49" s="266"/>
      <c r="Z49" s="265"/>
      <c r="AA49" s="267"/>
      <c r="AB49" s="58"/>
      <c r="AC49" s="58"/>
      <c r="AD49" s="58"/>
    </row>
    <row r="50" spans="1:30" ht="18.75">
      <c r="A50" s="67"/>
      <c r="B50" s="425" t="s">
        <v>27</v>
      </c>
      <c r="C50" s="425"/>
      <c r="D50" s="425"/>
      <c r="E50" s="425"/>
      <c r="F50" s="425"/>
      <c r="G50" s="80">
        <v>5.37</v>
      </c>
      <c r="H50" s="84">
        <f>ROUND(G50*C42,2)</f>
        <v>1960.59</v>
      </c>
      <c r="I50" s="288">
        <f>I47-I49</f>
        <v>4720.959999999999</v>
      </c>
      <c r="J50" s="82">
        <f>H66</f>
        <v>0</v>
      </c>
      <c r="K50" s="82">
        <f>I50-J50</f>
        <v>4720.959999999999</v>
      </c>
      <c r="V50" s="264"/>
      <c r="W50" s="266"/>
      <c r="X50" s="266"/>
      <c r="Y50" s="266"/>
      <c r="Z50" s="265"/>
      <c r="AA50" s="267"/>
      <c r="AB50" s="58"/>
      <c r="AC50" s="58"/>
      <c r="AD50" s="58"/>
    </row>
    <row r="51" spans="1:30" ht="39" customHeight="1">
      <c r="A51" s="67"/>
      <c r="B51" s="47"/>
      <c r="C51" s="47"/>
      <c r="D51" s="47"/>
      <c r="E51" s="47"/>
      <c r="F51" s="47"/>
      <c r="G51" s="47"/>
      <c r="H51" s="47"/>
      <c r="I51" s="47"/>
      <c r="J51" s="47"/>
      <c r="K51" s="47"/>
      <c r="V51" s="264"/>
      <c r="W51" s="266"/>
      <c r="X51" s="266"/>
      <c r="Y51" s="266"/>
      <c r="Z51" s="265"/>
      <c r="AA51" s="267"/>
      <c r="AB51" s="58"/>
      <c r="AC51" s="58"/>
      <c r="AD51" s="58"/>
    </row>
    <row r="52" spans="1:30" ht="18" customHeight="1">
      <c r="A52" s="47"/>
      <c r="B52" s="68"/>
      <c r="C52" s="70"/>
      <c r="D52" s="67"/>
      <c r="E52" s="67"/>
      <c r="F52" s="67"/>
      <c r="G52" s="140" t="s">
        <v>178</v>
      </c>
      <c r="H52" s="140" t="s">
        <v>1</v>
      </c>
      <c r="I52" s="140" t="s">
        <v>2</v>
      </c>
      <c r="J52" s="141" t="s">
        <v>179</v>
      </c>
      <c r="K52" s="141" t="s">
        <v>221</v>
      </c>
      <c r="V52" s="264"/>
      <c r="W52" s="266"/>
      <c r="X52" s="266"/>
      <c r="Y52" s="266"/>
      <c r="Z52" s="265"/>
      <c r="AA52" s="267"/>
      <c r="AB52" s="58"/>
      <c r="AC52" s="58"/>
      <c r="AD52" s="58"/>
    </row>
    <row r="53" spans="2:30" s="49" customFormat="1" ht="18" customHeight="1">
      <c r="B53" s="426" t="s">
        <v>177</v>
      </c>
      <c r="C53" s="426"/>
      <c r="D53" s="426"/>
      <c r="E53" s="426"/>
      <c r="F53" s="455"/>
      <c r="G53" s="140">
        <f>'06 15 г'!J53</f>
        <v>377.36999999999983</v>
      </c>
      <c r="H53" s="140">
        <f>P48</f>
        <v>0</v>
      </c>
      <c r="I53" s="140">
        <f>Q48</f>
        <v>0</v>
      </c>
      <c r="J53" s="139">
        <f>G53+H53-I53</f>
        <v>377.36999999999983</v>
      </c>
      <c r="K53" s="139">
        <f>I53</f>
        <v>0</v>
      </c>
      <c r="L53" s="317" t="s">
        <v>237</v>
      </c>
      <c r="V53" s="270"/>
      <c r="W53" s="271"/>
      <c r="X53" s="271"/>
      <c r="Y53" s="271"/>
      <c r="Z53" s="271"/>
      <c r="AA53" s="271"/>
      <c r="AB53" s="52"/>
      <c r="AC53" s="52"/>
      <c r="AD53" s="52"/>
    </row>
    <row r="54" spans="1:30" ht="18" customHeight="1">
      <c r="A54" s="47"/>
      <c r="B54" s="90"/>
      <c r="C54" s="90"/>
      <c r="D54" s="167"/>
      <c r="E54" s="167"/>
      <c r="F54" s="167"/>
      <c r="G54" s="91"/>
      <c r="H54" s="92"/>
      <c r="I54" s="92"/>
      <c r="J54" s="93"/>
      <c r="K54" s="244"/>
      <c r="V54" s="58"/>
      <c r="W54" s="58"/>
      <c r="X54" s="58"/>
      <c r="Y54" s="58"/>
      <c r="Z54" s="58"/>
      <c r="AA54" s="58"/>
      <c r="AB54" s="58"/>
      <c r="AC54" s="58"/>
      <c r="AD54" s="58"/>
    </row>
    <row r="55" spans="1:30" ht="56.25" customHeight="1">
      <c r="A55" s="47"/>
      <c r="B55" s="68"/>
      <c r="C55" s="70"/>
      <c r="D55" s="67"/>
      <c r="E55" s="67"/>
      <c r="F55" s="67"/>
      <c r="G55" s="68"/>
      <c r="H55" s="68"/>
      <c r="I55" s="67"/>
      <c r="J55" s="47"/>
      <c r="K55" s="47"/>
      <c r="V55" s="58"/>
      <c r="W55" s="58"/>
      <c r="X55" s="58"/>
      <c r="Y55" s="58"/>
      <c r="Z55" s="58"/>
      <c r="AA55" s="58"/>
      <c r="AB55" s="58"/>
      <c r="AC55" s="58"/>
      <c r="AD55" s="58"/>
    </row>
    <row r="56" spans="1:11" ht="18.75">
      <c r="A56" s="67"/>
      <c r="B56" s="47"/>
      <c r="C56" s="95"/>
      <c r="D56" s="96"/>
      <c r="E56" s="96"/>
      <c r="F56" s="96"/>
      <c r="G56" s="97" t="s">
        <v>140</v>
      </c>
      <c r="H56" s="97" t="s">
        <v>149</v>
      </c>
      <c r="I56" s="67"/>
      <c r="J56" s="47"/>
      <c r="K56" s="47"/>
    </row>
    <row r="57" spans="1:11" ht="18.75">
      <c r="A57" s="67"/>
      <c r="B57" s="47"/>
      <c r="C57" s="95"/>
      <c r="D57" s="96"/>
      <c r="E57" s="96"/>
      <c r="F57" s="96"/>
      <c r="G57" s="78" t="s">
        <v>25</v>
      </c>
      <c r="H57" s="78" t="s">
        <v>25</v>
      </c>
      <c r="I57" s="67"/>
      <c r="J57" s="47"/>
      <c r="K57" s="47"/>
    </row>
    <row r="58" spans="1:12" ht="36.75" customHeight="1">
      <c r="A58" s="98" t="s">
        <v>150</v>
      </c>
      <c r="B58" s="456" t="s">
        <v>176</v>
      </c>
      <c r="C58" s="457"/>
      <c r="D58" s="457"/>
      <c r="E58" s="457"/>
      <c r="F58" s="457"/>
      <c r="G58" s="50"/>
      <c r="H58" s="81">
        <f>ROUND(H59+H66,2)</f>
        <v>2632.37</v>
      </c>
      <c r="I58" s="67"/>
      <c r="J58" s="47"/>
      <c r="K58" s="47"/>
      <c r="L58" s="99">
        <f>I47-H58</f>
        <v>4720.959999999999</v>
      </c>
    </row>
    <row r="59" spans="1:12" ht="18.75">
      <c r="A59" s="100" t="s">
        <v>152</v>
      </c>
      <c r="B59" s="428" t="s">
        <v>153</v>
      </c>
      <c r="C59" s="429"/>
      <c r="D59" s="429"/>
      <c r="E59" s="429"/>
      <c r="F59" s="430"/>
      <c r="G59" s="318">
        <f>G60+G61+G63+G65</f>
        <v>7.21</v>
      </c>
      <c r="H59" s="315">
        <f>H60+H61+H63+H65</f>
        <v>2632.371</v>
      </c>
      <c r="I59" s="67"/>
      <c r="J59" s="47"/>
      <c r="K59" s="47"/>
      <c r="L59" s="103" t="e">
        <f>G72+L58</f>
        <v>#VALUE!</v>
      </c>
    </row>
    <row r="60" spans="1:11" ht="34.5" customHeight="1">
      <c r="A60" s="313" t="s">
        <v>154</v>
      </c>
      <c r="B60" s="431" t="s">
        <v>155</v>
      </c>
      <c r="C60" s="432"/>
      <c r="D60" s="432"/>
      <c r="E60" s="432"/>
      <c r="F60" s="432"/>
      <c r="G60" s="314">
        <v>1.34</v>
      </c>
      <c r="H60" s="315">
        <f>ROUND(G60*C42,2)</f>
        <v>489.23</v>
      </c>
      <c r="I60" s="67"/>
      <c r="J60" s="47"/>
      <c r="K60" s="106"/>
    </row>
    <row r="61" spans="1:11" ht="18.75">
      <c r="A61" s="425" t="s">
        <v>156</v>
      </c>
      <c r="B61" s="433" t="s">
        <v>157</v>
      </c>
      <c r="C61" s="434"/>
      <c r="D61" s="434"/>
      <c r="E61" s="434"/>
      <c r="F61" s="434"/>
      <c r="G61" s="435">
        <v>2.02</v>
      </c>
      <c r="H61" s="436">
        <f>ROUND(G61*C42,2)+0.01</f>
        <v>737.51</v>
      </c>
      <c r="I61" s="67"/>
      <c r="J61" s="47"/>
      <c r="K61" s="47"/>
    </row>
    <row r="62" spans="1:11" ht="18.75" customHeight="1">
      <c r="A62" s="425"/>
      <c r="B62" s="434"/>
      <c r="C62" s="434"/>
      <c r="D62" s="434"/>
      <c r="E62" s="434"/>
      <c r="F62" s="434"/>
      <c r="G62" s="435"/>
      <c r="H62" s="436"/>
      <c r="I62" s="67"/>
      <c r="J62" s="47"/>
      <c r="K62" s="47"/>
    </row>
    <row r="63" spans="1:11" ht="21" customHeight="1">
      <c r="A63" s="425" t="s">
        <v>158</v>
      </c>
      <c r="B63" s="433" t="s">
        <v>159</v>
      </c>
      <c r="C63" s="434"/>
      <c r="D63" s="434"/>
      <c r="E63" s="434"/>
      <c r="F63" s="434"/>
      <c r="G63" s="435">
        <v>1.31</v>
      </c>
      <c r="H63" s="436">
        <f>G63*C42</f>
        <v>478.28100000000006</v>
      </c>
      <c r="I63" s="67"/>
      <c r="J63" s="47"/>
      <c r="K63" s="47"/>
    </row>
    <row r="64" spans="1:11" ht="18.75">
      <c r="A64" s="425"/>
      <c r="B64" s="434"/>
      <c r="C64" s="434"/>
      <c r="D64" s="434"/>
      <c r="E64" s="434"/>
      <c r="F64" s="434"/>
      <c r="G64" s="435"/>
      <c r="H64" s="436"/>
      <c r="I64" s="67"/>
      <c r="J64" s="47"/>
      <c r="K64" s="47"/>
    </row>
    <row r="65" spans="1:11" ht="37.5">
      <c r="A65" s="313" t="s">
        <v>160</v>
      </c>
      <c r="B65" s="434" t="s">
        <v>161</v>
      </c>
      <c r="C65" s="434"/>
      <c r="D65" s="434"/>
      <c r="E65" s="434"/>
      <c r="F65" s="434"/>
      <c r="G65" s="97">
        <v>2.54</v>
      </c>
      <c r="H65" s="107">
        <f>ROUND(G65*C42,2)</f>
        <v>927.35</v>
      </c>
      <c r="I65" s="67"/>
      <c r="J65" s="47"/>
      <c r="K65" s="47"/>
    </row>
    <row r="66" spans="1:11" ht="18.75">
      <c r="A66" s="81" t="s">
        <v>162</v>
      </c>
      <c r="B66" s="437" t="s">
        <v>163</v>
      </c>
      <c r="C66" s="438"/>
      <c r="D66" s="438"/>
      <c r="E66" s="438"/>
      <c r="F66" s="438"/>
      <c r="G66" s="81"/>
      <c r="H66" s="81">
        <f>H68+H69+H70</f>
        <v>0</v>
      </c>
      <c r="I66" s="67"/>
      <c r="J66" s="47"/>
      <c r="K66" s="47"/>
    </row>
    <row r="67" spans="1:11" ht="38.25" customHeight="1">
      <c r="A67" s="108"/>
      <c r="B67" s="439" t="s">
        <v>182</v>
      </c>
      <c r="C67" s="432"/>
      <c r="D67" s="432"/>
      <c r="E67" s="432"/>
      <c r="F67" s="432"/>
      <c r="G67" s="109"/>
      <c r="H67" s="109"/>
      <c r="I67" s="67"/>
      <c r="J67" s="47"/>
      <c r="K67" s="47"/>
    </row>
    <row r="68" spans="1:11" ht="18.75" customHeight="1">
      <c r="A68" s="108"/>
      <c r="B68" s="440" t="s">
        <v>175</v>
      </c>
      <c r="C68" s="441"/>
      <c r="D68" s="441"/>
      <c r="E68" s="441"/>
      <c r="F68" s="442"/>
      <c r="G68" s="107"/>
      <c r="H68" s="110"/>
      <c r="I68" s="67"/>
      <c r="J68" s="47"/>
      <c r="K68" s="47"/>
    </row>
    <row r="69" spans="1:11" ht="15" customHeight="1">
      <c r="A69" s="108"/>
      <c r="B69" s="440" t="s">
        <v>175</v>
      </c>
      <c r="C69" s="441"/>
      <c r="D69" s="441"/>
      <c r="E69" s="441"/>
      <c r="F69" s="442"/>
      <c r="G69" s="107"/>
      <c r="H69" s="110"/>
      <c r="I69" s="67"/>
      <c r="J69" s="47"/>
      <c r="K69" s="47"/>
    </row>
    <row r="70" spans="1:11" ht="18.75" customHeight="1">
      <c r="A70" s="108"/>
      <c r="B70" s="440" t="s">
        <v>175</v>
      </c>
      <c r="C70" s="441"/>
      <c r="D70" s="441"/>
      <c r="E70" s="441"/>
      <c r="F70" s="442"/>
      <c r="G70" s="107"/>
      <c r="H70" s="110"/>
      <c r="I70" s="67"/>
      <c r="J70" s="47"/>
      <c r="K70" s="47"/>
    </row>
    <row r="71" spans="1:11" ht="18.75">
      <c r="A71" s="108"/>
      <c r="B71" s="111"/>
      <c r="C71" s="112"/>
      <c r="D71" s="112"/>
      <c r="E71" s="112"/>
      <c r="F71" s="112"/>
      <c r="G71" s="114"/>
      <c r="H71" s="67"/>
      <c r="I71" s="67"/>
      <c r="J71" s="47"/>
      <c r="K71" s="47"/>
    </row>
    <row r="72" spans="1:11" ht="18.75">
      <c r="A72" s="108"/>
      <c r="B72" s="111"/>
      <c r="C72" s="112"/>
      <c r="D72" s="112"/>
      <c r="E72" s="112"/>
      <c r="F72" s="112"/>
      <c r="G72" s="443" t="s">
        <v>27</v>
      </c>
      <c r="H72" s="444"/>
      <c r="I72" s="452" t="s">
        <v>148</v>
      </c>
      <c r="J72" s="444"/>
      <c r="K72" s="47"/>
    </row>
    <row r="73" spans="1:11" ht="18.75">
      <c r="A73" s="108"/>
      <c r="B73" s="111"/>
      <c r="C73" s="112"/>
      <c r="D73" s="112"/>
      <c r="E73" s="112"/>
      <c r="F73" s="112"/>
      <c r="G73" s="453" t="s">
        <v>25</v>
      </c>
      <c r="H73" s="454"/>
      <c r="I73" s="453" t="s">
        <v>25</v>
      </c>
      <c r="J73" s="454"/>
      <c r="K73" s="47"/>
    </row>
    <row r="74" spans="1:13" s="58" customFormat="1" ht="18.75">
      <c r="A74" s="108"/>
      <c r="B74" s="461" t="s">
        <v>228</v>
      </c>
      <c r="C74" s="462"/>
      <c r="D74" s="462"/>
      <c r="E74" s="462"/>
      <c r="F74" s="463"/>
      <c r="G74" s="435">
        <f>'06 15 г'!G75:H75</f>
        <v>-31694.729999999996</v>
      </c>
      <c r="H74" s="447"/>
      <c r="I74" s="435">
        <f>'06 15 г'!I75:J75</f>
        <v>0</v>
      </c>
      <c r="J74" s="447"/>
      <c r="K74" s="55"/>
      <c r="L74" s="115" t="s">
        <v>168</v>
      </c>
      <c r="M74" s="115" t="s">
        <v>169</v>
      </c>
    </row>
    <row r="75" spans="1:13" ht="18.75">
      <c r="A75" s="68"/>
      <c r="B75" s="461" t="s">
        <v>229</v>
      </c>
      <c r="C75" s="462"/>
      <c r="D75" s="462"/>
      <c r="E75" s="462"/>
      <c r="F75" s="463"/>
      <c r="G75" s="435">
        <f>G74+I47-H58+K53</f>
        <v>-26973.769999999997</v>
      </c>
      <c r="H75" s="447"/>
      <c r="I75" s="448">
        <f>I74+I53-K53</f>
        <v>0</v>
      </c>
      <c r="J75" s="447"/>
      <c r="K75" s="47"/>
      <c r="L75" s="85">
        <f>G75</f>
        <v>-26973.769999999997</v>
      </c>
      <c r="M75" s="85">
        <f>I75</f>
        <v>0</v>
      </c>
    </row>
    <row r="76" spans="1:11" ht="18.75">
      <c r="A76" s="67"/>
      <c r="B76" s="67"/>
      <c r="C76" s="67"/>
      <c r="D76" s="67"/>
      <c r="E76" s="67"/>
      <c r="F76" s="67"/>
      <c r="G76" s="69"/>
      <c r="H76" s="69"/>
      <c r="I76" s="67"/>
      <c r="J76" s="47"/>
      <c r="K76" s="47"/>
    </row>
    <row r="77" spans="1:17" ht="4.5" customHeight="1">
      <c r="A77" s="67"/>
      <c r="B77" s="47"/>
      <c r="C77" s="47"/>
      <c r="D77" s="47"/>
      <c r="E77" s="47"/>
      <c r="F77" s="47"/>
      <c r="G77" s="116"/>
      <c r="H77" s="117" t="s">
        <v>171</v>
      </c>
      <c r="I77" s="67"/>
      <c r="J77" s="47"/>
      <c r="K77" s="47"/>
      <c r="L77" s="459"/>
      <c r="M77" s="460"/>
      <c r="N77" s="460"/>
      <c r="O77" s="460"/>
      <c r="P77" s="460"/>
      <c r="Q77" s="460"/>
    </row>
    <row r="78" spans="1:17" ht="18.75">
      <c r="A78" s="67"/>
      <c r="B78" s="111"/>
      <c r="C78" s="112"/>
      <c r="D78" s="112"/>
      <c r="E78" s="112"/>
      <c r="F78" s="112"/>
      <c r="G78" s="453" t="s">
        <v>25</v>
      </c>
      <c r="H78" s="454"/>
      <c r="I78" s="453" t="s">
        <v>25</v>
      </c>
      <c r="J78" s="454"/>
      <c r="K78" s="47"/>
      <c r="L78" s="184"/>
      <c r="M78" s="185"/>
      <c r="N78" s="185"/>
      <c r="O78" s="185"/>
      <c r="P78" s="185"/>
      <c r="Q78" s="185"/>
    </row>
    <row r="79" spans="1:17" ht="18.75">
      <c r="A79" s="67"/>
      <c r="B79" s="445" t="s">
        <v>227</v>
      </c>
      <c r="C79" s="438"/>
      <c r="D79" s="438"/>
      <c r="E79" s="438"/>
      <c r="F79" s="446"/>
      <c r="G79" s="435">
        <f>L48</f>
        <v>13508.7</v>
      </c>
      <c r="H79" s="447"/>
      <c r="I79" s="435">
        <f>M48</f>
        <v>10748.32</v>
      </c>
      <c r="J79" s="447"/>
      <c r="K79" s="47"/>
      <c r="L79" s="222" t="s">
        <v>225</v>
      </c>
      <c r="M79" s="223">
        <f>G79+H47-I47-I79+M80</f>
        <v>3.637978807091713E-12</v>
      </c>
      <c r="N79" s="185"/>
      <c r="O79" s="185"/>
      <c r="P79" s="185"/>
      <c r="Q79" s="185"/>
    </row>
    <row r="80" spans="1:17" ht="18.75">
      <c r="A80" s="67"/>
      <c r="B80" s="47"/>
      <c r="C80" s="47"/>
      <c r="D80" s="47"/>
      <c r="E80" s="47"/>
      <c r="F80" s="47"/>
      <c r="G80" s="47"/>
      <c r="H80" s="67"/>
      <c r="I80" s="67"/>
      <c r="J80" s="47"/>
      <c r="K80" s="47"/>
      <c r="L80" s="227" t="s">
        <v>226</v>
      </c>
      <c r="M80" s="185">
        <v>0</v>
      </c>
      <c r="N80" s="185"/>
      <c r="O80" s="185"/>
      <c r="P80" s="185"/>
      <c r="Q80" s="185"/>
    </row>
    <row r="81" spans="1:17" ht="18.75">
      <c r="A81" s="221" t="s">
        <v>220</v>
      </c>
      <c r="B81" s="47"/>
      <c r="C81" s="47"/>
      <c r="D81" s="47"/>
      <c r="E81" s="47"/>
      <c r="F81" s="47"/>
      <c r="G81" s="47"/>
      <c r="H81" s="67"/>
      <c r="I81" s="67"/>
      <c r="J81" s="47"/>
      <c r="K81" s="47"/>
      <c r="L81" s="184"/>
      <c r="M81" s="185"/>
      <c r="N81" s="185"/>
      <c r="O81" s="185"/>
      <c r="P81" s="185"/>
      <c r="Q81" s="185"/>
    </row>
    <row r="82" spans="1:17" ht="18.75">
      <c r="A82" s="187" t="s">
        <v>238</v>
      </c>
      <c r="B82" s="47"/>
      <c r="C82" s="47"/>
      <c r="D82" s="47"/>
      <c r="E82" s="47"/>
      <c r="F82" s="47"/>
      <c r="G82" s="47"/>
      <c r="H82" s="67"/>
      <c r="I82" s="228" t="s">
        <v>31</v>
      </c>
      <c r="J82" s="47"/>
      <c r="K82" s="47"/>
      <c r="L82" s="184"/>
      <c r="M82" s="185"/>
      <c r="N82" s="185"/>
      <c r="O82" s="186"/>
      <c r="P82" s="186"/>
      <c r="Q82" s="185"/>
    </row>
    <row r="83" spans="1:17" ht="18.75">
      <c r="A83" s="187" t="s">
        <v>213</v>
      </c>
      <c r="B83" s="47"/>
      <c r="C83" s="47"/>
      <c r="D83" s="47"/>
      <c r="E83" s="47"/>
      <c r="G83" s="47"/>
      <c r="H83" s="67"/>
      <c r="I83" s="228" t="s">
        <v>173</v>
      </c>
      <c r="J83" s="47"/>
      <c r="L83" s="184"/>
      <c r="M83" s="185"/>
      <c r="N83" s="185"/>
      <c r="O83" s="185"/>
      <c r="P83" s="185"/>
      <c r="Q83" s="185"/>
    </row>
    <row r="84" spans="8:17" ht="18.75">
      <c r="H84" s="47"/>
      <c r="I84" s="47"/>
      <c r="J84" s="47"/>
      <c r="K84" s="47"/>
      <c r="L84" s="184"/>
      <c r="M84" s="128"/>
      <c r="N84" s="58"/>
      <c r="O84" s="58"/>
      <c r="P84" s="58"/>
      <c r="Q84" s="128"/>
    </row>
    <row r="85" spans="1:17" ht="18.7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58"/>
      <c r="M85" s="128"/>
      <c r="N85" s="58"/>
      <c r="O85" s="58"/>
      <c r="P85" s="58"/>
      <c r="Q85" s="58"/>
    </row>
  </sheetData>
  <sheetProtection password="ECC7" sheet="1" formatCells="0" formatColumns="0" formatRows="0" insertColumns="0" insertRows="0" insertHyperlinks="0" deleteColumns="0" deleteRows="0" sort="0" autoFilter="0" pivotTables="0"/>
  <mergeCells count="41">
    <mergeCell ref="C14:D15"/>
    <mergeCell ref="A35:K36"/>
    <mergeCell ref="W39:AA39"/>
    <mergeCell ref="B47:F47"/>
    <mergeCell ref="B48:F48"/>
    <mergeCell ref="B49:F49"/>
    <mergeCell ref="B50:F50"/>
    <mergeCell ref="B53:F53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B74:F74"/>
    <mergeCell ref="G74:H74"/>
    <mergeCell ref="I74:J74"/>
    <mergeCell ref="B65:F65"/>
    <mergeCell ref="B66:F66"/>
    <mergeCell ref="B67:F67"/>
    <mergeCell ref="B68:F68"/>
    <mergeCell ref="B69:F69"/>
    <mergeCell ref="B70:F70"/>
    <mergeCell ref="L77:Q77"/>
    <mergeCell ref="G78:H78"/>
    <mergeCell ref="I78:J78"/>
    <mergeCell ref="G72:H72"/>
    <mergeCell ref="I72:J72"/>
    <mergeCell ref="G73:H73"/>
    <mergeCell ref="I73:J73"/>
    <mergeCell ref="B79:F79"/>
    <mergeCell ref="G79:H79"/>
    <mergeCell ref="I79:J79"/>
    <mergeCell ref="B75:F75"/>
    <mergeCell ref="G75:H75"/>
    <mergeCell ref="I75:J75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</sheetPr>
  <dimension ref="A1:AD83"/>
  <sheetViews>
    <sheetView view="pageBreakPreview" zoomScale="80" zoomScaleSheetLayoutView="80" zoomScalePageLayoutView="0" workbookViewId="0" topLeftCell="A45">
      <selection activeCell="B67" sqref="B67:F67"/>
    </sheetView>
  </sheetViews>
  <sheetFormatPr defaultColWidth="9.140625" defaultRowHeight="15" outlineLevelCol="1"/>
  <cols>
    <col min="1" max="1" width="6.8515625" style="125" customWidth="1"/>
    <col min="2" max="2" width="10.00390625" style="48" customWidth="1"/>
    <col min="3" max="3" width="12.57421875" style="48" customWidth="1"/>
    <col min="4" max="4" width="10.57421875" style="48" customWidth="1"/>
    <col min="5" max="5" width="10.28125" style="48" customWidth="1"/>
    <col min="6" max="6" width="8.00390625" style="48" customWidth="1"/>
    <col min="7" max="7" width="11.140625" style="48" customWidth="1"/>
    <col min="8" max="8" width="13.00390625" style="48" customWidth="1"/>
    <col min="9" max="9" width="12.00390625" style="48" customWidth="1"/>
    <col min="10" max="10" width="14.28125" style="48" customWidth="1"/>
    <col min="11" max="11" width="18.421875" style="48" customWidth="1"/>
    <col min="12" max="12" width="13.421875" style="48" hidden="1" customWidth="1" outlineLevel="1"/>
    <col min="13" max="13" width="10.00390625" style="48" hidden="1" customWidth="1" outlineLevel="1"/>
    <col min="14" max="14" width="11.421875" style="48" hidden="1" customWidth="1" outlineLevel="1"/>
    <col min="15" max="15" width="10.28125" style="48" hidden="1" customWidth="1" outlineLevel="1"/>
    <col min="16" max="16" width="9.8515625" style="48" hidden="1" customWidth="1" outlineLevel="1"/>
    <col min="17" max="17" width="10.00390625" style="48" hidden="1" customWidth="1" outlineLevel="1"/>
    <col min="18" max="18" width="9.57421875" style="48" hidden="1" customWidth="1" outlineLevel="1"/>
    <col min="19" max="19" width="9.140625" style="48" customWidth="1" collapsed="1"/>
    <col min="20" max="20" width="9.28125" style="48" customWidth="1"/>
    <col min="21" max="22" width="9.140625" style="48" customWidth="1"/>
    <col min="23" max="23" width="11.140625" style="48" bestFit="1" customWidth="1"/>
    <col min="24" max="27" width="13.140625" style="48" bestFit="1" customWidth="1"/>
    <col min="28" max="43" width="9.140625" style="48" customWidth="1"/>
    <col min="44" max="44" width="3.7109375" style="48" customWidth="1"/>
    <col min="45" max="16384" width="9.140625" style="48" customWidth="1"/>
  </cols>
  <sheetData>
    <row r="1" spans="1:11" ht="12.75" customHeight="1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.75" hidden="1">
      <c r="A2" s="47"/>
      <c r="B2" s="49" t="s">
        <v>125</v>
      </c>
      <c r="C2" s="49"/>
      <c r="D2" s="49" t="s">
        <v>126</v>
      </c>
      <c r="E2" s="49"/>
      <c r="F2" s="49" t="s">
        <v>127</v>
      </c>
      <c r="G2" s="49"/>
      <c r="H2" s="49"/>
      <c r="I2" s="47"/>
      <c r="J2" s="47"/>
      <c r="K2" s="47"/>
    </row>
    <row r="3" spans="1:11" ht="18.75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.5" customHeight="1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8.75" hidden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8.75" hidden="1">
      <c r="A6" s="47"/>
      <c r="B6" s="50"/>
      <c r="C6" s="51" t="s">
        <v>0</v>
      </c>
      <c r="D6" s="51" t="s">
        <v>1</v>
      </c>
      <c r="E6" s="51"/>
      <c r="F6" s="51" t="s">
        <v>2</v>
      </c>
      <c r="G6" s="51" t="s">
        <v>3</v>
      </c>
      <c r="H6" s="51" t="s">
        <v>4</v>
      </c>
      <c r="I6" s="51" t="s">
        <v>5</v>
      </c>
      <c r="J6" s="51"/>
      <c r="K6" s="52"/>
    </row>
    <row r="7" spans="1:11" ht="18.75" hidden="1">
      <c r="A7" s="47"/>
      <c r="B7" s="50"/>
      <c r="C7" s="51" t="s">
        <v>6</v>
      </c>
      <c r="D7" s="51"/>
      <c r="E7" s="51"/>
      <c r="F7" s="51"/>
      <c r="G7" s="51" t="s">
        <v>7</v>
      </c>
      <c r="H7" s="51" t="s">
        <v>8</v>
      </c>
      <c r="I7" s="51" t="s">
        <v>9</v>
      </c>
      <c r="J7" s="51"/>
      <c r="K7" s="52"/>
    </row>
    <row r="8" spans="1:11" ht="18.75" hidden="1">
      <c r="A8" s="47"/>
      <c r="B8" s="50" t="s">
        <v>128</v>
      </c>
      <c r="C8" s="53">
        <v>48.28</v>
      </c>
      <c r="D8" s="53">
        <v>0</v>
      </c>
      <c r="E8" s="53"/>
      <c r="F8" s="54"/>
      <c r="G8" s="50"/>
      <c r="H8" s="53">
        <v>0</v>
      </c>
      <c r="I8" s="54">
        <v>48.28</v>
      </c>
      <c r="J8" s="50"/>
      <c r="K8" s="55"/>
    </row>
    <row r="9" spans="1:11" ht="18.75" hidden="1">
      <c r="A9" s="47"/>
      <c r="B9" s="50" t="s">
        <v>11</v>
      </c>
      <c r="C9" s="53">
        <v>4790.06</v>
      </c>
      <c r="D9" s="53">
        <v>3707.55</v>
      </c>
      <c r="E9" s="53"/>
      <c r="F9" s="54">
        <v>2795.32</v>
      </c>
      <c r="G9" s="50"/>
      <c r="H9" s="53">
        <v>2795.32</v>
      </c>
      <c r="I9" s="54">
        <v>5702.29</v>
      </c>
      <c r="J9" s="50"/>
      <c r="K9" s="55"/>
    </row>
    <row r="10" spans="1:11" ht="18.75" hidden="1">
      <c r="A10" s="47"/>
      <c r="B10" s="50" t="s">
        <v>12</v>
      </c>
      <c r="C10" s="50"/>
      <c r="D10" s="53">
        <f>SUM(D8:D9)</f>
        <v>3707.55</v>
      </c>
      <c r="E10" s="53"/>
      <c r="F10" s="50"/>
      <c r="G10" s="50"/>
      <c r="H10" s="53">
        <f>SUM(H8:H9)</f>
        <v>2795.32</v>
      </c>
      <c r="I10" s="50"/>
      <c r="J10" s="50"/>
      <c r="K10" s="55"/>
    </row>
    <row r="11" spans="1:11" ht="18.75" hidden="1">
      <c r="A11" s="47"/>
      <c r="B11" s="47" t="s">
        <v>129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7.5" customHeight="1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8.25" customHeight="1" hidden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8" ht="18.75" hidden="1">
      <c r="A14" s="47"/>
      <c r="B14" s="56" t="s">
        <v>95</v>
      </c>
      <c r="C14" s="416" t="s">
        <v>14</v>
      </c>
      <c r="D14" s="417"/>
      <c r="E14" s="322"/>
      <c r="F14" s="51"/>
      <c r="G14" s="51"/>
      <c r="H14" s="51"/>
      <c r="I14" s="51" t="s">
        <v>17</v>
      </c>
      <c r="J14" s="55"/>
      <c r="K14" s="55"/>
      <c r="L14" s="58"/>
      <c r="M14" s="58"/>
      <c r="N14" s="58"/>
      <c r="O14" s="58"/>
      <c r="P14" s="58"/>
      <c r="Q14" s="58"/>
      <c r="R14" s="58"/>
    </row>
    <row r="15" spans="1:18" ht="14.25" customHeight="1" hidden="1">
      <c r="A15" s="47"/>
      <c r="B15" s="59"/>
      <c r="C15" s="418"/>
      <c r="D15" s="419"/>
      <c r="E15" s="323"/>
      <c r="F15" s="51"/>
      <c r="G15" s="51"/>
      <c r="H15" s="51" t="s">
        <v>105</v>
      </c>
      <c r="I15" s="51"/>
      <c r="J15" s="55"/>
      <c r="K15" s="55"/>
      <c r="L15" s="58"/>
      <c r="M15" s="58"/>
      <c r="N15" s="58"/>
      <c r="O15" s="58"/>
      <c r="P15" s="58"/>
      <c r="Q15" s="58"/>
      <c r="R15" s="58"/>
    </row>
    <row r="16" spans="1:18" ht="3.75" customHeight="1" hidden="1">
      <c r="A16" s="47"/>
      <c r="B16" s="61"/>
      <c r="C16" s="50"/>
      <c r="D16" s="50"/>
      <c r="E16" s="50"/>
      <c r="F16" s="50"/>
      <c r="G16" s="50"/>
      <c r="H16" s="50"/>
      <c r="I16" s="50"/>
      <c r="J16" s="55"/>
      <c r="K16" s="55"/>
      <c r="L16" s="58"/>
      <c r="M16" s="58"/>
      <c r="N16" s="58"/>
      <c r="O16" s="58"/>
      <c r="P16" s="58"/>
      <c r="Q16" s="58"/>
      <c r="R16" s="58"/>
    </row>
    <row r="17" spans="1:18" ht="13.5" customHeight="1" hidden="1">
      <c r="A17" s="47"/>
      <c r="B17" s="50"/>
      <c r="C17" s="50"/>
      <c r="D17" s="50"/>
      <c r="E17" s="50"/>
      <c r="F17" s="50"/>
      <c r="G17" s="50"/>
      <c r="H17" s="50"/>
      <c r="I17" s="50"/>
      <c r="J17" s="55"/>
      <c r="K17" s="55"/>
      <c r="L17" s="58"/>
      <c r="M17" s="58"/>
      <c r="N17" s="58"/>
      <c r="O17" s="58"/>
      <c r="P17" s="58"/>
      <c r="Q17" s="58"/>
      <c r="R17" s="58"/>
    </row>
    <row r="18" spans="1:18" ht="0.75" customHeight="1" hidden="1">
      <c r="A18" s="47"/>
      <c r="B18" s="50"/>
      <c r="C18" s="50"/>
      <c r="D18" s="50"/>
      <c r="E18" s="50"/>
      <c r="F18" s="50"/>
      <c r="G18" s="50"/>
      <c r="H18" s="50"/>
      <c r="I18" s="50"/>
      <c r="J18" s="55"/>
      <c r="K18" s="55"/>
      <c r="L18" s="58"/>
      <c r="M18" s="58"/>
      <c r="N18" s="58"/>
      <c r="O18" s="58"/>
      <c r="P18" s="58"/>
      <c r="Q18" s="58"/>
      <c r="R18" s="58"/>
    </row>
    <row r="19" spans="1:18" ht="14.25" customHeight="1" hidden="1" thickBot="1">
      <c r="A19" s="47"/>
      <c r="B19" s="50"/>
      <c r="C19" s="50"/>
      <c r="D19" s="50"/>
      <c r="E19" s="50"/>
      <c r="F19" s="50"/>
      <c r="G19" s="50"/>
      <c r="H19" s="50"/>
      <c r="I19" s="50"/>
      <c r="J19" s="55"/>
      <c r="K19" s="55"/>
      <c r="L19" s="58"/>
      <c r="M19" s="58"/>
      <c r="N19" s="58"/>
      <c r="O19" s="58"/>
      <c r="P19" s="58"/>
      <c r="Q19" s="58"/>
      <c r="R19" s="58"/>
    </row>
    <row r="20" spans="1:18" ht="0.75" customHeight="1" hidden="1">
      <c r="A20" s="47"/>
      <c r="B20" s="50"/>
      <c r="C20" s="50"/>
      <c r="D20" s="50"/>
      <c r="E20" s="50"/>
      <c r="F20" s="50"/>
      <c r="G20" s="50"/>
      <c r="H20" s="50"/>
      <c r="I20" s="50"/>
      <c r="J20" s="55"/>
      <c r="K20" s="55"/>
      <c r="L20" s="58"/>
      <c r="M20" s="58"/>
      <c r="N20" s="58"/>
      <c r="O20" s="58"/>
      <c r="P20" s="58"/>
      <c r="Q20" s="58"/>
      <c r="R20" s="58"/>
    </row>
    <row r="21" spans="1:18" ht="19.5" hidden="1" thickBot="1">
      <c r="A21" s="47"/>
      <c r="B21" s="50"/>
      <c r="C21" s="50"/>
      <c r="D21" s="50"/>
      <c r="E21" s="50"/>
      <c r="F21" s="50"/>
      <c r="G21" s="62" t="s">
        <v>130</v>
      </c>
      <c r="H21" s="63" t="s">
        <v>85</v>
      </c>
      <c r="I21" s="50"/>
      <c r="J21" s="55"/>
      <c r="K21" s="55"/>
      <c r="L21" s="58"/>
      <c r="M21" s="58"/>
      <c r="N21" s="58"/>
      <c r="O21" s="58"/>
      <c r="P21" s="58"/>
      <c r="Q21" s="58"/>
      <c r="R21" s="58"/>
    </row>
    <row r="22" spans="1:18" ht="18.75" hidden="1">
      <c r="A22" s="47"/>
      <c r="B22" s="64" t="s">
        <v>63</v>
      </c>
      <c r="C22" s="64"/>
      <c r="D22" s="64"/>
      <c r="E22" s="64"/>
      <c r="F22" s="53"/>
      <c r="G22" s="50">
        <v>347.8</v>
      </c>
      <c r="H22" s="50">
        <v>7.55</v>
      </c>
      <c r="I22" s="54">
        <f>G22*H22</f>
        <v>2625.89</v>
      </c>
      <c r="J22" s="55"/>
      <c r="K22" s="55"/>
      <c r="L22" s="58"/>
      <c r="M22" s="58"/>
      <c r="N22" s="58"/>
      <c r="O22" s="58"/>
      <c r="P22" s="58"/>
      <c r="Q22" s="58"/>
      <c r="R22" s="58"/>
    </row>
    <row r="23" spans="1:18" ht="18.75" hidden="1">
      <c r="A23" s="47"/>
      <c r="B23" s="64" t="s">
        <v>64</v>
      </c>
      <c r="C23" s="64"/>
      <c r="D23" s="64"/>
      <c r="E23" s="64"/>
      <c r="F23" s="50"/>
      <c r="G23" s="50"/>
      <c r="H23" s="50"/>
      <c r="I23" s="50"/>
      <c r="J23" s="55"/>
      <c r="K23" s="55"/>
      <c r="L23" s="58"/>
      <c r="M23" s="58"/>
      <c r="N23" s="58"/>
      <c r="O23" s="58"/>
      <c r="P23" s="58"/>
      <c r="Q23" s="58"/>
      <c r="R23" s="58"/>
    </row>
    <row r="24" spans="1:18" ht="2.25" customHeight="1" hidden="1">
      <c r="A24" s="47"/>
      <c r="B24" s="64" t="s">
        <v>65</v>
      </c>
      <c r="C24" s="64" t="s">
        <v>66</v>
      </c>
      <c r="D24" s="64"/>
      <c r="E24" s="64"/>
      <c r="F24" s="50"/>
      <c r="G24" s="50"/>
      <c r="H24" s="50"/>
      <c r="I24" s="50"/>
      <c r="J24" s="55"/>
      <c r="K24" s="55"/>
      <c r="L24" s="58"/>
      <c r="M24" s="58"/>
      <c r="N24" s="58"/>
      <c r="O24" s="58"/>
      <c r="P24" s="58"/>
      <c r="Q24" s="58"/>
      <c r="R24" s="58"/>
    </row>
    <row r="25" spans="1:18" ht="14.25" customHeight="1" hidden="1">
      <c r="A25" s="47"/>
      <c r="B25" s="64" t="s">
        <v>67</v>
      </c>
      <c r="C25" s="64"/>
      <c r="D25" s="64"/>
      <c r="E25" s="64"/>
      <c r="F25" s="50"/>
      <c r="G25" s="50"/>
      <c r="H25" s="50"/>
      <c r="I25" s="50"/>
      <c r="J25" s="55"/>
      <c r="K25" s="55"/>
      <c r="L25" s="58"/>
      <c r="M25" s="58"/>
      <c r="N25" s="58"/>
      <c r="O25" s="58"/>
      <c r="P25" s="58"/>
      <c r="Q25" s="58"/>
      <c r="R25" s="58"/>
    </row>
    <row r="26" spans="1:18" ht="18.75" hidden="1">
      <c r="A26" s="47"/>
      <c r="B26" s="50"/>
      <c r="C26" s="50"/>
      <c r="D26" s="50"/>
      <c r="E26" s="50"/>
      <c r="F26" s="50"/>
      <c r="G26" s="50"/>
      <c r="H26" s="50"/>
      <c r="I26" s="50"/>
      <c r="J26" s="55"/>
      <c r="K26" s="55"/>
      <c r="L26" s="58"/>
      <c r="M26" s="58"/>
      <c r="N26" s="58"/>
      <c r="O26" s="58"/>
      <c r="P26" s="58"/>
      <c r="Q26" s="58"/>
      <c r="R26" s="58"/>
    </row>
    <row r="27" spans="1:18" ht="0.75" customHeight="1" hidden="1">
      <c r="A27" s="47"/>
      <c r="B27" s="50"/>
      <c r="C27" s="50"/>
      <c r="D27" s="50"/>
      <c r="E27" s="50"/>
      <c r="F27" s="50"/>
      <c r="G27" s="50"/>
      <c r="H27" s="50"/>
      <c r="I27" s="50"/>
      <c r="J27" s="55"/>
      <c r="K27" s="55"/>
      <c r="L27" s="58"/>
      <c r="M27" s="58"/>
      <c r="N27" s="58"/>
      <c r="O27" s="58"/>
      <c r="P27" s="58"/>
      <c r="Q27" s="58"/>
      <c r="R27" s="58"/>
    </row>
    <row r="28" spans="1:18" ht="3.75" customHeight="1" hidden="1">
      <c r="A28" s="47"/>
      <c r="B28" s="50"/>
      <c r="C28" s="50"/>
      <c r="D28" s="50"/>
      <c r="E28" s="50"/>
      <c r="F28" s="50"/>
      <c r="G28" s="50"/>
      <c r="H28" s="50"/>
      <c r="I28" s="50"/>
      <c r="J28" s="55"/>
      <c r="K28" s="55"/>
      <c r="L28" s="58"/>
      <c r="M28" s="58"/>
      <c r="N28" s="58"/>
      <c r="O28" s="58"/>
      <c r="P28" s="58"/>
      <c r="Q28" s="58"/>
      <c r="R28" s="58"/>
    </row>
    <row r="29" spans="1:18" ht="18.75" hidden="1">
      <c r="A29" s="47"/>
      <c r="B29" s="50"/>
      <c r="C29" s="50"/>
      <c r="D29" s="50"/>
      <c r="E29" s="50"/>
      <c r="F29" s="50"/>
      <c r="G29" s="50"/>
      <c r="H29" s="50"/>
      <c r="I29" s="50"/>
      <c r="J29" s="55"/>
      <c r="K29" s="55"/>
      <c r="L29" s="58"/>
      <c r="M29" s="58"/>
      <c r="N29" s="58"/>
      <c r="O29" s="58"/>
      <c r="P29" s="58"/>
      <c r="Q29" s="58"/>
      <c r="R29" s="58"/>
    </row>
    <row r="30" spans="1:18" ht="0.75" customHeight="1" hidden="1">
      <c r="A30" s="47"/>
      <c r="B30" s="50"/>
      <c r="C30" s="50"/>
      <c r="D30" s="50"/>
      <c r="E30" s="50"/>
      <c r="F30" s="50"/>
      <c r="G30" s="50"/>
      <c r="H30" s="50"/>
      <c r="I30" s="50"/>
      <c r="J30" s="55"/>
      <c r="K30" s="55"/>
      <c r="L30" s="58"/>
      <c r="M30" s="58"/>
      <c r="N30" s="58"/>
      <c r="O30" s="58"/>
      <c r="P30" s="58"/>
      <c r="Q30" s="58"/>
      <c r="R30" s="58"/>
    </row>
    <row r="31" spans="1:18" ht="18.75" hidden="1">
      <c r="A31" s="47"/>
      <c r="B31" s="50"/>
      <c r="C31" s="50"/>
      <c r="D31" s="50"/>
      <c r="E31" s="50"/>
      <c r="F31" s="50"/>
      <c r="G31" s="50"/>
      <c r="H31" s="50"/>
      <c r="I31" s="50"/>
      <c r="J31" s="55"/>
      <c r="K31" s="55"/>
      <c r="L31" s="58"/>
      <c r="M31" s="58"/>
      <c r="N31" s="58"/>
      <c r="O31" s="58"/>
      <c r="P31" s="58"/>
      <c r="Q31" s="58"/>
      <c r="R31" s="58"/>
    </row>
    <row r="32" spans="1:18" ht="18.75" hidden="1">
      <c r="A32" s="47"/>
      <c r="B32" s="50"/>
      <c r="C32" s="50"/>
      <c r="D32" s="50"/>
      <c r="E32" s="50"/>
      <c r="F32" s="50"/>
      <c r="G32" s="50"/>
      <c r="H32" s="50"/>
      <c r="I32" s="50"/>
      <c r="J32" s="55"/>
      <c r="K32" s="55"/>
      <c r="L32" s="58"/>
      <c r="M32" s="58"/>
      <c r="N32" s="58"/>
      <c r="O32" s="58"/>
      <c r="P32" s="58"/>
      <c r="Q32" s="58"/>
      <c r="R32" s="58"/>
    </row>
    <row r="33" spans="1:18" ht="18.75" hidden="1">
      <c r="A33" s="47"/>
      <c r="B33" s="50"/>
      <c r="C33" s="50"/>
      <c r="D33" s="50"/>
      <c r="E33" s="50"/>
      <c r="F33" s="50"/>
      <c r="G33" s="51"/>
      <c r="H33" s="51"/>
      <c r="I33" s="65"/>
      <c r="J33" s="55"/>
      <c r="K33" s="55"/>
      <c r="L33" s="58"/>
      <c r="M33" s="58"/>
      <c r="N33" s="58"/>
      <c r="O33" s="58"/>
      <c r="P33" s="58"/>
      <c r="Q33" s="58"/>
      <c r="R33" s="58"/>
    </row>
    <row r="34" spans="1:18" ht="18.75" hidden="1">
      <c r="A34" s="47"/>
      <c r="B34" s="50"/>
      <c r="C34" s="50"/>
      <c r="D34" s="50"/>
      <c r="E34" s="50"/>
      <c r="F34" s="50"/>
      <c r="G34" s="50"/>
      <c r="H34" s="50" t="s">
        <v>18</v>
      </c>
      <c r="I34" s="66">
        <f>SUM(I17:I33)</f>
        <v>2625.89</v>
      </c>
      <c r="J34" s="55"/>
      <c r="K34" s="55"/>
      <c r="L34" s="58"/>
      <c r="M34" s="58"/>
      <c r="N34" s="58"/>
      <c r="O34" s="58"/>
      <c r="P34" s="58"/>
      <c r="Q34" s="58"/>
      <c r="R34" s="58"/>
    </row>
    <row r="35" spans="1:11" ht="15">
      <c r="A35" s="420" t="s">
        <v>131</v>
      </c>
      <c r="B35" s="420"/>
      <c r="C35" s="420"/>
      <c r="D35" s="420"/>
      <c r="E35" s="420"/>
      <c r="F35" s="420"/>
      <c r="G35" s="420"/>
      <c r="H35" s="420"/>
      <c r="I35" s="420"/>
      <c r="J35" s="420"/>
      <c r="K35" s="420"/>
    </row>
    <row r="36" spans="1:30" ht="15">
      <c r="A36" s="420"/>
      <c r="B36" s="420"/>
      <c r="C36" s="420"/>
      <c r="D36" s="420"/>
      <c r="E36" s="420"/>
      <c r="F36" s="420"/>
      <c r="G36" s="420"/>
      <c r="H36" s="420"/>
      <c r="I36" s="420"/>
      <c r="J36" s="420"/>
      <c r="K36" s="420"/>
      <c r="V36" s="58"/>
      <c r="W36" s="58"/>
      <c r="X36" s="58"/>
      <c r="Y36" s="58"/>
      <c r="Z36" s="58"/>
      <c r="AA36" s="58"/>
      <c r="AB36" s="58"/>
      <c r="AC36" s="58"/>
      <c r="AD36" s="58"/>
    </row>
    <row r="37" spans="1:30" ht="18.75" hidden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V37" s="58"/>
      <c r="W37" s="58"/>
      <c r="X37" s="58"/>
      <c r="Y37" s="58"/>
      <c r="Z37" s="58"/>
      <c r="AA37" s="58"/>
      <c r="AB37" s="58"/>
      <c r="AC37" s="58"/>
      <c r="AD37" s="58"/>
    </row>
    <row r="38" spans="1:30" ht="18.75" hidden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V38" s="58"/>
      <c r="W38" s="58"/>
      <c r="X38" s="58"/>
      <c r="Y38" s="58"/>
      <c r="Z38" s="58"/>
      <c r="AA38" s="58"/>
      <c r="AB38" s="58"/>
      <c r="AC38" s="58"/>
      <c r="AD38" s="58"/>
    </row>
    <row r="39" spans="1:30" ht="18.75">
      <c r="A39" s="67"/>
      <c r="B39" s="68"/>
      <c r="C39" s="68"/>
      <c r="D39" s="68"/>
      <c r="E39" s="68"/>
      <c r="F39" s="68"/>
      <c r="G39" s="68"/>
      <c r="H39" s="67"/>
      <c r="I39" s="67"/>
      <c r="J39" s="47"/>
      <c r="K39" s="47"/>
      <c r="V39" s="58"/>
      <c r="W39" s="464"/>
      <c r="X39" s="464"/>
      <c r="Y39" s="464"/>
      <c r="Z39" s="464"/>
      <c r="AA39" s="464"/>
      <c r="AB39" s="58"/>
      <c r="AC39" s="58"/>
      <c r="AD39" s="58"/>
    </row>
    <row r="40" spans="1:30" ht="18.75">
      <c r="A40" s="67"/>
      <c r="B40" s="67" t="s">
        <v>132</v>
      </c>
      <c r="C40" s="68"/>
      <c r="D40" s="68"/>
      <c r="E40" s="68"/>
      <c r="F40" s="68"/>
      <c r="G40" s="67"/>
      <c r="H40" s="68"/>
      <c r="I40" s="67"/>
      <c r="J40" s="47"/>
      <c r="K40" s="47"/>
      <c r="V40" s="262"/>
      <c r="W40" s="263"/>
      <c r="X40" s="263"/>
      <c r="Y40" s="263"/>
      <c r="Z40" s="263"/>
      <c r="AA40" s="263"/>
      <c r="AB40" s="58"/>
      <c r="AC40" s="58"/>
      <c r="AD40" s="58"/>
    </row>
    <row r="41" spans="1:30" ht="18.75">
      <c r="A41" s="67"/>
      <c r="B41" s="68" t="s">
        <v>133</v>
      </c>
      <c r="C41" s="67" t="s">
        <v>239</v>
      </c>
      <c r="D41" s="67"/>
      <c r="E41" s="67"/>
      <c r="F41" s="68"/>
      <c r="G41" s="67"/>
      <c r="H41" s="68"/>
      <c r="I41" s="67"/>
      <c r="J41" s="47"/>
      <c r="K41" s="47"/>
      <c r="V41" s="264"/>
      <c r="W41" s="265"/>
      <c r="X41" s="265"/>
      <c r="Y41" s="265"/>
      <c r="Z41" s="265"/>
      <c r="AA41" s="265"/>
      <c r="AB41" s="58"/>
      <c r="AC41" s="58"/>
      <c r="AD41" s="58"/>
    </row>
    <row r="42" spans="1:30" ht="18.75">
      <c r="A42" s="67"/>
      <c r="B42" s="68" t="s">
        <v>135</v>
      </c>
      <c r="C42" s="69">
        <v>365.1</v>
      </c>
      <c r="D42" s="67" t="s">
        <v>136</v>
      </c>
      <c r="E42" s="67"/>
      <c r="F42" s="68"/>
      <c r="G42" s="67"/>
      <c r="H42" s="68"/>
      <c r="I42" s="67"/>
      <c r="J42" s="47"/>
      <c r="K42" s="47"/>
      <c r="V42" s="264"/>
      <c r="W42" s="266"/>
      <c r="X42" s="266"/>
      <c r="Y42" s="266"/>
      <c r="Z42" s="265"/>
      <c r="AA42" s="266"/>
      <c r="AB42" s="58"/>
      <c r="AC42" s="58"/>
      <c r="AD42" s="58"/>
    </row>
    <row r="43" spans="1:30" ht="18" customHeight="1">
      <c r="A43" s="67"/>
      <c r="B43" s="68" t="s">
        <v>137</v>
      </c>
      <c r="C43" s="70" t="s">
        <v>216</v>
      </c>
      <c r="D43" s="67" t="s">
        <v>231</v>
      </c>
      <c r="E43" s="67"/>
      <c r="F43" s="67"/>
      <c r="G43" s="68"/>
      <c r="H43" s="68"/>
      <c r="I43" s="67"/>
      <c r="J43" s="47"/>
      <c r="K43" s="47"/>
      <c r="V43" s="264"/>
      <c r="W43" s="266"/>
      <c r="X43" s="266"/>
      <c r="Y43" s="266"/>
      <c r="Z43" s="265"/>
      <c r="AA43" s="267"/>
      <c r="AB43" s="58"/>
      <c r="AC43" s="58"/>
      <c r="AD43" s="58"/>
    </row>
    <row r="44" spans="1:30" ht="18" customHeight="1">
      <c r="A44" s="67"/>
      <c r="B44" s="68"/>
      <c r="C44" s="70"/>
      <c r="D44" s="67"/>
      <c r="E44" s="67"/>
      <c r="F44" s="67"/>
      <c r="G44" s="68"/>
      <c r="H44" s="68"/>
      <c r="I44" s="67"/>
      <c r="J44" s="47"/>
      <c r="K44" s="47"/>
      <c r="V44" s="264"/>
      <c r="W44" s="266"/>
      <c r="X44" s="268"/>
      <c r="Y44" s="268"/>
      <c r="Z44" s="265"/>
      <c r="AA44" s="269"/>
      <c r="AB44" s="58"/>
      <c r="AC44" s="58"/>
      <c r="AD44" s="58"/>
    </row>
    <row r="45" spans="1:30" s="77" customFormat="1" ht="56.25">
      <c r="A45" s="71"/>
      <c r="B45" s="72"/>
      <c r="C45" s="73"/>
      <c r="D45" s="71"/>
      <c r="E45" s="71"/>
      <c r="F45" s="71"/>
      <c r="G45" s="74" t="s">
        <v>140</v>
      </c>
      <c r="H45" s="75" t="s">
        <v>1</v>
      </c>
      <c r="I45" s="75" t="s">
        <v>2</v>
      </c>
      <c r="J45" s="76" t="s">
        <v>141</v>
      </c>
      <c r="K45" s="76" t="s">
        <v>142</v>
      </c>
      <c r="V45" s="264"/>
      <c r="W45" s="266"/>
      <c r="X45" s="266"/>
      <c r="Y45" s="266"/>
      <c r="Z45" s="265"/>
      <c r="AA45" s="267"/>
      <c r="AB45" s="227"/>
      <c r="AC45" s="227"/>
      <c r="AD45" s="227"/>
    </row>
    <row r="46" spans="1:30" ht="18.75">
      <c r="A46" s="67"/>
      <c r="B46" s="68"/>
      <c r="C46" s="70"/>
      <c r="D46" s="67"/>
      <c r="E46" s="67"/>
      <c r="F46" s="67"/>
      <c r="G46" s="78" t="s">
        <v>25</v>
      </c>
      <c r="H46" s="78" t="s">
        <v>25</v>
      </c>
      <c r="I46" s="78" t="s">
        <v>25</v>
      </c>
      <c r="J46" s="79"/>
      <c r="K46" s="79"/>
      <c r="V46" s="264"/>
      <c r="W46" s="266"/>
      <c r="X46" s="266"/>
      <c r="Y46" s="266"/>
      <c r="Z46" s="265"/>
      <c r="AA46" s="267"/>
      <c r="AB46" s="58"/>
      <c r="AC46" s="58"/>
      <c r="AD46" s="58"/>
    </row>
    <row r="47" spans="1:30" ht="33" customHeight="1">
      <c r="A47" s="67"/>
      <c r="B47" s="421" t="s">
        <v>143</v>
      </c>
      <c r="C47" s="421"/>
      <c r="D47" s="421"/>
      <c r="E47" s="421"/>
      <c r="F47" s="421"/>
      <c r="G47" s="80">
        <f>G49+G50</f>
        <v>12.58</v>
      </c>
      <c r="H47" s="81">
        <f>G47*C42</f>
        <v>4592.9580000000005</v>
      </c>
      <c r="I47" s="81">
        <f>N48+O48</f>
        <v>2576.7599999999998</v>
      </c>
      <c r="J47" s="82">
        <f>J49+J50</f>
        <v>9028.771</v>
      </c>
      <c r="K47" s="82">
        <f>K49+K50</f>
        <v>-6452.011</v>
      </c>
      <c r="L47" s="226" t="s">
        <v>223</v>
      </c>
      <c r="M47" s="226" t="s">
        <v>224</v>
      </c>
      <c r="N47" s="316" t="s">
        <v>233</v>
      </c>
      <c r="O47" s="316" t="s">
        <v>234</v>
      </c>
      <c r="P47" s="316" t="s">
        <v>183</v>
      </c>
      <c r="Q47" s="316" t="s">
        <v>235</v>
      </c>
      <c r="R47" s="316" t="s">
        <v>236</v>
      </c>
      <c r="V47" s="264"/>
      <c r="W47" s="266"/>
      <c r="X47" s="266"/>
      <c r="Y47" s="266"/>
      <c r="Z47" s="265"/>
      <c r="AA47" s="267"/>
      <c r="AB47" s="58"/>
      <c r="AC47" s="58"/>
      <c r="AD47" s="58"/>
    </row>
    <row r="48" spans="1:30" ht="18" customHeight="1">
      <c r="A48" s="67"/>
      <c r="B48" s="422" t="s">
        <v>147</v>
      </c>
      <c r="C48" s="423"/>
      <c r="D48" s="423"/>
      <c r="E48" s="423"/>
      <c r="F48" s="424"/>
      <c r="G48" s="80"/>
      <c r="H48" s="84"/>
      <c r="I48" s="84"/>
      <c r="J48" s="79"/>
      <c r="K48" s="79"/>
      <c r="L48" s="310">
        <v>10748.32</v>
      </c>
      <c r="M48" s="310">
        <v>12764.51</v>
      </c>
      <c r="N48" s="225">
        <v>2576.7599999999998</v>
      </c>
      <c r="O48" s="225">
        <v>0</v>
      </c>
      <c r="P48" s="225">
        <v>0</v>
      </c>
      <c r="Q48" s="225">
        <v>0</v>
      </c>
      <c r="R48" s="225">
        <v>0</v>
      </c>
      <c r="V48" s="264"/>
      <c r="W48" s="266"/>
      <c r="X48" s="266"/>
      <c r="Y48" s="266"/>
      <c r="Z48" s="265"/>
      <c r="AA48" s="267"/>
      <c r="AB48" s="58"/>
      <c r="AC48" s="58"/>
      <c r="AD48" s="58"/>
    </row>
    <row r="49" spans="1:30" ht="18" customHeight="1">
      <c r="A49" s="67"/>
      <c r="B49" s="425" t="s">
        <v>11</v>
      </c>
      <c r="C49" s="425"/>
      <c r="D49" s="425"/>
      <c r="E49" s="425"/>
      <c r="F49" s="425"/>
      <c r="G49" s="80">
        <f>G59</f>
        <v>7.21</v>
      </c>
      <c r="H49" s="84">
        <f>G49*C42</f>
        <v>2632.371</v>
      </c>
      <c r="I49" s="107">
        <f>I47</f>
        <v>2576.7599999999998</v>
      </c>
      <c r="J49" s="82">
        <f>H59</f>
        <v>2632.371</v>
      </c>
      <c r="K49" s="82">
        <f>I49-J49</f>
        <v>-55.61100000000033</v>
      </c>
      <c r="V49" s="264"/>
      <c r="W49" s="266"/>
      <c r="X49" s="266"/>
      <c r="Y49" s="266"/>
      <c r="Z49" s="265"/>
      <c r="AA49" s="267"/>
      <c r="AB49" s="58"/>
      <c r="AC49" s="58"/>
      <c r="AD49" s="58"/>
    </row>
    <row r="50" spans="1:30" ht="18.75">
      <c r="A50" s="67"/>
      <c r="B50" s="425" t="s">
        <v>27</v>
      </c>
      <c r="C50" s="425"/>
      <c r="D50" s="425"/>
      <c r="E50" s="425"/>
      <c r="F50" s="425"/>
      <c r="G50" s="80">
        <v>5.37</v>
      </c>
      <c r="H50" s="84">
        <f>G50*C42</f>
        <v>1960.5870000000002</v>
      </c>
      <c r="I50" s="107">
        <f>I47-I49</f>
        <v>0</v>
      </c>
      <c r="J50" s="82">
        <f>H64</f>
        <v>6396.4</v>
      </c>
      <c r="K50" s="82">
        <f>I50-J50</f>
        <v>-6396.4</v>
      </c>
      <c r="V50" s="264"/>
      <c r="W50" s="266"/>
      <c r="X50" s="266"/>
      <c r="Y50" s="266"/>
      <c r="Z50" s="265"/>
      <c r="AA50" s="267"/>
      <c r="AB50" s="58"/>
      <c r="AC50" s="58"/>
      <c r="AD50" s="58"/>
    </row>
    <row r="51" spans="1:30" ht="39" customHeight="1">
      <c r="A51" s="67"/>
      <c r="B51" s="47"/>
      <c r="C51" s="47"/>
      <c r="D51" s="47"/>
      <c r="E51" s="47"/>
      <c r="F51" s="47"/>
      <c r="G51" s="47"/>
      <c r="H51" s="47"/>
      <c r="I51" s="47"/>
      <c r="J51" s="47"/>
      <c r="K51" s="47"/>
      <c r="V51" s="264"/>
      <c r="W51" s="266"/>
      <c r="X51" s="266"/>
      <c r="Y51" s="266"/>
      <c r="Z51" s="265"/>
      <c r="AA51" s="267"/>
      <c r="AB51" s="58"/>
      <c r="AC51" s="58"/>
      <c r="AD51" s="58"/>
    </row>
    <row r="52" spans="1:30" ht="18" customHeight="1">
      <c r="A52" s="47"/>
      <c r="B52" s="68"/>
      <c r="C52" s="70"/>
      <c r="D52" s="67"/>
      <c r="E52" s="67"/>
      <c r="F52" s="67"/>
      <c r="G52" s="140" t="s">
        <v>178</v>
      </c>
      <c r="H52" s="140" t="s">
        <v>1</v>
      </c>
      <c r="I52" s="140" t="s">
        <v>2</v>
      </c>
      <c r="J52" s="141" t="s">
        <v>179</v>
      </c>
      <c r="K52" s="141" t="s">
        <v>221</v>
      </c>
      <c r="V52" s="264"/>
      <c r="W52" s="266"/>
      <c r="X52" s="266"/>
      <c r="Y52" s="266"/>
      <c r="Z52" s="265"/>
      <c r="AA52" s="267"/>
      <c r="AB52" s="58"/>
      <c r="AC52" s="58"/>
      <c r="AD52" s="58"/>
    </row>
    <row r="53" spans="2:30" s="49" customFormat="1" ht="18" customHeight="1">
      <c r="B53" s="426" t="s">
        <v>177</v>
      </c>
      <c r="C53" s="426"/>
      <c r="D53" s="426"/>
      <c r="E53" s="426"/>
      <c r="F53" s="455"/>
      <c r="G53" s="140">
        <f>'07 15 г'!J53</f>
        <v>377.36999999999983</v>
      </c>
      <c r="H53" s="140">
        <f>P48</f>
        <v>0</v>
      </c>
      <c r="I53" s="140">
        <f>Q48</f>
        <v>0</v>
      </c>
      <c r="J53" s="139">
        <f>G53+H53-I53</f>
        <v>377.36999999999983</v>
      </c>
      <c r="K53" s="139">
        <f>I53</f>
        <v>0</v>
      </c>
      <c r="L53" s="317" t="s">
        <v>237</v>
      </c>
      <c r="V53" s="270"/>
      <c r="W53" s="271"/>
      <c r="X53" s="271"/>
      <c r="Y53" s="271"/>
      <c r="Z53" s="271"/>
      <c r="AA53" s="271"/>
      <c r="AB53" s="52"/>
      <c r="AC53" s="52"/>
      <c r="AD53" s="52"/>
    </row>
    <row r="54" spans="1:30" ht="18" customHeight="1">
      <c r="A54" s="47"/>
      <c r="B54" s="90"/>
      <c r="C54" s="90"/>
      <c r="D54" s="167"/>
      <c r="E54" s="167"/>
      <c r="F54" s="167"/>
      <c r="G54" s="91"/>
      <c r="H54" s="92"/>
      <c r="I54" s="92"/>
      <c r="J54" s="93"/>
      <c r="K54" s="244"/>
      <c r="V54" s="58"/>
      <c r="W54" s="58"/>
      <c r="X54" s="58"/>
      <c r="Y54" s="58"/>
      <c r="Z54" s="58"/>
      <c r="AA54" s="58"/>
      <c r="AB54" s="58"/>
      <c r="AC54" s="58"/>
      <c r="AD54" s="58"/>
    </row>
    <row r="55" spans="1:30" ht="38.25" customHeight="1">
      <c r="A55" s="47"/>
      <c r="B55" s="68"/>
      <c r="C55" s="70"/>
      <c r="D55" s="67"/>
      <c r="E55" s="67"/>
      <c r="F55" s="67"/>
      <c r="G55" s="68"/>
      <c r="H55" s="68"/>
      <c r="I55" s="67"/>
      <c r="J55" s="47"/>
      <c r="K55" s="47"/>
      <c r="V55" s="58"/>
      <c r="W55" s="58"/>
      <c r="X55" s="58"/>
      <c r="Y55" s="58"/>
      <c r="Z55" s="58"/>
      <c r="AA55" s="58"/>
      <c r="AB55" s="58"/>
      <c r="AC55" s="58"/>
      <c r="AD55" s="58"/>
    </row>
    <row r="56" spans="1:11" ht="18.75">
      <c r="A56" s="67"/>
      <c r="B56" s="47"/>
      <c r="C56" s="95"/>
      <c r="D56" s="96"/>
      <c r="E56" s="96"/>
      <c r="F56" s="96"/>
      <c r="G56" s="97" t="s">
        <v>140</v>
      </c>
      <c r="H56" s="97" t="s">
        <v>149</v>
      </c>
      <c r="I56" s="67"/>
      <c r="J56" s="47"/>
      <c r="K56" s="47"/>
    </row>
    <row r="57" spans="1:11" ht="18.75">
      <c r="A57" s="67"/>
      <c r="B57" s="47"/>
      <c r="C57" s="95"/>
      <c r="D57" s="96"/>
      <c r="E57" s="96"/>
      <c r="F57" s="96"/>
      <c r="G57" s="78" t="s">
        <v>25</v>
      </c>
      <c r="H57" s="78" t="s">
        <v>25</v>
      </c>
      <c r="I57" s="67"/>
      <c r="J57" s="47"/>
      <c r="K57" s="47"/>
    </row>
    <row r="58" spans="1:12" ht="36.75" customHeight="1">
      <c r="A58" s="98" t="s">
        <v>150</v>
      </c>
      <c r="B58" s="456" t="s">
        <v>176</v>
      </c>
      <c r="C58" s="457"/>
      <c r="D58" s="457"/>
      <c r="E58" s="457"/>
      <c r="F58" s="457"/>
      <c r="G58" s="50"/>
      <c r="H58" s="81">
        <f>ROUND(H59+H64,2)</f>
        <v>9028.77</v>
      </c>
      <c r="I58" s="67"/>
      <c r="J58" s="47"/>
      <c r="K58" s="47"/>
      <c r="L58" s="99">
        <f>I47-H58</f>
        <v>-6452.01</v>
      </c>
    </row>
    <row r="59" spans="1:12" ht="18.75">
      <c r="A59" s="100" t="s">
        <v>152</v>
      </c>
      <c r="B59" s="428" t="s">
        <v>153</v>
      </c>
      <c r="C59" s="429"/>
      <c r="D59" s="429"/>
      <c r="E59" s="429"/>
      <c r="F59" s="430"/>
      <c r="G59" s="318">
        <f>G60+G61+G62+G63</f>
        <v>7.21</v>
      </c>
      <c r="H59" s="320">
        <f>SUM(H60:H63)</f>
        <v>2632.371</v>
      </c>
      <c r="I59" s="67"/>
      <c r="J59" s="47"/>
      <c r="K59" s="47"/>
      <c r="L59" s="103" t="e">
        <f>G70+L58</f>
        <v>#VALUE!</v>
      </c>
    </row>
    <row r="60" spans="1:11" ht="34.5" customHeight="1">
      <c r="A60" s="321" t="s">
        <v>154</v>
      </c>
      <c r="B60" s="431" t="s">
        <v>155</v>
      </c>
      <c r="C60" s="432"/>
      <c r="D60" s="432"/>
      <c r="E60" s="432"/>
      <c r="F60" s="432"/>
      <c r="G60" s="319">
        <v>1.34</v>
      </c>
      <c r="H60" s="320">
        <f>G60*C$42</f>
        <v>489.23400000000004</v>
      </c>
      <c r="I60" s="67"/>
      <c r="J60" s="47"/>
      <c r="K60" s="106"/>
    </row>
    <row r="61" spans="1:11" ht="34.5" customHeight="1">
      <c r="A61" s="324" t="s">
        <v>156</v>
      </c>
      <c r="B61" s="465" t="s">
        <v>157</v>
      </c>
      <c r="C61" s="466"/>
      <c r="D61" s="466"/>
      <c r="E61" s="466"/>
      <c r="F61" s="467"/>
      <c r="G61" s="325">
        <v>2.02</v>
      </c>
      <c r="H61" s="326">
        <f>G61*C$42</f>
        <v>737.5020000000001</v>
      </c>
      <c r="I61" s="67"/>
      <c r="J61" s="47"/>
      <c r="K61" s="47"/>
    </row>
    <row r="62" spans="1:11" ht="34.5" customHeight="1">
      <c r="A62" s="324" t="s">
        <v>158</v>
      </c>
      <c r="B62" s="465" t="s">
        <v>159</v>
      </c>
      <c r="C62" s="466"/>
      <c r="D62" s="466"/>
      <c r="E62" s="466"/>
      <c r="F62" s="467"/>
      <c r="G62" s="325">
        <v>1.31</v>
      </c>
      <c r="H62" s="326">
        <f>G62*C$42</f>
        <v>478.28100000000006</v>
      </c>
      <c r="I62" s="67"/>
      <c r="J62" s="47"/>
      <c r="K62" s="47"/>
    </row>
    <row r="63" spans="1:11" ht="18.75" customHeight="1">
      <c r="A63" s="321" t="s">
        <v>160</v>
      </c>
      <c r="B63" s="434" t="s">
        <v>161</v>
      </c>
      <c r="C63" s="434"/>
      <c r="D63" s="434"/>
      <c r="E63" s="434"/>
      <c r="F63" s="434"/>
      <c r="G63" s="97">
        <v>2.54</v>
      </c>
      <c r="H63" s="326">
        <f>G63*C$42</f>
        <v>927.354</v>
      </c>
      <c r="I63" s="67"/>
      <c r="J63" s="47"/>
      <c r="K63" s="47"/>
    </row>
    <row r="64" spans="1:11" ht="18.75">
      <c r="A64" s="81" t="s">
        <v>162</v>
      </c>
      <c r="B64" s="437" t="s">
        <v>163</v>
      </c>
      <c r="C64" s="438"/>
      <c r="D64" s="438"/>
      <c r="E64" s="438"/>
      <c r="F64" s="438"/>
      <c r="G64" s="81"/>
      <c r="H64" s="81">
        <f>SUM(H65:H68)</f>
        <v>6396.4</v>
      </c>
      <c r="I64" s="67"/>
      <c r="J64" s="47"/>
      <c r="K64" s="47"/>
    </row>
    <row r="65" spans="1:11" ht="18.75" customHeight="1">
      <c r="A65" s="108"/>
      <c r="B65" s="439" t="s">
        <v>182</v>
      </c>
      <c r="C65" s="432"/>
      <c r="D65" s="432"/>
      <c r="E65" s="432"/>
      <c r="F65" s="432"/>
      <c r="G65" s="109"/>
      <c r="H65" s="109"/>
      <c r="I65" s="67"/>
      <c r="J65" s="47"/>
      <c r="K65" s="47"/>
    </row>
    <row r="66" spans="1:11" ht="18.75" customHeight="1">
      <c r="A66" s="108"/>
      <c r="B66" s="440" t="s">
        <v>240</v>
      </c>
      <c r="C66" s="441"/>
      <c r="D66" s="441"/>
      <c r="E66" s="441"/>
      <c r="F66" s="442"/>
      <c r="G66" s="107"/>
      <c r="H66" s="110">
        <v>2153.5</v>
      </c>
      <c r="I66" s="67"/>
      <c r="J66" s="47"/>
      <c r="K66" s="47"/>
    </row>
    <row r="67" spans="1:11" ht="15" customHeight="1">
      <c r="A67" s="108"/>
      <c r="B67" s="440" t="s">
        <v>241</v>
      </c>
      <c r="C67" s="441"/>
      <c r="D67" s="441"/>
      <c r="E67" s="441"/>
      <c r="F67" s="442"/>
      <c r="G67" s="107"/>
      <c r="H67" s="110">
        <v>4242.9</v>
      </c>
      <c r="I67" s="67"/>
      <c r="J67" s="47"/>
      <c r="K67" s="47"/>
    </row>
    <row r="68" spans="1:11" ht="18.75" customHeight="1">
      <c r="A68" s="108"/>
      <c r="B68" s="440" t="s">
        <v>175</v>
      </c>
      <c r="C68" s="441"/>
      <c r="D68" s="441"/>
      <c r="E68" s="441"/>
      <c r="F68" s="442"/>
      <c r="G68" s="107"/>
      <c r="H68" s="110"/>
      <c r="I68" s="67"/>
      <c r="J68" s="47"/>
      <c r="K68" s="47"/>
    </row>
    <row r="69" spans="1:11" ht="18.75">
      <c r="A69" s="108"/>
      <c r="B69" s="111"/>
      <c r="C69" s="112"/>
      <c r="D69" s="112"/>
      <c r="E69" s="112"/>
      <c r="F69" s="112"/>
      <c r="G69" s="114"/>
      <c r="H69" s="67"/>
      <c r="I69" s="67"/>
      <c r="J69" s="47"/>
      <c r="K69" s="47"/>
    </row>
    <row r="70" spans="1:11" ht="18.75">
      <c r="A70" s="108"/>
      <c r="B70" s="111"/>
      <c r="C70" s="112"/>
      <c r="D70" s="112"/>
      <c r="E70" s="112"/>
      <c r="F70" s="112"/>
      <c r="G70" s="443" t="s">
        <v>27</v>
      </c>
      <c r="H70" s="444"/>
      <c r="I70" s="452" t="s">
        <v>148</v>
      </c>
      <c r="J70" s="444"/>
      <c r="K70" s="47"/>
    </row>
    <row r="71" spans="1:11" ht="18.75">
      <c r="A71" s="108"/>
      <c r="B71" s="111"/>
      <c r="C71" s="112"/>
      <c r="D71" s="112"/>
      <c r="E71" s="112"/>
      <c r="F71" s="112"/>
      <c r="G71" s="453" t="s">
        <v>25</v>
      </c>
      <c r="H71" s="454"/>
      <c r="I71" s="453" t="s">
        <v>25</v>
      </c>
      <c r="J71" s="454"/>
      <c r="K71" s="47"/>
    </row>
    <row r="72" spans="1:13" s="58" customFormat="1" ht="18.75">
      <c r="A72" s="108"/>
      <c r="B72" s="461" t="s">
        <v>228</v>
      </c>
      <c r="C72" s="462"/>
      <c r="D72" s="462"/>
      <c r="E72" s="462"/>
      <c r="F72" s="463"/>
      <c r="G72" s="435">
        <f>'06 15 г'!G75:H75</f>
        <v>-31694.729999999996</v>
      </c>
      <c r="H72" s="447"/>
      <c r="I72" s="435">
        <f>'07 15 г'!I75:J75</f>
        <v>0</v>
      </c>
      <c r="J72" s="447"/>
      <c r="K72" s="55"/>
      <c r="L72" s="115" t="s">
        <v>168</v>
      </c>
      <c r="M72" s="115" t="s">
        <v>169</v>
      </c>
    </row>
    <row r="73" spans="1:13" ht="18.75">
      <c r="A73" s="68"/>
      <c r="B73" s="461" t="s">
        <v>229</v>
      </c>
      <c r="C73" s="462"/>
      <c r="D73" s="462"/>
      <c r="E73" s="462"/>
      <c r="F73" s="463"/>
      <c r="G73" s="435">
        <f>G72+I47-H58+K53</f>
        <v>-38146.74</v>
      </c>
      <c r="H73" s="447"/>
      <c r="I73" s="448">
        <f>I72+I53-K53</f>
        <v>0</v>
      </c>
      <c r="J73" s="447"/>
      <c r="K73" s="47"/>
      <c r="L73" s="85">
        <f>G73</f>
        <v>-38146.74</v>
      </c>
      <c r="M73" s="85">
        <f>I73</f>
        <v>0</v>
      </c>
    </row>
    <row r="74" spans="1:11" ht="18.75">
      <c r="A74" s="67"/>
      <c r="B74" s="67"/>
      <c r="C74" s="67"/>
      <c r="D74" s="67"/>
      <c r="E74" s="67"/>
      <c r="F74" s="67"/>
      <c r="G74" s="69"/>
      <c r="H74" s="69"/>
      <c r="I74" s="67"/>
      <c r="J74" s="47"/>
      <c r="K74" s="47"/>
    </row>
    <row r="75" spans="1:17" ht="4.5" customHeight="1">
      <c r="A75" s="67"/>
      <c r="B75" s="47"/>
      <c r="C75" s="47"/>
      <c r="D75" s="47"/>
      <c r="E75" s="47"/>
      <c r="F75" s="47"/>
      <c r="G75" s="116"/>
      <c r="H75" s="117" t="s">
        <v>171</v>
      </c>
      <c r="I75" s="67"/>
      <c r="J75" s="47"/>
      <c r="K75" s="47"/>
      <c r="L75" s="459"/>
      <c r="M75" s="460"/>
      <c r="N75" s="460"/>
      <c r="O75" s="460"/>
      <c r="P75" s="460"/>
      <c r="Q75" s="460"/>
    </row>
    <row r="76" spans="1:17" ht="18.75">
      <c r="A76" s="67"/>
      <c r="B76" s="111"/>
      <c r="C76" s="112"/>
      <c r="D76" s="112"/>
      <c r="E76" s="112"/>
      <c r="F76" s="112"/>
      <c r="G76" s="453" t="s">
        <v>25</v>
      </c>
      <c r="H76" s="454"/>
      <c r="I76" s="453" t="s">
        <v>25</v>
      </c>
      <c r="J76" s="454"/>
      <c r="K76" s="47"/>
      <c r="L76" s="184"/>
      <c r="M76" s="185"/>
      <c r="N76" s="185"/>
      <c r="O76" s="185"/>
      <c r="P76" s="185"/>
      <c r="Q76" s="185"/>
    </row>
    <row r="77" spans="1:17" ht="18.75">
      <c r="A77" s="67"/>
      <c r="B77" s="445" t="s">
        <v>227</v>
      </c>
      <c r="C77" s="438"/>
      <c r="D77" s="438"/>
      <c r="E77" s="438"/>
      <c r="F77" s="446"/>
      <c r="G77" s="435">
        <f>L48</f>
        <v>10748.32</v>
      </c>
      <c r="H77" s="447"/>
      <c r="I77" s="435">
        <f>M48</f>
        <v>12764.51</v>
      </c>
      <c r="J77" s="447"/>
      <c r="K77" s="47"/>
      <c r="L77" s="222" t="s">
        <v>225</v>
      </c>
      <c r="M77" s="223">
        <f>G77+H47-I47-I77+M78</f>
        <v>0.007999999999810825</v>
      </c>
      <c r="N77" s="185"/>
      <c r="O77" s="185"/>
      <c r="P77" s="185"/>
      <c r="Q77" s="185"/>
    </row>
    <row r="78" spans="1:17" ht="18.75">
      <c r="A78" s="67"/>
      <c r="B78" s="47"/>
      <c r="C78" s="47"/>
      <c r="D78" s="47"/>
      <c r="E78" s="47"/>
      <c r="F78" s="47"/>
      <c r="G78" s="47"/>
      <c r="H78" s="67"/>
      <c r="I78" s="67"/>
      <c r="J78" s="47"/>
      <c r="K78" s="47"/>
      <c r="L78" s="227" t="s">
        <v>226</v>
      </c>
      <c r="M78" s="185">
        <v>0</v>
      </c>
      <c r="N78" s="185"/>
      <c r="O78" s="185"/>
      <c r="P78" s="185"/>
      <c r="Q78" s="185"/>
    </row>
    <row r="79" spans="1:17" ht="18.75">
      <c r="A79" s="221" t="s">
        <v>242</v>
      </c>
      <c r="B79" s="47"/>
      <c r="C79" s="47"/>
      <c r="D79" s="47"/>
      <c r="E79" s="47"/>
      <c r="F79" s="47"/>
      <c r="G79" s="47"/>
      <c r="H79" s="67"/>
      <c r="I79" s="67"/>
      <c r="J79" s="47"/>
      <c r="K79" s="47"/>
      <c r="L79" s="184"/>
      <c r="M79" s="185"/>
      <c r="N79" s="185"/>
      <c r="O79" s="185"/>
      <c r="P79" s="185"/>
      <c r="Q79" s="185"/>
    </row>
    <row r="80" spans="1:17" ht="18.75">
      <c r="A80" s="187" t="s">
        <v>238</v>
      </c>
      <c r="B80" s="47"/>
      <c r="C80" s="47"/>
      <c r="D80" s="47"/>
      <c r="E80" s="47"/>
      <c r="F80" s="47"/>
      <c r="G80" s="47"/>
      <c r="H80" s="67"/>
      <c r="I80" s="228" t="s">
        <v>31</v>
      </c>
      <c r="J80" s="47"/>
      <c r="K80" s="47"/>
      <c r="L80" s="184"/>
      <c r="M80" s="185"/>
      <c r="N80" s="185"/>
      <c r="O80" s="186"/>
      <c r="P80" s="186"/>
      <c r="Q80" s="185"/>
    </row>
    <row r="81" spans="1:17" ht="18.75">
      <c r="A81" s="187" t="s">
        <v>213</v>
      </c>
      <c r="B81" s="47"/>
      <c r="C81" s="47"/>
      <c r="D81" s="47"/>
      <c r="E81" s="47"/>
      <c r="G81" s="47"/>
      <c r="H81" s="67"/>
      <c r="I81" s="228" t="s">
        <v>173</v>
      </c>
      <c r="J81" s="47"/>
      <c r="L81" s="184"/>
      <c r="M81" s="185"/>
      <c r="N81" s="185"/>
      <c r="O81" s="185"/>
      <c r="P81" s="185"/>
      <c r="Q81" s="185"/>
    </row>
    <row r="82" spans="8:17" ht="18.75">
      <c r="H82" s="47"/>
      <c r="I82" s="47"/>
      <c r="J82" s="47"/>
      <c r="K82" s="47"/>
      <c r="L82" s="184"/>
      <c r="M82" s="128"/>
      <c r="N82" s="58"/>
      <c r="O82" s="58"/>
      <c r="P82" s="58"/>
      <c r="Q82" s="128"/>
    </row>
    <row r="83" spans="1:17" ht="18.7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58"/>
      <c r="M83" s="128"/>
      <c r="N83" s="58"/>
      <c r="O83" s="58"/>
      <c r="P83" s="58"/>
      <c r="Q83" s="58"/>
    </row>
  </sheetData>
  <sheetProtection formatCells="0" formatColumns="0" formatRows="0" insertColumns="0" insertRows="0" insertHyperlinks="0" deleteColumns="0" deleteRows="0" sort="0" autoFilter="0" pivotTables="0"/>
  <mergeCells count="35">
    <mergeCell ref="B77:F77"/>
    <mergeCell ref="G77:H77"/>
    <mergeCell ref="I77:J77"/>
    <mergeCell ref="B61:F61"/>
    <mergeCell ref="B62:F62"/>
    <mergeCell ref="B73:F73"/>
    <mergeCell ref="G73:H73"/>
    <mergeCell ref="I73:J73"/>
    <mergeCell ref="B72:F72"/>
    <mergeCell ref="B63:F63"/>
    <mergeCell ref="L75:Q75"/>
    <mergeCell ref="G76:H76"/>
    <mergeCell ref="I76:J76"/>
    <mergeCell ref="G70:H70"/>
    <mergeCell ref="I70:J70"/>
    <mergeCell ref="G71:H71"/>
    <mergeCell ref="I71:J71"/>
    <mergeCell ref="G72:H72"/>
    <mergeCell ref="I72:J72"/>
    <mergeCell ref="B64:F64"/>
    <mergeCell ref="B65:F65"/>
    <mergeCell ref="B66:F66"/>
    <mergeCell ref="B67:F67"/>
    <mergeCell ref="B68:F68"/>
    <mergeCell ref="B50:F50"/>
    <mergeCell ref="B53:F53"/>
    <mergeCell ref="B58:F58"/>
    <mergeCell ref="B59:F59"/>
    <mergeCell ref="B60:F60"/>
    <mergeCell ref="C14:D15"/>
    <mergeCell ref="A35:K36"/>
    <mergeCell ref="W39:AA39"/>
    <mergeCell ref="B47:F47"/>
    <mergeCell ref="B48:F48"/>
    <mergeCell ref="B49:F4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</sheetPr>
  <dimension ref="A1:AD83"/>
  <sheetViews>
    <sheetView view="pageBreakPreview" zoomScale="80" zoomScaleSheetLayoutView="80" zoomScalePageLayoutView="0" workbookViewId="0" topLeftCell="A45">
      <selection activeCell="H66" sqref="H66"/>
    </sheetView>
  </sheetViews>
  <sheetFormatPr defaultColWidth="9.140625" defaultRowHeight="15" outlineLevelCol="1"/>
  <cols>
    <col min="1" max="1" width="6.8515625" style="125" customWidth="1"/>
    <col min="2" max="2" width="10.00390625" style="48" customWidth="1"/>
    <col min="3" max="3" width="12.57421875" style="48" customWidth="1"/>
    <col min="4" max="4" width="10.57421875" style="48" customWidth="1"/>
    <col min="5" max="5" width="10.28125" style="48" customWidth="1"/>
    <col min="6" max="6" width="8.00390625" style="48" customWidth="1"/>
    <col min="7" max="7" width="11.140625" style="48" customWidth="1"/>
    <col min="8" max="8" width="13.00390625" style="48" customWidth="1"/>
    <col min="9" max="9" width="12.00390625" style="48" customWidth="1"/>
    <col min="10" max="10" width="14.28125" style="48" customWidth="1"/>
    <col min="11" max="11" width="18.421875" style="48" customWidth="1"/>
    <col min="12" max="12" width="13.421875" style="48" hidden="1" customWidth="1" outlineLevel="1"/>
    <col min="13" max="13" width="10.00390625" style="48" hidden="1" customWidth="1" outlineLevel="1"/>
    <col min="14" max="14" width="11.421875" style="48" hidden="1" customWidth="1" outlineLevel="1"/>
    <col min="15" max="15" width="10.28125" style="48" hidden="1" customWidth="1" outlineLevel="1"/>
    <col min="16" max="16" width="9.8515625" style="48" hidden="1" customWidth="1" outlineLevel="1"/>
    <col min="17" max="17" width="10.00390625" style="48" hidden="1" customWidth="1" outlineLevel="1"/>
    <col min="18" max="18" width="9.57421875" style="48" hidden="1" customWidth="1" outlineLevel="1"/>
    <col min="19" max="19" width="9.140625" style="48" customWidth="1" collapsed="1"/>
    <col min="20" max="20" width="9.28125" style="48" customWidth="1"/>
    <col min="21" max="22" width="9.140625" style="48" customWidth="1"/>
    <col min="23" max="23" width="11.140625" style="48" bestFit="1" customWidth="1"/>
    <col min="24" max="27" width="13.140625" style="48" bestFit="1" customWidth="1"/>
    <col min="28" max="43" width="9.140625" style="48" customWidth="1"/>
    <col min="44" max="44" width="3.7109375" style="48" customWidth="1"/>
    <col min="45" max="16384" width="9.140625" style="48" customWidth="1"/>
  </cols>
  <sheetData>
    <row r="1" spans="1:11" ht="12.75" customHeight="1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.75" hidden="1">
      <c r="A2" s="47"/>
      <c r="B2" s="49" t="s">
        <v>125</v>
      </c>
      <c r="C2" s="49"/>
      <c r="D2" s="49" t="s">
        <v>126</v>
      </c>
      <c r="E2" s="49"/>
      <c r="F2" s="49" t="s">
        <v>127</v>
      </c>
      <c r="G2" s="49"/>
      <c r="H2" s="49"/>
      <c r="I2" s="47"/>
      <c r="J2" s="47"/>
      <c r="K2" s="47"/>
    </row>
    <row r="3" spans="1:11" ht="18.75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.5" customHeight="1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8.75" hidden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8.75" hidden="1">
      <c r="A6" s="47"/>
      <c r="B6" s="50"/>
      <c r="C6" s="51" t="s">
        <v>0</v>
      </c>
      <c r="D6" s="51" t="s">
        <v>1</v>
      </c>
      <c r="E6" s="51"/>
      <c r="F6" s="51" t="s">
        <v>2</v>
      </c>
      <c r="G6" s="51" t="s">
        <v>3</v>
      </c>
      <c r="H6" s="51" t="s">
        <v>4</v>
      </c>
      <c r="I6" s="51" t="s">
        <v>5</v>
      </c>
      <c r="J6" s="51"/>
      <c r="K6" s="52"/>
    </row>
    <row r="7" spans="1:11" ht="18.75" hidden="1">
      <c r="A7" s="47"/>
      <c r="B7" s="50"/>
      <c r="C7" s="51" t="s">
        <v>6</v>
      </c>
      <c r="D7" s="51"/>
      <c r="E7" s="51"/>
      <c r="F7" s="51"/>
      <c r="G7" s="51" t="s">
        <v>7</v>
      </c>
      <c r="H7" s="51" t="s">
        <v>8</v>
      </c>
      <c r="I7" s="51" t="s">
        <v>9</v>
      </c>
      <c r="J7" s="51"/>
      <c r="K7" s="52"/>
    </row>
    <row r="8" spans="1:11" ht="18.75" hidden="1">
      <c r="A8" s="47"/>
      <c r="B8" s="50" t="s">
        <v>128</v>
      </c>
      <c r="C8" s="53">
        <v>48.28</v>
      </c>
      <c r="D8" s="53">
        <v>0</v>
      </c>
      <c r="E8" s="53"/>
      <c r="F8" s="54"/>
      <c r="G8" s="50"/>
      <c r="H8" s="53">
        <v>0</v>
      </c>
      <c r="I8" s="54">
        <v>48.28</v>
      </c>
      <c r="J8" s="50"/>
      <c r="K8" s="55"/>
    </row>
    <row r="9" spans="1:11" ht="18.75" hidden="1">
      <c r="A9" s="47"/>
      <c r="B9" s="50" t="s">
        <v>11</v>
      </c>
      <c r="C9" s="53">
        <v>4790.06</v>
      </c>
      <c r="D9" s="53">
        <v>3707.55</v>
      </c>
      <c r="E9" s="53"/>
      <c r="F9" s="54">
        <v>2795.32</v>
      </c>
      <c r="G9" s="50"/>
      <c r="H9" s="53">
        <v>2795.32</v>
      </c>
      <c r="I9" s="54">
        <v>5702.29</v>
      </c>
      <c r="J9" s="50"/>
      <c r="K9" s="55"/>
    </row>
    <row r="10" spans="1:11" ht="18.75" hidden="1">
      <c r="A10" s="47"/>
      <c r="B10" s="50" t="s">
        <v>12</v>
      </c>
      <c r="C10" s="50"/>
      <c r="D10" s="53">
        <f>SUM(D8:D9)</f>
        <v>3707.55</v>
      </c>
      <c r="E10" s="53"/>
      <c r="F10" s="50"/>
      <c r="G10" s="50"/>
      <c r="H10" s="53">
        <f>SUM(H8:H9)</f>
        <v>2795.32</v>
      </c>
      <c r="I10" s="50"/>
      <c r="J10" s="50"/>
      <c r="K10" s="55"/>
    </row>
    <row r="11" spans="1:11" ht="18.75" hidden="1">
      <c r="A11" s="47"/>
      <c r="B11" s="47" t="s">
        <v>129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7.5" customHeight="1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8.25" customHeight="1" hidden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8" ht="18.75" hidden="1">
      <c r="A14" s="47"/>
      <c r="B14" s="56" t="s">
        <v>95</v>
      </c>
      <c r="C14" s="416" t="s">
        <v>14</v>
      </c>
      <c r="D14" s="417"/>
      <c r="E14" s="327"/>
      <c r="F14" s="51"/>
      <c r="G14" s="51"/>
      <c r="H14" s="51"/>
      <c r="I14" s="51" t="s">
        <v>17</v>
      </c>
      <c r="J14" s="55"/>
      <c r="K14" s="55"/>
      <c r="L14" s="58"/>
      <c r="M14" s="58"/>
      <c r="N14" s="58"/>
      <c r="O14" s="58"/>
      <c r="P14" s="58"/>
      <c r="Q14" s="58"/>
      <c r="R14" s="58"/>
    </row>
    <row r="15" spans="1:18" ht="14.25" customHeight="1" hidden="1">
      <c r="A15" s="47"/>
      <c r="B15" s="59"/>
      <c r="C15" s="418"/>
      <c r="D15" s="419"/>
      <c r="E15" s="328"/>
      <c r="F15" s="51"/>
      <c r="G15" s="51"/>
      <c r="H15" s="51" t="s">
        <v>105</v>
      </c>
      <c r="I15" s="51"/>
      <c r="J15" s="55"/>
      <c r="K15" s="55"/>
      <c r="L15" s="58"/>
      <c r="M15" s="58"/>
      <c r="N15" s="58"/>
      <c r="O15" s="58"/>
      <c r="P15" s="58"/>
      <c r="Q15" s="58"/>
      <c r="R15" s="58"/>
    </row>
    <row r="16" spans="1:18" ht="3.75" customHeight="1" hidden="1">
      <c r="A16" s="47"/>
      <c r="B16" s="61"/>
      <c r="C16" s="50"/>
      <c r="D16" s="50"/>
      <c r="E16" s="50"/>
      <c r="F16" s="50"/>
      <c r="G16" s="50"/>
      <c r="H16" s="50"/>
      <c r="I16" s="50"/>
      <c r="J16" s="55"/>
      <c r="K16" s="55"/>
      <c r="L16" s="58"/>
      <c r="M16" s="58"/>
      <c r="N16" s="58"/>
      <c r="O16" s="58"/>
      <c r="P16" s="58"/>
      <c r="Q16" s="58"/>
      <c r="R16" s="58"/>
    </row>
    <row r="17" spans="1:18" ht="13.5" customHeight="1" hidden="1">
      <c r="A17" s="47"/>
      <c r="B17" s="50"/>
      <c r="C17" s="50"/>
      <c r="D17" s="50"/>
      <c r="E17" s="50"/>
      <c r="F17" s="50"/>
      <c r="G17" s="50"/>
      <c r="H17" s="50"/>
      <c r="I17" s="50"/>
      <c r="J17" s="55"/>
      <c r="K17" s="55"/>
      <c r="L17" s="58"/>
      <c r="M17" s="58"/>
      <c r="N17" s="58"/>
      <c r="O17" s="58"/>
      <c r="P17" s="58"/>
      <c r="Q17" s="58"/>
      <c r="R17" s="58"/>
    </row>
    <row r="18" spans="1:18" ht="0.75" customHeight="1" hidden="1">
      <c r="A18" s="47"/>
      <c r="B18" s="50"/>
      <c r="C18" s="50"/>
      <c r="D18" s="50"/>
      <c r="E18" s="50"/>
      <c r="F18" s="50"/>
      <c r="G18" s="50"/>
      <c r="H18" s="50"/>
      <c r="I18" s="50"/>
      <c r="J18" s="55"/>
      <c r="K18" s="55"/>
      <c r="L18" s="58"/>
      <c r="M18" s="58"/>
      <c r="N18" s="58"/>
      <c r="O18" s="58"/>
      <c r="P18" s="58"/>
      <c r="Q18" s="58"/>
      <c r="R18" s="58"/>
    </row>
    <row r="19" spans="1:18" ht="14.25" customHeight="1" hidden="1" thickBot="1">
      <c r="A19" s="47"/>
      <c r="B19" s="50"/>
      <c r="C19" s="50"/>
      <c r="D19" s="50"/>
      <c r="E19" s="50"/>
      <c r="F19" s="50"/>
      <c r="G19" s="50"/>
      <c r="H19" s="50"/>
      <c r="I19" s="50"/>
      <c r="J19" s="55"/>
      <c r="K19" s="55"/>
      <c r="L19" s="58"/>
      <c r="M19" s="58"/>
      <c r="N19" s="58"/>
      <c r="O19" s="58"/>
      <c r="P19" s="58"/>
      <c r="Q19" s="58"/>
      <c r="R19" s="58"/>
    </row>
    <row r="20" spans="1:18" ht="0.75" customHeight="1" hidden="1">
      <c r="A20" s="47"/>
      <c r="B20" s="50"/>
      <c r="C20" s="50"/>
      <c r="D20" s="50"/>
      <c r="E20" s="50"/>
      <c r="F20" s="50"/>
      <c r="G20" s="50"/>
      <c r="H20" s="50"/>
      <c r="I20" s="50"/>
      <c r="J20" s="55"/>
      <c r="K20" s="55"/>
      <c r="L20" s="58"/>
      <c r="M20" s="58"/>
      <c r="N20" s="58"/>
      <c r="O20" s="58"/>
      <c r="P20" s="58"/>
      <c r="Q20" s="58"/>
      <c r="R20" s="58"/>
    </row>
    <row r="21" spans="1:18" ht="19.5" hidden="1" thickBot="1">
      <c r="A21" s="47"/>
      <c r="B21" s="50"/>
      <c r="C21" s="50"/>
      <c r="D21" s="50"/>
      <c r="E21" s="50"/>
      <c r="F21" s="50"/>
      <c r="G21" s="62" t="s">
        <v>130</v>
      </c>
      <c r="H21" s="63" t="s">
        <v>85</v>
      </c>
      <c r="I21" s="50"/>
      <c r="J21" s="55"/>
      <c r="K21" s="55"/>
      <c r="L21" s="58"/>
      <c r="M21" s="58"/>
      <c r="N21" s="58"/>
      <c r="O21" s="58"/>
      <c r="P21" s="58"/>
      <c r="Q21" s="58"/>
      <c r="R21" s="58"/>
    </row>
    <row r="22" spans="1:18" ht="18.75" hidden="1">
      <c r="A22" s="47"/>
      <c r="B22" s="64" t="s">
        <v>63</v>
      </c>
      <c r="C22" s="64"/>
      <c r="D22" s="64"/>
      <c r="E22" s="64"/>
      <c r="F22" s="53"/>
      <c r="G22" s="50">
        <v>347.8</v>
      </c>
      <c r="H22" s="50">
        <v>7.55</v>
      </c>
      <c r="I22" s="54">
        <f>G22*H22</f>
        <v>2625.89</v>
      </c>
      <c r="J22" s="55"/>
      <c r="K22" s="55"/>
      <c r="L22" s="58"/>
      <c r="M22" s="58"/>
      <c r="N22" s="58"/>
      <c r="O22" s="58"/>
      <c r="P22" s="58"/>
      <c r="Q22" s="58"/>
      <c r="R22" s="58"/>
    </row>
    <row r="23" spans="1:18" ht="18.75" hidden="1">
      <c r="A23" s="47"/>
      <c r="B23" s="64" t="s">
        <v>64</v>
      </c>
      <c r="C23" s="64"/>
      <c r="D23" s="64"/>
      <c r="E23" s="64"/>
      <c r="F23" s="50"/>
      <c r="G23" s="50"/>
      <c r="H23" s="50"/>
      <c r="I23" s="50"/>
      <c r="J23" s="55"/>
      <c r="K23" s="55"/>
      <c r="L23" s="58"/>
      <c r="M23" s="58"/>
      <c r="N23" s="58"/>
      <c r="O23" s="58"/>
      <c r="P23" s="58"/>
      <c r="Q23" s="58"/>
      <c r="R23" s="58"/>
    </row>
    <row r="24" spans="1:18" ht="2.25" customHeight="1" hidden="1">
      <c r="A24" s="47"/>
      <c r="B24" s="64" t="s">
        <v>65</v>
      </c>
      <c r="C24" s="64" t="s">
        <v>66</v>
      </c>
      <c r="D24" s="64"/>
      <c r="E24" s="64"/>
      <c r="F24" s="50"/>
      <c r="G24" s="50"/>
      <c r="H24" s="50"/>
      <c r="I24" s="50"/>
      <c r="J24" s="55"/>
      <c r="K24" s="55"/>
      <c r="L24" s="58"/>
      <c r="M24" s="58"/>
      <c r="N24" s="58"/>
      <c r="O24" s="58"/>
      <c r="P24" s="58"/>
      <c r="Q24" s="58"/>
      <c r="R24" s="58"/>
    </row>
    <row r="25" spans="1:18" ht="14.25" customHeight="1" hidden="1">
      <c r="A25" s="47"/>
      <c r="B25" s="64" t="s">
        <v>67</v>
      </c>
      <c r="C25" s="64"/>
      <c r="D25" s="64"/>
      <c r="E25" s="64"/>
      <c r="F25" s="50"/>
      <c r="G25" s="50"/>
      <c r="H25" s="50"/>
      <c r="I25" s="50"/>
      <c r="J25" s="55"/>
      <c r="K25" s="55"/>
      <c r="L25" s="58"/>
      <c r="M25" s="58"/>
      <c r="N25" s="58"/>
      <c r="O25" s="58"/>
      <c r="P25" s="58"/>
      <c r="Q25" s="58"/>
      <c r="R25" s="58"/>
    </row>
    <row r="26" spans="1:18" ht="18.75" hidden="1">
      <c r="A26" s="47"/>
      <c r="B26" s="50"/>
      <c r="C26" s="50"/>
      <c r="D26" s="50"/>
      <c r="E26" s="50"/>
      <c r="F26" s="50"/>
      <c r="G26" s="50"/>
      <c r="H26" s="50"/>
      <c r="I26" s="50"/>
      <c r="J26" s="55"/>
      <c r="K26" s="55"/>
      <c r="L26" s="58"/>
      <c r="M26" s="58"/>
      <c r="N26" s="58"/>
      <c r="O26" s="58"/>
      <c r="P26" s="58"/>
      <c r="Q26" s="58"/>
      <c r="R26" s="58"/>
    </row>
    <row r="27" spans="1:18" ht="0.75" customHeight="1" hidden="1">
      <c r="A27" s="47"/>
      <c r="B27" s="50"/>
      <c r="C27" s="50"/>
      <c r="D27" s="50"/>
      <c r="E27" s="50"/>
      <c r="F27" s="50"/>
      <c r="G27" s="50"/>
      <c r="H27" s="50"/>
      <c r="I27" s="50"/>
      <c r="J27" s="55"/>
      <c r="K27" s="55"/>
      <c r="L27" s="58"/>
      <c r="M27" s="58"/>
      <c r="N27" s="58"/>
      <c r="O27" s="58"/>
      <c r="P27" s="58"/>
      <c r="Q27" s="58"/>
      <c r="R27" s="58"/>
    </row>
    <row r="28" spans="1:18" ht="3.75" customHeight="1" hidden="1">
      <c r="A28" s="47"/>
      <c r="B28" s="50"/>
      <c r="C28" s="50"/>
      <c r="D28" s="50"/>
      <c r="E28" s="50"/>
      <c r="F28" s="50"/>
      <c r="G28" s="50"/>
      <c r="H28" s="50"/>
      <c r="I28" s="50"/>
      <c r="J28" s="55"/>
      <c r="K28" s="55"/>
      <c r="L28" s="58"/>
      <c r="M28" s="58"/>
      <c r="N28" s="58"/>
      <c r="O28" s="58"/>
      <c r="P28" s="58"/>
      <c r="Q28" s="58"/>
      <c r="R28" s="58"/>
    </row>
    <row r="29" spans="1:18" ht="18.75" hidden="1">
      <c r="A29" s="47"/>
      <c r="B29" s="50"/>
      <c r="C29" s="50"/>
      <c r="D29" s="50"/>
      <c r="E29" s="50"/>
      <c r="F29" s="50"/>
      <c r="G29" s="50"/>
      <c r="H29" s="50"/>
      <c r="I29" s="50"/>
      <c r="J29" s="55"/>
      <c r="K29" s="55"/>
      <c r="L29" s="58"/>
      <c r="M29" s="58"/>
      <c r="N29" s="58"/>
      <c r="O29" s="58"/>
      <c r="P29" s="58"/>
      <c r="Q29" s="58"/>
      <c r="R29" s="58"/>
    </row>
    <row r="30" spans="1:18" ht="0.75" customHeight="1" hidden="1">
      <c r="A30" s="47"/>
      <c r="B30" s="50"/>
      <c r="C30" s="50"/>
      <c r="D30" s="50"/>
      <c r="E30" s="50"/>
      <c r="F30" s="50"/>
      <c r="G30" s="50"/>
      <c r="H30" s="50"/>
      <c r="I30" s="50"/>
      <c r="J30" s="55"/>
      <c r="K30" s="55"/>
      <c r="L30" s="58"/>
      <c r="M30" s="58"/>
      <c r="N30" s="58"/>
      <c r="O30" s="58"/>
      <c r="P30" s="58"/>
      <c r="Q30" s="58"/>
      <c r="R30" s="58"/>
    </row>
    <row r="31" spans="1:18" ht="18.75" hidden="1">
      <c r="A31" s="47"/>
      <c r="B31" s="50"/>
      <c r="C31" s="50"/>
      <c r="D31" s="50"/>
      <c r="E31" s="50"/>
      <c r="F31" s="50"/>
      <c r="G31" s="50"/>
      <c r="H31" s="50"/>
      <c r="I31" s="50"/>
      <c r="J31" s="55"/>
      <c r="K31" s="55"/>
      <c r="L31" s="58"/>
      <c r="M31" s="58"/>
      <c r="N31" s="58"/>
      <c r="O31" s="58"/>
      <c r="P31" s="58"/>
      <c r="Q31" s="58"/>
      <c r="R31" s="58"/>
    </row>
    <row r="32" spans="1:18" ht="18.75" hidden="1">
      <c r="A32" s="47"/>
      <c r="B32" s="50"/>
      <c r="C32" s="50"/>
      <c r="D32" s="50"/>
      <c r="E32" s="50"/>
      <c r="F32" s="50"/>
      <c r="G32" s="50"/>
      <c r="H32" s="50"/>
      <c r="I32" s="50"/>
      <c r="J32" s="55"/>
      <c r="K32" s="55"/>
      <c r="L32" s="58"/>
      <c r="M32" s="58"/>
      <c r="N32" s="58"/>
      <c r="O32" s="58"/>
      <c r="P32" s="58"/>
      <c r="Q32" s="58"/>
      <c r="R32" s="58"/>
    </row>
    <row r="33" spans="1:18" ht="18.75" hidden="1">
      <c r="A33" s="47"/>
      <c r="B33" s="50"/>
      <c r="C33" s="50"/>
      <c r="D33" s="50"/>
      <c r="E33" s="50"/>
      <c r="F33" s="50"/>
      <c r="G33" s="51"/>
      <c r="H33" s="51"/>
      <c r="I33" s="65"/>
      <c r="J33" s="55"/>
      <c r="K33" s="55"/>
      <c r="L33" s="58"/>
      <c r="M33" s="58"/>
      <c r="N33" s="58"/>
      <c r="O33" s="58"/>
      <c r="P33" s="58"/>
      <c r="Q33" s="58"/>
      <c r="R33" s="58"/>
    </row>
    <row r="34" spans="1:18" ht="18.75" hidden="1">
      <c r="A34" s="47"/>
      <c r="B34" s="50"/>
      <c r="C34" s="50"/>
      <c r="D34" s="50"/>
      <c r="E34" s="50"/>
      <c r="F34" s="50"/>
      <c r="G34" s="50"/>
      <c r="H34" s="50" t="s">
        <v>18</v>
      </c>
      <c r="I34" s="66">
        <f>SUM(I17:I33)</f>
        <v>2625.89</v>
      </c>
      <c r="J34" s="55"/>
      <c r="K34" s="55"/>
      <c r="L34" s="58"/>
      <c r="M34" s="58"/>
      <c r="N34" s="58"/>
      <c r="O34" s="58"/>
      <c r="P34" s="58"/>
      <c r="Q34" s="58"/>
      <c r="R34" s="58"/>
    </row>
    <row r="35" spans="1:11" ht="15">
      <c r="A35" s="420" t="s">
        <v>131</v>
      </c>
      <c r="B35" s="420"/>
      <c r="C35" s="420"/>
      <c r="D35" s="420"/>
      <c r="E35" s="420"/>
      <c r="F35" s="420"/>
      <c r="G35" s="420"/>
      <c r="H35" s="420"/>
      <c r="I35" s="420"/>
      <c r="J35" s="420"/>
      <c r="K35" s="420"/>
    </row>
    <row r="36" spans="1:30" ht="15">
      <c r="A36" s="420"/>
      <c r="B36" s="420"/>
      <c r="C36" s="420"/>
      <c r="D36" s="420"/>
      <c r="E36" s="420"/>
      <c r="F36" s="420"/>
      <c r="G36" s="420"/>
      <c r="H36" s="420"/>
      <c r="I36" s="420"/>
      <c r="J36" s="420"/>
      <c r="K36" s="420"/>
      <c r="V36" s="58"/>
      <c r="W36" s="58"/>
      <c r="X36" s="58"/>
      <c r="Y36" s="58"/>
      <c r="Z36" s="58"/>
      <c r="AA36" s="58"/>
      <c r="AB36" s="58"/>
      <c r="AC36" s="58"/>
      <c r="AD36" s="58"/>
    </row>
    <row r="37" spans="1:30" ht="18.75" hidden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V37" s="58"/>
      <c r="W37" s="58"/>
      <c r="X37" s="58"/>
      <c r="Y37" s="58"/>
      <c r="Z37" s="58"/>
      <c r="AA37" s="58"/>
      <c r="AB37" s="58"/>
      <c r="AC37" s="58"/>
      <c r="AD37" s="58"/>
    </row>
    <row r="38" spans="1:30" ht="18.75" hidden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V38" s="58"/>
      <c r="W38" s="58"/>
      <c r="X38" s="58"/>
      <c r="Y38" s="58"/>
      <c r="Z38" s="58"/>
      <c r="AA38" s="58"/>
      <c r="AB38" s="58"/>
      <c r="AC38" s="58"/>
      <c r="AD38" s="58"/>
    </row>
    <row r="39" spans="1:30" ht="18.75">
      <c r="A39" s="67"/>
      <c r="B39" s="68"/>
      <c r="C39" s="68"/>
      <c r="D39" s="68"/>
      <c r="E39" s="68"/>
      <c r="F39" s="68"/>
      <c r="G39" s="68"/>
      <c r="H39" s="67"/>
      <c r="I39" s="67"/>
      <c r="J39" s="47"/>
      <c r="K39" s="47"/>
      <c r="V39" s="58"/>
      <c r="W39" s="464"/>
      <c r="X39" s="464"/>
      <c r="Y39" s="464"/>
      <c r="Z39" s="464"/>
      <c r="AA39" s="464"/>
      <c r="AB39" s="58"/>
      <c r="AC39" s="58"/>
      <c r="AD39" s="58"/>
    </row>
    <row r="40" spans="1:30" ht="18.75">
      <c r="A40" s="67"/>
      <c r="B40" s="67" t="s">
        <v>132</v>
      </c>
      <c r="C40" s="68"/>
      <c r="D40" s="68"/>
      <c r="E40" s="68"/>
      <c r="F40" s="68"/>
      <c r="G40" s="67"/>
      <c r="H40" s="68"/>
      <c r="I40" s="67"/>
      <c r="J40" s="47"/>
      <c r="K40" s="47"/>
      <c r="V40" s="262"/>
      <c r="W40" s="263"/>
      <c r="X40" s="263"/>
      <c r="Y40" s="263"/>
      <c r="Z40" s="263"/>
      <c r="AA40" s="263"/>
      <c r="AB40" s="58"/>
      <c r="AC40" s="58"/>
      <c r="AD40" s="58"/>
    </row>
    <row r="41" spans="1:30" ht="18.75">
      <c r="A41" s="67"/>
      <c r="B41" s="68" t="s">
        <v>133</v>
      </c>
      <c r="C41" s="67" t="s">
        <v>239</v>
      </c>
      <c r="D41" s="67"/>
      <c r="E41" s="67"/>
      <c r="F41" s="68"/>
      <c r="G41" s="67"/>
      <c r="H41" s="68"/>
      <c r="I41" s="67"/>
      <c r="J41" s="47"/>
      <c r="K41" s="47"/>
      <c r="V41" s="264"/>
      <c r="W41" s="265"/>
      <c r="X41" s="265"/>
      <c r="Y41" s="265"/>
      <c r="Z41" s="265"/>
      <c r="AA41" s="265"/>
      <c r="AB41" s="58"/>
      <c r="AC41" s="58"/>
      <c r="AD41" s="58"/>
    </row>
    <row r="42" spans="1:30" ht="18.75">
      <c r="A42" s="67"/>
      <c r="B42" s="68" t="s">
        <v>135</v>
      </c>
      <c r="C42" s="69">
        <v>366.4</v>
      </c>
      <c r="D42" s="67" t="s">
        <v>136</v>
      </c>
      <c r="E42" s="67"/>
      <c r="F42" s="68"/>
      <c r="G42" s="67"/>
      <c r="H42" s="68"/>
      <c r="I42" s="67"/>
      <c r="J42" s="47"/>
      <c r="K42" s="47"/>
      <c r="V42" s="264"/>
      <c r="W42" s="266"/>
      <c r="X42" s="266"/>
      <c r="Y42" s="266"/>
      <c r="Z42" s="265"/>
      <c r="AA42" s="266"/>
      <c r="AB42" s="58"/>
      <c r="AC42" s="58"/>
      <c r="AD42" s="58"/>
    </row>
    <row r="43" spans="1:30" ht="18" customHeight="1">
      <c r="A43" s="67"/>
      <c r="B43" s="68" t="s">
        <v>137</v>
      </c>
      <c r="C43" s="70" t="s">
        <v>218</v>
      </c>
      <c r="D43" s="67" t="s">
        <v>231</v>
      </c>
      <c r="E43" s="67"/>
      <c r="F43" s="67"/>
      <c r="G43" s="68"/>
      <c r="H43" s="68"/>
      <c r="I43" s="67"/>
      <c r="J43" s="47"/>
      <c r="K43" s="47"/>
      <c r="V43" s="264"/>
      <c r="W43" s="266"/>
      <c r="X43" s="266"/>
      <c r="Y43" s="266"/>
      <c r="Z43" s="265"/>
      <c r="AA43" s="267"/>
      <c r="AB43" s="58"/>
      <c r="AC43" s="58"/>
      <c r="AD43" s="58"/>
    </row>
    <row r="44" spans="1:30" ht="18" customHeight="1">
      <c r="A44" s="67"/>
      <c r="B44" s="68"/>
      <c r="C44" s="70"/>
      <c r="D44" s="67"/>
      <c r="E44" s="67"/>
      <c r="F44" s="67"/>
      <c r="G44" s="68"/>
      <c r="H44" s="68"/>
      <c r="I44" s="67"/>
      <c r="J44" s="47"/>
      <c r="K44" s="47"/>
      <c r="V44" s="264"/>
      <c r="W44" s="266"/>
      <c r="X44" s="268"/>
      <c r="Y44" s="268"/>
      <c r="Z44" s="265"/>
      <c r="AA44" s="269"/>
      <c r="AB44" s="58"/>
      <c r="AC44" s="58"/>
      <c r="AD44" s="58"/>
    </row>
    <row r="45" spans="1:30" s="77" customFormat="1" ht="56.25">
      <c r="A45" s="71"/>
      <c r="B45" s="72"/>
      <c r="C45" s="73"/>
      <c r="D45" s="71"/>
      <c r="E45" s="71"/>
      <c r="F45" s="71"/>
      <c r="G45" s="74" t="s">
        <v>140</v>
      </c>
      <c r="H45" s="75" t="s">
        <v>1</v>
      </c>
      <c r="I45" s="75" t="s">
        <v>2</v>
      </c>
      <c r="J45" s="76" t="s">
        <v>141</v>
      </c>
      <c r="K45" s="76" t="s">
        <v>142</v>
      </c>
      <c r="V45" s="264"/>
      <c r="W45" s="266"/>
      <c r="X45" s="266"/>
      <c r="Y45" s="266"/>
      <c r="Z45" s="265"/>
      <c r="AA45" s="267"/>
      <c r="AB45" s="227"/>
      <c r="AC45" s="227"/>
      <c r="AD45" s="227"/>
    </row>
    <row r="46" spans="1:30" ht="18.75">
      <c r="A46" s="67"/>
      <c r="B46" s="68"/>
      <c r="C46" s="70"/>
      <c r="D46" s="67"/>
      <c r="E46" s="67"/>
      <c r="F46" s="67"/>
      <c r="G46" s="78" t="s">
        <v>25</v>
      </c>
      <c r="H46" s="78" t="s">
        <v>25</v>
      </c>
      <c r="I46" s="78" t="s">
        <v>25</v>
      </c>
      <c r="J46" s="79"/>
      <c r="K46" s="79"/>
      <c r="V46" s="264"/>
      <c r="W46" s="266"/>
      <c r="X46" s="266"/>
      <c r="Y46" s="266"/>
      <c r="Z46" s="265"/>
      <c r="AA46" s="267"/>
      <c r="AB46" s="58"/>
      <c r="AC46" s="58"/>
      <c r="AD46" s="58"/>
    </row>
    <row r="47" spans="1:30" ht="33" customHeight="1">
      <c r="A47" s="67"/>
      <c r="B47" s="421" t="s">
        <v>143</v>
      </c>
      <c r="C47" s="421"/>
      <c r="D47" s="421"/>
      <c r="E47" s="421"/>
      <c r="F47" s="421"/>
      <c r="G47" s="80">
        <f>G49+G50</f>
        <v>12.58</v>
      </c>
      <c r="H47" s="81">
        <f>G47*C42</f>
        <v>4609.312</v>
      </c>
      <c r="I47" s="81">
        <f>N48+O48</f>
        <v>7647.03</v>
      </c>
      <c r="J47" s="82">
        <f>J49+J50</f>
        <v>12479.034</v>
      </c>
      <c r="K47" s="82">
        <f>K49+K50</f>
        <v>-4832.004000000001</v>
      </c>
      <c r="L47" s="226" t="s">
        <v>223</v>
      </c>
      <c r="M47" s="226" t="s">
        <v>224</v>
      </c>
      <c r="N47" s="316" t="s">
        <v>233</v>
      </c>
      <c r="O47" s="316" t="s">
        <v>234</v>
      </c>
      <c r="P47" s="316" t="s">
        <v>183</v>
      </c>
      <c r="Q47" s="316" t="s">
        <v>235</v>
      </c>
      <c r="R47" s="316" t="s">
        <v>236</v>
      </c>
      <c r="V47" s="264"/>
      <c r="W47" s="266"/>
      <c r="X47" s="266"/>
      <c r="Y47" s="266"/>
      <c r="Z47" s="265"/>
      <c r="AA47" s="267"/>
      <c r="AB47" s="58"/>
      <c r="AC47" s="58"/>
      <c r="AD47" s="58"/>
    </row>
    <row r="48" spans="1:30" ht="18" customHeight="1">
      <c r="A48" s="67"/>
      <c r="B48" s="422" t="s">
        <v>147</v>
      </c>
      <c r="C48" s="423"/>
      <c r="D48" s="423"/>
      <c r="E48" s="423"/>
      <c r="F48" s="424"/>
      <c r="G48" s="80"/>
      <c r="H48" s="84"/>
      <c r="I48" s="84"/>
      <c r="J48" s="79"/>
      <c r="K48" s="79"/>
      <c r="L48" s="310">
        <v>12764.51</v>
      </c>
      <c r="M48" s="310">
        <v>9726.789999999999</v>
      </c>
      <c r="N48" s="225">
        <v>7647.03</v>
      </c>
      <c r="O48" s="225">
        <v>0</v>
      </c>
      <c r="P48" s="225">
        <v>0</v>
      </c>
      <c r="Q48" s="225">
        <v>0</v>
      </c>
      <c r="R48" s="225">
        <v>377.37</v>
      </c>
      <c r="V48" s="264"/>
      <c r="W48" s="266"/>
      <c r="X48" s="266"/>
      <c r="Y48" s="266"/>
      <c r="Z48" s="265"/>
      <c r="AA48" s="267"/>
      <c r="AB48" s="58"/>
      <c r="AC48" s="58"/>
      <c r="AD48" s="58"/>
    </row>
    <row r="49" spans="1:30" ht="18" customHeight="1">
      <c r="A49" s="67"/>
      <c r="B49" s="425" t="s">
        <v>11</v>
      </c>
      <c r="C49" s="425"/>
      <c r="D49" s="425"/>
      <c r="E49" s="425"/>
      <c r="F49" s="425"/>
      <c r="G49" s="80">
        <f>G59</f>
        <v>7.21</v>
      </c>
      <c r="H49" s="84">
        <f>G49*C42</f>
        <v>2641.7439999999997</v>
      </c>
      <c r="I49" s="107">
        <f>H49</f>
        <v>2641.7439999999997</v>
      </c>
      <c r="J49" s="82">
        <f>H59</f>
        <v>2641.7439999999997</v>
      </c>
      <c r="K49" s="82">
        <f>I49-J49</f>
        <v>0</v>
      </c>
      <c r="V49" s="264"/>
      <c r="W49" s="266"/>
      <c r="X49" s="266"/>
      <c r="Y49" s="266"/>
      <c r="Z49" s="265"/>
      <c r="AA49" s="267"/>
      <c r="AB49" s="58"/>
      <c r="AC49" s="58"/>
      <c r="AD49" s="58"/>
    </row>
    <row r="50" spans="1:30" ht="18.75">
      <c r="A50" s="67"/>
      <c r="B50" s="425" t="s">
        <v>27</v>
      </c>
      <c r="C50" s="425"/>
      <c r="D50" s="425"/>
      <c r="E50" s="425"/>
      <c r="F50" s="425"/>
      <c r="G50" s="80">
        <v>5.37</v>
      </c>
      <c r="H50" s="84">
        <f>G50*C42</f>
        <v>1967.568</v>
      </c>
      <c r="I50" s="107">
        <f>I47-I49</f>
        <v>5005.286</v>
      </c>
      <c r="J50" s="82">
        <f>H64</f>
        <v>9837.29</v>
      </c>
      <c r="K50" s="82">
        <f>I50-J50</f>
        <v>-4832.004000000001</v>
      </c>
      <c r="V50" s="264"/>
      <c r="W50" s="266"/>
      <c r="X50" s="266"/>
      <c r="Y50" s="266"/>
      <c r="Z50" s="265"/>
      <c r="AA50" s="267"/>
      <c r="AB50" s="58"/>
      <c r="AC50" s="58"/>
      <c r="AD50" s="58"/>
    </row>
    <row r="51" spans="1:30" ht="39" customHeight="1">
      <c r="A51" s="67"/>
      <c r="B51" s="47"/>
      <c r="C51" s="47"/>
      <c r="D51" s="47"/>
      <c r="E51" s="47"/>
      <c r="F51" s="47"/>
      <c r="G51" s="47"/>
      <c r="H51" s="47"/>
      <c r="I51" s="47"/>
      <c r="J51" s="47"/>
      <c r="K51" s="47"/>
      <c r="V51" s="264"/>
      <c r="W51" s="266"/>
      <c r="X51" s="266"/>
      <c r="Y51" s="266"/>
      <c r="Z51" s="265"/>
      <c r="AA51" s="267"/>
      <c r="AB51" s="58"/>
      <c r="AC51" s="58"/>
      <c r="AD51" s="58"/>
    </row>
    <row r="52" spans="1:30" ht="18" customHeight="1">
      <c r="A52" s="47"/>
      <c r="B52" s="68"/>
      <c r="C52" s="70"/>
      <c r="D52" s="67"/>
      <c r="E52" s="67"/>
      <c r="F52" s="67"/>
      <c r="G52" s="140" t="s">
        <v>178</v>
      </c>
      <c r="H52" s="140" t="s">
        <v>1</v>
      </c>
      <c r="I52" s="140" t="s">
        <v>2</v>
      </c>
      <c r="J52" s="141" t="s">
        <v>179</v>
      </c>
      <c r="K52" s="141" t="s">
        <v>221</v>
      </c>
      <c r="V52" s="264"/>
      <c r="W52" s="266"/>
      <c r="X52" s="266"/>
      <c r="Y52" s="266"/>
      <c r="Z52" s="265"/>
      <c r="AA52" s="267"/>
      <c r="AB52" s="58"/>
      <c r="AC52" s="58"/>
      <c r="AD52" s="58"/>
    </row>
    <row r="53" spans="2:30" s="49" customFormat="1" ht="18" customHeight="1">
      <c r="B53" s="426" t="s">
        <v>177</v>
      </c>
      <c r="C53" s="426"/>
      <c r="D53" s="426"/>
      <c r="E53" s="426"/>
      <c r="F53" s="455"/>
      <c r="G53" s="140">
        <f>'08 15 г'!J53</f>
        <v>377.36999999999983</v>
      </c>
      <c r="H53" s="140">
        <f>P48</f>
        <v>0</v>
      </c>
      <c r="I53" s="140">
        <f>Q48</f>
        <v>0</v>
      </c>
      <c r="J53" s="139">
        <f>G53+H53-I53</f>
        <v>377.36999999999983</v>
      </c>
      <c r="K53" s="139">
        <f>I53</f>
        <v>0</v>
      </c>
      <c r="L53" s="317" t="s">
        <v>237</v>
      </c>
      <c r="V53" s="270"/>
      <c r="W53" s="271"/>
      <c r="X53" s="271"/>
      <c r="Y53" s="271"/>
      <c r="Z53" s="271"/>
      <c r="AA53" s="271"/>
      <c r="AB53" s="52"/>
      <c r="AC53" s="52"/>
      <c r="AD53" s="52"/>
    </row>
    <row r="54" spans="1:30" ht="18" customHeight="1">
      <c r="A54" s="47"/>
      <c r="B54" s="90"/>
      <c r="C54" s="90"/>
      <c r="D54" s="167"/>
      <c r="E54" s="167"/>
      <c r="F54" s="167"/>
      <c r="G54" s="91"/>
      <c r="H54" s="92"/>
      <c r="I54" s="92"/>
      <c r="J54" s="93"/>
      <c r="K54" s="244"/>
      <c r="V54" s="58"/>
      <c r="W54" s="58"/>
      <c r="X54" s="58"/>
      <c r="Y54" s="58"/>
      <c r="Z54" s="58"/>
      <c r="AA54" s="58"/>
      <c r="AB54" s="58"/>
      <c r="AC54" s="58"/>
      <c r="AD54" s="58"/>
    </row>
    <row r="55" spans="1:30" ht="38.25" customHeight="1">
      <c r="A55" s="47"/>
      <c r="B55" s="68"/>
      <c r="C55" s="70"/>
      <c r="D55" s="67"/>
      <c r="E55" s="67"/>
      <c r="F55" s="67"/>
      <c r="G55" s="68"/>
      <c r="H55" s="68"/>
      <c r="I55" s="67"/>
      <c r="J55" s="47"/>
      <c r="K55" s="47"/>
      <c r="V55" s="58"/>
      <c r="W55" s="58"/>
      <c r="X55" s="58"/>
      <c r="Y55" s="58"/>
      <c r="Z55" s="58"/>
      <c r="AA55" s="58"/>
      <c r="AB55" s="58"/>
      <c r="AC55" s="58"/>
      <c r="AD55" s="58"/>
    </row>
    <row r="56" spans="1:11" ht="18.75">
      <c r="A56" s="67"/>
      <c r="B56" s="47"/>
      <c r="C56" s="95"/>
      <c r="D56" s="96"/>
      <c r="E56" s="96"/>
      <c r="F56" s="96"/>
      <c r="G56" s="97" t="s">
        <v>140</v>
      </c>
      <c r="H56" s="97" t="s">
        <v>149</v>
      </c>
      <c r="I56" s="67"/>
      <c r="J56" s="47"/>
      <c r="K56" s="47"/>
    </row>
    <row r="57" spans="1:11" ht="18.75">
      <c r="A57" s="67"/>
      <c r="B57" s="47"/>
      <c r="C57" s="95"/>
      <c r="D57" s="96"/>
      <c r="E57" s="96"/>
      <c r="F57" s="96"/>
      <c r="G57" s="78" t="s">
        <v>25</v>
      </c>
      <c r="H57" s="78" t="s">
        <v>25</v>
      </c>
      <c r="I57" s="67"/>
      <c r="J57" s="47"/>
      <c r="K57" s="47"/>
    </row>
    <row r="58" spans="1:12" ht="36.75" customHeight="1">
      <c r="A58" s="98" t="s">
        <v>150</v>
      </c>
      <c r="B58" s="456" t="s">
        <v>176</v>
      </c>
      <c r="C58" s="457"/>
      <c r="D58" s="457"/>
      <c r="E58" s="457"/>
      <c r="F58" s="457"/>
      <c r="G58" s="50"/>
      <c r="H58" s="81">
        <f>ROUND(H59+H64,2)</f>
        <v>12479.03</v>
      </c>
      <c r="I58" s="67"/>
      <c r="J58" s="47"/>
      <c r="K58" s="47"/>
      <c r="L58" s="99">
        <f>I47-H58</f>
        <v>-4832.000000000001</v>
      </c>
    </row>
    <row r="59" spans="1:12" ht="18.75">
      <c r="A59" s="100" t="s">
        <v>152</v>
      </c>
      <c r="B59" s="428" t="s">
        <v>153</v>
      </c>
      <c r="C59" s="429"/>
      <c r="D59" s="429"/>
      <c r="E59" s="429"/>
      <c r="F59" s="430"/>
      <c r="G59" s="318">
        <f>G60+G61+G62+G63</f>
        <v>7.21</v>
      </c>
      <c r="H59" s="331">
        <f>SUM(H60:H63)</f>
        <v>2641.7439999999997</v>
      </c>
      <c r="I59" s="67"/>
      <c r="J59" s="47"/>
      <c r="K59" s="47"/>
      <c r="L59" s="103" t="e">
        <f>G70+L58</f>
        <v>#VALUE!</v>
      </c>
    </row>
    <row r="60" spans="1:11" ht="34.5" customHeight="1">
      <c r="A60" s="329" t="s">
        <v>154</v>
      </c>
      <c r="B60" s="431" t="s">
        <v>155</v>
      </c>
      <c r="C60" s="432"/>
      <c r="D60" s="432"/>
      <c r="E60" s="432"/>
      <c r="F60" s="432"/>
      <c r="G60" s="330">
        <v>1.34</v>
      </c>
      <c r="H60" s="331">
        <f>G60*C$42</f>
        <v>490.976</v>
      </c>
      <c r="I60" s="67"/>
      <c r="J60" s="47"/>
      <c r="K60" s="106"/>
    </row>
    <row r="61" spans="1:11" ht="34.5" customHeight="1">
      <c r="A61" s="324" t="s">
        <v>156</v>
      </c>
      <c r="B61" s="465" t="s">
        <v>157</v>
      </c>
      <c r="C61" s="466"/>
      <c r="D61" s="466"/>
      <c r="E61" s="466"/>
      <c r="F61" s="467"/>
      <c r="G61" s="325">
        <v>2.02</v>
      </c>
      <c r="H61" s="331">
        <f>G61*C$42</f>
        <v>740.1279999999999</v>
      </c>
      <c r="I61" s="67"/>
      <c r="J61" s="47"/>
      <c r="K61" s="47"/>
    </row>
    <row r="62" spans="1:11" ht="34.5" customHeight="1">
      <c r="A62" s="324" t="s">
        <v>158</v>
      </c>
      <c r="B62" s="465" t="s">
        <v>159</v>
      </c>
      <c r="C62" s="466"/>
      <c r="D62" s="466"/>
      <c r="E62" s="466"/>
      <c r="F62" s="467"/>
      <c r="G62" s="325">
        <v>1.31</v>
      </c>
      <c r="H62" s="331">
        <f>G62*C$42</f>
        <v>479.984</v>
      </c>
      <c r="I62" s="67"/>
      <c r="J62" s="47"/>
      <c r="K62" s="47"/>
    </row>
    <row r="63" spans="1:11" ht="18.75" customHeight="1">
      <c r="A63" s="329" t="s">
        <v>160</v>
      </c>
      <c r="B63" s="434" t="s">
        <v>161</v>
      </c>
      <c r="C63" s="434"/>
      <c r="D63" s="434"/>
      <c r="E63" s="434"/>
      <c r="F63" s="434"/>
      <c r="G63" s="97">
        <v>2.54</v>
      </c>
      <c r="H63" s="331">
        <f>G63*C$42</f>
        <v>930.656</v>
      </c>
      <c r="I63" s="67"/>
      <c r="J63" s="47"/>
      <c r="K63" s="47"/>
    </row>
    <row r="64" spans="1:11" ht="18.75">
      <c r="A64" s="81" t="s">
        <v>162</v>
      </c>
      <c r="B64" s="437" t="s">
        <v>163</v>
      </c>
      <c r="C64" s="438"/>
      <c r="D64" s="438"/>
      <c r="E64" s="438"/>
      <c r="F64" s="438"/>
      <c r="G64" s="81"/>
      <c r="H64" s="81">
        <f>SUM(H65:H68)</f>
        <v>9837.29</v>
      </c>
      <c r="I64" s="67"/>
      <c r="J64" s="47"/>
      <c r="K64" s="47"/>
    </row>
    <row r="65" spans="1:11" ht="18.75" customHeight="1">
      <c r="A65" s="108"/>
      <c r="B65" s="439" t="s">
        <v>182</v>
      </c>
      <c r="C65" s="432"/>
      <c r="D65" s="432"/>
      <c r="E65" s="432"/>
      <c r="F65" s="432"/>
      <c r="G65" s="109"/>
      <c r="H65" s="109"/>
      <c r="I65" s="67"/>
      <c r="J65" s="47"/>
      <c r="K65" s="47"/>
    </row>
    <row r="66" spans="1:11" ht="18.75" customHeight="1">
      <c r="A66" s="108"/>
      <c r="B66" s="440" t="s">
        <v>243</v>
      </c>
      <c r="C66" s="441"/>
      <c r="D66" s="441"/>
      <c r="E66" s="441"/>
      <c r="F66" s="442"/>
      <c r="G66" s="107"/>
      <c r="H66" s="110">
        <v>9837.29</v>
      </c>
      <c r="I66" s="67"/>
      <c r="J66" s="47"/>
      <c r="K66" s="47"/>
    </row>
    <row r="67" spans="1:11" ht="15" customHeight="1">
      <c r="A67" s="108"/>
      <c r="B67" s="440" t="s">
        <v>175</v>
      </c>
      <c r="C67" s="441"/>
      <c r="D67" s="441"/>
      <c r="E67" s="441"/>
      <c r="F67" s="442"/>
      <c r="G67" s="107"/>
      <c r="H67" s="110"/>
      <c r="I67" s="67"/>
      <c r="J67" s="47"/>
      <c r="K67" s="47"/>
    </row>
    <row r="68" spans="1:11" ht="18.75" customHeight="1">
      <c r="A68" s="108"/>
      <c r="B68" s="440" t="s">
        <v>175</v>
      </c>
      <c r="C68" s="441"/>
      <c r="D68" s="441"/>
      <c r="E68" s="441"/>
      <c r="F68" s="442"/>
      <c r="G68" s="107"/>
      <c r="H68" s="110"/>
      <c r="I68" s="67"/>
      <c r="J68" s="47"/>
      <c r="K68" s="47"/>
    </row>
    <row r="69" spans="1:11" ht="18.75">
      <c r="A69" s="108"/>
      <c r="B69" s="111"/>
      <c r="C69" s="112"/>
      <c r="D69" s="112"/>
      <c r="E69" s="112"/>
      <c r="F69" s="112"/>
      <c r="G69" s="114"/>
      <c r="H69" s="67"/>
      <c r="I69" s="67"/>
      <c r="J69" s="47"/>
      <c r="K69" s="47"/>
    </row>
    <row r="70" spans="1:11" ht="18.75">
      <c r="A70" s="108"/>
      <c r="B70" s="111"/>
      <c r="C70" s="112"/>
      <c r="D70" s="112"/>
      <c r="E70" s="112"/>
      <c r="F70" s="112"/>
      <c r="G70" s="443" t="s">
        <v>27</v>
      </c>
      <c r="H70" s="444"/>
      <c r="I70" s="452" t="s">
        <v>148</v>
      </c>
      <c r="J70" s="444"/>
      <c r="K70" s="47"/>
    </row>
    <row r="71" spans="1:11" ht="18.75">
      <c r="A71" s="108"/>
      <c r="B71" s="111"/>
      <c r="C71" s="112"/>
      <c r="D71" s="112"/>
      <c r="E71" s="112"/>
      <c r="F71" s="112"/>
      <c r="G71" s="453" t="s">
        <v>25</v>
      </c>
      <c r="H71" s="454"/>
      <c r="I71" s="453" t="s">
        <v>25</v>
      </c>
      <c r="J71" s="454"/>
      <c r="K71" s="47"/>
    </row>
    <row r="72" spans="1:13" s="58" customFormat="1" ht="18.75">
      <c r="A72" s="108"/>
      <c r="B72" s="461" t="s">
        <v>228</v>
      </c>
      <c r="C72" s="462"/>
      <c r="D72" s="462"/>
      <c r="E72" s="462"/>
      <c r="F72" s="463"/>
      <c r="G72" s="435">
        <f>'08 15 г'!G73:H73</f>
        <v>-38146.74</v>
      </c>
      <c r="H72" s="447"/>
      <c r="I72" s="435">
        <f>'08 15 г'!I73:J73</f>
        <v>0</v>
      </c>
      <c r="J72" s="447"/>
      <c r="K72" s="55"/>
      <c r="L72" s="115" t="s">
        <v>168</v>
      </c>
      <c r="M72" s="115" t="s">
        <v>169</v>
      </c>
    </row>
    <row r="73" spans="1:13" ht="18.75">
      <c r="A73" s="68"/>
      <c r="B73" s="461" t="s">
        <v>229</v>
      </c>
      <c r="C73" s="462"/>
      <c r="D73" s="462"/>
      <c r="E73" s="462"/>
      <c r="F73" s="463"/>
      <c r="G73" s="435">
        <f>G72+I47-H58+K53</f>
        <v>-42978.74</v>
      </c>
      <c r="H73" s="447"/>
      <c r="I73" s="448">
        <f>I72+I53-K53</f>
        <v>0</v>
      </c>
      <c r="J73" s="447"/>
      <c r="K73" s="47"/>
      <c r="L73" s="85">
        <f>G73</f>
        <v>-42978.74</v>
      </c>
      <c r="M73" s="85">
        <f>I73</f>
        <v>0</v>
      </c>
    </row>
    <row r="74" spans="1:11" ht="18.75">
      <c r="A74" s="67"/>
      <c r="B74" s="67"/>
      <c r="C74" s="67"/>
      <c r="D74" s="67"/>
      <c r="E74" s="67"/>
      <c r="F74" s="67"/>
      <c r="G74" s="69"/>
      <c r="H74" s="69"/>
      <c r="I74" s="67"/>
      <c r="J74" s="47"/>
      <c r="K74" s="47"/>
    </row>
    <row r="75" spans="1:17" ht="4.5" customHeight="1">
      <c r="A75" s="67"/>
      <c r="B75" s="47"/>
      <c r="C75" s="47"/>
      <c r="D75" s="47"/>
      <c r="E75" s="47"/>
      <c r="F75" s="47"/>
      <c r="G75" s="116"/>
      <c r="H75" s="117" t="s">
        <v>171</v>
      </c>
      <c r="I75" s="67"/>
      <c r="J75" s="47"/>
      <c r="K75" s="47"/>
      <c r="L75" s="459"/>
      <c r="M75" s="460"/>
      <c r="N75" s="460"/>
      <c r="O75" s="460"/>
      <c r="P75" s="460"/>
      <c r="Q75" s="460"/>
    </row>
    <row r="76" spans="1:17" ht="18.75">
      <c r="A76" s="67"/>
      <c r="B76" s="111"/>
      <c r="C76" s="112"/>
      <c r="D76" s="112"/>
      <c r="E76" s="112"/>
      <c r="F76" s="112"/>
      <c r="G76" s="453" t="s">
        <v>25</v>
      </c>
      <c r="H76" s="454"/>
      <c r="I76" s="453" t="s">
        <v>25</v>
      </c>
      <c r="J76" s="454"/>
      <c r="K76" s="47"/>
      <c r="L76" s="184"/>
      <c r="M76" s="185"/>
      <c r="N76" s="185"/>
      <c r="O76" s="185"/>
      <c r="P76" s="185"/>
      <c r="Q76" s="185"/>
    </row>
    <row r="77" spans="1:17" ht="18.75">
      <c r="A77" s="67"/>
      <c r="B77" s="445" t="s">
        <v>227</v>
      </c>
      <c r="C77" s="438"/>
      <c r="D77" s="438"/>
      <c r="E77" s="438"/>
      <c r="F77" s="446"/>
      <c r="G77" s="435">
        <f>L48</f>
        <v>12764.51</v>
      </c>
      <c r="H77" s="447"/>
      <c r="I77" s="435">
        <f>M48</f>
        <v>9726.789999999999</v>
      </c>
      <c r="J77" s="447"/>
      <c r="K77" s="47"/>
      <c r="L77" s="222" t="s">
        <v>225</v>
      </c>
      <c r="M77" s="223">
        <f>G77+H47-I47-I77+M78</f>
        <v>0.002000000002226443</v>
      </c>
      <c r="N77" s="185"/>
      <c r="O77" s="185"/>
      <c r="P77" s="185"/>
      <c r="Q77" s="185"/>
    </row>
    <row r="78" spans="1:17" ht="18.75">
      <c r="A78" s="67"/>
      <c r="B78" s="47"/>
      <c r="C78" s="47"/>
      <c r="D78" s="47"/>
      <c r="E78" s="47"/>
      <c r="F78" s="47"/>
      <c r="G78" s="47"/>
      <c r="H78" s="67"/>
      <c r="I78" s="67"/>
      <c r="J78" s="47"/>
      <c r="K78" s="47"/>
      <c r="L78" s="227" t="s">
        <v>226</v>
      </c>
      <c r="M78" s="185">
        <v>0</v>
      </c>
      <c r="N78" s="185"/>
      <c r="O78" s="185"/>
      <c r="P78" s="185"/>
      <c r="Q78" s="185"/>
    </row>
    <row r="79" spans="1:17" ht="18.75">
      <c r="A79" s="221" t="s">
        <v>242</v>
      </c>
      <c r="B79" s="47"/>
      <c r="C79" s="47"/>
      <c r="D79" s="47"/>
      <c r="E79" s="47"/>
      <c r="F79" s="47"/>
      <c r="G79" s="47"/>
      <c r="H79" s="67"/>
      <c r="I79" s="67"/>
      <c r="J79" s="47"/>
      <c r="K79" s="47"/>
      <c r="L79" s="184"/>
      <c r="M79" s="185"/>
      <c r="N79" s="185"/>
      <c r="O79" s="185"/>
      <c r="P79" s="185"/>
      <c r="Q79" s="185"/>
    </row>
    <row r="80" spans="1:17" ht="18.75">
      <c r="A80" s="187" t="s">
        <v>238</v>
      </c>
      <c r="B80" s="47"/>
      <c r="C80" s="47"/>
      <c r="D80" s="47"/>
      <c r="E80" s="47"/>
      <c r="F80" s="47"/>
      <c r="G80" s="47"/>
      <c r="H80" s="67"/>
      <c r="I80" s="228" t="s">
        <v>31</v>
      </c>
      <c r="J80" s="47"/>
      <c r="K80" s="47"/>
      <c r="L80" s="184"/>
      <c r="M80" s="185"/>
      <c r="N80" s="185"/>
      <c r="O80" s="186"/>
      <c r="P80" s="186"/>
      <c r="Q80" s="185"/>
    </row>
    <row r="81" spans="1:17" ht="18.75">
      <c r="A81" s="187" t="s">
        <v>213</v>
      </c>
      <c r="B81" s="47"/>
      <c r="C81" s="47"/>
      <c r="D81" s="47"/>
      <c r="E81" s="47"/>
      <c r="G81" s="47"/>
      <c r="H81" s="67"/>
      <c r="I81" s="228" t="s">
        <v>173</v>
      </c>
      <c r="J81" s="47"/>
      <c r="L81" s="184"/>
      <c r="M81" s="185"/>
      <c r="N81" s="185"/>
      <c r="O81" s="185"/>
      <c r="P81" s="185"/>
      <c r="Q81" s="185"/>
    </row>
    <row r="82" spans="8:17" ht="18.75">
      <c r="H82" s="47"/>
      <c r="I82" s="47"/>
      <c r="J82" s="47"/>
      <c r="K82" s="47"/>
      <c r="L82" s="184"/>
      <c r="M82" s="128"/>
      <c r="N82" s="58"/>
      <c r="O82" s="58"/>
      <c r="P82" s="58"/>
      <c r="Q82" s="128"/>
    </row>
    <row r="83" spans="1:17" ht="18.7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58"/>
      <c r="M83" s="128"/>
      <c r="N83" s="58"/>
      <c r="O83" s="58"/>
      <c r="P83" s="58"/>
      <c r="Q83" s="58"/>
    </row>
  </sheetData>
  <sheetProtection password="ECC7" sheet="1" formatCells="0" formatColumns="0" formatRows="0" insertColumns="0" insertRows="0" insertHyperlinks="0" deleteColumns="0" deleteRows="0" sort="0" autoFilter="0" pivotTables="0"/>
  <mergeCells count="35">
    <mergeCell ref="C14:D15"/>
    <mergeCell ref="A35:K36"/>
    <mergeCell ref="W39:AA39"/>
    <mergeCell ref="B47:F47"/>
    <mergeCell ref="B48:F48"/>
    <mergeCell ref="B49:F49"/>
    <mergeCell ref="B50:F50"/>
    <mergeCell ref="B53:F53"/>
    <mergeCell ref="B58:F58"/>
    <mergeCell ref="B59:F59"/>
    <mergeCell ref="B60:F60"/>
    <mergeCell ref="B61:F61"/>
    <mergeCell ref="I72:J72"/>
    <mergeCell ref="B62:F62"/>
    <mergeCell ref="B63:F63"/>
    <mergeCell ref="B64:F64"/>
    <mergeCell ref="B65:F65"/>
    <mergeCell ref="B66:F66"/>
    <mergeCell ref="B67:F67"/>
    <mergeCell ref="L75:Q75"/>
    <mergeCell ref="G76:H76"/>
    <mergeCell ref="I76:J76"/>
    <mergeCell ref="B68:F68"/>
    <mergeCell ref="G70:H70"/>
    <mergeCell ref="I70:J70"/>
    <mergeCell ref="G71:H71"/>
    <mergeCell ref="I71:J71"/>
    <mergeCell ref="B72:F72"/>
    <mergeCell ref="G72:H72"/>
    <mergeCell ref="B77:F77"/>
    <mergeCell ref="G77:H77"/>
    <mergeCell ref="I77:J77"/>
    <mergeCell ref="B73:F73"/>
    <mergeCell ref="G73:H73"/>
    <mergeCell ref="I73:J73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</sheetPr>
  <dimension ref="A1:AD83"/>
  <sheetViews>
    <sheetView view="pageBreakPreview" zoomScale="80" zoomScaleSheetLayoutView="80" zoomScalePageLayoutView="0" workbookViewId="0" topLeftCell="A42">
      <selection activeCell="H66" sqref="H66"/>
    </sheetView>
  </sheetViews>
  <sheetFormatPr defaultColWidth="9.140625" defaultRowHeight="15" outlineLevelCol="1"/>
  <cols>
    <col min="1" max="1" width="6.8515625" style="125" customWidth="1"/>
    <col min="2" max="2" width="10.00390625" style="48" customWidth="1"/>
    <col min="3" max="3" width="12.57421875" style="48" customWidth="1"/>
    <col min="4" max="4" width="10.57421875" style="48" customWidth="1"/>
    <col min="5" max="5" width="10.28125" style="48" customWidth="1"/>
    <col min="6" max="6" width="8.00390625" style="48" customWidth="1"/>
    <col min="7" max="7" width="11.140625" style="48" customWidth="1"/>
    <col min="8" max="8" width="13.00390625" style="48" customWidth="1"/>
    <col min="9" max="9" width="12.00390625" style="48" customWidth="1"/>
    <col min="10" max="10" width="14.28125" style="48" customWidth="1"/>
    <col min="11" max="11" width="18.421875" style="48" customWidth="1"/>
    <col min="12" max="12" width="13.421875" style="48" hidden="1" customWidth="1" outlineLevel="1"/>
    <col min="13" max="13" width="10.00390625" style="48" hidden="1" customWidth="1" outlineLevel="1"/>
    <col min="14" max="14" width="11.421875" style="48" hidden="1" customWidth="1" outlineLevel="1"/>
    <col min="15" max="15" width="10.28125" style="48" hidden="1" customWidth="1" outlineLevel="1"/>
    <col min="16" max="16" width="9.8515625" style="48" hidden="1" customWidth="1" outlineLevel="1"/>
    <col min="17" max="17" width="10.00390625" style="48" hidden="1" customWidth="1" outlineLevel="1"/>
    <col min="18" max="18" width="9.57421875" style="48" hidden="1" customWidth="1" outlineLevel="1"/>
    <col min="19" max="19" width="9.140625" style="48" customWidth="1" collapsed="1"/>
    <col min="20" max="20" width="9.28125" style="48" customWidth="1"/>
    <col min="21" max="22" width="9.140625" style="48" customWidth="1"/>
    <col min="23" max="23" width="11.140625" style="48" bestFit="1" customWidth="1"/>
    <col min="24" max="27" width="13.140625" style="48" bestFit="1" customWidth="1"/>
    <col min="28" max="43" width="9.140625" style="48" customWidth="1"/>
    <col min="44" max="44" width="3.7109375" style="48" customWidth="1"/>
    <col min="45" max="16384" width="9.140625" style="48" customWidth="1"/>
  </cols>
  <sheetData>
    <row r="1" spans="1:11" ht="12.75" customHeight="1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.75" hidden="1">
      <c r="A2" s="47"/>
      <c r="B2" s="49" t="s">
        <v>125</v>
      </c>
      <c r="C2" s="49"/>
      <c r="D2" s="49" t="s">
        <v>126</v>
      </c>
      <c r="E2" s="49"/>
      <c r="F2" s="49" t="s">
        <v>127</v>
      </c>
      <c r="G2" s="49"/>
      <c r="H2" s="49"/>
      <c r="I2" s="47"/>
      <c r="J2" s="47"/>
      <c r="K2" s="47"/>
    </row>
    <row r="3" spans="1:11" ht="18.75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.5" customHeight="1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8.75" hidden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8.75" hidden="1">
      <c r="A6" s="47"/>
      <c r="B6" s="50"/>
      <c r="C6" s="51" t="s">
        <v>0</v>
      </c>
      <c r="D6" s="51" t="s">
        <v>1</v>
      </c>
      <c r="E6" s="51"/>
      <c r="F6" s="51" t="s">
        <v>2</v>
      </c>
      <c r="G6" s="51" t="s">
        <v>3</v>
      </c>
      <c r="H6" s="51" t="s">
        <v>4</v>
      </c>
      <c r="I6" s="51" t="s">
        <v>5</v>
      </c>
      <c r="J6" s="51"/>
      <c r="K6" s="52"/>
    </row>
    <row r="7" spans="1:11" ht="18.75" hidden="1">
      <c r="A7" s="47"/>
      <c r="B7" s="50"/>
      <c r="C7" s="51" t="s">
        <v>6</v>
      </c>
      <c r="D7" s="51"/>
      <c r="E7" s="51"/>
      <c r="F7" s="51"/>
      <c r="G7" s="51" t="s">
        <v>7</v>
      </c>
      <c r="H7" s="51" t="s">
        <v>8</v>
      </c>
      <c r="I7" s="51" t="s">
        <v>9</v>
      </c>
      <c r="J7" s="51"/>
      <c r="K7" s="52"/>
    </row>
    <row r="8" spans="1:11" ht="18.75" hidden="1">
      <c r="A8" s="47"/>
      <c r="B8" s="50" t="s">
        <v>128</v>
      </c>
      <c r="C8" s="53">
        <v>48.28</v>
      </c>
      <c r="D8" s="53">
        <v>0</v>
      </c>
      <c r="E8" s="53"/>
      <c r="F8" s="54"/>
      <c r="G8" s="50"/>
      <c r="H8" s="53">
        <v>0</v>
      </c>
      <c r="I8" s="54">
        <v>48.28</v>
      </c>
      <c r="J8" s="50"/>
      <c r="K8" s="55"/>
    </row>
    <row r="9" spans="1:11" ht="18.75" hidden="1">
      <c r="A9" s="47"/>
      <c r="B9" s="50" t="s">
        <v>11</v>
      </c>
      <c r="C9" s="53">
        <v>4790.06</v>
      </c>
      <c r="D9" s="53">
        <v>3707.55</v>
      </c>
      <c r="E9" s="53"/>
      <c r="F9" s="54">
        <v>2795.32</v>
      </c>
      <c r="G9" s="50"/>
      <c r="H9" s="53">
        <v>2795.32</v>
      </c>
      <c r="I9" s="54">
        <v>5702.29</v>
      </c>
      <c r="J9" s="50"/>
      <c r="K9" s="55"/>
    </row>
    <row r="10" spans="1:11" ht="18.75" hidden="1">
      <c r="A10" s="47"/>
      <c r="B10" s="50" t="s">
        <v>12</v>
      </c>
      <c r="C10" s="50"/>
      <c r="D10" s="53">
        <f>SUM(D8:D9)</f>
        <v>3707.55</v>
      </c>
      <c r="E10" s="53"/>
      <c r="F10" s="50"/>
      <c r="G10" s="50"/>
      <c r="H10" s="53">
        <f>SUM(H8:H9)</f>
        <v>2795.32</v>
      </c>
      <c r="I10" s="50"/>
      <c r="J10" s="50"/>
      <c r="K10" s="55"/>
    </row>
    <row r="11" spans="1:11" ht="18.75" hidden="1">
      <c r="A11" s="47"/>
      <c r="B11" s="47" t="s">
        <v>129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7.5" customHeight="1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8.25" customHeight="1" hidden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8" ht="18.75" hidden="1">
      <c r="A14" s="47"/>
      <c r="B14" s="56" t="s">
        <v>95</v>
      </c>
      <c r="C14" s="416" t="s">
        <v>14</v>
      </c>
      <c r="D14" s="417"/>
      <c r="E14" s="332"/>
      <c r="F14" s="51"/>
      <c r="G14" s="51"/>
      <c r="H14" s="51"/>
      <c r="I14" s="51" t="s">
        <v>17</v>
      </c>
      <c r="J14" s="55"/>
      <c r="K14" s="55"/>
      <c r="L14" s="58"/>
      <c r="M14" s="58"/>
      <c r="N14" s="58"/>
      <c r="O14" s="58"/>
      <c r="P14" s="58"/>
      <c r="Q14" s="58"/>
      <c r="R14" s="58"/>
    </row>
    <row r="15" spans="1:18" ht="14.25" customHeight="1" hidden="1">
      <c r="A15" s="47"/>
      <c r="B15" s="59"/>
      <c r="C15" s="418"/>
      <c r="D15" s="419"/>
      <c r="E15" s="333"/>
      <c r="F15" s="51"/>
      <c r="G15" s="51"/>
      <c r="H15" s="51" t="s">
        <v>105</v>
      </c>
      <c r="I15" s="51"/>
      <c r="J15" s="55"/>
      <c r="K15" s="55"/>
      <c r="L15" s="58"/>
      <c r="M15" s="58"/>
      <c r="N15" s="58"/>
      <c r="O15" s="58"/>
      <c r="P15" s="58"/>
      <c r="Q15" s="58"/>
      <c r="R15" s="58"/>
    </row>
    <row r="16" spans="1:18" ht="3.75" customHeight="1" hidden="1">
      <c r="A16" s="47"/>
      <c r="B16" s="61"/>
      <c r="C16" s="50"/>
      <c r="D16" s="50"/>
      <c r="E16" s="50"/>
      <c r="F16" s="50"/>
      <c r="G16" s="50"/>
      <c r="H16" s="50"/>
      <c r="I16" s="50"/>
      <c r="J16" s="55"/>
      <c r="K16" s="55"/>
      <c r="L16" s="58"/>
      <c r="M16" s="58"/>
      <c r="N16" s="58"/>
      <c r="O16" s="58"/>
      <c r="P16" s="58"/>
      <c r="Q16" s="58"/>
      <c r="R16" s="58"/>
    </row>
    <row r="17" spans="1:18" ht="13.5" customHeight="1" hidden="1">
      <c r="A17" s="47"/>
      <c r="B17" s="50"/>
      <c r="C17" s="50"/>
      <c r="D17" s="50"/>
      <c r="E17" s="50"/>
      <c r="F17" s="50"/>
      <c r="G17" s="50"/>
      <c r="H17" s="50"/>
      <c r="I17" s="50"/>
      <c r="J17" s="55"/>
      <c r="K17" s="55"/>
      <c r="L17" s="58"/>
      <c r="M17" s="58"/>
      <c r="N17" s="58"/>
      <c r="O17" s="58"/>
      <c r="P17" s="58"/>
      <c r="Q17" s="58"/>
      <c r="R17" s="58"/>
    </row>
    <row r="18" spans="1:18" ht="0.75" customHeight="1" hidden="1">
      <c r="A18" s="47"/>
      <c r="B18" s="50"/>
      <c r="C18" s="50"/>
      <c r="D18" s="50"/>
      <c r="E18" s="50"/>
      <c r="F18" s="50"/>
      <c r="G18" s="50"/>
      <c r="H18" s="50"/>
      <c r="I18" s="50"/>
      <c r="J18" s="55"/>
      <c r="K18" s="55"/>
      <c r="L18" s="58"/>
      <c r="M18" s="58"/>
      <c r="N18" s="58"/>
      <c r="O18" s="58"/>
      <c r="P18" s="58"/>
      <c r="Q18" s="58"/>
      <c r="R18" s="58"/>
    </row>
    <row r="19" spans="1:18" ht="14.25" customHeight="1" hidden="1" thickBot="1">
      <c r="A19" s="47"/>
      <c r="B19" s="50"/>
      <c r="C19" s="50"/>
      <c r="D19" s="50"/>
      <c r="E19" s="50"/>
      <c r="F19" s="50"/>
      <c r="G19" s="50"/>
      <c r="H19" s="50"/>
      <c r="I19" s="50"/>
      <c r="J19" s="55"/>
      <c r="K19" s="55"/>
      <c r="L19" s="58"/>
      <c r="M19" s="58"/>
      <c r="N19" s="58"/>
      <c r="O19" s="58"/>
      <c r="P19" s="58"/>
      <c r="Q19" s="58"/>
      <c r="R19" s="58"/>
    </row>
    <row r="20" spans="1:18" ht="0.75" customHeight="1" hidden="1">
      <c r="A20" s="47"/>
      <c r="B20" s="50"/>
      <c r="C20" s="50"/>
      <c r="D20" s="50"/>
      <c r="E20" s="50"/>
      <c r="F20" s="50"/>
      <c r="G20" s="50"/>
      <c r="H20" s="50"/>
      <c r="I20" s="50"/>
      <c r="J20" s="55"/>
      <c r="K20" s="55"/>
      <c r="L20" s="58"/>
      <c r="M20" s="58"/>
      <c r="N20" s="58"/>
      <c r="O20" s="58"/>
      <c r="P20" s="58"/>
      <c r="Q20" s="58"/>
      <c r="R20" s="58"/>
    </row>
    <row r="21" spans="1:18" ht="19.5" hidden="1" thickBot="1">
      <c r="A21" s="47"/>
      <c r="B21" s="50"/>
      <c r="C21" s="50"/>
      <c r="D21" s="50"/>
      <c r="E21" s="50"/>
      <c r="F21" s="50"/>
      <c r="G21" s="62" t="s">
        <v>130</v>
      </c>
      <c r="H21" s="63" t="s">
        <v>85</v>
      </c>
      <c r="I21" s="50"/>
      <c r="J21" s="55"/>
      <c r="K21" s="55"/>
      <c r="L21" s="58"/>
      <c r="M21" s="58"/>
      <c r="N21" s="58"/>
      <c r="O21" s="58"/>
      <c r="P21" s="58"/>
      <c r="Q21" s="58"/>
      <c r="R21" s="58"/>
    </row>
    <row r="22" spans="1:18" ht="18.75" hidden="1">
      <c r="A22" s="47"/>
      <c r="B22" s="64" t="s">
        <v>63</v>
      </c>
      <c r="C22" s="64"/>
      <c r="D22" s="64"/>
      <c r="E22" s="64"/>
      <c r="F22" s="53"/>
      <c r="G22" s="50">
        <v>347.8</v>
      </c>
      <c r="H22" s="50">
        <v>7.55</v>
      </c>
      <c r="I22" s="54">
        <f>G22*H22</f>
        <v>2625.89</v>
      </c>
      <c r="J22" s="55"/>
      <c r="K22" s="55"/>
      <c r="L22" s="58"/>
      <c r="M22" s="58"/>
      <c r="N22" s="58"/>
      <c r="O22" s="58"/>
      <c r="P22" s="58"/>
      <c r="Q22" s="58"/>
      <c r="R22" s="58"/>
    </row>
    <row r="23" spans="1:18" ht="18.75" hidden="1">
      <c r="A23" s="47"/>
      <c r="B23" s="64" t="s">
        <v>64</v>
      </c>
      <c r="C23" s="64"/>
      <c r="D23" s="64"/>
      <c r="E23" s="64"/>
      <c r="F23" s="50"/>
      <c r="G23" s="50"/>
      <c r="H23" s="50"/>
      <c r="I23" s="50"/>
      <c r="J23" s="55"/>
      <c r="K23" s="55"/>
      <c r="L23" s="58"/>
      <c r="M23" s="58"/>
      <c r="N23" s="58"/>
      <c r="O23" s="58"/>
      <c r="P23" s="58"/>
      <c r="Q23" s="58"/>
      <c r="R23" s="58"/>
    </row>
    <row r="24" spans="1:18" ht="2.25" customHeight="1" hidden="1">
      <c r="A24" s="47"/>
      <c r="B24" s="64" t="s">
        <v>65</v>
      </c>
      <c r="C24" s="64" t="s">
        <v>66</v>
      </c>
      <c r="D24" s="64"/>
      <c r="E24" s="64"/>
      <c r="F24" s="50"/>
      <c r="G24" s="50"/>
      <c r="H24" s="50"/>
      <c r="I24" s="50"/>
      <c r="J24" s="55"/>
      <c r="K24" s="55"/>
      <c r="L24" s="58"/>
      <c r="M24" s="58"/>
      <c r="N24" s="58"/>
      <c r="O24" s="58"/>
      <c r="P24" s="58"/>
      <c r="Q24" s="58"/>
      <c r="R24" s="58"/>
    </row>
    <row r="25" spans="1:18" ht="14.25" customHeight="1" hidden="1">
      <c r="A25" s="47"/>
      <c r="B25" s="64" t="s">
        <v>67</v>
      </c>
      <c r="C25" s="64"/>
      <c r="D25" s="64"/>
      <c r="E25" s="64"/>
      <c r="F25" s="50"/>
      <c r="G25" s="50"/>
      <c r="H25" s="50"/>
      <c r="I25" s="50"/>
      <c r="J25" s="55"/>
      <c r="K25" s="55"/>
      <c r="L25" s="58"/>
      <c r="M25" s="58"/>
      <c r="N25" s="58"/>
      <c r="O25" s="58"/>
      <c r="P25" s="58"/>
      <c r="Q25" s="58"/>
      <c r="R25" s="58"/>
    </row>
    <row r="26" spans="1:18" ht="18.75" hidden="1">
      <c r="A26" s="47"/>
      <c r="B26" s="50"/>
      <c r="C26" s="50"/>
      <c r="D26" s="50"/>
      <c r="E26" s="50"/>
      <c r="F26" s="50"/>
      <c r="G26" s="50"/>
      <c r="H26" s="50"/>
      <c r="I26" s="50"/>
      <c r="J26" s="55"/>
      <c r="K26" s="55"/>
      <c r="L26" s="58"/>
      <c r="M26" s="58"/>
      <c r="N26" s="58"/>
      <c r="O26" s="58"/>
      <c r="P26" s="58"/>
      <c r="Q26" s="58"/>
      <c r="R26" s="58"/>
    </row>
    <row r="27" spans="1:18" ht="0.75" customHeight="1" hidden="1">
      <c r="A27" s="47"/>
      <c r="B27" s="50"/>
      <c r="C27" s="50"/>
      <c r="D27" s="50"/>
      <c r="E27" s="50"/>
      <c r="F27" s="50"/>
      <c r="G27" s="50"/>
      <c r="H27" s="50"/>
      <c r="I27" s="50"/>
      <c r="J27" s="55"/>
      <c r="K27" s="55"/>
      <c r="L27" s="58"/>
      <c r="M27" s="58"/>
      <c r="N27" s="58"/>
      <c r="O27" s="58"/>
      <c r="P27" s="58"/>
      <c r="Q27" s="58"/>
      <c r="R27" s="58"/>
    </row>
    <row r="28" spans="1:18" ht="3.75" customHeight="1" hidden="1">
      <c r="A28" s="47"/>
      <c r="B28" s="50"/>
      <c r="C28" s="50"/>
      <c r="D28" s="50"/>
      <c r="E28" s="50"/>
      <c r="F28" s="50"/>
      <c r="G28" s="50"/>
      <c r="H28" s="50"/>
      <c r="I28" s="50"/>
      <c r="J28" s="55"/>
      <c r="K28" s="55"/>
      <c r="L28" s="58"/>
      <c r="M28" s="58"/>
      <c r="N28" s="58"/>
      <c r="O28" s="58"/>
      <c r="P28" s="58"/>
      <c r="Q28" s="58"/>
      <c r="R28" s="58"/>
    </row>
    <row r="29" spans="1:18" ht="18.75" hidden="1">
      <c r="A29" s="47"/>
      <c r="B29" s="50"/>
      <c r="C29" s="50"/>
      <c r="D29" s="50"/>
      <c r="E29" s="50"/>
      <c r="F29" s="50"/>
      <c r="G29" s="50"/>
      <c r="H29" s="50"/>
      <c r="I29" s="50"/>
      <c r="J29" s="55"/>
      <c r="K29" s="55"/>
      <c r="L29" s="58"/>
      <c r="M29" s="58"/>
      <c r="N29" s="58"/>
      <c r="O29" s="58"/>
      <c r="P29" s="58"/>
      <c r="Q29" s="58"/>
      <c r="R29" s="58"/>
    </row>
    <row r="30" spans="1:18" ht="0.75" customHeight="1" hidden="1">
      <c r="A30" s="47"/>
      <c r="B30" s="50"/>
      <c r="C30" s="50"/>
      <c r="D30" s="50"/>
      <c r="E30" s="50"/>
      <c r="F30" s="50"/>
      <c r="G30" s="50"/>
      <c r="H30" s="50"/>
      <c r="I30" s="50"/>
      <c r="J30" s="55"/>
      <c r="K30" s="55"/>
      <c r="L30" s="58"/>
      <c r="M30" s="58"/>
      <c r="N30" s="58"/>
      <c r="O30" s="58"/>
      <c r="P30" s="58"/>
      <c r="Q30" s="58"/>
      <c r="R30" s="58"/>
    </row>
    <row r="31" spans="1:18" ht="18.75" hidden="1">
      <c r="A31" s="47"/>
      <c r="B31" s="50"/>
      <c r="C31" s="50"/>
      <c r="D31" s="50"/>
      <c r="E31" s="50"/>
      <c r="F31" s="50"/>
      <c r="G31" s="50"/>
      <c r="H31" s="50"/>
      <c r="I31" s="50"/>
      <c r="J31" s="55"/>
      <c r="K31" s="55"/>
      <c r="L31" s="58"/>
      <c r="M31" s="58"/>
      <c r="N31" s="58"/>
      <c r="O31" s="58"/>
      <c r="P31" s="58"/>
      <c r="Q31" s="58"/>
      <c r="R31" s="58"/>
    </row>
    <row r="32" spans="1:18" ht="18.75" hidden="1">
      <c r="A32" s="47"/>
      <c r="B32" s="50"/>
      <c r="C32" s="50"/>
      <c r="D32" s="50"/>
      <c r="E32" s="50"/>
      <c r="F32" s="50"/>
      <c r="G32" s="50"/>
      <c r="H32" s="50"/>
      <c r="I32" s="50"/>
      <c r="J32" s="55"/>
      <c r="K32" s="55"/>
      <c r="L32" s="58"/>
      <c r="M32" s="58"/>
      <c r="N32" s="58"/>
      <c r="O32" s="58"/>
      <c r="P32" s="58"/>
      <c r="Q32" s="58"/>
      <c r="R32" s="58"/>
    </row>
    <row r="33" spans="1:18" ht="18.75" hidden="1">
      <c r="A33" s="47"/>
      <c r="B33" s="50"/>
      <c r="C33" s="50"/>
      <c r="D33" s="50"/>
      <c r="E33" s="50"/>
      <c r="F33" s="50"/>
      <c r="G33" s="51"/>
      <c r="H33" s="51"/>
      <c r="I33" s="65"/>
      <c r="J33" s="55"/>
      <c r="K33" s="55"/>
      <c r="L33" s="58"/>
      <c r="M33" s="58"/>
      <c r="N33" s="58"/>
      <c r="O33" s="58"/>
      <c r="P33" s="58"/>
      <c r="Q33" s="58"/>
      <c r="R33" s="58"/>
    </row>
    <row r="34" spans="1:18" ht="18.75" hidden="1">
      <c r="A34" s="47"/>
      <c r="B34" s="50"/>
      <c r="C34" s="50"/>
      <c r="D34" s="50"/>
      <c r="E34" s="50"/>
      <c r="F34" s="50"/>
      <c r="G34" s="50"/>
      <c r="H34" s="50" t="s">
        <v>18</v>
      </c>
      <c r="I34" s="66">
        <f>SUM(I17:I33)</f>
        <v>2625.89</v>
      </c>
      <c r="J34" s="55"/>
      <c r="K34" s="55"/>
      <c r="L34" s="58"/>
      <c r="M34" s="58"/>
      <c r="N34" s="58"/>
      <c r="O34" s="58"/>
      <c r="P34" s="58"/>
      <c r="Q34" s="58"/>
      <c r="R34" s="58"/>
    </row>
    <row r="35" spans="1:11" ht="15">
      <c r="A35" s="420" t="s">
        <v>131</v>
      </c>
      <c r="B35" s="420"/>
      <c r="C35" s="420"/>
      <c r="D35" s="420"/>
      <c r="E35" s="420"/>
      <c r="F35" s="420"/>
      <c r="G35" s="420"/>
      <c r="H35" s="420"/>
      <c r="I35" s="420"/>
      <c r="J35" s="420"/>
      <c r="K35" s="420"/>
    </row>
    <row r="36" spans="1:30" ht="15">
      <c r="A36" s="420"/>
      <c r="B36" s="420"/>
      <c r="C36" s="420"/>
      <c r="D36" s="420"/>
      <c r="E36" s="420"/>
      <c r="F36" s="420"/>
      <c r="G36" s="420"/>
      <c r="H36" s="420"/>
      <c r="I36" s="420"/>
      <c r="J36" s="420"/>
      <c r="K36" s="420"/>
      <c r="V36" s="58"/>
      <c r="W36" s="58"/>
      <c r="X36" s="58"/>
      <c r="Y36" s="58"/>
      <c r="Z36" s="58"/>
      <c r="AA36" s="58"/>
      <c r="AB36" s="58"/>
      <c r="AC36" s="58"/>
      <c r="AD36" s="58"/>
    </row>
    <row r="37" spans="1:30" ht="18.75" hidden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V37" s="58"/>
      <c r="W37" s="58"/>
      <c r="X37" s="58"/>
      <c r="Y37" s="58"/>
      <c r="Z37" s="58"/>
      <c r="AA37" s="58"/>
      <c r="AB37" s="58"/>
      <c r="AC37" s="58"/>
      <c r="AD37" s="58"/>
    </row>
    <row r="38" spans="1:30" ht="18.75" hidden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V38" s="58"/>
      <c r="W38" s="58"/>
      <c r="X38" s="58"/>
      <c r="Y38" s="58"/>
      <c r="Z38" s="58"/>
      <c r="AA38" s="58"/>
      <c r="AB38" s="58"/>
      <c r="AC38" s="58"/>
      <c r="AD38" s="58"/>
    </row>
    <row r="39" spans="1:30" ht="18.75">
      <c r="A39" s="67"/>
      <c r="B39" s="68"/>
      <c r="C39" s="68"/>
      <c r="D39" s="68"/>
      <c r="E39" s="68"/>
      <c r="F39" s="68"/>
      <c r="G39" s="68"/>
      <c r="H39" s="67"/>
      <c r="I39" s="67"/>
      <c r="J39" s="47"/>
      <c r="K39" s="47"/>
      <c r="V39" s="58"/>
      <c r="W39" s="464"/>
      <c r="X39" s="464"/>
      <c r="Y39" s="464"/>
      <c r="Z39" s="464"/>
      <c r="AA39" s="464"/>
      <c r="AB39" s="58"/>
      <c r="AC39" s="58"/>
      <c r="AD39" s="58"/>
    </row>
    <row r="40" spans="1:30" ht="18.75">
      <c r="A40" s="67"/>
      <c r="B40" s="67" t="s">
        <v>132</v>
      </c>
      <c r="C40" s="68"/>
      <c r="D40" s="68"/>
      <c r="E40" s="68"/>
      <c r="F40" s="68"/>
      <c r="G40" s="67"/>
      <c r="H40" s="68"/>
      <c r="I40" s="67"/>
      <c r="J40" s="47"/>
      <c r="K40" s="47"/>
      <c r="V40" s="262"/>
      <c r="W40" s="263"/>
      <c r="X40" s="263"/>
      <c r="Y40" s="263"/>
      <c r="Z40" s="263"/>
      <c r="AA40" s="263"/>
      <c r="AB40" s="58"/>
      <c r="AC40" s="58"/>
      <c r="AD40" s="58"/>
    </row>
    <row r="41" spans="1:30" ht="18.75">
      <c r="A41" s="67"/>
      <c r="B41" s="68" t="s">
        <v>133</v>
      </c>
      <c r="C41" s="67" t="s">
        <v>239</v>
      </c>
      <c r="D41" s="67"/>
      <c r="E41" s="67"/>
      <c r="F41" s="68"/>
      <c r="G41" s="67"/>
      <c r="H41" s="68"/>
      <c r="I41" s="67"/>
      <c r="J41" s="47"/>
      <c r="K41" s="47"/>
      <c r="V41" s="264"/>
      <c r="W41" s="265"/>
      <c r="X41" s="265"/>
      <c r="Y41" s="265"/>
      <c r="Z41" s="265"/>
      <c r="AA41" s="265"/>
      <c r="AB41" s="58"/>
      <c r="AC41" s="58"/>
      <c r="AD41" s="58"/>
    </row>
    <row r="42" spans="1:30" ht="18.75">
      <c r="A42" s="67"/>
      <c r="B42" s="68" t="s">
        <v>135</v>
      </c>
      <c r="C42" s="69">
        <v>366.4</v>
      </c>
      <c r="D42" s="67" t="s">
        <v>136</v>
      </c>
      <c r="E42" s="67"/>
      <c r="F42" s="68"/>
      <c r="G42" s="67"/>
      <c r="H42" s="68"/>
      <c r="I42" s="67"/>
      <c r="J42" s="47"/>
      <c r="K42" s="47"/>
      <c r="V42" s="264"/>
      <c r="W42" s="266"/>
      <c r="X42" s="266"/>
      <c r="Y42" s="266"/>
      <c r="Z42" s="265"/>
      <c r="AA42" s="266"/>
      <c r="AB42" s="58"/>
      <c r="AC42" s="58"/>
      <c r="AD42" s="58"/>
    </row>
    <row r="43" spans="1:30" ht="18" customHeight="1">
      <c r="A43" s="67"/>
      <c r="B43" s="68" t="s">
        <v>137</v>
      </c>
      <c r="C43" s="70" t="s">
        <v>138</v>
      </c>
      <c r="D43" s="67" t="s">
        <v>231</v>
      </c>
      <c r="E43" s="67"/>
      <c r="F43" s="67"/>
      <c r="G43" s="68"/>
      <c r="H43" s="68"/>
      <c r="I43" s="67"/>
      <c r="J43" s="47"/>
      <c r="K43" s="47"/>
      <c r="V43" s="264"/>
      <c r="W43" s="266"/>
      <c r="X43" s="266"/>
      <c r="Y43" s="266"/>
      <c r="Z43" s="265"/>
      <c r="AA43" s="267"/>
      <c r="AB43" s="58"/>
      <c r="AC43" s="58"/>
      <c r="AD43" s="58"/>
    </row>
    <row r="44" spans="1:30" ht="18" customHeight="1">
      <c r="A44" s="67"/>
      <c r="B44" s="68"/>
      <c r="C44" s="70"/>
      <c r="D44" s="67"/>
      <c r="E44" s="67"/>
      <c r="F44" s="67"/>
      <c r="G44" s="68"/>
      <c r="H44" s="68"/>
      <c r="I44" s="67"/>
      <c r="J44" s="47"/>
      <c r="K44" s="47"/>
      <c r="V44" s="264"/>
      <c r="W44" s="266"/>
      <c r="X44" s="268"/>
      <c r="Y44" s="268"/>
      <c r="Z44" s="265"/>
      <c r="AA44" s="269"/>
      <c r="AB44" s="58"/>
      <c r="AC44" s="58"/>
      <c r="AD44" s="58"/>
    </row>
    <row r="45" spans="1:30" s="77" customFormat="1" ht="56.25">
      <c r="A45" s="71"/>
      <c r="B45" s="72"/>
      <c r="C45" s="73"/>
      <c r="D45" s="71"/>
      <c r="E45" s="71"/>
      <c r="F45" s="71"/>
      <c r="G45" s="74" t="s">
        <v>140</v>
      </c>
      <c r="H45" s="75" t="s">
        <v>1</v>
      </c>
      <c r="I45" s="75" t="s">
        <v>2</v>
      </c>
      <c r="J45" s="76" t="s">
        <v>141</v>
      </c>
      <c r="K45" s="76" t="s">
        <v>142</v>
      </c>
      <c r="V45" s="264"/>
      <c r="W45" s="266"/>
      <c r="X45" s="266"/>
      <c r="Y45" s="266"/>
      <c r="Z45" s="265"/>
      <c r="AA45" s="267"/>
      <c r="AB45" s="227"/>
      <c r="AC45" s="227"/>
      <c r="AD45" s="227"/>
    </row>
    <row r="46" spans="1:30" ht="18.75">
      <c r="A46" s="67"/>
      <c r="B46" s="68"/>
      <c r="C46" s="70"/>
      <c r="D46" s="67"/>
      <c r="E46" s="67"/>
      <c r="F46" s="67"/>
      <c r="G46" s="78" t="s">
        <v>25</v>
      </c>
      <c r="H46" s="78" t="s">
        <v>25</v>
      </c>
      <c r="I46" s="78" t="s">
        <v>25</v>
      </c>
      <c r="J46" s="79"/>
      <c r="K46" s="79"/>
      <c r="V46" s="264"/>
      <c r="W46" s="266"/>
      <c r="X46" s="266"/>
      <c r="Y46" s="266"/>
      <c r="Z46" s="265"/>
      <c r="AA46" s="267"/>
      <c r="AB46" s="58"/>
      <c r="AC46" s="58"/>
      <c r="AD46" s="58"/>
    </row>
    <row r="47" spans="1:30" ht="33" customHeight="1">
      <c r="A47" s="67"/>
      <c r="B47" s="421" t="s">
        <v>143</v>
      </c>
      <c r="C47" s="421"/>
      <c r="D47" s="421"/>
      <c r="E47" s="421"/>
      <c r="F47" s="421"/>
      <c r="G47" s="80">
        <f>G49+G50</f>
        <v>14.36</v>
      </c>
      <c r="H47" s="337">
        <f>H49+H50</f>
        <v>5261.503999999999</v>
      </c>
      <c r="I47" s="337">
        <f>I49+I50</f>
        <v>3346.95</v>
      </c>
      <c r="J47" s="337">
        <f>J49+J50</f>
        <v>4785.548</v>
      </c>
      <c r="K47" s="337">
        <f>K49+K50</f>
        <v>-1438.598</v>
      </c>
      <c r="L47" s="226" t="s">
        <v>223</v>
      </c>
      <c r="M47" s="226" t="s">
        <v>224</v>
      </c>
      <c r="N47" s="316" t="s">
        <v>233</v>
      </c>
      <c r="O47" s="316" t="s">
        <v>234</v>
      </c>
      <c r="P47" s="316" t="s">
        <v>183</v>
      </c>
      <c r="Q47" s="316" t="s">
        <v>235</v>
      </c>
      <c r="R47" s="316" t="s">
        <v>236</v>
      </c>
      <c r="V47" s="264"/>
      <c r="W47" s="266"/>
      <c r="X47" s="266"/>
      <c r="Y47" s="266"/>
      <c r="Z47" s="265"/>
      <c r="AA47" s="267"/>
      <c r="AB47" s="58"/>
      <c r="AC47" s="58"/>
      <c r="AD47" s="58"/>
    </row>
    <row r="48" spans="1:30" ht="18" customHeight="1">
      <c r="A48" s="67"/>
      <c r="B48" s="422" t="s">
        <v>147</v>
      </c>
      <c r="C48" s="423"/>
      <c r="D48" s="423"/>
      <c r="E48" s="423"/>
      <c r="F48" s="424"/>
      <c r="G48" s="80"/>
      <c r="H48" s="84"/>
      <c r="I48" s="84"/>
      <c r="J48" s="79"/>
      <c r="K48" s="79"/>
      <c r="L48" s="310">
        <v>9726.789999999999</v>
      </c>
      <c r="M48" s="310">
        <v>10989.15</v>
      </c>
      <c r="N48" s="225">
        <v>3346.95</v>
      </c>
      <c r="O48" s="225">
        <v>0</v>
      </c>
      <c r="P48" s="225">
        <v>0</v>
      </c>
      <c r="Q48" s="225">
        <v>0</v>
      </c>
      <c r="R48" s="225">
        <v>377.37</v>
      </c>
      <c r="V48" s="264"/>
      <c r="W48" s="266"/>
      <c r="X48" s="266"/>
      <c r="Y48" s="266"/>
      <c r="Z48" s="265"/>
      <c r="AA48" s="267"/>
      <c r="AB48" s="58"/>
      <c r="AC48" s="58"/>
      <c r="AD48" s="58"/>
    </row>
    <row r="49" spans="1:30" ht="18" customHeight="1">
      <c r="A49" s="67"/>
      <c r="B49" s="425" t="s">
        <v>11</v>
      </c>
      <c r="C49" s="425"/>
      <c r="D49" s="425"/>
      <c r="E49" s="425"/>
      <c r="F49" s="425"/>
      <c r="G49" s="80">
        <f>G59</f>
        <v>7.32</v>
      </c>
      <c r="H49" s="84">
        <f>G49*C42</f>
        <v>2682.048</v>
      </c>
      <c r="I49" s="107">
        <f>H49</f>
        <v>2682.048</v>
      </c>
      <c r="J49" s="82">
        <f>H59</f>
        <v>2682.048</v>
      </c>
      <c r="K49" s="82">
        <f>I49-J49</f>
        <v>0</v>
      </c>
      <c r="V49" s="264"/>
      <c r="W49" s="266"/>
      <c r="X49" s="266"/>
      <c r="Y49" s="266"/>
      <c r="Z49" s="265"/>
      <c r="AA49" s="267"/>
      <c r="AB49" s="58"/>
      <c r="AC49" s="58"/>
      <c r="AD49" s="58"/>
    </row>
    <row r="50" spans="1:30" ht="18.75">
      <c r="A50" s="67"/>
      <c r="B50" s="425" t="s">
        <v>27</v>
      </c>
      <c r="C50" s="425"/>
      <c r="D50" s="425"/>
      <c r="E50" s="425"/>
      <c r="F50" s="425"/>
      <c r="G50" s="80">
        <v>7.04</v>
      </c>
      <c r="H50" s="84">
        <f>G50*C42</f>
        <v>2579.4559999999997</v>
      </c>
      <c r="I50" s="107">
        <f>N48+O48-I49</f>
        <v>664.902</v>
      </c>
      <c r="J50" s="82">
        <f>H64</f>
        <v>2103.5</v>
      </c>
      <c r="K50" s="82">
        <f>I50-J50</f>
        <v>-1438.598</v>
      </c>
      <c r="V50" s="264"/>
      <c r="W50" s="266"/>
      <c r="X50" s="266"/>
      <c r="Y50" s="266"/>
      <c r="Z50" s="265"/>
      <c r="AA50" s="267"/>
      <c r="AB50" s="58"/>
      <c r="AC50" s="58"/>
      <c r="AD50" s="58"/>
    </row>
    <row r="51" spans="1:30" ht="39" customHeight="1">
      <c r="A51" s="67"/>
      <c r="B51" s="47"/>
      <c r="C51" s="47"/>
      <c r="D51" s="47"/>
      <c r="E51" s="47"/>
      <c r="F51" s="47"/>
      <c r="G51" s="47"/>
      <c r="H51" s="47"/>
      <c r="I51" s="47"/>
      <c r="J51" s="47"/>
      <c r="K51" s="47"/>
      <c r="V51" s="264"/>
      <c r="W51" s="266"/>
      <c r="X51" s="266"/>
      <c r="Y51" s="266"/>
      <c r="Z51" s="265"/>
      <c r="AA51" s="267"/>
      <c r="AB51" s="58"/>
      <c r="AC51" s="58"/>
      <c r="AD51" s="58"/>
    </row>
    <row r="52" spans="1:30" ht="18" customHeight="1">
      <c r="A52" s="47"/>
      <c r="B52" s="68"/>
      <c r="C52" s="70"/>
      <c r="D52" s="67"/>
      <c r="E52" s="67"/>
      <c r="F52" s="67"/>
      <c r="G52" s="140" t="s">
        <v>178</v>
      </c>
      <c r="H52" s="140" t="s">
        <v>1</v>
      </c>
      <c r="I52" s="140" t="s">
        <v>2</v>
      </c>
      <c r="J52" s="141" t="s">
        <v>179</v>
      </c>
      <c r="K52" s="141" t="s">
        <v>221</v>
      </c>
      <c r="V52" s="264"/>
      <c r="W52" s="266"/>
      <c r="X52" s="266"/>
      <c r="Y52" s="266"/>
      <c r="Z52" s="265"/>
      <c r="AA52" s="267"/>
      <c r="AB52" s="58"/>
      <c r="AC52" s="58"/>
      <c r="AD52" s="58"/>
    </row>
    <row r="53" spans="2:30" s="49" customFormat="1" ht="18" customHeight="1">
      <c r="B53" s="426" t="s">
        <v>177</v>
      </c>
      <c r="C53" s="426"/>
      <c r="D53" s="426"/>
      <c r="E53" s="426"/>
      <c r="F53" s="455"/>
      <c r="G53" s="140">
        <f>'09 15 г'!J53</f>
        <v>377.36999999999983</v>
      </c>
      <c r="H53" s="140">
        <f>P48</f>
        <v>0</v>
      </c>
      <c r="I53" s="140">
        <f>Q48</f>
        <v>0</v>
      </c>
      <c r="J53" s="139">
        <f>G53+H53-I53</f>
        <v>377.36999999999983</v>
      </c>
      <c r="K53" s="139">
        <f>I53</f>
        <v>0</v>
      </c>
      <c r="L53" s="317" t="s">
        <v>237</v>
      </c>
      <c r="V53" s="270"/>
      <c r="W53" s="271"/>
      <c r="X53" s="271"/>
      <c r="Y53" s="271"/>
      <c r="Z53" s="271"/>
      <c r="AA53" s="271"/>
      <c r="AB53" s="52"/>
      <c r="AC53" s="52"/>
      <c r="AD53" s="52"/>
    </row>
    <row r="54" spans="1:30" ht="18" customHeight="1">
      <c r="A54" s="47"/>
      <c r="B54" s="90"/>
      <c r="C54" s="90"/>
      <c r="D54" s="167"/>
      <c r="E54" s="167"/>
      <c r="F54" s="167"/>
      <c r="G54" s="91"/>
      <c r="H54" s="92"/>
      <c r="I54" s="92"/>
      <c r="J54" s="93"/>
      <c r="K54" s="244"/>
      <c r="V54" s="58"/>
      <c r="W54" s="58"/>
      <c r="X54" s="58"/>
      <c r="Y54" s="58"/>
      <c r="Z54" s="58"/>
      <c r="AA54" s="58"/>
      <c r="AB54" s="58"/>
      <c r="AC54" s="58"/>
      <c r="AD54" s="58"/>
    </row>
    <row r="55" spans="1:30" ht="38.25" customHeight="1">
      <c r="A55" s="47"/>
      <c r="B55" s="68"/>
      <c r="C55" s="70"/>
      <c r="D55" s="67"/>
      <c r="E55" s="67"/>
      <c r="F55" s="67"/>
      <c r="G55" s="68"/>
      <c r="H55" s="68"/>
      <c r="I55" s="67"/>
      <c r="J55" s="47"/>
      <c r="K55" s="47"/>
      <c r="V55" s="58"/>
      <c r="W55" s="58"/>
      <c r="X55" s="58"/>
      <c r="Y55" s="58"/>
      <c r="Z55" s="58"/>
      <c r="AA55" s="58"/>
      <c r="AB55" s="58"/>
      <c r="AC55" s="58"/>
      <c r="AD55" s="58"/>
    </row>
    <row r="56" spans="1:11" ht="18.75">
      <c r="A56" s="67"/>
      <c r="B56" s="47"/>
      <c r="C56" s="95"/>
      <c r="D56" s="96"/>
      <c r="E56" s="96"/>
      <c r="F56" s="96"/>
      <c r="G56" s="97" t="s">
        <v>140</v>
      </c>
      <c r="H56" s="97" t="s">
        <v>149</v>
      </c>
      <c r="I56" s="67"/>
      <c r="J56" s="47"/>
      <c r="K56" s="47"/>
    </row>
    <row r="57" spans="1:11" ht="18.75">
      <c r="A57" s="67"/>
      <c r="B57" s="47"/>
      <c r="C57" s="95"/>
      <c r="D57" s="96"/>
      <c r="E57" s="96"/>
      <c r="F57" s="96"/>
      <c r="G57" s="78" t="s">
        <v>25</v>
      </c>
      <c r="H57" s="78" t="s">
        <v>25</v>
      </c>
      <c r="I57" s="67"/>
      <c r="J57" s="47"/>
      <c r="K57" s="47"/>
    </row>
    <row r="58" spans="1:12" ht="36.75" customHeight="1">
      <c r="A58" s="98" t="s">
        <v>150</v>
      </c>
      <c r="B58" s="456" t="s">
        <v>176</v>
      </c>
      <c r="C58" s="457"/>
      <c r="D58" s="457"/>
      <c r="E58" s="457"/>
      <c r="F58" s="457"/>
      <c r="G58" s="50"/>
      <c r="H58" s="81">
        <f>ROUND(H59+H64,2)</f>
        <v>4785.55</v>
      </c>
      <c r="I58" s="67"/>
      <c r="J58" s="47"/>
      <c r="K58" s="47"/>
      <c r="L58" s="99">
        <f>I47-H58</f>
        <v>-1438.6000000000004</v>
      </c>
    </row>
    <row r="59" spans="1:12" ht="18.75">
      <c r="A59" s="100" t="s">
        <v>152</v>
      </c>
      <c r="B59" s="428" t="s">
        <v>153</v>
      </c>
      <c r="C59" s="429"/>
      <c r="D59" s="429"/>
      <c r="E59" s="429"/>
      <c r="F59" s="430"/>
      <c r="G59" s="318">
        <f>G60+G61+G62+G63</f>
        <v>7.32</v>
      </c>
      <c r="H59" s="336">
        <f>SUM(H60:H63)</f>
        <v>2682.048</v>
      </c>
      <c r="I59" s="67"/>
      <c r="J59" s="47"/>
      <c r="K59" s="47"/>
      <c r="L59" s="103" t="e">
        <f>G70+L58</f>
        <v>#VALUE!</v>
      </c>
    </row>
    <row r="60" spans="1:11" ht="34.5" customHeight="1">
      <c r="A60" s="334" t="s">
        <v>154</v>
      </c>
      <c r="B60" s="431" t="s">
        <v>155</v>
      </c>
      <c r="C60" s="432"/>
      <c r="D60" s="432"/>
      <c r="E60" s="432"/>
      <c r="F60" s="432"/>
      <c r="G60" s="335">
        <v>1.53</v>
      </c>
      <c r="H60" s="336">
        <f>G60*C$42</f>
        <v>560.592</v>
      </c>
      <c r="I60" s="67"/>
      <c r="J60" s="47"/>
      <c r="K60" s="106"/>
    </row>
    <row r="61" spans="1:11" ht="34.5" customHeight="1">
      <c r="A61" s="324" t="s">
        <v>156</v>
      </c>
      <c r="B61" s="465" t="s">
        <v>157</v>
      </c>
      <c r="C61" s="466"/>
      <c r="D61" s="466"/>
      <c r="E61" s="466"/>
      <c r="F61" s="467"/>
      <c r="G61" s="325">
        <v>2.3</v>
      </c>
      <c r="H61" s="336">
        <f>G61*C$42</f>
        <v>842.7199999999999</v>
      </c>
      <c r="I61" s="67"/>
      <c r="J61" s="47"/>
      <c r="K61" s="47"/>
    </row>
    <row r="62" spans="1:11" ht="34.5" customHeight="1">
      <c r="A62" s="324" t="s">
        <v>158</v>
      </c>
      <c r="B62" s="465" t="s">
        <v>159</v>
      </c>
      <c r="C62" s="466"/>
      <c r="D62" s="466"/>
      <c r="E62" s="466"/>
      <c r="F62" s="467"/>
      <c r="G62" s="325">
        <v>1.49</v>
      </c>
      <c r="H62" s="336">
        <f>G62*C$42</f>
        <v>545.9359999999999</v>
      </c>
      <c r="I62" s="67"/>
      <c r="J62" s="47"/>
      <c r="K62" s="47"/>
    </row>
    <row r="63" spans="1:11" ht="18.75" customHeight="1">
      <c r="A63" s="334" t="s">
        <v>160</v>
      </c>
      <c r="B63" s="434" t="s">
        <v>161</v>
      </c>
      <c r="C63" s="434"/>
      <c r="D63" s="434"/>
      <c r="E63" s="434"/>
      <c r="F63" s="434"/>
      <c r="G63" s="97">
        <v>2</v>
      </c>
      <c r="H63" s="336">
        <f>G63*C$42</f>
        <v>732.8</v>
      </c>
      <c r="I63" s="67"/>
      <c r="J63" s="47"/>
      <c r="K63" s="47"/>
    </row>
    <row r="64" spans="1:11" ht="18.75">
      <c r="A64" s="81" t="s">
        <v>162</v>
      </c>
      <c r="B64" s="437" t="s">
        <v>163</v>
      </c>
      <c r="C64" s="438"/>
      <c r="D64" s="438"/>
      <c r="E64" s="438"/>
      <c r="F64" s="438"/>
      <c r="G64" s="81"/>
      <c r="H64" s="81">
        <f>SUM(H65:H68)</f>
        <v>2103.5</v>
      </c>
      <c r="I64" s="67"/>
      <c r="J64" s="47"/>
      <c r="K64" s="47"/>
    </row>
    <row r="65" spans="1:11" ht="18.75" customHeight="1">
      <c r="A65" s="108"/>
      <c r="B65" s="439" t="s">
        <v>182</v>
      </c>
      <c r="C65" s="432"/>
      <c r="D65" s="432"/>
      <c r="E65" s="432"/>
      <c r="F65" s="432"/>
      <c r="G65" s="109"/>
      <c r="H65" s="109"/>
      <c r="I65" s="67"/>
      <c r="J65" s="47"/>
      <c r="K65" s="47"/>
    </row>
    <row r="66" spans="1:11" ht="18.75" customHeight="1">
      <c r="A66" s="108"/>
      <c r="B66" s="440" t="s">
        <v>244</v>
      </c>
      <c r="C66" s="441"/>
      <c r="D66" s="441"/>
      <c r="E66" s="441"/>
      <c r="F66" s="442"/>
      <c r="G66" s="107"/>
      <c r="H66" s="110">
        <v>2103.5</v>
      </c>
      <c r="I66" s="67"/>
      <c r="J66" s="47"/>
      <c r="K66" s="47"/>
    </row>
    <row r="67" spans="1:11" ht="15" customHeight="1">
      <c r="A67" s="108"/>
      <c r="B67" s="440" t="s">
        <v>175</v>
      </c>
      <c r="C67" s="441"/>
      <c r="D67" s="441"/>
      <c r="E67" s="441"/>
      <c r="F67" s="442"/>
      <c r="G67" s="107"/>
      <c r="H67" s="110"/>
      <c r="I67" s="67"/>
      <c r="J67" s="47"/>
      <c r="K67" s="47"/>
    </row>
    <row r="68" spans="1:11" ht="18.75" customHeight="1">
      <c r="A68" s="108"/>
      <c r="B68" s="440" t="s">
        <v>175</v>
      </c>
      <c r="C68" s="441"/>
      <c r="D68" s="441"/>
      <c r="E68" s="441"/>
      <c r="F68" s="442"/>
      <c r="G68" s="107"/>
      <c r="H68" s="110"/>
      <c r="I68" s="67"/>
      <c r="J68" s="47"/>
      <c r="K68" s="47"/>
    </row>
    <row r="69" spans="1:11" ht="18.75">
      <c r="A69" s="108"/>
      <c r="B69" s="111"/>
      <c r="C69" s="112"/>
      <c r="D69" s="112"/>
      <c r="E69" s="112"/>
      <c r="F69" s="112"/>
      <c r="G69" s="114"/>
      <c r="H69" s="67"/>
      <c r="I69" s="67"/>
      <c r="J69" s="47"/>
      <c r="K69" s="47"/>
    </row>
    <row r="70" spans="1:11" ht="18.75">
      <c r="A70" s="108"/>
      <c r="B70" s="111"/>
      <c r="C70" s="112"/>
      <c r="D70" s="112"/>
      <c r="E70" s="112"/>
      <c r="F70" s="112"/>
      <c r="G70" s="443" t="s">
        <v>27</v>
      </c>
      <c r="H70" s="444"/>
      <c r="I70" s="452" t="s">
        <v>148</v>
      </c>
      <c r="J70" s="444"/>
      <c r="K70" s="47"/>
    </row>
    <row r="71" spans="1:11" ht="18.75">
      <c r="A71" s="108"/>
      <c r="B71" s="111"/>
      <c r="C71" s="112"/>
      <c r="D71" s="112"/>
      <c r="E71" s="112"/>
      <c r="F71" s="112"/>
      <c r="G71" s="453" t="s">
        <v>25</v>
      </c>
      <c r="H71" s="454"/>
      <c r="I71" s="453" t="s">
        <v>25</v>
      </c>
      <c r="J71" s="454"/>
      <c r="K71" s="47"/>
    </row>
    <row r="72" spans="1:13" s="58" customFormat="1" ht="18.75">
      <c r="A72" s="108"/>
      <c r="B72" s="461" t="s">
        <v>228</v>
      </c>
      <c r="C72" s="462"/>
      <c r="D72" s="462"/>
      <c r="E72" s="462"/>
      <c r="F72" s="463"/>
      <c r="G72" s="435">
        <f>'09 15 г'!G73:H73</f>
        <v>-42978.74</v>
      </c>
      <c r="H72" s="447"/>
      <c r="I72" s="435">
        <f>'09 15 г'!I73:J73</f>
        <v>0</v>
      </c>
      <c r="J72" s="447"/>
      <c r="K72" s="55"/>
      <c r="L72" s="115" t="s">
        <v>168</v>
      </c>
      <c r="M72" s="115" t="s">
        <v>169</v>
      </c>
    </row>
    <row r="73" spans="1:13" ht="18.75">
      <c r="A73" s="68"/>
      <c r="B73" s="461" t="s">
        <v>229</v>
      </c>
      <c r="C73" s="462"/>
      <c r="D73" s="462"/>
      <c r="E73" s="462"/>
      <c r="F73" s="463"/>
      <c r="G73" s="435">
        <f>G72+I47-H58+K53</f>
        <v>-44417.340000000004</v>
      </c>
      <c r="H73" s="447"/>
      <c r="I73" s="448">
        <f>I72+I53-K53</f>
        <v>0</v>
      </c>
      <c r="J73" s="447"/>
      <c r="K73" s="47"/>
      <c r="L73" s="85">
        <f>G73</f>
        <v>-44417.340000000004</v>
      </c>
      <c r="M73" s="85">
        <f>I73</f>
        <v>0</v>
      </c>
    </row>
    <row r="74" spans="1:11" ht="18.75">
      <c r="A74" s="67"/>
      <c r="B74" s="67"/>
      <c r="C74" s="67"/>
      <c r="D74" s="67"/>
      <c r="E74" s="67"/>
      <c r="F74" s="67"/>
      <c r="G74" s="69"/>
      <c r="H74" s="69"/>
      <c r="I74" s="67"/>
      <c r="J74" s="47"/>
      <c r="K74" s="47"/>
    </row>
    <row r="75" spans="1:17" ht="4.5" customHeight="1">
      <c r="A75" s="67"/>
      <c r="B75" s="47"/>
      <c r="C75" s="47"/>
      <c r="D75" s="47"/>
      <c r="E75" s="47"/>
      <c r="F75" s="47"/>
      <c r="G75" s="116"/>
      <c r="H75" s="117" t="s">
        <v>171</v>
      </c>
      <c r="I75" s="67"/>
      <c r="J75" s="47"/>
      <c r="K75" s="47"/>
      <c r="L75" s="459"/>
      <c r="M75" s="460"/>
      <c r="N75" s="460"/>
      <c r="O75" s="460"/>
      <c r="P75" s="460"/>
      <c r="Q75" s="460"/>
    </row>
    <row r="76" spans="1:17" ht="18.75">
      <c r="A76" s="67"/>
      <c r="B76" s="111"/>
      <c r="C76" s="112"/>
      <c r="D76" s="112"/>
      <c r="E76" s="112"/>
      <c r="F76" s="112"/>
      <c r="G76" s="453" t="s">
        <v>25</v>
      </c>
      <c r="H76" s="454"/>
      <c r="I76" s="453" t="s">
        <v>25</v>
      </c>
      <c r="J76" s="454"/>
      <c r="K76" s="47"/>
      <c r="L76" s="184"/>
      <c r="M76" s="185"/>
      <c r="N76" s="185"/>
      <c r="O76" s="185"/>
      <c r="P76" s="185"/>
      <c r="Q76" s="185"/>
    </row>
    <row r="77" spans="1:17" ht="18.75">
      <c r="A77" s="67"/>
      <c r="B77" s="445" t="s">
        <v>227</v>
      </c>
      <c r="C77" s="438"/>
      <c r="D77" s="438"/>
      <c r="E77" s="438"/>
      <c r="F77" s="446"/>
      <c r="G77" s="435">
        <f>L48</f>
        <v>9726.789999999999</v>
      </c>
      <c r="H77" s="447"/>
      <c r="I77" s="435">
        <f>M48</f>
        <v>10989.15</v>
      </c>
      <c r="J77" s="447"/>
      <c r="K77" s="47"/>
      <c r="L77" s="222" t="s">
        <v>225</v>
      </c>
      <c r="M77" s="223">
        <f>G77+H47-I47-I77+M78</f>
        <v>652.1939999999977</v>
      </c>
      <c r="N77" s="185"/>
      <c r="O77" s="185"/>
      <c r="P77" s="185"/>
      <c r="Q77" s="185"/>
    </row>
    <row r="78" spans="1:17" ht="18.75">
      <c r="A78" s="67"/>
      <c r="B78" s="47"/>
      <c r="C78" s="47"/>
      <c r="D78" s="47"/>
      <c r="E78" s="47"/>
      <c r="F78" s="47"/>
      <c r="G78" s="47"/>
      <c r="H78" s="67"/>
      <c r="I78" s="67"/>
      <c r="J78" s="47"/>
      <c r="K78" s="47"/>
      <c r="L78" s="227" t="s">
        <v>226</v>
      </c>
      <c r="M78" s="185">
        <v>0</v>
      </c>
      <c r="N78" s="185"/>
      <c r="O78" s="185"/>
      <c r="P78" s="185"/>
      <c r="Q78" s="185"/>
    </row>
    <row r="79" spans="1:17" ht="18.75">
      <c r="A79" s="221" t="s">
        <v>242</v>
      </c>
      <c r="B79" s="47"/>
      <c r="C79" s="47"/>
      <c r="D79" s="47"/>
      <c r="E79" s="47"/>
      <c r="F79" s="47"/>
      <c r="G79" s="47"/>
      <c r="H79" s="67"/>
      <c r="I79" s="67"/>
      <c r="J79" s="47"/>
      <c r="K79" s="47"/>
      <c r="L79" s="184"/>
      <c r="M79" s="185"/>
      <c r="N79" s="185"/>
      <c r="O79" s="185"/>
      <c r="P79" s="185"/>
      <c r="Q79" s="185"/>
    </row>
    <row r="80" spans="1:17" ht="18.75">
      <c r="A80" s="187" t="s">
        <v>238</v>
      </c>
      <c r="B80" s="47"/>
      <c r="C80" s="47"/>
      <c r="D80" s="47"/>
      <c r="E80" s="47"/>
      <c r="F80" s="47"/>
      <c r="G80" s="47"/>
      <c r="H80" s="67"/>
      <c r="I80" s="228" t="s">
        <v>31</v>
      </c>
      <c r="J80" s="47"/>
      <c r="K80" s="47"/>
      <c r="L80" s="184"/>
      <c r="M80" s="185"/>
      <c r="N80" s="185"/>
      <c r="O80" s="186"/>
      <c r="P80" s="186"/>
      <c r="Q80" s="185"/>
    </row>
    <row r="81" spans="1:17" ht="18.75">
      <c r="A81" s="187" t="s">
        <v>213</v>
      </c>
      <c r="B81" s="47"/>
      <c r="C81" s="47"/>
      <c r="D81" s="47"/>
      <c r="E81" s="47"/>
      <c r="G81" s="47"/>
      <c r="H81" s="67"/>
      <c r="I81" s="228" t="s">
        <v>173</v>
      </c>
      <c r="J81" s="47"/>
      <c r="L81" s="184"/>
      <c r="M81" s="185"/>
      <c r="N81" s="185"/>
      <c r="O81" s="185"/>
      <c r="P81" s="185"/>
      <c r="Q81" s="185"/>
    </row>
    <row r="82" spans="8:17" ht="18.75">
      <c r="H82" s="47"/>
      <c r="I82" s="47"/>
      <c r="J82" s="47"/>
      <c r="K82" s="47"/>
      <c r="L82" s="184"/>
      <c r="M82" s="128"/>
      <c r="N82" s="58"/>
      <c r="O82" s="58"/>
      <c r="P82" s="58"/>
      <c r="Q82" s="128"/>
    </row>
    <row r="83" spans="1:17" ht="18.7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58"/>
      <c r="M83" s="128"/>
      <c r="N83" s="58"/>
      <c r="O83" s="58"/>
      <c r="P83" s="58"/>
      <c r="Q83" s="58"/>
    </row>
  </sheetData>
  <sheetProtection password="ECC7" sheet="1" formatCells="0" formatColumns="0" formatRows="0" insertColumns="0" insertRows="0" insertHyperlinks="0" deleteColumns="0" deleteRows="0" sort="0" autoFilter="0" pivotTables="0"/>
  <mergeCells count="35">
    <mergeCell ref="C14:D15"/>
    <mergeCell ref="A35:K36"/>
    <mergeCell ref="W39:AA39"/>
    <mergeCell ref="B47:F47"/>
    <mergeCell ref="B48:F48"/>
    <mergeCell ref="B49:F49"/>
    <mergeCell ref="B50:F50"/>
    <mergeCell ref="B53:F53"/>
    <mergeCell ref="B58:F58"/>
    <mergeCell ref="B59:F59"/>
    <mergeCell ref="B60:F60"/>
    <mergeCell ref="B61:F61"/>
    <mergeCell ref="I72:J72"/>
    <mergeCell ref="B62:F62"/>
    <mergeCell ref="B63:F63"/>
    <mergeCell ref="B64:F64"/>
    <mergeCell ref="B65:F65"/>
    <mergeCell ref="B66:F66"/>
    <mergeCell ref="B67:F67"/>
    <mergeCell ref="L75:Q75"/>
    <mergeCell ref="G76:H76"/>
    <mergeCell ref="I76:J76"/>
    <mergeCell ref="B68:F68"/>
    <mergeCell ref="G70:H70"/>
    <mergeCell ref="I70:J70"/>
    <mergeCell ref="G71:H71"/>
    <mergeCell ref="I71:J71"/>
    <mergeCell ref="B72:F72"/>
    <mergeCell ref="G72:H72"/>
    <mergeCell ref="B77:F77"/>
    <mergeCell ref="G77:H77"/>
    <mergeCell ref="I77:J77"/>
    <mergeCell ref="B73:F73"/>
    <mergeCell ref="G73:H73"/>
    <mergeCell ref="I73:J73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</sheetPr>
  <dimension ref="A1:AD83"/>
  <sheetViews>
    <sheetView view="pageBreakPreview" zoomScale="80" zoomScaleSheetLayoutView="80" zoomScalePageLayoutView="0" workbookViewId="0" topLeftCell="A51">
      <selection activeCell="B67" sqref="B67:F67"/>
    </sheetView>
  </sheetViews>
  <sheetFormatPr defaultColWidth="9.140625" defaultRowHeight="15" outlineLevelCol="1"/>
  <cols>
    <col min="1" max="1" width="6.8515625" style="125" customWidth="1"/>
    <col min="2" max="2" width="10.00390625" style="48" customWidth="1"/>
    <col min="3" max="3" width="12.57421875" style="48" customWidth="1"/>
    <col min="4" max="4" width="10.57421875" style="48" customWidth="1"/>
    <col min="5" max="5" width="10.28125" style="48" customWidth="1"/>
    <col min="6" max="6" width="8.00390625" style="48" customWidth="1"/>
    <col min="7" max="7" width="11.140625" style="48" customWidth="1"/>
    <col min="8" max="8" width="13.00390625" style="48" customWidth="1"/>
    <col min="9" max="9" width="12.00390625" style="48" customWidth="1"/>
    <col min="10" max="10" width="14.28125" style="48" customWidth="1"/>
    <col min="11" max="11" width="18.421875" style="48" customWidth="1"/>
    <col min="12" max="12" width="13.421875" style="48" hidden="1" customWidth="1" outlineLevel="1"/>
    <col min="13" max="13" width="10.00390625" style="48" hidden="1" customWidth="1" outlineLevel="1"/>
    <col min="14" max="14" width="11.421875" style="48" hidden="1" customWidth="1" outlineLevel="1"/>
    <col min="15" max="15" width="10.28125" style="48" hidden="1" customWidth="1" outlineLevel="1"/>
    <col min="16" max="16" width="9.8515625" style="48" hidden="1" customWidth="1" outlineLevel="1"/>
    <col min="17" max="17" width="10.00390625" style="48" hidden="1" customWidth="1" outlineLevel="1"/>
    <col min="18" max="18" width="9.57421875" style="48" hidden="1" customWidth="1" outlineLevel="1"/>
    <col min="19" max="19" width="9.140625" style="48" customWidth="1" collapsed="1"/>
    <col min="20" max="20" width="9.28125" style="48" customWidth="1"/>
    <col min="21" max="22" width="9.140625" style="48" customWidth="1"/>
    <col min="23" max="23" width="11.140625" style="48" bestFit="1" customWidth="1"/>
    <col min="24" max="27" width="13.140625" style="48" bestFit="1" customWidth="1"/>
    <col min="28" max="43" width="9.140625" style="48" customWidth="1"/>
    <col min="44" max="44" width="3.7109375" style="48" customWidth="1"/>
    <col min="45" max="16384" width="9.140625" style="48" customWidth="1"/>
  </cols>
  <sheetData>
    <row r="1" spans="1:11" ht="12.75" customHeight="1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.75" hidden="1">
      <c r="A2" s="47"/>
      <c r="B2" s="49" t="s">
        <v>125</v>
      </c>
      <c r="C2" s="49"/>
      <c r="D2" s="49" t="s">
        <v>126</v>
      </c>
      <c r="E2" s="49"/>
      <c r="F2" s="49" t="s">
        <v>127</v>
      </c>
      <c r="G2" s="49"/>
      <c r="H2" s="49"/>
      <c r="I2" s="47"/>
      <c r="J2" s="47"/>
      <c r="K2" s="47"/>
    </row>
    <row r="3" spans="1:11" ht="18.75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.5" customHeight="1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8.75" hidden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8.75" hidden="1">
      <c r="A6" s="47"/>
      <c r="B6" s="50"/>
      <c r="C6" s="51" t="s">
        <v>0</v>
      </c>
      <c r="D6" s="51" t="s">
        <v>1</v>
      </c>
      <c r="E6" s="51"/>
      <c r="F6" s="51" t="s">
        <v>2</v>
      </c>
      <c r="G6" s="51" t="s">
        <v>3</v>
      </c>
      <c r="H6" s="51" t="s">
        <v>4</v>
      </c>
      <c r="I6" s="51" t="s">
        <v>5</v>
      </c>
      <c r="J6" s="51"/>
      <c r="K6" s="52"/>
    </row>
    <row r="7" spans="1:11" ht="18.75" hidden="1">
      <c r="A7" s="47"/>
      <c r="B7" s="50"/>
      <c r="C7" s="51" t="s">
        <v>6</v>
      </c>
      <c r="D7" s="51"/>
      <c r="E7" s="51"/>
      <c r="F7" s="51"/>
      <c r="G7" s="51" t="s">
        <v>7</v>
      </c>
      <c r="H7" s="51" t="s">
        <v>8</v>
      </c>
      <c r="I7" s="51" t="s">
        <v>9</v>
      </c>
      <c r="J7" s="51"/>
      <c r="K7" s="52"/>
    </row>
    <row r="8" spans="1:11" ht="18.75" hidden="1">
      <c r="A8" s="47"/>
      <c r="B8" s="50" t="s">
        <v>128</v>
      </c>
      <c r="C8" s="53">
        <v>48.28</v>
      </c>
      <c r="D8" s="53">
        <v>0</v>
      </c>
      <c r="E8" s="53"/>
      <c r="F8" s="54"/>
      <c r="G8" s="50"/>
      <c r="H8" s="53">
        <v>0</v>
      </c>
      <c r="I8" s="54">
        <v>48.28</v>
      </c>
      <c r="J8" s="50"/>
      <c r="K8" s="55"/>
    </row>
    <row r="9" spans="1:11" ht="18.75" hidden="1">
      <c r="A9" s="47"/>
      <c r="B9" s="50" t="s">
        <v>11</v>
      </c>
      <c r="C9" s="53">
        <v>4790.06</v>
      </c>
      <c r="D9" s="53">
        <v>3707.55</v>
      </c>
      <c r="E9" s="53"/>
      <c r="F9" s="54">
        <v>2795.32</v>
      </c>
      <c r="G9" s="50"/>
      <c r="H9" s="53">
        <v>2795.32</v>
      </c>
      <c r="I9" s="54">
        <v>5702.29</v>
      </c>
      <c r="J9" s="50"/>
      <c r="K9" s="55"/>
    </row>
    <row r="10" spans="1:11" ht="18.75" hidden="1">
      <c r="A10" s="47"/>
      <c r="B10" s="50" t="s">
        <v>12</v>
      </c>
      <c r="C10" s="50"/>
      <c r="D10" s="53">
        <f>SUM(D8:D9)</f>
        <v>3707.55</v>
      </c>
      <c r="E10" s="53"/>
      <c r="F10" s="50"/>
      <c r="G10" s="50"/>
      <c r="H10" s="53">
        <f>SUM(H8:H9)</f>
        <v>2795.32</v>
      </c>
      <c r="I10" s="50"/>
      <c r="J10" s="50"/>
      <c r="K10" s="55"/>
    </row>
    <row r="11" spans="1:11" ht="18.75" hidden="1">
      <c r="A11" s="47"/>
      <c r="B11" s="47" t="s">
        <v>129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7.5" customHeight="1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8.25" customHeight="1" hidden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8" ht="18.75" hidden="1">
      <c r="A14" s="47"/>
      <c r="B14" s="56" t="s">
        <v>95</v>
      </c>
      <c r="C14" s="416" t="s">
        <v>14</v>
      </c>
      <c r="D14" s="417"/>
      <c r="E14" s="338"/>
      <c r="F14" s="51"/>
      <c r="G14" s="51"/>
      <c r="H14" s="51"/>
      <c r="I14" s="51" t="s">
        <v>17</v>
      </c>
      <c r="J14" s="55"/>
      <c r="K14" s="55"/>
      <c r="L14" s="58"/>
      <c r="M14" s="58"/>
      <c r="N14" s="58"/>
      <c r="O14" s="58"/>
      <c r="P14" s="58"/>
      <c r="Q14" s="58"/>
      <c r="R14" s="58"/>
    </row>
    <row r="15" spans="1:18" ht="14.25" customHeight="1" hidden="1">
      <c r="A15" s="47"/>
      <c r="B15" s="59"/>
      <c r="C15" s="418"/>
      <c r="D15" s="419"/>
      <c r="E15" s="339"/>
      <c r="F15" s="51"/>
      <c r="G15" s="51"/>
      <c r="H15" s="51" t="s">
        <v>105</v>
      </c>
      <c r="I15" s="51"/>
      <c r="J15" s="55"/>
      <c r="K15" s="55"/>
      <c r="L15" s="58"/>
      <c r="M15" s="58"/>
      <c r="N15" s="58"/>
      <c r="O15" s="58"/>
      <c r="P15" s="58"/>
      <c r="Q15" s="58"/>
      <c r="R15" s="58"/>
    </row>
    <row r="16" spans="1:18" ht="3.75" customHeight="1" hidden="1">
      <c r="A16" s="47"/>
      <c r="B16" s="61"/>
      <c r="C16" s="50"/>
      <c r="D16" s="50"/>
      <c r="E16" s="50"/>
      <c r="F16" s="50"/>
      <c r="G16" s="50"/>
      <c r="H16" s="50"/>
      <c r="I16" s="50"/>
      <c r="J16" s="55"/>
      <c r="K16" s="55"/>
      <c r="L16" s="58"/>
      <c r="M16" s="58"/>
      <c r="N16" s="58"/>
      <c r="O16" s="58"/>
      <c r="P16" s="58"/>
      <c r="Q16" s="58"/>
      <c r="R16" s="58"/>
    </row>
    <row r="17" spans="1:18" ht="13.5" customHeight="1" hidden="1">
      <c r="A17" s="47"/>
      <c r="B17" s="50"/>
      <c r="C17" s="50"/>
      <c r="D17" s="50"/>
      <c r="E17" s="50"/>
      <c r="F17" s="50"/>
      <c r="G17" s="50"/>
      <c r="H17" s="50"/>
      <c r="I17" s="50"/>
      <c r="J17" s="55"/>
      <c r="K17" s="55"/>
      <c r="L17" s="58"/>
      <c r="M17" s="58"/>
      <c r="N17" s="58"/>
      <c r="O17" s="58"/>
      <c r="P17" s="58"/>
      <c r="Q17" s="58"/>
      <c r="R17" s="58"/>
    </row>
    <row r="18" spans="1:18" ht="0.75" customHeight="1" hidden="1">
      <c r="A18" s="47"/>
      <c r="B18" s="50"/>
      <c r="C18" s="50"/>
      <c r="D18" s="50"/>
      <c r="E18" s="50"/>
      <c r="F18" s="50"/>
      <c r="G18" s="50"/>
      <c r="H18" s="50"/>
      <c r="I18" s="50"/>
      <c r="J18" s="55"/>
      <c r="K18" s="55"/>
      <c r="L18" s="58"/>
      <c r="M18" s="58"/>
      <c r="N18" s="58"/>
      <c r="O18" s="58"/>
      <c r="P18" s="58"/>
      <c r="Q18" s="58"/>
      <c r="R18" s="58"/>
    </row>
    <row r="19" spans="1:18" ht="14.25" customHeight="1" hidden="1" thickBot="1">
      <c r="A19" s="47"/>
      <c r="B19" s="50"/>
      <c r="C19" s="50"/>
      <c r="D19" s="50"/>
      <c r="E19" s="50"/>
      <c r="F19" s="50"/>
      <c r="G19" s="50"/>
      <c r="H19" s="50"/>
      <c r="I19" s="50"/>
      <c r="J19" s="55"/>
      <c r="K19" s="55"/>
      <c r="L19" s="58"/>
      <c r="M19" s="58"/>
      <c r="N19" s="58"/>
      <c r="O19" s="58"/>
      <c r="P19" s="58"/>
      <c r="Q19" s="58"/>
      <c r="R19" s="58"/>
    </row>
    <row r="20" spans="1:18" ht="0.75" customHeight="1" hidden="1">
      <c r="A20" s="47"/>
      <c r="B20" s="50"/>
      <c r="C20" s="50"/>
      <c r="D20" s="50"/>
      <c r="E20" s="50"/>
      <c r="F20" s="50"/>
      <c r="G20" s="50"/>
      <c r="H20" s="50"/>
      <c r="I20" s="50"/>
      <c r="J20" s="55"/>
      <c r="K20" s="55"/>
      <c r="L20" s="58"/>
      <c r="M20" s="58"/>
      <c r="N20" s="58"/>
      <c r="O20" s="58"/>
      <c r="P20" s="58"/>
      <c r="Q20" s="58"/>
      <c r="R20" s="58"/>
    </row>
    <row r="21" spans="1:18" ht="19.5" hidden="1" thickBot="1">
      <c r="A21" s="47"/>
      <c r="B21" s="50"/>
      <c r="C21" s="50"/>
      <c r="D21" s="50"/>
      <c r="E21" s="50"/>
      <c r="F21" s="50"/>
      <c r="G21" s="62" t="s">
        <v>130</v>
      </c>
      <c r="H21" s="63" t="s">
        <v>85</v>
      </c>
      <c r="I21" s="50"/>
      <c r="J21" s="55"/>
      <c r="K21" s="55"/>
      <c r="L21" s="58"/>
      <c r="M21" s="58"/>
      <c r="N21" s="58"/>
      <c r="O21" s="58"/>
      <c r="P21" s="58"/>
      <c r="Q21" s="58"/>
      <c r="R21" s="58"/>
    </row>
    <row r="22" spans="1:18" ht="18.75" hidden="1">
      <c r="A22" s="47"/>
      <c r="B22" s="64" t="s">
        <v>63</v>
      </c>
      <c r="C22" s="64"/>
      <c r="D22" s="64"/>
      <c r="E22" s="64"/>
      <c r="F22" s="53"/>
      <c r="G22" s="50">
        <v>347.8</v>
      </c>
      <c r="H22" s="50">
        <v>7.55</v>
      </c>
      <c r="I22" s="54">
        <f>G22*H22</f>
        <v>2625.89</v>
      </c>
      <c r="J22" s="55"/>
      <c r="K22" s="55"/>
      <c r="L22" s="58"/>
      <c r="M22" s="58"/>
      <c r="N22" s="58"/>
      <c r="O22" s="58"/>
      <c r="P22" s="58"/>
      <c r="Q22" s="58"/>
      <c r="R22" s="58"/>
    </row>
    <row r="23" spans="1:18" ht="18.75" hidden="1">
      <c r="A23" s="47"/>
      <c r="B23" s="64" t="s">
        <v>64</v>
      </c>
      <c r="C23" s="64"/>
      <c r="D23" s="64"/>
      <c r="E23" s="64"/>
      <c r="F23" s="50"/>
      <c r="G23" s="50"/>
      <c r="H23" s="50"/>
      <c r="I23" s="50"/>
      <c r="J23" s="55"/>
      <c r="K23" s="55"/>
      <c r="L23" s="58"/>
      <c r="M23" s="58"/>
      <c r="N23" s="58"/>
      <c r="O23" s="58"/>
      <c r="P23" s="58"/>
      <c r="Q23" s="58"/>
      <c r="R23" s="58"/>
    </row>
    <row r="24" spans="1:18" ht="2.25" customHeight="1" hidden="1">
      <c r="A24" s="47"/>
      <c r="B24" s="64" t="s">
        <v>65</v>
      </c>
      <c r="C24" s="64" t="s">
        <v>66</v>
      </c>
      <c r="D24" s="64"/>
      <c r="E24" s="64"/>
      <c r="F24" s="50"/>
      <c r="G24" s="50"/>
      <c r="H24" s="50"/>
      <c r="I24" s="50"/>
      <c r="J24" s="55"/>
      <c r="K24" s="55"/>
      <c r="L24" s="58"/>
      <c r="M24" s="58"/>
      <c r="N24" s="58"/>
      <c r="O24" s="58"/>
      <c r="P24" s="58"/>
      <c r="Q24" s="58"/>
      <c r="R24" s="58"/>
    </row>
    <row r="25" spans="1:18" ht="14.25" customHeight="1" hidden="1">
      <c r="A25" s="47"/>
      <c r="B25" s="64" t="s">
        <v>67</v>
      </c>
      <c r="C25" s="64"/>
      <c r="D25" s="64"/>
      <c r="E25" s="64"/>
      <c r="F25" s="50"/>
      <c r="G25" s="50"/>
      <c r="H25" s="50"/>
      <c r="I25" s="50"/>
      <c r="J25" s="55"/>
      <c r="K25" s="55"/>
      <c r="L25" s="58"/>
      <c r="M25" s="58"/>
      <c r="N25" s="58"/>
      <c r="O25" s="58"/>
      <c r="P25" s="58"/>
      <c r="Q25" s="58"/>
      <c r="R25" s="58"/>
    </row>
    <row r="26" spans="1:18" ht="18.75" hidden="1">
      <c r="A26" s="47"/>
      <c r="B26" s="50"/>
      <c r="C26" s="50"/>
      <c r="D26" s="50"/>
      <c r="E26" s="50"/>
      <c r="F26" s="50"/>
      <c r="G26" s="50"/>
      <c r="H26" s="50"/>
      <c r="I26" s="50"/>
      <c r="J26" s="55"/>
      <c r="K26" s="55"/>
      <c r="L26" s="58"/>
      <c r="M26" s="58"/>
      <c r="N26" s="58"/>
      <c r="O26" s="58"/>
      <c r="P26" s="58"/>
      <c r="Q26" s="58"/>
      <c r="R26" s="58"/>
    </row>
    <row r="27" spans="1:18" ht="0.75" customHeight="1" hidden="1">
      <c r="A27" s="47"/>
      <c r="B27" s="50"/>
      <c r="C27" s="50"/>
      <c r="D27" s="50"/>
      <c r="E27" s="50"/>
      <c r="F27" s="50"/>
      <c r="G27" s="50"/>
      <c r="H27" s="50"/>
      <c r="I27" s="50"/>
      <c r="J27" s="55"/>
      <c r="K27" s="55"/>
      <c r="L27" s="58"/>
      <c r="M27" s="58"/>
      <c r="N27" s="58"/>
      <c r="O27" s="58"/>
      <c r="P27" s="58"/>
      <c r="Q27" s="58"/>
      <c r="R27" s="58"/>
    </row>
    <row r="28" spans="1:18" ht="3.75" customHeight="1" hidden="1">
      <c r="A28" s="47"/>
      <c r="B28" s="50"/>
      <c r="C28" s="50"/>
      <c r="D28" s="50"/>
      <c r="E28" s="50"/>
      <c r="F28" s="50"/>
      <c r="G28" s="50"/>
      <c r="H28" s="50"/>
      <c r="I28" s="50"/>
      <c r="J28" s="55"/>
      <c r="K28" s="55"/>
      <c r="L28" s="58"/>
      <c r="M28" s="58"/>
      <c r="N28" s="58"/>
      <c r="O28" s="58"/>
      <c r="P28" s="58"/>
      <c r="Q28" s="58"/>
      <c r="R28" s="58"/>
    </row>
    <row r="29" spans="1:18" ht="18.75" hidden="1">
      <c r="A29" s="47"/>
      <c r="B29" s="50"/>
      <c r="C29" s="50"/>
      <c r="D29" s="50"/>
      <c r="E29" s="50"/>
      <c r="F29" s="50"/>
      <c r="G29" s="50"/>
      <c r="H29" s="50"/>
      <c r="I29" s="50"/>
      <c r="J29" s="55"/>
      <c r="K29" s="55"/>
      <c r="L29" s="58"/>
      <c r="M29" s="58"/>
      <c r="N29" s="58"/>
      <c r="O29" s="58"/>
      <c r="P29" s="58"/>
      <c r="Q29" s="58"/>
      <c r="R29" s="58"/>
    </row>
    <row r="30" spans="1:18" ht="0.75" customHeight="1" hidden="1">
      <c r="A30" s="47"/>
      <c r="B30" s="50"/>
      <c r="C30" s="50"/>
      <c r="D30" s="50"/>
      <c r="E30" s="50"/>
      <c r="F30" s="50"/>
      <c r="G30" s="50"/>
      <c r="H30" s="50"/>
      <c r="I30" s="50"/>
      <c r="J30" s="55"/>
      <c r="K30" s="55"/>
      <c r="L30" s="58"/>
      <c r="M30" s="58"/>
      <c r="N30" s="58"/>
      <c r="O30" s="58"/>
      <c r="P30" s="58"/>
      <c r="Q30" s="58"/>
      <c r="R30" s="58"/>
    </row>
    <row r="31" spans="1:18" ht="18.75" hidden="1">
      <c r="A31" s="47"/>
      <c r="B31" s="50"/>
      <c r="C31" s="50"/>
      <c r="D31" s="50"/>
      <c r="E31" s="50"/>
      <c r="F31" s="50"/>
      <c r="G31" s="50"/>
      <c r="H31" s="50"/>
      <c r="I31" s="50"/>
      <c r="J31" s="55"/>
      <c r="K31" s="55"/>
      <c r="L31" s="58"/>
      <c r="M31" s="58"/>
      <c r="N31" s="58"/>
      <c r="O31" s="58"/>
      <c r="P31" s="58"/>
      <c r="Q31" s="58"/>
      <c r="R31" s="58"/>
    </row>
    <row r="32" spans="1:18" ht="18.75" hidden="1">
      <c r="A32" s="47"/>
      <c r="B32" s="50"/>
      <c r="C32" s="50"/>
      <c r="D32" s="50"/>
      <c r="E32" s="50"/>
      <c r="F32" s="50"/>
      <c r="G32" s="50"/>
      <c r="H32" s="50"/>
      <c r="I32" s="50"/>
      <c r="J32" s="55"/>
      <c r="K32" s="55"/>
      <c r="L32" s="58"/>
      <c r="M32" s="58"/>
      <c r="N32" s="58"/>
      <c r="O32" s="58"/>
      <c r="P32" s="58"/>
      <c r="Q32" s="58"/>
      <c r="R32" s="58"/>
    </row>
    <row r="33" spans="1:18" ht="18.75" hidden="1">
      <c r="A33" s="47"/>
      <c r="B33" s="50"/>
      <c r="C33" s="50"/>
      <c r="D33" s="50"/>
      <c r="E33" s="50"/>
      <c r="F33" s="50"/>
      <c r="G33" s="51"/>
      <c r="H33" s="51"/>
      <c r="I33" s="65"/>
      <c r="J33" s="55"/>
      <c r="K33" s="55"/>
      <c r="L33" s="58"/>
      <c r="M33" s="58"/>
      <c r="N33" s="58"/>
      <c r="O33" s="58"/>
      <c r="P33" s="58"/>
      <c r="Q33" s="58"/>
      <c r="R33" s="58"/>
    </row>
    <row r="34" spans="1:18" ht="18.75" hidden="1">
      <c r="A34" s="47"/>
      <c r="B34" s="50"/>
      <c r="C34" s="50"/>
      <c r="D34" s="50"/>
      <c r="E34" s="50"/>
      <c r="F34" s="50"/>
      <c r="G34" s="50"/>
      <c r="H34" s="50" t="s">
        <v>18</v>
      </c>
      <c r="I34" s="66">
        <f>SUM(I17:I33)</f>
        <v>2625.89</v>
      </c>
      <c r="J34" s="55"/>
      <c r="K34" s="55"/>
      <c r="L34" s="58"/>
      <c r="M34" s="58"/>
      <c r="N34" s="58"/>
      <c r="O34" s="58"/>
      <c r="P34" s="58"/>
      <c r="Q34" s="58"/>
      <c r="R34" s="58"/>
    </row>
    <row r="35" spans="1:11" ht="15">
      <c r="A35" s="420" t="s">
        <v>131</v>
      </c>
      <c r="B35" s="420"/>
      <c r="C35" s="420"/>
      <c r="D35" s="420"/>
      <c r="E35" s="420"/>
      <c r="F35" s="420"/>
      <c r="G35" s="420"/>
      <c r="H35" s="420"/>
      <c r="I35" s="420"/>
      <c r="J35" s="420"/>
      <c r="K35" s="420"/>
    </row>
    <row r="36" spans="1:30" ht="15">
      <c r="A36" s="420"/>
      <c r="B36" s="420"/>
      <c r="C36" s="420"/>
      <c r="D36" s="420"/>
      <c r="E36" s="420"/>
      <c r="F36" s="420"/>
      <c r="G36" s="420"/>
      <c r="H36" s="420"/>
      <c r="I36" s="420"/>
      <c r="J36" s="420"/>
      <c r="K36" s="420"/>
      <c r="V36" s="58"/>
      <c r="W36" s="58"/>
      <c r="X36" s="58"/>
      <c r="Y36" s="58"/>
      <c r="Z36" s="58"/>
      <c r="AA36" s="58"/>
      <c r="AB36" s="58"/>
      <c r="AC36" s="58"/>
      <c r="AD36" s="58"/>
    </row>
    <row r="37" spans="1:30" ht="18.75" hidden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V37" s="58"/>
      <c r="W37" s="58"/>
      <c r="X37" s="58"/>
      <c r="Y37" s="58"/>
      <c r="Z37" s="58"/>
      <c r="AA37" s="58"/>
      <c r="AB37" s="58"/>
      <c r="AC37" s="58"/>
      <c r="AD37" s="58"/>
    </row>
    <row r="38" spans="1:30" ht="18.75" hidden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V38" s="58"/>
      <c r="W38" s="58"/>
      <c r="X38" s="58"/>
      <c r="Y38" s="58"/>
      <c r="Z38" s="58"/>
      <c r="AA38" s="58"/>
      <c r="AB38" s="58"/>
      <c r="AC38" s="58"/>
      <c r="AD38" s="58"/>
    </row>
    <row r="39" spans="1:30" ht="18.75">
      <c r="A39" s="67"/>
      <c r="B39" s="68"/>
      <c r="C39" s="68"/>
      <c r="D39" s="68"/>
      <c r="E39" s="68"/>
      <c r="F39" s="68"/>
      <c r="G39" s="68"/>
      <c r="H39" s="67"/>
      <c r="I39" s="67"/>
      <c r="J39" s="47"/>
      <c r="K39" s="47"/>
      <c r="V39" s="58"/>
      <c r="W39" s="464"/>
      <c r="X39" s="464"/>
      <c r="Y39" s="464"/>
      <c r="Z39" s="464"/>
      <c r="AA39" s="464"/>
      <c r="AB39" s="58"/>
      <c r="AC39" s="58"/>
      <c r="AD39" s="58"/>
    </row>
    <row r="40" spans="1:30" ht="18.75">
      <c r="A40" s="67"/>
      <c r="B40" s="67" t="s">
        <v>132</v>
      </c>
      <c r="C40" s="68"/>
      <c r="D40" s="68"/>
      <c r="E40" s="68"/>
      <c r="F40" s="68"/>
      <c r="G40" s="67"/>
      <c r="H40" s="68"/>
      <c r="I40" s="67"/>
      <c r="J40" s="47"/>
      <c r="K40" s="47"/>
      <c r="V40" s="262"/>
      <c r="W40" s="263"/>
      <c r="X40" s="263"/>
      <c r="Y40" s="263"/>
      <c r="Z40" s="263"/>
      <c r="AA40" s="263"/>
      <c r="AB40" s="58"/>
      <c r="AC40" s="58"/>
      <c r="AD40" s="58"/>
    </row>
    <row r="41" spans="1:30" ht="18.75">
      <c r="A41" s="67"/>
      <c r="B41" s="68" t="s">
        <v>133</v>
      </c>
      <c r="C41" s="67" t="s">
        <v>239</v>
      </c>
      <c r="D41" s="67"/>
      <c r="E41" s="67"/>
      <c r="F41" s="68"/>
      <c r="G41" s="67"/>
      <c r="H41" s="68"/>
      <c r="I41" s="67"/>
      <c r="J41" s="47"/>
      <c r="K41" s="47"/>
      <c r="V41" s="264"/>
      <c r="W41" s="265"/>
      <c r="X41" s="265"/>
      <c r="Y41" s="265"/>
      <c r="Z41" s="265"/>
      <c r="AA41" s="265"/>
      <c r="AB41" s="58"/>
      <c r="AC41" s="58"/>
      <c r="AD41" s="58"/>
    </row>
    <row r="42" spans="1:30" ht="18.75">
      <c r="A42" s="67"/>
      <c r="B42" s="68" t="s">
        <v>135</v>
      </c>
      <c r="C42" s="69">
        <v>366.4</v>
      </c>
      <c r="D42" s="67" t="s">
        <v>136</v>
      </c>
      <c r="E42" s="67"/>
      <c r="F42" s="68"/>
      <c r="G42" s="67"/>
      <c r="H42" s="68"/>
      <c r="I42" s="67"/>
      <c r="J42" s="47"/>
      <c r="K42" s="47"/>
      <c r="V42" s="264"/>
      <c r="W42" s="266"/>
      <c r="X42" s="266"/>
      <c r="Y42" s="266"/>
      <c r="Z42" s="265"/>
      <c r="AA42" s="266"/>
      <c r="AB42" s="58"/>
      <c r="AC42" s="58"/>
      <c r="AD42" s="58"/>
    </row>
    <row r="43" spans="1:30" ht="18" customHeight="1">
      <c r="A43" s="67"/>
      <c r="B43" s="68" t="s">
        <v>137</v>
      </c>
      <c r="C43" s="70" t="s">
        <v>174</v>
      </c>
      <c r="D43" s="67" t="s">
        <v>231</v>
      </c>
      <c r="E43" s="67"/>
      <c r="F43" s="67"/>
      <c r="G43" s="68"/>
      <c r="H43" s="68"/>
      <c r="I43" s="67"/>
      <c r="J43" s="47"/>
      <c r="K43" s="47"/>
      <c r="V43" s="264"/>
      <c r="W43" s="266"/>
      <c r="X43" s="266"/>
      <c r="Y43" s="266"/>
      <c r="Z43" s="265"/>
      <c r="AA43" s="267"/>
      <c r="AB43" s="58"/>
      <c r="AC43" s="58"/>
      <c r="AD43" s="58"/>
    </row>
    <row r="44" spans="1:30" ht="18" customHeight="1">
      <c r="A44" s="67"/>
      <c r="B44" s="68"/>
      <c r="C44" s="70"/>
      <c r="D44" s="67"/>
      <c r="E44" s="67"/>
      <c r="F44" s="67"/>
      <c r="G44" s="68"/>
      <c r="H44" s="68"/>
      <c r="I44" s="67"/>
      <c r="J44" s="47"/>
      <c r="K44" s="47"/>
      <c r="V44" s="264"/>
      <c r="W44" s="266"/>
      <c r="X44" s="268"/>
      <c r="Y44" s="268"/>
      <c r="Z44" s="265"/>
      <c r="AA44" s="269"/>
      <c r="AB44" s="58"/>
      <c r="AC44" s="58"/>
      <c r="AD44" s="58"/>
    </row>
    <row r="45" spans="1:30" s="77" customFormat="1" ht="56.25">
      <c r="A45" s="71"/>
      <c r="B45" s="72"/>
      <c r="C45" s="73"/>
      <c r="D45" s="71"/>
      <c r="E45" s="71"/>
      <c r="F45" s="71"/>
      <c r="G45" s="74" t="s">
        <v>140</v>
      </c>
      <c r="H45" s="75" t="s">
        <v>1</v>
      </c>
      <c r="I45" s="75" t="s">
        <v>2</v>
      </c>
      <c r="J45" s="76" t="s">
        <v>141</v>
      </c>
      <c r="K45" s="76" t="s">
        <v>142</v>
      </c>
      <c r="V45" s="264"/>
      <c r="W45" s="266"/>
      <c r="X45" s="266"/>
      <c r="Y45" s="266"/>
      <c r="Z45" s="265"/>
      <c r="AA45" s="267"/>
      <c r="AB45" s="227"/>
      <c r="AC45" s="227"/>
      <c r="AD45" s="227"/>
    </row>
    <row r="46" spans="1:30" ht="18.75">
      <c r="A46" s="67"/>
      <c r="B46" s="68"/>
      <c r="C46" s="70"/>
      <c r="D46" s="67"/>
      <c r="E46" s="67"/>
      <c r="F46" s="67"/>
      <c r="G46" s="78" t="s">
        <v>25</v>
      </c>
      <c r="H46" s="78" t="s">
        <v>25</v>
      </c>
      <c r="I46" s="78" t="s">
        <v>25</v>
      </c>
      <c r="J46" s="79"/>
      <c r="K46" s="79"/>
      <c r="V46" s="264"/>
      <c r="W46" s="266"/>
      <c r="X46" s="266"/>
      <c r="Y46" s="266"/>
      <c r="Z46" s="265"/>
      <c r="AA46" s="267"/>
      <c r="AB46" s="58"/>
      <c r="AC46" s="58"/>
      <c r="AD46" s="58"/>
    </row>
    <row r="47" spans="1:30" ht="33" customHeight="1">
      <c r="A47" s="67"/>
      <c r="B47" s="421" t="s">
        <v>143</v>
      </c>
      <c r="C47" s="421"/>
      <c r="D47" s="421"/>
      <c r="E47" s="421"/>
      <c r="F47" s="421"/>
      <c r="G47" s="80">
        <f>G49+G50</f>
        <v>14.36</v>
      </c>
      <c r="H47" s="337">
        <f>H49+H50</f>
        <v>5261.503999999999</v>
      </c>
      <c r="I47" s="337">
        <f>I49+I50</f>
        <v>6777.929999999999</v>
      </c>
      <c r="J47" s="337">
        <f>J49+J50</f>
        <v>6709.3279999999995</v>
      </c>
      <c r="K47" s="337">
        <f>K49+K50</f>
        <v>68.6019999999994</v>
      </c>
      <c r="L47" s="226" t="s">
        <v>223</v>
      </c>
      <c r="M47" s="226" t="s">
        <v>224</v>
      </c>
      <c r="N47" s="316" t="s">
        <v>233</v>
      </c>
      <c r="O47" s="316" t="s">
        <v>234</v>
      </c>
      <c r="P47" s="316" t="s">
        <v>183</v>
      </c>
      <c r="Q47" s="316" t="s">
        <v>235</v>
      </c>
      <c r="R47" s="316" t="s">
        <v>236</v>
      </c>
      <c r="V47" s="264"/>
      <c r="W47" s="266"/>
      <c r="X47" s="266"/>
      <c r="Y47" s="266"/>
      <c r="Z47" s="265"/>
      <c r="AA47" s="267"/>
      <c r="AB47" s="58"/>
      <c r="AC47" s="58"/>
      <c r="AD47" s="58"/>
    </row>
    <row r="48" spans="1:30" ht="18" customHeight="1">
      <c r="A48" s="67"/>
      <c r="B48" s="422" t="s">
        <v>147</v>
      </c>
      <c r="C48" s="423"/>
      <c r="D48" s="423"/>
      <c r="E48" s="423"/>
      <c r="F48" s="424"/>
      <c r="G48" s="80"/>
      <c r="H48" s="84"/>
      <c r="I48" s="84"/>
      <c r="J48" s="79"/>
      <c r="K48" s="79"/>
      <c r="L48" s="310">
        <v>10989.15</v>
      </c>
      <c r="M48" s="310">
        <v>10124.909999999998</v>
      </c>
      <c r="N48" s="225">
        <v>6777.929999999999</v>
      </c>
      <c r="O48" s="225">
        <v>0</v>
      </c>
      <c r="P48" s="225">
        <v>0</v>
      </c>
      <c r="Q48" s="225">
        <v>0</v>
      </c>
      <c r="R48" s="225">
        <v>377.37</v>
      </c>
      <c r="V48" s="264"/>
      <c r="W48" s="266"/>
      <c r="X48" s="266"/>
      <c r="Y48" s="266"/>
      <c r="Z48" s="265"/>
      <c r="AA48" s="267"/>
      <c r="AB48" s="58"/>
      <c r="AC48" s="58"/>
      <c r="AD48" s="58"/>
    </row>
    <row r="49" spans="1:30" ht="18" customHeight="1">
      <c r="A49" s="67"/>
      <c r="B49" s="425" t="s">
        <v>11</v>
      </c>
      <c r="C49" s="425"/>
      <c r="D49" s="425"/>
      <c r="E49" s="425"/>
      <c r="F49" s="425"/>
      <c r="G49" s="80">
        <f>G59</f>
        <v>7.32</v>
      </c>
      <c r="H49" s="84">
        <f>G49*C42</f>
        <v>2682.048</v>
      </c>
      <c r="I49" s="107">
        <f>H49</f>
        <v>2682.048</v>
      </c>
      <c r="J49" s="82">
        <f>H59</f>
        <v>2682.048</v>
      </c>
      <c r="K49" s="82">
        <f>I49-J49</f>
        <v>0</v>
      </c>
      <c r="V49" s="264"/>
      <c r="W49" s="266"/>
      <c r="X49" s="266"/>
      <c r="Y49" s="266"/>
      <c r="Z49" s="265"/>
      <c r="AA49" s="267"/>
      <c r="AB49" s="58"/>
      <c r="AC49" s="58"/>
      <c r="AD49" s="58"/>
    </row>
    <row r="50" spans="1:30" ht="18.75">
      <c r="A50" s="67"/>
      <c r="B50" s="425" t="s">
        <v>27</v>
      </c>
      <c r="C50" s="425"/>
      <c r="D50" s="425"/>
      <c r="E50" s="425"/>
      <c r="F50" s="425"/>
      <c r="G50" s="80">
        <v>7.04</v>
      </c>
      <c r="H50" s="84">
        <f>G50*C42</f>
        <v>2579.4559999999997</v>
      </c>
      <c r="I50" s="107">
        <f>N48+O48-I49</f>
        <v>4095.8819999999996</v>
      </c>
      <c r="J50" s="82">
        <f>H64</f>
        <v>4027.28</v>
      </c>
      <c r="K50" s="82">
        <f>I50-J50</f>
        <v>68.6019999999994</v>
      </c>
      <c r="V50" s="264"/>
      <c r="W50" s="266"/>
      <c r="X50" s="266"/>
      <c r="Y50" s="266"/>
      <c r="Z50" s="265"/>
      <c r="AA50" s="267"/>
      <c r="AB50" s="58"/>
      <c r="AC50" s="58"/>
      <c r="AD50" s="58"/>
    </row>
    <row r="51" spans="1:30" ht="39" customHeight="1">
      <c r="A51" s="67"/>
      <c r="B51" s="47"/>
      <c r="C51" s="47"/>
      <c r="D51" s="47"/>
      <c r="E51" s="47"/>
      <c r="F51" s="47"/>
      <c r="G51" s="47"/>
      <c r="H51" s="47"/>
      <c r="I51" s="47"/>
      <c r="J51" s="47"/>
      <c r="K51" s="47"/>
      <c r="V51" s="264"/>
      <c r="W51" s="266"/>
      <c r="X51" s="266"/>
      <c r="Y51" s="266"/>
      <c r="Z51" s="265"/>
      <c r="AA51" s="267"/>
      <c r="AB51" s="58"/>
      <c r="AC51" s="58"/>
      <c r="AD51" s="58"/>
    </row>
    <row r="52" spans="1:30" ht="18" customHeight="1">
      <c r="A52" s="47"/>
      <c r="B52" s="68"/>
      <c r="C52" s="70"/>
      <c r="D52" s="67"/>
      <c r="E52" s="67"/>
      <c r="F52" s="67"/>
      <c r="G52" s="140" t="s">
        <v>178</v>
      </c>
      <c r="H52" s="140" t="s">
        <v>1</v>
      </c>
      <c r="I52" s="140" t="s">
        <v>2</v>
      </c>
      <c r="J52" s="141" t="s">
        <v>179</v>
      </c>
      <c r="K52" s="141" t="s">
        <v>221</v>
      </c>
      <c r="V52" s="264"/>
      <c r="W52" s="266"/>
      <c r="X52" s="266"/>
      <c r="Y52" s="266"/>
      <c r="Z52" s="265"/>
      <c r="AA52" s="267"/>
      <c r="AB52" s="58"/>
      <c r="AC52" s="58"/>
      <c r="AD52" s="58"/>
    </row>
    <row r="53" spans="2:30" s="49" customFormat="1" ht="18" customHeight="1">
      <c r="B53" s="426" t="s">
        <v>177</v>
      </c>
      <c r="C53" s="426"/>
      <c r="D53" s="426"/>
      <c r="E53" s="426"/>
      <c r="F53" s="455"/>
      <c r="G53" s="140">
        <f>'10 15 г'!J53</f>
        <v>377.36999999999983</v>
      </c>
      <c r="H53" s="140">
        <f>P48</f>
        <v>0</v>
      </c>
      <c r="I53" s="140">
        <f>Q48</f>
        <v>0</v>
      </c>
      <c r="J53" s="139">
        <f>G53+H53-I53</f>
        <v>377.36999999999983</v>
      </c>
      <c r="K53" s="139">
        <f>I53</f>
        <v>0</v>
      </c>
      <c r="L53" s="317" t="s">
        <v>237</v>
      </c>
      <c r="V53" s="270"/>
      <c r="W53" s="271"/>
      <c r="X53" s="271"/>
      <c r="Y53" s="271"/>
      <c r="Z53" s="271"/>
      <c r="AA53" s="271"/>
      <c r="AB53" s="52"/>
      <c r="AC53" s="52"/>
      <c r="AD53" s="52"/>
    </row>
    <row r="54" spans="1:30" ht="18" customHeight="1">
      <c r="A54" s="47"/>
      <c r="B54" s="90"/>
      <c r="C54" s="90"/>
      <c r="D54" s="167"/>
      <c r="E54" s="167"/>
      <c r="F54" s="167"/>
      <c r="G54" s="91"/>
      <c r="H54" s="92"/>
      <c r="I54" s="92"/>
      <c r="J54" s="93"/>
      <c r="K54" s="244"/>
      <c r="V54" s="58"/>
      <c r="W54" s="58"/>
      <c r="X54" s="58"/>
      <c r="Y54" s="58"/>
      <c r="Z54" s="58"/>
      <c r="AA54" s="58"/>
      <c r="AB54" s="58"/>
      <c r="AC54" s="58"/>
      <c r="AD54" s="58"/>
    </row>
    <row r="55" spans="1:30" ht="38.25" customHeight="1">
      <c r="A55" s="47"/>
      <c r="B55" s="68"/>
      <c r="C55" s="70"/>
      <c r="D55" s="67"/>
      <c r="E55" s="67"/>
      <c r="F55" s="67"/>
      <c r="G55" s="68"/>
      <c r="H55" s="68"/>
      <c r="I55" s="67"/>
      <c r="J55" s="47"/>
      <c r="K55" s="47"/>
      <c r="V55" s="58"/>
      <c r="W55" s="58"/>
      <c r="X55" s="58"/>
      <c r="Y55" s="58"/>
      <c r="Z55" s="58"/>
      <c r="AA55" s="58"/>
      <c r="AB55" s="58"/>
      <c r="AC55" s="58"/>
      <c r="AD55" s="58"/>
    </row>
    <row r="56" spans="1:11" ht="18.75">
      <c r="A56" s="67"/>
      <c r="B56" s="47"/>
      <c r="C56" s="95"/>
      <c r="D56" s="96"/>
      <c r="E56" s="96"/>
      <c r="F56" s="96"/>
      <c r="G56" s="97" t="s">
        <v>140</v>
      </c>
      <c r="H56" s="97" t="s">
        <v>149</v>
      </c>
      <c r="I56" s="67"/>
      <c r="J56" s="47"/>
      <c r="K56" s="47"/>
    </row>
    <row r="57" spans="1:11" ht="18.75">
      <c r="A57" s="67"/>
      <c r="B57" s="47"/>
      <c r="C57" s="95"/>
      <c r="D57" s="96"/>
      <c r="E57" s="96"/>
      <c r="F57" s="96"/>
      <c r="G57" s="78" t="s">
        <v>25</v>
      </c>
      <c r="H57" s="78" t="s">
        <v>25</v>
      </c>
      <c r="I57" s="67"/>
      <c r="J57" s="47"/>
      <c r="K57" s="47"/>
    </row>
    <row r="58" spans="1:12" ht="36.75" customHeight="1">
      <c r="A58" s="98" t="s">
        <v>150</v>
      </c>
      <c r="B58" s="456" t="s">
        <v>176</v>
      </c>
      <c r="C58" s="457"/>
      <c r="D58" s="457"/>
      <c r="E58" s="457"/>
      <c r="F58" s="457"/>
      <c r="G58" s="50"/>
      <c r="H58" s="81">
        <f>ROUND(H59+H64,2)</f>
        <v>6709.33</v>
      </c>
      <c r="I58" s="67"/>
      <c r="J58" s="47"/>
      <c r="K58" s="47"/>
      <c r="L58" s="99">
        <f>I47-H58</f>
        <v>68.59999999999945</v>
      </c>
    </row>
    <row r="59" spans="1:12" ht="18.75">
      <c r="A59" s="100" t="s">
        <v>152</v>
      </c>
      <c r="B59" s="428" t="s">
        <v>153</v>
      </c>
      <c r="C59" s="429"/>
      <c r="D59" s="429"/>
      <c r="E59" s="429"/>
      <c r="F59" s="430"/>
      <c r="G59" s="318">
        <f>G60+G61+G62+G63</f>
        <v>7.32</v>
      </c>
      <c r="H59" s="342">
        <f>SUM(H60:H63)</f>
        <v>2682.048</v>
      </c>
      <c r="I59" s="67"/>
      <c r="J59" s="47"/>
      <c r="K59" s="47"/>
      <c r="L59" s="103" t="e">
        <f>G70+L58</f>
        <v>#VALUE!</v>
      </c>
    </row>
    <row r="60" spans="1:11" ht="34.5" customHeight="1">
      <c r="A60" s="340" t="s">
        <v>154</v>
      </c>
      <c r="B60" s="431" t="s">
        <v>155</v>
      </c>
      <c r="C60" s="432"/>
      <c r="D60" s="432"/>
      <c r="E60" s="432"/>
      <c r="F60" s="432"/>
      <c r="G60" s="341">
        <v>1.53</v>
      </c>
      <c r="H60" s="342">
        <f>G60*C$42</f>
        <v>560.592</v>
      </c>
      <c r="I60" s="67"/>
      <c r="J60" s="47"/>
      <c r="K60" s="106"/>
    </row>
    <row r="61" spans="1:11" ht="34.5" customHeight="1">
      <c r="A61" s="324" t="s">
        <v>156</v>
      </c>
      <c r="B61" s="465" t="s">
        <v>157</v>
      </c>
      <c r="C61" s="466"/>
      <c r="D61" s="466"/>
      <c r="E61" s="466"/>
      <c r="F61" s="467"/>
      <c r="G61" s="325">
        <v>2.3</v>
      </c>
      <c r="H61" s="342">
        <f>G61*C$42</f>
        <v>842.7199999999999</v>
      </c>
      <c r="I61" s="67"/>
      <c r="J61" s="47"/>
      <c r="K61" s="47"/>
    </row>
    <row r="62" spans="1:11" ht="34.5" customHeight="1">
      <c r="A62" s="324" t="s">
        <v>158</v>
      </c>
      <c r="B62" s="465" t="s">
        <v>159</v>
      </c>
      <c r="C62" s="466"/>
      <c r="D62" s="466"/>
      <c r="E62" s="466"/>
      <c r="F62" s="467"/>
      <c r="G62" s="325">
        <v>1.49</v>
      </c>
      <c r="H62" s="342">
        <f>G62*C$42</f>
        <v>545.9359999999999</v>
      </c>
      <c r="I62" s="67"/>
      <c r="J62" s="47"/>
      <c r="K62" s="47"/>
    </row>
    <row r="63" spans="1:11" ht="18.75" customHeight="1">
      <c r="A63" s="340" t="s">
        <v>160</v>
      </c>
      <c r="B63" s="434" t="s">
        <v>161</v>
      </c>
      <c r="C63" s="434"/>
      <c r="D63" s="434"/>
      <c r="E63" s="434"/>
      <c r="F63" s="434"/>
      <c r="G63" s="97">
        <v>2</v>
      </c>
      <c r="H63" s="342">
        <f>G63*C$42</f>
        <v>732.8</v>
      </c>
      <c r="I63" s="67"/>
      <c r="J63" s="47"/>
      <c r="K63" s="47"/>
    </row>
    <row r="64" spans="1:11" ht="18.75">
      <c r="A64" s="81" t="s">
        <v>162</v>
      </c>
      <c r="B64" s="437" t="s">
        <v>163</v>
      </c>
      <c r="C64" s="438"/>
      <c r="D64" s="438"/>
      <c r="E64" s="438"/>
      <c r="F64" s="438"/>
      <c r="G64" s="81"/>
      <c r="H64" s="81">
        <f>SUM(H65:H68)</f>
        <v>4027.28</v>
      </c>
      <c r="I64" s="67"/>
      <c r="J64" s="47"/>
      <c r="K64" s="47"/>
    </row>
    <row r="65" spans="1:11" ht="18.75" customHeight="1">
      <c r="A65" s="108"/>
      <c r="B65" s="439" t="s">
        <v>182</v>
      </c>
      <c r="C65" s="432"/>
      <c r="D65" s="432"/>
      <c r="E65" s="432"/>
      <c r="F65" s="432"/>
      <c r="G65" s="109"/>
      <c r="H65" s="109"/>
      <c r="I65" s="67"/>
      <c r="J65" s="47"/>
      <c r="K65" s="47"/>
    </row>
    <row r="66" spans="1:11" ht="18.75" customHeight="1">
      <c r="A66" s="108"/>
      <c r="B66" s="440" t="s">
        <v>245</v>
      </c>
      <c r="C66" s="441"/>
      <c r="D66" s="441"/>
      <c r="E66" s="441"/>
      <c r="F66" s="442"/>
      <c r="G66" s="107"/>
      <c r="H66" s="110">
        <v>1294</v>
      </c>
      <c r="I66" s="67"/>
      <c r="J66" s="47"/>
      <c r="K66" s="47"/>
    </row>
    <row r="67" spans="1:11" ht="15" customHeight="1">
      <c r="A67" s="108"/>
      <c r="B67" s="440" t="s">
        <v>246</v>
      </c>
      <c r="C67" s="441"/>
      <c r="D67" s="441"/>
      <c r="E67" s="441"/>
      <c r="F67" s="442"/>
      <c r="G67" s="107"/>
      <c r="H67" s="110">
        <v>2733.28</v>
      </c>
      <c r="I67" s="67"/>
      <c r="J67" s="47"/>
      <c r="K67" s="47"/>
    </row>
    <row r="68" spans="1:11" ht="18.75" customHeight="1">
      <c r="A68" s="108"/>
      <c r="B68" s="440" t="s">
        <v>175</v>
      </c>
      <c r="C68" s="441"/>
      <c r="D68" s="441"/>
      <c r="E68" s="441"/>
      <c r="F68" s="442"/>
      <c r="G68" s="107"/>
      <c r="H68" s="110"/>
      <c r="I68" s="67"/>
      <c r="J68" s="47"/>
      <c r="K68" s="47"/>
    </row>
    <row r="69" spans="1:11" ht="18.75">
      <c r="A69" s="108"/>
      <c r="B69" s="111"/>
      <c r="C69" s="112"/>
      <c r="D69" s="112"/>
      <c r="E69" s="112"/>
      <c r="F69" s="112"/>
      <c r="G69" s="114"/>
      <c r="H69" s="67"/>
      <c r="I69" s="67"/>
      <c r="J69" s="47"/>
      <c r="K69" s="47"/>
    </row>
    <row r="70" spans="1:11" ht="18.75">
      <c r="A70" s="108"/>
      <c r="B70" s="111"/>
      <c r="C70" s="112"/>
      <c r="D70" s="112"/>
      <c r="E70" s="112"/>
      <c r="F70" s="112"/>
      <c r="G70" s="443" t="s">
        <v>27</v>
      </c>
      <c r="H70" s="444"/>
      <c r="I70" s="452" t="s">
        <v>148</v>
      </c>
      <c r="J70" s="444"/>
      <c r="K70" s="47"/>
    </row>
    <row r="71" spans="1:11" ht="18.75">
      <c r="A71" s="108"/>
      <c r="B71" s="111"/>
      <c r="C71" s="112"/>
      <c r="D71" s="112"/>
      <c r="E71" s="112"/>
      <c r="F71" s="112"/>
      <c r="G71" s="453" t="s">
        <v>25</v>
      </c>
      <c r="H71" s="454"/>
      <c r="I71" s="453" t="s">
        <v>25</v>
      </c>
      <c r="J71" s="454"/>
      <c r="K71" s="47"/>
    </row>
    <row r="72" spans="1:13" s="58" customFormat="1" ht="18.75">
      <c r="A72" s="108"/>
      <c r="B72" s="461" t="s">
        <v>228</v>
      </c>
      <c r="C72" s="462"/>
      <c r="D72" s="462"/>
      <c r="E72" s="462"/>
      <c r="F72" s="463"/>
      <c r="G72" s="435">
        <f>'10 15 г'!G73:H73</f>
        <v>-44417.340000000004</v>
      </c>
      <c r="H72" s="447"/>
      <c r="I72" s="435">
        <f>'10 15 г'!I73:J73</f>
        <v>0</v>
      </c>
      <c r="J72" s="447"/>
      <c r="K72" s="55"/>
      <c r="L72" s="115" t="s">
        <v>168</v>
      </c>
      <c r="M72" s="115" t="s">
        <v>169</v>
      </c>
    </row>
    <row r="73" spans="1:13" ht="18.75">
      <c r="A73" s="68"/>
      <c r="B73" s="461" t="s">
        <v>229</v>
      </c>
      <c r="C73" s="462"/>
      <c r="D73" s="462"/>
      <c r="E73" s="462"/>
      <c r="F73" s="463"/>
      <c r="G73" s="435">
        <f>G72+I47-H58+K53</f>
        <v>-44348.740000000005</v>
      </c>
      <c r="H73" s="447"/>
      <c r="I73" s="448">
        <f>I72+I53-K53</f>
        <v>0</v>
      </c>
      <c r="J73" s="447"/>
      <c r="K73" s="47"/>
      <c r="L73" s="85">
        <f>G73</f>
        <v>-44348.740000000005</v>
      </c>
      <c r="M73" s="85">
        <f>I73</f>
        <v>0</v>
      </c>
    </row>
    <row r="74" spans="1:11" ht="18.75">
      <c r="A74" s="67"/>
      <c r="B74" s="67"/>
      <c r="C74" s="67"/>
      <c r="D74" s="67"/>
      <c r="E74" s="67"/>
      <c r="F74" s="67"/>
      <c r="G74" s="69"/>
      <c r="H74" s="69"/>
      <c r="I74" s="67"/>
      <c r="J74" s="47"/>
      <c r="K74" s="47"/>
    </row>
    <row r="75" spans="1:17" ht="4.5" customHeight="1">
      <c r="A75" s="67"/>
      <c r="B75" s="47"/>
      <c r="C75" s="47"/>
      <c r="D75" s="47"/>
      <c r="E75" s="47"/>
      <c r="F75" s="47"/>
      <c r="G75" s="116"/>
      <c r="H75" s="117" t="s">
        <v>171</v>
      </c>
      <c r="I75" s="67"/>
      <c r="J75" s="47"/>
      <c r="K75" s="47"/>
      <c r="L75" s="459"/>
      <c r="M75" s="460"/>
      <c r="N75" s="460"/>
      <c r="O75" s="460"/>
      <c r="P75" s="460"/>
      <c r="Q75" s="460"/>
    </row>
    <row r="76" spans="1:17" ht="18.75">
      <c r="A76" s="67"/>
      <c r="B76" s="111"/>
      <c r="C76" s="112"/>
      <c r="D76" s="112"/>
      <c r="E76" s="112"/>
      <c r="F76" s="112"/>
      <c r="G76" s="453" t="s">
        <v>25</v>
      </c>
      <c r="H76" s="454"/>
      <c r="I76" s="453" t="s">
        <v>25</v>
      </c>
      <c r="J76" s="454"/>
      <c r="K76" s="47"/>
      <c r="L76" s="184"/>
      <c r="M76" s="185"/>
      <c r="N76" s="185"/>
      <c r="O76" s="185"/>
      <c r="P76" s="185"/>
      <c r="Q76" s="185"/>
    </row>
    <row r="77" spans="1:17" ht="18.75">
      <c r="A77" s="67"/>
      <c r="B77" s="445" t="s">
        <v>227</v>
      </c>
      <c r="C77" s="438"/>
      <c r="D77" s="438"/>
      <c r="E77" s="438"/>
      <c r="F77" s="446"/>
      <c r="G77" s="435">
        <f>L48</f>
        <v>10989.15</v>
      </c>
      <c r="H77" s="447"/>
      <c r="I77" s="435">
        <f>M48</f>
        <v>10124.909999999998</v>
      </c>
      <c r="J77" s="447"/>
      <c r="K77" s="47"/>
      <c r="L77" s="222" t="s">
        <v>225</v>
      </c>
      <c r="M77" s="223">
        <f>G77+H47-I47-I77+M78</f>
        <v>-652.1859999999997</v>
      </c>
      <c r="N77" s="185"/>
      <c r="O77" s="185"/>
      <c r="P77" s="185"/>
      <c r="Q77" s="185"/>
    </row>
    <row r="78" spans="1:17" ht="18.75">
      <c r="A78" s="67"/>
      <c r="B78" s="47"/>
      <c r="C78" s="47"/>
      <c r="D78" s="47"/>
      <c r="E78" s="47"/>
      <c r="F78" s="47"/>
      <c r="G78" s="47"/>
      <c r="H78" s="67"/>
      <c r="I78" s="67"/>
      <c r="J78" s="47"/>
      <c r="K78" s="47"/>
      <c r="L78" s="227" t="s">
        <v>226</v>
      </c>
      <c r="M78" s="185">
        <v>0</v>
      </c>
      <c r="N78" s="185"/>
      <c r="O78" s="185"/>
      <c r="P78" s="185"/>
      <c r="Q78" s="185"/>
    </row>
    <row r="79" spans="1:17" ht="18.75">
      <c r="A79" s="221" t="s">
        <v>242</v>
      </c>
      <c r="B79" s="47"/>
      <c r="C79" s="47"/>
      <c r="D79" s="47"/>
      <c r="E79" s="47"/>
      <c r="F79" s="47"/>
      <c r="G79" s="47"/>
      <c r="H79" s="67"/>
      <c r="I79" s="67"/>
      <c r="J79" s="47"/>
      <c r="K79" s="47"/>
      <c r="L79" s="184"/>
      <c r="M79" s="185"/>
      <c r="N79" s="185"/>
      <c r="O79" s="185"/>
      <c r="P79" s="185"/>
      <c r="Q79" s="185"/>
    </row>
    <row r="80" spans="1:17" ht="18.75">
      <c r="A80" s="187" t="s">
        <v>238</v>
      </c>
      <c r="B80" s="47"/>
      <c r="C80" s="47"/>
      <c r="D80" s="47"/>
      <c r="E80" s="47"/>
      <c r="F80" s="47"/>
      <c r="G80" s="47"/>
      <c r="H80" s="67"/>
      <c r="I80" s="228" t="s">
        <v>31</v>
      </c>
      <c r="J80" s="47"/>
      <c r="K80" s="47"/>
      <c r="L80" s="184"/>
      <c r="M80" s="185"/>
      <c r="N80" s="185"/>
      <c r="O80" s="186"/>
      <c r="P80" s="186"/>
      <c r="Q80" s="185"/>
    </row>
    <row r="81" spans="1:17" ht="18.75">
      <c r="A81" s="187" t="s">
        <v>213</v>
      </c>
      <c r="B81" s="47"/>
      <c r="C81" s="47"/>
      <c r="D81" s="47"/>
      <c r="E81" s="47"/>
      <c r="G81" s="47"/>
      <c r="H81" s="67"/>
      <c r="I81" s="228" t="s">
        <v>173</v>
      </c>
      <c r="J81" s="47"/>
      <c r="L81" s="184"/>
      <c r="M81" s="185"/>
      <c r="N81" s="185"/>
      <c r="O81" s="185"/>
      <c r="P81" s="185"/>
      <c r="Q81" s="185"/>
    </row>
    <row r="82" spans="8:17" ht="18.75">
      <c r="H82" s="47"/>
      <c r="I82" s="47"/>
      <c r="J82" s="47"/>
      <c r="K82" s="47"/>
      <c r="L82" s="184"/>
      <c r="M82" s="128"/>
      <c r="N82" s="58"/>
      <c r="O82" s="58"/>
      <c r="P82" s="58"/>
      <c r="Q82" s="128"/>
    </row>
    <row r="83" spans="1:17" ht="18.7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58"/>
      <c r="M83" s="128"/>
      <c r="N83" s="58"/>
      <c r="O83" s="58"/>
      <c r="P83" s="58"/>
      <c r="Q83" s="58"/>
    </row>
  </sheetData>
  <sheetProtection password="ECC7" sheet="1" formatCells="0" formatColumns="0" formatRows="0" insertColumns="0" insertRows="0" insertHyperlinks="0" deleteColumns="0" deleteRows="0" sort="0" autoFilter="0" pivotTables="0"/>
  <mergeCells count="35">
    <mergeCell ref="C14:D15"/>
    <mergeCell ref="A35:K36"/>
    <mergeCell ref="W39:AA39"/>
    <mergeCell ref="B47:F47"/>
    <mergeCell ref="B48:F48"/>
    <mergeCell ref="B49:F49"/>
    <mergeCell ref="B50:F50"/>
    <mergeCell ref="B53:F53"/>
    <mergeCell ref="B58:F58"/>
    <mergeCell ref="B59:F59"/>
    <mergeCell ref="B60:F60"/>
    <mergeCell ref="B61:F61"/>
    <mergeCell ref="I72:J72"/>
    <mergeCell ref="B62:F62"/>
    <mergeCell ref="B63:F63"/>
    <mergeCell ref="B64:F64"/>
    <mergeCell ref="B65:F65"/>
    <mergeCell ref="B66:F66"/>
    <mergeCell ref="B67:F67"/>
    <mergeCell ref="L75:Q75"/>
    <mergeCell ref="G76:H76"/>
    <mergeCell ref="I76:J76"/>
    <mergeCell ref="B68:F68"/>
    <mergeCell ref="G70:H70"/>
    <mergeCell ref="I70:J70"/>
    <mergeCell ref="G71:H71"/>
    <mergeCell ref="I71:J71"/>
    <mergeCell ref="B72:F72"/>
    <mergeCell ref="G72:H72"/>
    <mergeCell ref="B77:F77"/>
    <mergeCell ref="G77:H77"/>
    <mergeCell ref="I77:J77"/>
    <mergeCell ref="B73:F73"/>
    <mergeCell ref="G73:H73"/>
    <mergeCell ref="I73:J73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8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</sheetPr>
  <dimension ref="A1:AD83"/>
  <sheetViews>
    <sheetView view="pageBreakPreview" zoomScale="80" zoomScaleSheetLayoutView="80" zoomScalePageLayoutView="0" workbookViewId="0" topLeftCell="A42">
      <selection activeCell="B66" sqref="B66:F66"/>
    </sheetView>
  </sheetViews>
  <sheetFormatPr defaultColWidth="9.140625" defaultRowHeight="15" outlineLevelCol="1"/>
  <cols>
    <col min="1" max="1" width="6.8515625" style="125" customWidth="1"/>
    <col min="2" max="2" width="10.00390625" style="48" customWidth="1"/>
    <col min="3" max="3" width="12.57421875" style="48" customWidth="1"/>
    <col min="4" max="4" width="10.57421875" style="48" customWidth="1"/>
    <col min="5" max="5" width="10.28125" style="48" customWidth="1"/>
    <col min="6" max="6" width="8.00390625" style="48" customWidth="1"/>
    <col min="7" max="7" width="11.140625" style="48" customWidth="1"/>
    <col min="8" max="8" width="13.00390625" style="48" customWidth="1"/>
    <col min="9" max="9" width="12.00390625" style="48" customWidth="1"/>
    <col min="10" max="10" width="14.28125" style="48" customWidth="1"/>
    <col min="11" max="11" width="18.421875" style="48" customWidth="1"/>
    <col min="12" max="12" width="13.421875" style="48" hidden="1" customWidth="1" outlineLevel="1"/>
    <col min="13" max="13" width="10.00390625" style="48" hidden="1" customWidth="1" outlineLevel="1"/>
    <col min="14" max="14" width="11.421875" style="48" hidden="1" customWidth="1" outlineLevel="1"/>
    <col min="15" max="15" width="10.28125" style="48" hidden="1" customWidth="1" outlineLevel="1"/>
    <col min="16" max="16" width="9.8515625" style="48" hidden="1" customWidth="1" outlineLevel="1"/>
    <col min="17" max="17" width="10.00390625" style="48" hidden="1" customWidth="1" outlineLevel="1"/>
    <col min="18" max="18" width="9.57421875" style="48" hidden="1" customWidth="1" outlineLevel="1"/>
    <col min="19" max="19" width="9.140625" style="48" customWidth="1" collapsed="1"/>
    <col min="20" max="20" width="9.28125" style="48" customWidth="1"/>
    <col min="21" max="22" width="9.140625" style="48" customWidth="1"/>
    <col min="23" max="23" width="11.140625" style="48" bestFit="1" customWidth="1"/>
    <col min="24" max="27" width="13.140625" style="48" bestFit="1" customWidth="1"/>
    <col min="28" max="43" width="9.140625" style="48" customWidth="1"/>
    <col min="44" max="44" width="3.7109375" style="48" customWidth="1"/>
    <col min="45" max="16384" width="9.140625" style="48" customWidth="1"/>
  </cols>
  <sheetData>
    <row r="1" spans="1:11" ht="12.75" customHeight="1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.75" hidden="1">
      <c r="A2" s="47"/>
      <c r="B2" s="49" t="s">
        <v>125</v>
      </c>
      <c r="C2" s="49"/>
      <c r="D2" s="49" t="s">
        <v>126</v>
      </c>
      <c r="E2" s="49"/>
      <c r="F2" s="49" t="s">
        <v>127</v>
      </c>
      <c r="G2" s="49"/>
      <c r="H2" s="49"/>
      <c r="I2" s="47"/>
      <c r="J2" s="47"/>
      <c r="K2" s="47"/>
    </row>
    <row r="3" spans="1:11" ht="18.75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.5" customHeight="1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8.75" hidden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8.75" hidden="1">
      <c r="A6" s="47"/>
      <c r="B6" s="50"/>
      <c r="C6" s="51" t="s">
        <v>0</v>
      </c>
      <c r="D6" s="51" t="s">
        <v>1</v>
      </c>
      <c r="E6" s="51"/>
      <c r="F6" s="51" t="s">
        <v>2</v>
      </c>
      <c r="G6" s="51" t="s">
        <v>3</v>
      </c>
      <c r="H6" s="51" t="s">
        <v>4</v>
      </c>
      <c r="I6" s="51" t="s">
        <v>5</v>
      </c>
      <c r="J6" s="51"/>
      <c r="K6" s="52"/>
    </row>
    <row r="7" spans="1:11" ht="18.75" hidden="1">
      <c r="A7" s="47"/>
      <c r="B7" s="50"/>
      <c r="C7" s="51" t="s">
        <v>6</v>
      </c>
      <c r="D7" s="51"/>
      <c r="E7" s="51"/>
      <c r="F7" s="51"/>
      <c r="G7" s="51" t="s">
        <v>7</v>
      </c>
      <c r="H7" s="51" t="s">
        <v>8</v>
      </c>
      <c r="I7" s="51" t="s">
        <v>9</v>
      </c>
      <c r="J7" s="51"/>
      <c r="K7" s="52"/>
    </row>
    <row r="8" spans="1:11" ht="18.75" hidden="1">
      <c r="A8" s="47"/>
      <c r="B8" s="50" t="s">
        <v>128</v>
      </c>
      <c r="C8" s="53">
        <v>48.28</v>
      </c>
      <c r="D8" s="53">
        <v>0</v>
      </c>
      <c r="E8" s="53"/>
      <c r="F8" s="54"/>
      <c r="G8" s="50"/>
      <c r="H8" s="53">
        <v>0</v>
      </c>
      <c r="I8" s="54">
        <v>48.28</v>
      </c>
      <c r="J8" s="50"/>
      <c r="K8" s="55"/>
    </row>
    <row r="9" spans="1:11" ht="18.75" hidden="1">
      <c r="A9" s="47"/>
      <c r="B9" s="50" t="s">
        <v>11</v>
      </c>
      <c r="C9" s="53">
        <v>4790.06</v>
      </c>
      <c r="D9" s="53">
        <v>3707.55</v>
      </c>
      <c r="E9" s="53"/>
      <c r="F9" s="54">
        <v>2795.32</v>
      </c>
      <c r="G9" s="50"/>
      <c r="H9" s="53">
        <v>2795.32</v>
      </c>
      <c r="I9" s="54">
        <v>5702.29</v>
      </c>
      <c r="J9" s="50"/>
      <c r="K9" s="55"/>
    </row>
    <row r="10" spans="1:11" ht="18.75" hidden="1">
      <c r="A10" s="47"/>
      <c r="B10" s="50" t="s">
        <v>12</v>
      </c>
      <c r="C10" s="50"/>
      <c r="D10" s="53">
        <f>SUM(D8:D9)</f>
        <v>3707.55</v>
      </c>
      <c r="E10" s="53"/>
      <c r="F10" s="50"/>
      <c r="G10" s="50"/>
      <c r="H10" s="53">
        <f>SUM(H8:H9)</f>
        <v>2795.32</v>
      </c>
      <c r="I10" s="50"/>
      <c r="J10" s="50"/>
      <c r="K10" s="55"/>
    </row>
    <row r="11" spans="1:11" ht="18.75" hidden="1">
      <c r="A11" s="47"/>
      <c r="B11" s="47" t="s">
        <v>129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7.5" customHeight="1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8.25" customHeight="1" hidden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8" ht="18.75" hidden="1">
      <c r="A14" s="47"/>
      <c r="B14" s="56" t="s">
        <v>95</v>
      </c>
      <c r="C14" s="416" t="s">
        <v>14</v>
      </c>
      <c r="D14" s="417"/>
      <c r="E14" s="346"/>
      <c r="F14" s="51"/>
      <c r="G14" s="51"/>
      <c r="H14" s="51"/>
      <c r="I14" s="51" t="s">
        <v>17</v>
      </c>
      <c r="J14" s="55"/>
      <c r="K14" s="55"/>
      <c r="L14" s="58"/>
      <c r="M14" s="58"/>
      <c r="N14" s="58"/>
      <c r="O14" s="58"/>
      <c r="P14" s="58"/>
      <c r="Q14" s="58"/>
      <c r="R14" s="58"/>
    </row>
    <row r="15" spans="1:18" ht="14.25" customHeight="1" hidden="1">
      <c r="A15" s="47"/>
      <c r="B15" s="59"/>
      <c r="C15" s="418"/>
      <c r="D15" s="419"/>
      <c r="E15" s="347"/>
      <c r="F15" s="51"/>
      <c r="G15" s="51"/>
      <c r="H15" s="51" t="s">
        <v>105</v>
      </c>
      <c r="I15" s="51"/>
      <c r="J15" s="55"/>
      <c r="K15" s="55"/>
      <c r="L15" s="58"/>
      <c r="M15" s="58"/>
      <c r="N15" s="58"/>
      <c r="O15" s="58"/>
      <c r="P15" s="58"/>
      <c r="Q15" s="58"/>
      <c r="R15" s="58"/>
    </row>
    <row r="16" spans="1:18" ht="3.75" customHeight="1" hidden="1">
      <c r="A16" s="47"/>
      <c r="B16" s="61"/>
      <c r="C16" s="50"/>
      <c r="D16" s="50"/>
      <c r="E16" s="50"/>
      <c r="F16" s="50"/>
      <c r="G16" s="50"/>
      <c r="H16" s="50"/>
      <c r="I16" s="50"/>
      <c r="J16" s="55"/>
      <c r="K16" s="55"/>
      <c r="L16" s="58"/>
      <c r="M16" s="58"/>
      <c r="N16" s="58"/>
      <c r="O16" s="58"/>
      <c r="P16" s="58"/>
      <c r="Q16" s="58"/>
      <c r="R16" s="58"/>
    </row>
    <row r="17" spans="1:18" ht="13.5" customHeight="1" hidden="1">
      <c r="A17" s="47"/>
      <c r="B17" s="50"/>
      <c r="C17" s="50"/>
      <c r="D17" s="50"/>
      <c r="E17" s="50"/>
      <c r="F17" s="50"/>
      <c r="G17" s="50"/>
      <c r="H17" s="50"/>
      <c r="I17" s="50"/>
      <c r="J17" s="55"/>
      <c r="K17" s="55"/>
      <c r="L17" s="58"/>
      <c r="M17" s="58"/>
      <c r="N17" s="58"/>
      <c r="O17" s="58"/>
      <c r="P17" s="58"/>
      <c r="Q17" s="58"/>
      <c r="R17" s="58"/>
    </row>
    <row r="18" spans="1:18" ht="0.75" customHeight="1" hidden="1">
      <c r="A18" s="47"/>
      <c r="B18" s="50"/>
      <c r="C18" s="50"/>
      <c r="D18" s="50"/>
      <c r="E18" s="50"/>
      <c r="F18" s="50"/>
      <c r="G18" s="50"/>
      <c r="H18" s="50"/>
      <c r="I18" s="50"/>
      <c r="J18" s="55"/>
      <c r="K18" s="55"/>
      <c r="L18" s="58"/>
      <c r="M18" s="58"/>
      <c r="N18" s="58"/>
      <c r="O18" s="58"/>
      <c r="P18" s="58"/>
      <c r="Q18" s="58"/>
      <c r="R18" s="58"/>
    </row>
    <row r="19" spans="1:18" ht="14.25" customHeight="1" hidden="1" thickBot="1">
      <c r="A19" s="47"/>
      <c r="B19" s="50"/>
      <c r="C19" s="50"/>
      <c r="D19" s="50"/>
      <c r="E19" s="50"/>
      <c r="F19" s="50"/>
      <c r="G19" s="50"/>
      <c r="H19" s="50"/>
      <c r="I19" s="50"/>
      <c r="J19" s="55"/>
      <c r="K19" s="55"/>
      <c r="L19" s="58"/>
      <c r="M19" s="58"/>
      <c r="N19" s="58"/>
      <c r="O19" s="58"/>
      <c r="P19" s="58"/>
      <c r="Q19" s="58"/>
      <c r="R19" s="58"/>
    </row>
    <row r="20" spans="1:18" ht="0.75" customHeight="1" hidden="1">
      <c r="A20" s="47"/>
      <c r="B20" s="50"/>
      <c r="C20" s="50"/>
      <c r="D20" s="50"/>
      <c r="E20" s="50"/>
      <c r="F20" s="50"/>
      <c r="G20" s="50"/>
      <c r="H20" s="50"/>
      <c r="I20" s="50"/>
      <c r="J20" s="55"/>
      <c r="K20" s="55"/>
      <c r="L20" s="58"/>
      <c r="M20" s="58"/>
      <c r="N20" s="58"/>
      <c r="O20" s="58"/>
      <c r="P20" s="58"/>
      <c r="Q20" s="58"/>
      <c r="R20" s="58"/>
    </row>
    <row r="21" spans="1:18" ht="19.5" hidden="1" thickBot="1">
      <c r="A21" s="47"/>
      <c r="B21" s="50"/>
      <c r="C21" s="50"/>
      <c r="D21" s="50"/>
      <c r="E21" s="50"/>
      <c r="F21" s="50"/>
      <c r="G21" s="62" t="s">
        <v>130</v>
      </c>
      <c r="H21" s="63" t="s">
        <v>85</v>
      </c>
      <c r="I21" s="50"/>
      <c r="J21" s="55"/>
      <c r="K21" s="55"/>
      <c r="L21" s="58"/>
      <c r="M21" s="58"/>
      <c r="N21" s="58"/>
      <c r="O21" s="58"/>
      <c r="P21" s="58"/>
      <c r="Q21" s="58"/>
      <c r="R21" s="58"/>
    </row>
    <row r="22" spans="1:18" ht="18.75" hidden="1">
      <c r="A22" s="47"/>
      <c r="B22" s="64" t="s">
        <v>63</v>
      </c>
      <c r="C22" s="64"/>
      <c r="D22" s="64"/>
      <c r="E22" s="64"/>
      <c r="F22" s="53"/>
      <c r="G22" s="50">
        <v>347.8</v>
      </c>
      <c r="H22" s="50">
        <v>7.55</v>
      </c>
      <c r="I22" s="54">
        <f>G22*H22</f>
        <v>2625.89</v>
      </c>
      <c r="J22" s="55"/>
      <c r="K22" s="55"/>
      <c r="L22" s="58"/>
      <c r="M22" s="58"/>
      <c r="N22" s="58"/>
      <c r="O22" s="58"/>
      <c r="P22" s="58"/>
      <c r="Q22" s="58"/>
      <c r="R22" s="58"/>
    </row>
    <row r="23" spans="1:18" ht="18.75" hidden="1">
      <c r="A23" s="47"/>
      <c r="B23" s="64" t="s">
        <v>64</v>
      </c>
      <c r="C23" s="64"/>
      <c r="D23" s="64"/>
      <c r="E23" s="64"/>
      <c r="F23" s="50"/>
      <c r="G23" s="50"/>
      <c r="H23" s="50"/>
      <c r="I23" s="50"/>
      <c r="J23" s="55"/>
      <c r="K23" s="55"/>
      <c r="L23" s="58"/>
      <c r="M23" s="58"/>
      <c r="N23" s="58"/>
      <c r="O23" s="58"/>
      <c r="P23" s="58"/>
      <c r="Q23" s="58"/>
      <c r="R23" s="58"/>
    </row>
    <row r="24" spans="1:18" ht="2.25" customHeight="1" hidden="1">
      <c r="A24" s="47"/>
      <c r="B24" s="64" t="s">
        <v>65</v>
      </c>
      <c r="C24" s="64" t="s">
        <v>66</v>
      </c>
      <c r="D24" s="64"/>
      <c r="E24" s="64"/>
      <c r="F24" s="50"/>
      <c r="G24" s="50"/>
      <c r="H24" s="50"/>
      <c r="I24" s="50"/>
      <c r="J24" s="55"/>
      <c r="K24" s="55"/>
      <c r="L24" s="58"/>
      <c r="M24" s="58"/>
      <c r="N24" s="58"/>
      <c r="O24" s="58"/>
      <c r="P24" s="58"/>
      <c r="Q24" s="58"/>
      <c r="R24" s="58"/>
    </row>
    <row r="25" spans="1:18" ht="14.25" customHeight="1" hidden="1">
      <c r="A25" s="47"/>
      <c r="B25" s="64" t="s">
        <v>67</v>
      </c>
      <c r="C25" s="64"/>
      <c r="D25" s="64"/>
      <c r="E25" s="64"/>
      <c r="F25" s="50"/>
      <c r="G25" s="50"/>
      <c r="H25" s="50"/>
      <c r="I25" s="50"/>
      <c r="J25" s="55"/>
      <c r="K25" s="55"/>
      <c r="L25" s="58"/>
      <c r="M25" s="58"/>
      <c r="N25" s="58"/>
      <c r="O25" s="58"/>
      <c r="P25" s="58"/>
      <c r="Q25" s="58"/>
      <c r="R25" s="58"/>
    </row>
    <row r="26" spans="1:18" ht="18.75" hidden="1">
      <c r="A26" s="47"/>
      <c r="B26" s="50"/>
      <c r="C26" s="50"/>
      <c r="D26" s="50"/>
      <c r="E26" s="50"/>
      <c r="F26" s="50"/>
      <c r="G26" s="50"/>
      <c r="H26" s="50"/>
      <c r="I26" s="50"/>
      <c r="J26" s="55"/>
      <c r="K26" s="55"/>
      <c r="L26" s="58"/>
      <c r="M26" s="58"/>
      <c r="N26" s="58"/>
      <c r="O26" s="58"/>
      <c r="P26" s="58"/>
      <c r="Q26" s="58"/>
      <c r="R26" s="58"/>
    </row>
    <row r="27" spans="1:18" ht="0.75" customHeight="1" hidden="1">
      <c r="A27" s="47"/>
      <c r="B27" s="50"/>
      <c r="C27" s="50"/>
      <c r="D27" s="50"/>
      <c r="E27" s="50"/>
      <c r="F27" s="50"/>
      <c r="G27" s="50"/>
      <c r="H27" s="50"/>
      <c r="I27" s="50"/>
      <c r="J27" s="55"/>
      <c r="K27" s="55"/>
      <c r="L27" s="58"/>
      <c r="M27" s="58"/>
      <c r="N27" s="58"/>
      <c r="O27" s="58"/>
      <c r="P27" s="58"/>
      <c r="Q27" s="58"/>
      <c r="R27" s="58"/>
    </row>
    <row r="28" spans="1:18" ht="3.75" customHeight="1" hidden="1">
      <c r="A28" s="47"/>
      <c r="B28" s="50"/>
      <c r="C28" s="50"/>
      <c r="D28" s="50"/>
      <c r="E28" s="50"/>
      <c r="F28" s="50"/>
      <c r="G28" s="50"/>
      <c r="H28" s="50"/>
      <c r="I28" s="50"/>
      <c r="J28" s="55"/>
      <c r="K28" s="55"/>
      <c r="L28" s="58"/>
      <c r="M28" s="58"/>
      <c r="N28" s="58"/>
      <c r="O28" s="58"/>
      <c r="P28" s="58"/>
      <c r="Q28" s="58"/>
      <c r="R28" s="58"/>
    </row>
    <row r="29" spans="1:18" ht="18.75" hidden="1">
      <c r="A29" s="47"/>
      <c r="B29" s="50"/>
      <c r="C29" s="50"/>
      <c r="D29" s="50"/>
      <c r="E29" s="50"/>
      <c r="F29" s="50"/>
      <c r="G29" s="50"/>
      <c r="H29" s="50"/>
      <c r="I29" s="50"/>
      <c r="J29" s="55"/>
      <c r="K29" s="55"/>
      <c r="L29" s="58"/>
      <c r="M29" s="58"/>
      <c r="N29" s="58"/>
      <c r="O29" s="58"/>
      <c r="P29" s="58"/>
      <c r="Q29" s="58"/>
      <c r="R29" s="58"/>
    </row>
    <row r="30" spans="1:18" ht="0.75" customHeight="1" hidden="1">
      <c r="A30" s="47"/>
      <c r="B30" s="50"/>
      <c r="C30" s="50"/>
      <c r="D30" s="50"/>
      <c r="E30" s="50"/>
      <c r="F30" s="50"/>
      <c r="G30" s="50"/>
      <c r="H30" s="50"/>
      <c r="I30" s="50"/>
      <c r="J30" s="55"/>
      <c r="K30" s="55"/>
      <c r="L30" s="58"/>
      <c r="M30" s="58"/>
      <c r="N30" s="58"/>
      <c r="O30" s="58"/>
      <c r="P30" s="58"/>
      <c r="Q30" s="58"/>
      <c r="R30" s="58"/>
    </row>
    <row r="31" spans="1:18" ht="18.75" hidden="1">
      <c r="A31" s="47"/>
      <c r="B31" s="50"/>
      <c r="C31" s="50"/>
      <c r="D31" s="50"/>
      <c r="E31" s="50"/>
      <c r="F31" s="50"/>
      <c r="G31" s="50"/>
      <c r="H31" s="50"/>
      <c r="I31" s="50"/>
      <c r="J31" s="55"/>
      <c r="K31" s="55"/>
      <c r="L31" s="58"/>
      <c r="M31" s="58"/>
      <c r="N31" s="58"/>
      <c r="O31" s="58"/>
      <c r="P31" s="58"/>
      <c r="Q31" s="58"/>
      <c r="R31" s="58"/>
    </row>
    <row r="32" spans="1:18" ht="18.75" hidden="1">
      <c r="A32" s="47"/>
      <c r="B32" s="50"/>
      <c r="C32" s="50"/>
      <c r="D32" s="50"/>
      <c r="E32" s="50"/>
      <c r="F32" s="50"/>
      <c r="G32" s="50"/>
      <c r="H32" s="50"/>
      <c r="I32" s="50"/>
      <c r="J32" s="55"/>
      <c r="K32" s="55"/>
      <c r="L32" s="58"/>
      <c r="M32" s="58"/>
      <c r="N32" s="58"/>
      <c r="O32" s="58"/>
      <c r="P32" s="58"/>
      <c r="Q32" s="58"/>
      <c r="R32" s="58"/>
    </row>
    <row r="33" spans="1:18" ht="18.75" hidden="1">
      <c r="A33" s="47"/>
      <c r="B33" s="50"/>
      <c r="C33" s="50"/>
      <c r="D33" s="50"/>
      <c r="E33" s="50"/>
      <c r="F33" s="50"/>
      <c r="G33" s="51"/>
      <c r="H33" s="51"/>
      <c r="I33" s="65"/>
      <c r="J33" s="55"/>
      <c r="K33" s="55"/>
      <c r="L33" s="58"/>
      <c r="M33" s="58"/>
      <c r="N33" s="58"/>
      <c r="O33" s="58"/>
      <c r="P33" s="58"/>
      <c r="Q33" s="58"/>
      <c r="R33" s="58"/>
    </row>
    <row r="34" spans="1:18" ht="18.75" hidden="1">
      <c r="A34" s="47"/>
      <c r="B34" s="50"/>
      <c r="C34" s="50"/>
      <c r="D34" s="50"/>
      <c r="E34" s="50"/>
      <c r="F34" s="50"/>
      <c r="G34" s="50"/>
      <c r="H34" s="50" t="s">
        <v>18</v>
      </c>
      <c r="I34" s="66">
        <f>SUM(I17:I33)</f>
        <v>2625.89</v>
      </c>
      <c r="J34" s="55"/>
      <c r="K34" s="55"/>
      <c r="L34" s="58"/>
      <c r="M34" s="58"/>
      <c r="N34" s="58"/>
      <c r="O34" s="58"/>
      <c r="P34" s="58"/>
      <c r="Q34" s="58"/>
      <c r="R34" s="58"/>
    </row>
    <row r="35" spans="1:11" ht="15">
      <c r="A35" s="420" t="s">
        <v>131</v>
      </c>
      <c r="B35" s="420"/>
      <c r="C35" s="420"/>
      <c r="D35" s="420"/>
      <c r="E35" s="420"/>
      <c r="F35" s="420"/>
      <c r="G35" s="420"/>
      <c r="H35" s="420"/>
      <c r="I35" s="420"/>
      <c r="J35" s="420"/>
      <c r="K35" s="420"/>
    </row>
    <row r="36" spans="1:30" ht="15">
      <c r="A36" s="420"/>
      <c r="B36" s="420"/>
      <c r="C36" s="420"/>
      <c r="D36" s="420"/>
      <c r="E36" s="420"/>
      <c r="F36" s="420"/>
      <c r="G36" s="420"/>
      <c r="H36" s="420"/>
      <c r="I36" s="420"/>
      <c r="J36" s="420"/>
      <c r="K36" s="420"/>
      <c r="V36" s="58"/>
      <c r="W36" s="58"/>
      <c r="X36" s="58"/>
      <c r="Y36" s="58"/>
      <c r="Z36" s="58"/>
      <c r="AA36" s="58"/>
      <c r="AB36" s="58"/>
      <c r="AC36" s="58"/>
      <c r="AD36" s="58"/>
    </row>
    <row r="37" spans="1:30" ht="18.75" hidden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V37" s="58"/>
      <c r="W37" s="58"/>
      <c r="X37" s="58"/>
      <c r="Y37" s="58"/>
      <c r="Z37" s="58"/>
      <c r="AA37" s="58"/>
      <c r="AB37" s="58"/>
      <c r="AC37" s="58"/>
      <c r="AD37" s="58"/>
    </row>
    <row r="38" spans="1:30" ht="18.75" hidden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V38" s="58"/>
      <c r="W38" s="58"/>
      <c r="X38" s="58"/>
      <c r="Y38" s="58"/>
      <c r="Z38" s="58"/>
      <c r="AA38" s="58"/>
      <c r="AB38" s="58"/>
      <c r="AC38" s="58"/>
      <c r="AD38" s="58"/>
    </row>
    <row r="39" spans="1:30" ht="18.75">
      <c r="A39" s="67"/>
      <c r="B39" s="68"/>
      <c r="C39" s="68"/>
      <c r="D39" s="68"/>
      <c r="E39" s="68"/>
      <c r="F39" s="68"/>
      <c r="G39" s="68"/>
      <c r="H39" s="67"/>
      <c r="I39" s="67"/>
      <c r="J39" s="47"/>
      <c r="K39" s="47"/>
      <c r="V39" s="58"/>
      <c r="W39" s="464"/>
      <c r="X39" s="464"/>
      <c r="Y39" s="464"/>
      <c r="Z39" s="464"/>
      <c r="AA39" s="464"/>
      <c r="AB39" s="58"/>
      <c r="AC39" s="58"/>
      <c r="AD39" s="58"/>
    </row>
    <row r="40" spans="1:30" ht="18.75">
      <c r="A40" s="67"/>
      <c r="B40" s="67" t="s">
        <v>132</v>
      </c>
      <c r="C40" s="68"/>
      <c r="D40" s="68"/>
      <c r="E40" s="68"/>
      <c r="F40" s="68"/>
      <c r="G40" s="67"/>
      <c r="H40" s="68"/>
      <c r="I40" s="67"/>
      <c r="J40" s="47"/>
      <c r="K40" s="47"/>
      <c r="V40" s="262"/>
      <c r="W40" s="263"/>
      <c r="X40" s="263"/>
      <c r="Y40" s="263"/>
      <c r="Z40" s="263"/>
      <c r="AA40" s="263"/>
      <c r="AB40" s="58"/>
      <c r="AC40" s="58"/>
      <c r="AD40" s="58"/>
    </row>
    <row r="41" spans="1:30" ht="18.75">
      <c r="A41" s="67"/>
      <c r="B41" s="68" t="s">
        <v>133</v>
      </c>
      <c r="C41" s="67" t="s">
        <v>239</v>
      </c>
      <c r="D41" s="67"/>
      <c r="E41" s="67"/>
      <c r="F41" s="68"/>
      <c r="G41" s="67"/>
      <c r="H41" s="68"/>
      <c r="I41" s="67"/>
      <c r="J41" s="47"/>
      <c r="K41" s="47"/>
      <c r="V41" s="264"/>
      <c r="W41" s="265"/>
      <c r="X41" s="265"/>
      <c r="Y41" s="265"/>
      <c r="Z41" s="265"/>
      <c r="AA41" s="265"/>
      <c r="AB41" s="58"/>
      <c r="AC41" s="58"/>
      <c r="AD41" s="58"/>
    </row>
    <row r="42" spans="1:30" ht="18.75">
      <c r="A42" s="67"/>
      <c r="B42" s="68" t="s">
        <v>135</v>
      </c>
      <c r="C42" s="69">
        <v>366.4</v>
      </c>
      <c r="D42" s="67" t="s">
        <v>136</v>
      </c>
      <c r="E42" s="67"/>
      <c r="F42" s="68"/>
      <c r="G42" s="67"/>
      <c r="H42" s="68"/>
      <c r="I42" s="67"/>
      <c r="J42" s="47"/>
      <c r="K42" s="47"/>
      <c r="V42" s="264"/>
      <c r="W42" s="266"/>
      <c r="X42" s="266"/>
      <c r="Y42" s="266"/>
      <c r="Z42" s="265"/>
      <c r="AA42" s="266"/>
      <c r="AB42" s="58"/>
      <c r="AC42" s="58"/>
      <c r="AD42" s="58"/>
    </row>
    <row r="43" spans="1:30" ht="18" customHeight="1">
      <c r="A43" s="67"/>
      <c r="B43" s="68" t="s">
        <v>137</v>
      </c>
      <c r="C43" s="70" t="s">
        <v>181</v>
      </c>
      <c r="D43" s="67" t="s">
        <v>231</v>
      </c>
      <c r="E43" s="67"/>
      <c r="F43" s="67"/>
      <c r="G43" s="68"/>
      <c r="H43" s="68"/>
      <c r="I43" s="67"/>
      <c r="J43" s="47"/>
      <c r="K43" s="47"/>
      <c r="V43" s="264"/>
      <c r="W43" s="266"/>
      <c r="X43" s="266"/>
      <c r="Y43" s="266"/>
      <c r="Z43" s="265"/>
      <c r="AA43" s="267"/>
      <c r="AB43" s="58"/>
      <c r="AC43" s="58"/>
      <c r="AD43" s="58"/>
    </row>
    <row r="44" spans="1:30" ht="18" customHeight="1">
      <c r="A44" s="67"/>
      <c r="B44" s="68"/>
      <c r="C44" s="70"/>
      <c r="D44" s="67"/>
      <c r="E44" s="67"/>
      <c r="F44" s="67"/>
      <c r="G44" s="68"/>
      <c r="H44" s="68"/>
      <c r="I44" s="67"/>
      <c r="J44" s="47"/>
      <c r="K44" s="47"/>
      <c r="V44" s="264"/>
      <c r="W44" s="266"/>
      <c r="X44" s="268"/>
      <c r="Y44" s="268"/>
      <c r="Z44" s="265"/>
      <c r="AA44" s="269"/>
      <c r="AB44" s="58"/>
      <c r="AC44" s="58"/>
      <c r="AD44" s="58"/>
    </row>
    <row r="45" spans="1:30" s="77" customFormat="1" ht="56.25">
      <c r="A45" s="71"/>
      <c r="B45" s="72"/>
      <c r="C45" s="73"/>
      <c r="D45" s="71"/>
      <c r="E45" s="71"/>
      <c r="F45" s="71"/>
      <c r="G45" s="74" t="s">
        <v>140</v>
      </c>
      <c r="H45" s="75" t="s">
        <v>1</v>
      </c>
      <c r="I45" s="75" t="s">
        <v>2</v>
      </c>
      <c r="J45" s="76" t="s">
        <v>141</v>
      </c>
      <c r="K45" s="76" t="s">
        <v>142</v>
      </c>
      <c r="V45" s="264"/>
      <c r="W45" s="266"/>
      <c r="X45" s="266"/>
      <c r="Y45" s="266"/>
      <c r="Z45" s="265"/>
      <c r="AA45" s="267"/>
      <c r="AB45" s="227"/>
      <c r="AC45" s="227"/>
      <c r="AD45" s="227"/>
    </row>
    <row r="46" spans="1:30" ht="18.75">
      <c r="A46" s="67"/>
      <c r="B46" s="68"/>
      <c r="C46" s="70"/>
      <c r="D46" s="67"/>
      <c r="E46" s="67"/>
      <c r="F46" s="67"/>
      <c r="G46" s="78" t="s">
        <v>25</v>
      </c>
      <c r="H46" s="78" t="s">
        <v>25</v>
      </c>
      <c r="I46" s="78" t="s">
        <v>25</v>
      </c>
      <c r="J46" s="79"/>
      <c r="K46" s="79"/>
      <c r="V46" s="264"/>
      <c r="W46" s="266"/>
      <c r="X46" s="266"/>
      <c r="Y46" s="266"/>
      <c r="Z46" s="265"/>
      <c r="AA46" s="267"/>
      <c r="AB46" s="58"/>
      <c r="AC46" s="58"/>
      <c r="AD46" s="58"/>
    </row>
    <row r="47" spans="1:30" ht="33" customHeight="1">
      <c r="A47" s="67"/>
      <c r="B47" s="421" t="s">
        <v>143</v>
      </c>
      <c r="C47" s="421"/>
      <c r="D47" s="421"/>
      <c r="E47" s="421"/>
      <c r="F47" s="421"/>
      <c r="G47" s="80">
        <f>G49+G50</f>
        <v>14.36</v>
      </c>
      <c r="H47" s="337">
        <f>H49+H50</f>
        <v>5261.503999999999</v>
      </c>
      <c r="I47" s="337">
        <f>I49+I50</f>
        <v>8977.720000000001</v>
      </c>
      <c r="J47" s="337">
        <f>J49+J50</f>
        <v>7029.088</v>
      </c>
      <c r="K47" s="337">
        <f>K49+K50</f>
        <v>1948.6320000000014</v>
      </c>
      <c r="L47" s="226" t="s">
        <v>223</v>
      </c>
      <c r="M47" s="226" t="s">
        <v>224</v>
      </c>
      <c r="N47" s="316" t="s">
        <v>233</v>
      </c>
      <c r="O47" s="316" t="s">
        <v>234</v>
      </c>
      <c r="P47" s="316" t="s">
        <v>183</v>
      </c>
      <c r="Q47" s="316" t="s">
        <v>235</v>
      </c>
      <c r="R47" s="316" t="s">
        <v>236</v>
      </c>
      <c r="V47" s="264"/>
      <c r="W47" s="266"/>
      <c r="X47" s="266"/>
      <c r="Y47" s="266"/>
      <c r="Z47" s="265"/>
      <c r="AA47" s="267"/>
      <c r="AB47" s="58"/>
      <c r="AC47" s="58"/>
      <c r="AD47" s="58"/>
    </row>
    <row r="48" spans="1:30" ht="18" customHeight="1">
      <c r="A48" s="67"/>
      <c r="B48" s="422" t="s">
        <v>147</v>
      </c>
      <c r="C48" s="423"/>
      <c r="D48" s="423"/>
      <c r="E48" s="423"/>
      <c r="F48" s="424"/>
      <c r="G48" s="80"/>
      <c r="H48" s="84"/>
      <c r="I48" s="84"/>
      <c r="J48" s="79"/>
      <c r="K48" s="79"/>
      <c r="L48" s="310">
        <v>10124.909999999998</v>
      </c>
      <c r="M48" s="310">
        <v>6408.69</v>
      </c>
      <c r="N48" s="225">
        <v>8977.720000000001</v>
      </c>
      <c r="O48" s="225">
        <v>0</v>
      </c>
      <c r="P48" s="225">
        <v>0</v>
      </c>
      <c r="Q48" s="225">
        <v>0</v>
      </c>
      <c r="R48" s="225">
        <v>377.37</v>
      </c>
      <c r="V48" s="264"/>
      <c r="W48" s="266"/>
      <c r="X48" s="266"/>
      <c r="Y48" s="266"/>
      <c r="Z48" s="265"/>
      <c r="AA48" s="267"/>
      <c r="AB48" s="58"/>
      <c r="AC48" s="58"/>
      <c r="AD48" s="58"/>
    </row>
    <row r="49" spans="1:30" ht="18" customHeight="1">
      <c r="A49" s="67"/>
      <c r="B49" s="425" t="s">
        <v>11</v>
      </c>
      <c r="C49" s="425"/>
      <c r="D49" s="425"/>
      <c r="E49" s="425"/>
      <c r="F49" s="425"/>
      <c r="G49" s="80">
        <f>G59</f>
        <v>7.32</v>
      </c>
      <c r="H49" s="84">
        <f>G49*C42</f>
        <v>2682.048</v>
      </c>
      <c r="I49" s="107">
        <f>H49</f>
        <v>2682.048</v>
      </c>
      <c r="J49" s="82">
        <f>H59</f>
        <v>2682.048</v>
      </c>
      <c r="K49" s="82">
        <f>I49-J49</f>
        <v>0</v>
      </c>
      <c r="V49" s="264"/>
      <c r="W49" s="266"/>
      <c r="X49" s="266"/>
      <c r="Y49" s="266"/>
      <c r="Z49" s="265"/>
      <c r="AA49" s="267"/>
      <c r="AB49" s="58"/>
      <c r="AC49" s="58"/>
      <c r="AD49" s="58"/>
    </row>
    <row r="50" spans="1:30" ht="18.75">
      <c r="A50" s="67"/>
      <c r="B50" s="425" t="s">
        <v>27</v>
      </c>
      <c r="C50" s="425"/>
      <c r="D50" s="425"/>
      <c r="E50" s="425"/>
      <c r="F50" s="425"/>
      <c r="G50" s="80">
        <v>7.04</v>
      </c>
      <c r="H50" s="84">
        <f>G50*C42</f>
        <v>2579.4559999999997</v>
      </c>
      <c r="I50" s="107">
        <f>N48+O48-I49</f>
        <v>6295.672000000001</v>
      </c>
      <c r="J50" s="82">
        <f>H64</f>
        <v>4347.04</v>
      </c>
      <c r="K50" s="82">
        <f>I50-J50</f>
        <v>1948.6320000000014</v>
      </c>
      <c r="V50" s="264"/>
      <c r="W50" s="266"/>
      <c r="X50" s="266"/>
      <c r="Y50" s="266"/>
      <c r="Z50" s="265"/>
      <c r="AA50" s="267"/>
      <c r="AB50" s="58"/>
      <c r="AC50" s="58"/>
      <c r="AD50" s="58"/>
    </row>
    <row r="51" spans="1:30" ht="39" customHeight="1">
      <c r="A51" s="67"/>
      <c r="B51" s="47"/>
      <c r="C51" s="47"/>
      <c r="D51" s="47"/>
      <c r="E51" s="47"/>
      <c r="F51" s="47"/>
      <c r="G51" s="47"/>
      <c r="H51" s="47"/>
      <c r="I51" s="47"/>
      <c r="J51" s="47"/>
      <c r="K51" s="47"/>
      <c r="V51" s="264"/>
      <c r="W51" s="266"/>
      <c r="X51" s="266"/>
      <c r="Y51" s="266"/>
      <c r="Z51" s="265"/>
      <c r="AA51" s="267"/>
      <c r="AB51" s="58"/>
      <c r="AC51" s="58"/>
      <c r="AD51" s="58"/>
    </row>
    <row r="52" spans="1:30" ht="18" customHeight="1">
      <c r="A52" s="47"/>
      <c r="B52" s="68"/>
      <c r="C52" s="70"/>
      <c r="D52" s="67"/>
      <c r="E52" s="67"/>
      <c r="F52" s="67"/>
      <c r="G52" s="140" t="s">
        <v>178</v>
      </c>
      <c r="H52" s="140" t="s">
        <v>1</v>
      </c>
      <c r="I52" s="140" t="s">
        <v>2</v>
      </c>
      <c r="J52" s="141" t="s">
        <v>179</v>
      </c>
      <c r="K52" s="141" t="s">
        <v>221</v>
      </c>
      <c r="V52" s="264"/>
      <c r="W52" s="266"/>
      <c r="X52" s="266"/>
      <c r="Y52" s="266"/>
      <c r="Z52" s="265"/>
      <c r="AA52" s="267"/>
      <c r="AB52" s="58"/>
      <c r="AC52" s="58"/>
      <c r="AD52" s="58"/>
    </row>
    <row r="53" spans="2:30" s="49" customFormat="1" ht="18" customHeight="1">
      <c r="B53" s="426" t="s">
        <v>177</v>
      </c>
      <c r="C53" s="426"/>
      <c r="D53" s="426"/>
      <c r="E53" s="426"/>
      <c r="F53" s="455"/>
      <c r="G53" s="140">
        <f>'11 15 г'!J53</f>
        <v>377.36999999999983</v>
      </c>
      <c r="H53" s="140">
        <f>P48</f>
        <v>0</v>
      </c>
      <c r="I53" s="140">
        <f>Q48</f>
        <v>0</v>
      </c>
      <c r="J53" s="139">
        <f>G53+H53-I53</f>
        <v>377.36999999999983</v>
      </c>
      <c r="K53" s="139">
        <f>I53</f>
        <v>0</v>
      </c>
      <c r="L53" s="317" t="s">
        <v>237</v>
      </c>
      <c r="V53" s="270"/>
      <c r="W53" s="271"/>
      <c r="X53" s="271"/>
      <c r="Y53" s="271"/>
      <c r="Z53" s="271"/>
      <c r="AA53" s="271"/>
      <c r="AB53" s="52"/>
      <c r="AC53" s="52"/>
      <c r="AD53" s="52"/>
    </row>
    <row r="54" spans="1:30" ht="18" customHeight="1">
      <c r="A54" s="47"/>
      <c r="B54" s="90"/>
      <c r="C54" s="90"/>
      <c r="D54" s="167"/>
      <c r="E54" s="167"/>
      <c r="F54" s="167"/>
      <c r="G54" s="91"/>
      <c r="H54" s="92"/>
      <c r="I54" s="92"/>
      <c r="J54" s="93"/>
      <c r="K54" s="244"/>
      <c r="V54" s="58"/>
      <c r="W54" s="58"/>
      <c r="X54" s="58"/>
      <c r="Y54" s="58"/>
      <c r="Z54" s="58"/>
      <c r="AA54" s="58"/>
      <c r="AB54" s="58"/>
      <c r="AC54" s="58"/>
      <c r="AD54" s="58"/>
    </row>
    <row r="55" spans="1:30" ht="38.25" customHeight="1">
      <c r="A55" s="47"/>
      <c r="B55" s="68"/>
      <c r="C55" s="70"/>
      <c r="D55" s="67"/>
      <c r="E55" s="67"/>
      <c r="F55" s="67"/>
      <c r="G55" s="68"/>
      <c r="H55" s="68"/>
      <c r="I55" s="67"/>
      <c r="J55" s="47"/>
      <c r="K55" s="47"/>
      <c r="V55" s="58"/>
      <c r="W55" s="58"/>
      <c r="X55" s="58"/>
      <c r="Y55" s="58"/>
      <c r="Z55" s="58"/>
      <c r="AA55" s="58"/>
      <c r="AB55" s="58"/>
      <c r="AC55" s="58"/>
      <c r="AD55" s="58"/>
    </row>
    <row r="56" spans="1:11" ht="18.75">
      <c r="A56" s="67"/>
      <c r="B56" s="47"/>
      <c r="C56" s="95"/>
      <c r="D56" s="96"/>
      <c r="E56" s="96"/>
      <c r="F56" s="96"/>
      <c r="G56" s="97" t="s">
        <v>140</v>
      </c>
      <c r="H56" s="97" t="s">
        <v>149</v>
      </c>
      <c r="I56" s="67"/>
      <c r="J56" s="47"/>
      <c r="K56" s="47"/>
    </row>
    <row r="57" spans="1:11" ht="18.75">
      <c r="A57" s="67"/>
      <c r="B57" s="47"/>
      <c r="C57" s="95"/>
      <c r="D57" s="96"/>
      <c r="E57" s="96"/>
      <c r="F57" s="96"/>
      <c r="G57" s="78" t="s">
        <v>25</v>
      </c>
      <c r="H57" s="78" t="s">
        <v>25</v>
      </c>
      <c r="I57" s="67"/>
      <c r="J57" s="47"/>
      <c r="K57" s="47"/>
    </row>
    <row r="58" spans="1:13" ht="36.75" customHeight="1">
      <c r="A58" s="98" t="s">
        <v>150</v>
      </c>
      <c r="B58" s="456" t="s">
        <v>176</v>
      </c>
      <c r="C58" s="457"/>
      <c r="D58" s="457"/>
      <c r="E58" s="457"/>
      <c r="F58" s="457"/>
      <c r="G58" s="50"/>
      <c r="H58" s="81">
        <f>ROUND(H59+H64,2)</f>
        <v>7029.09</v>
      </c>
      <c r="I58" s="67"/>
      <c r="J58" s="47"/>
      <c r="K58" s="47"/>
      <c r="L58" s="353" t="s">
        <v>248</v>
      </c>
      <c r="M58" s="355" t="s">
        <v>249</v>
      </c>
    </row>
    <row r="59" spans="1:12" ht="18.75">
      <c r="A59" s="100" t="s">
        <v>152</v>
      </c>
      <c r="B59" s="428" t="s">
        <v>153</v>
      </c>
      <c r="C59" s="429"/>
      <c r="D59" s="429"/>
      <c r="E59" s="429"/>
      <c r="F59" s="430"/>
      <c r="G59" s="318">
        <f>G60+G61+G62+G63</f>
        <v>7.32</v>
      </c>
      <c r="H59" s="344">
        <f>SUM(H60:H63)</f>
        <v>2682.048</v>
      </c>
      <c r="I59" s="67"/>
      <c r="J59" s="47"/>
      <c r="K59" s="47"/>
      <c r="L59" s="354">
        <f>H59+'11 15 г'!H59+'10 15 г'!H59+'09 15 г'!H59+'08 15 г'!H59+'07 15 г'!H59+'06 15 г'!H59+'05 15 г'!H59+'04 15 г'!H59+'03 15 г'!H59+'02 15 г'!H59+'01 15 г'!H59</f>
        <v>31746.806</v>
      </c>
    </row>
    <row r="60" spans="1:12" ht="34.5" customHeight="1">
      <c r="A60" s="345" t="s">
        <v>154</v>
      </c>
      <c r="B60" s="431" t="s">
        <v>155</v>
      </c>
      <c r="C60" s="432"/>
      <c r="D60" s="432"/>
      <c r="E60" s="432"/>
      <c r="F60" s="432"/>
      <c r="G60" s="343">
        <v>1.53</v>
      </c>
      <c r="H60" s="344">
        <f>G60*C$42</f>
        <v>560.592</v>
      </c>
      <c r="I60" s="67"/>
      <c r="J60" s="47"/>
      <c r="K60" s="106"/>
      <c r="L60" s="354">
        <f>H60+'11 15 г'!H60+'10 15 г'!H60+'09 15 г'!H60+'08 15 г'!H60+'07 15 г'!H60+'06 15 г'!H60+'05 15 г'!H60+'04 15 г'!H60+'03 15 г'!H60+'02 15 г'!H60+'01 15 г'!H60</f>
        <v>6086.595999999998</v>
      </c>
    </row>
    <row r="61" spans="1:12" ht="34.5" customHeight="1">
      <c r="A61" s="324" t="s">
        <v>156</v>
      </c>
      <c r="B61" s="465" t="s">
        <v>157</v>
      </c>
      <c r="C61" s="466"/>
      <c r="D61" s="466"/>
      <c r="E61" s="466"/>
      <c r="F61" s="467"/>
      <c r="G61" s="325">
        <v>2.3</v>
      </c>
      <c r="H61" s="344">
        <f>G61*C$42</f>
        <v>842.7199999999999</v>
      </c>
      <c r="I61" s="67"/>
      <c r="J61" s="47"/>
      <c r="K61" s="47"/>
      <c r="L61" s="354">
        <f>H61+'11 15 г'!H61+'10 15 г'!H61+'09 15 г'!H61+'08 15 г'!H61+'07 15 г'!H61:H62+'06 15 г'!H61:H62+'05 15 г'!H61:H62+'04 15 г'!H61:H62+'03 15 г'!H61:H62+'02 15 г'!H61:H62+'01 15 г'!H61:H62</f>
        <v>9168.31</v>
      </c>
    </row>
    <row r="62" spans="1:13" ht="34.5" customHeight="1">
      <c r="A62" s="324" t="s">
        <v>158</v>
      </c>
      <c r="B62" s="465" t="s">
        <v>159</v>
      </c>
      <c r="C62" s="466"/>
      <c r="D62" s="466"/>
      <c r="E62" s="466"/>
      <c r="F62" s="467"/>
      <c r="G62" s="325">
        <v>1.49</v>
      </c>
      <c r="H62" s="344">
        <f>G62*C$42</f>
        <v>545.9359999999999</v>
      </c>
      <c r="I62" s="67"/>
      <c r="J62" s="47"/>
      <c r="K62" s="47"/>
      <c r="L62" s="354">
        <f>H62+'11 15 г'!H62+'10 15 г'!H62+'09 15 г'!H62+'08 15 г'!H62+M62</f>
        <v>5944.04</v>
      </c>
      <c r="M62" s="354">
        <f>478.281*7</f>
        <v>3347.967</v>
      </c>
    </row>
    <row r="63" spans="1:12" ht="18.75" customHeight="1">
      <c r="A63" s="345" t="s">
        <v>160</v>
      </c>
      <c r="B63" s="434" t="s">
        <v>161</v>
      </c>
      <c r="C63" s="434"/>
      <c r="D63" s="434"/>
      <c r="E63" s="434"/>
      <c r="F63" s="434"/>
      <c r="G63" s="97">
        <v>2</v>
      </c>
      <c r="H63" s="344">
        <f>G63*C$42</f>
        <v>732.8</v>
      </c>
      <c r="I63" s="67"/>
      <c r="J63" s="47"/>
      <c r="K63" s="47"/>
      <c r="L63" s="354">
        <f>H63+'11 15 г'!H63+'10 15 г'!H63+'09 15 г'!H63+'08 15 г'!H63+'07 15 г'!H65+'06 15 г'!H65+'05 15 г'!H65+'04 15 г'!H65+'03 15 г'!H65+'02 15 г'!H65+'01 15 г'!H65</f>
        <v>10547.860000000002</v>
      </c>
    </row>
    <row r="64" spans="1:13" ht="18.75">
      <c r="A64" s="81" t="s">
        <v>162</v>
      </c>
      <c r="B64" s="437" t="s">
        <v>163</v>
      </c>
      <c r="C64" s="438"/>
      <c r="D64" s="438"/>
      <c r="E64" s="438"/>
      <c r="F64" s="438"/>
      <c r="G64" s="81"/>
      <c r="H64" s="81">
        <f>SUM(H65:H68)</f>
        <v>4347.04</v>
      </c>
      <c r="I64" s="67"/>
      <c r="J64" s="47"/>
      <c r="K64" s="47"/>
      <c r="L64" s="354">
        <f>H64+'11 15 г'!H64+'10 15 г'!H64+'09 15 г'!H64+'08 15 г'!H64+'07 15 г'!H66+'06 15 г'!H66+'05 15 г'!H66+'04 15 г'!H66+'03 15 г'!H66+'02 15 г'!H66+'01 15 г'!H66</f>
        <v>35788.96</v>
      </c>
      <c r="M64" s="355" t="s">
        <v>168</v>
      </c>
    </row>
    <row r="65" spans="1:11" ht="18.75" customHeight="1">
      <c r="A65" s="108"/>
      <c r="B65" s="439" t="s">
        <v>182</v>
      </c>
      <c r="C65" s="432"/>
      <c r="D65" s="432"/>
      <c r="E65" s="432"/>
      <c r="F65" s="432"/>
      <c r="G65" s="109"/>
      <c r="H65" s="109"/>
      <c r="I65" s="67"/>
      <c r="J65" s="47"/>
      <c r="K65" s="47"/>
    </row>
    <row r="66" spans="1:11" ht="18.75" customHeight="1">
      <c r="A66" s="108"/>
      <c r="B66" s="440" t="s">
        <v>247</v>
      </c>
      <c r="C66" s="441"/>
      <c r="D66" s="441"/>
      <c r="E66" s="441"/>
      <c r="F66" s="442"/>
      <c r="G66" s="107"/>
      <c r="H66" s="110">
        <v>4347.04</v>
      </c>
      <c r="I66" s="67"/>
      <c r="J66" s="47"/>
      <c r="K66" s="47"/>
    </row>
    <row r="67" spans="1:11" ht="15" customHeight="1">
      <c r="A67" s="108"/>
      <c r="B67" s="440" t="s">
        <v>175</v>
      </c>
      <c r="C67" s="441"/>
      <c r="D67" s="441"/>
      <c r="E67" s="441"/>
      <c r="F67" s="442"/>
      <c r="G67" s="107"/>
      <c r="H67" s="110"/>
      <c r="I67" s="67"/>
      <c r="J67" s="47"/>
      <c r="K67" s="47"/>
    </row>
    <row r="68" spans="1:11" ht="18.75" customHeight="1">
      <c r="A68" s="108"/>
      <c r="B68" s="440" t="s">
        <v>175</v>
      </c>
      <c r="C68" s="441"/>
      <c r="D68" s="441"/>
      <c r="E68" s="441"/>
      <c r="F68" s="442"/>
      <c r="G68" s="107"/>
      <c r="H68" s="110"/>
      <c r="I68" s="67"/>
      <c r="J68" s="47"/>
      <c r="K68" s="47"/>
    </row>
    <row r="69" spans="1:11" ht="18.75">
      <c r="A69" s="108"/>
      <c r="B69" s="111"/>
      <c r="C69" s="112"/>
      <c r="D69" s="112"/>
      <c r="E69" s="112"/>
      <c r="F69" s="112"/>
      <c r="G69" s="114"/>
      <c r="H69" s="67"/>
      <c r="I69" s="67"/>
      <c r="J69" s="47"/>
      <c r="K69" s="47"/>
    </row>
    <row r="70" spans="1:11" ht="18.75">
      <c r="A70" s="108"/>
      <c r="B70" s="111"/>
      <c r="C70" s="112"/>
      <c r="D70" s="112"/>
      <c r="E70" s="112"/>
      <c r="F70" s="112"/>
      <c r="G70" s="443" t="s">
        <v>27</v>
      </c>
      <c r="H70" s="444"/>
      <c r="I70" s="452" t="s">
        <v>148</v>
      </c>
      <c r="J70" s="444"/>
      <c r="K70" s="47"/>
    </row>
    <row r="71" spans="1:11" ht="18.75">
      <c r="A71" s="108"/>
      <c r="B71" s="111"/>
      <c r="C71" s="112"/>
      <c r="D71" s="112"/>
      <c r="E71" s="112"/>
      <c r="F71" s="112"/>
      <c r="G71" s="453" t="s">
        <v>25</v>
      </c>
      <c r="H71" s="454"/>
      <c r="I71" s="453" t="s">
        <v>25</v>
      </c>
      <c r="J71" s="454"/>
      <c r="K71" s="47"/>
    </row>
    <row r="72" spans="1:13" s="58" customFormat="1" ht="18.75">
      <c r="A72" s="108"/>
      <c r="B72" s="461" t="s">
        <v>228</v>
      </c>
      <c r="C72" s="462"/>
      <c r="D72" s="462"/>
      <c r="E72" s="462"/>
      <c r="F72" s="463"/>
      <c r="G72" s="435">
        <f>'11 15 г'!G73:H73</f>
        <v>-44348.740000000005</v>
      </c>
      <c r="H72" s="447"/>
      <c r="I72" s="435">
        <f>'11 15 г'!I73:J73</f>
        <v>0</v>
      </c>
      <c r="J72" s="447"/>
      <c r="K72" s="55"/>
      <c r="L72" s="115" t="s">
        <v>168</v>
      </c>
      <c r="M72" s="115" t="s">
        <v>169</v>
      </c>
    </row>
    <row r="73" spans="1:13" ht="18.75">
      <c r="A73" s="68"/>
      <c r="B73" s="461" t="s">
        <v>229</v>
      </c>
      <c r="C73" s="462"/>
      <c r="D73" s="462"/>
      <c r="E73" s="462"/>
      <c r="F73" s="463"/>
      <c r="G73" s="435">
        <f>G72+I47-H58+K53</f>
        <v>-42400.11</v>
      </c>
      <c r="H73" s="447"/>
      <c r="I73" s="448">
        <f>I72+I53-K53</f>
        <v>0</v>
      </c>
      <c r="J73" s="447"/>
      <c r="K73" s="47"/>
      <c r="L73" s="85">
        <f>G73</f>
        <v>-42400.11</v>
      </c>
      <c r="M73" s="85">
        <f>I73</f>
        <v>0</v>
      </c>
    </row>
    <row r="74" spans="1:11" ht="18.75">
      <c r="A74" s="67"/>
      <c r="B74" s="67"/>
      <c r="C74" s="67"/>
      <c r="D74" s="67"/>
      <c r="E74" s="67"/>
      <c r="F74" s="67"/>
      <c r="G74" s="69"/>
      <c r="H74" s="69"/>
      <c r="I74" s="67"/>
      <c r="J74" s="47"/>
      <c r="K74" s="47"/>
    </row>
    <row r="75" spans="1:17" ht="4.5" customHeight="1">
      <c r="A75" s="67"/>
      <c r="B75" s="47"/>
      <c r="C75" s="47"/>
      <c r="D75" s="47"/>
      <c r="E75" s="47"/>
      <c r="F75" s="47"/>
      <c r="G75" s="116"/>
      <c r="H75" s="117" t="s">
        <v>171</v>
      </c>
      <c r="I75" s="67"/>
      <c r="J75" s="47"/>
      <c r="K75" s="47"/>
      <c r="L75" s="459"/>
      <c r="M75" s="460"/>
      <c r="N75" s="460"/>
      <c r="O75" s="460"/>
      <c r="P75" s="460"/>
      <c r="Q75" s="460"/>
    </row>
    <row r="76" spans="1:17" ht="18.75">
      <c r="A76" s="67"/>
      <c r="B76" s="111"/>
      <c r="C76" s="112"/>
      <c r="D76" s="112"/>
      <c r="E76" s="112"/>
      <c r="F76" s="112"/>
      <c r="G76" s="453" t="s">
        <v>25</v>
      </c>
      <c r="H76" s="454"/>
      <c r="I76" s="453" t="s">
        <v>25</v>
      </c>
      <c r="J76" s="454"/>
      <c r="K76" s="47"/>
      <c r="L76" s="184"/>
      <c r="M76" s="185"/>
      <c r="N76" s="185"/>
      <c r="O76" s="185"/>
      <c r="P76" s="185"/>
      <c r="Q76" s="185"/>
    </row>
    <row r="77" spans="1:17" ht="18.75">
      <c r="A77" s="67"/>
      <c r="B77" s="445" t="s">
        <v>227</v>
      </c>
      <c r="C77" s="438"/>
      <c r="D77" s="438"/>
      <c r="E77" s="438"/>
      <c r="F77" s="446"/>
      <c r="G77" s="435">
        <f>L48</f>
        <v>10124.909999999998</v>
      </c>
      <c r="H77" s="447"/>
      <c r="I77" s="435">
        <f>M48</f>
        <v>6408.69</v>
      </c>
      <c r="J77" s="447"/>
      <c r="K77" s="47"/>
      <c r="L77" s="222" t="s">
        <v>225</v>
      </c>
      <c r="M77" s="223">
        <f>G77+H47-I47-I77+M78</f>
        <v>0.003999999996267434</v>
      </c>
      <c r="N77" s="185"/>
      <c r="O77" s="185"/>
      <c r="P77" s="185"/>
      <c r="Q77" s="185"/>
    </row>
    <row r="78" spans="1:17" ht="18.75">
      <c r="A78" s="67"/>
      <c r="B78" s="47"/>
      <c r="C78" s="47"/>
      <c r="D78" s="47"/>
      <c r="E78" s="47"/>
      <c r="F78" s="47"/>
      <c r="G78" s="47"/>
      <c r="H78" s="67"/>
      <c r="I78" s="67"/>
      <c r="J78" s="47"/>
      <c r="K78" s="47"/>
      <c r="L78" s="227" t="s">
        <v>226</v>
      </c>
      <c r="M78" s="185">
        <v>0</v>
      </c>
      <c r="N78" s="185"/>
      <c r="O78" s="185"/>
      <c r="P78" s="185"/>
      <c r="Q78" s="185"/>
    </row>
    <row r="79" spans="1:17" ht="18.75">
      <c r="A79" s="221" t="s">
        <v>242</v>
      </c>
      <c r="B79" s="47"/>
      <c r="C79" s="47"/>
      <c r="D79" s="47"/>
      <c r="E79" s="47"/>
      <c r="F79" s="47"/>
      <c r="G79" s="47"/>
      <c r="H79" s="67"/>
      <c r="I79" s="67"/>
      <c r="J79" s="47"/>
      <c r="K79" s="47"/>
      <c r="L79" s="184"/>
      <c r="M79" s="185"/>
      <c r="N79" s="185"/>
      <c r="O79" s="185"/>
      <c r="P79" s="185"/>
      <c r="Q79" s="185"/>
    </row>
    <row r="80" spans="1:17" ht="18.75">
      <c r="A80" s="187" t="s">
        <v>238</v>
      </c>
      <c r="B80" s="47"/>
      <c r="C80" s="47"/>
      <c r="D80" s="47"/>
      <c r="E80" s="47"/>
      <c r="F80" s="47"/>
      <c r="G80" s="47"/>
      <c r="H80" s="67"/>
      <c r="I80" s="228" t="s">
        <v>31</v>
      </c>
      <c r="J80" s="47"/>
      <c r="K80" s="47"/>
      <c r="L80" s="184"/>
      <c r="M80" s="185"/>
      <c r="N80" s="185"/>
      <c r="O80" s="186"/>
      <c r="P80" s="186"/>
      <c r="Q80" s="185"/>
    </row>
    <row r="81" spans="1:17" ht="18.75">
      <c r="A81" s="187" t="s">
        <v>213</v>
      </c>
      <c r="B81" s="47"/>
      <c r="C81" s="47"/>
      <c r="D81" s="47"/>
      <c r="E81" s="47"/>
      <c r="G81" s="47"/>
      <c r="H81" s="67"/>
      <c r="I81" s="228" t="s">
        <v>173</v>
      </c>
      <c r="J81" s="47"/>
      <c r="L81" s="184"/>
      <c r="M81" s="185"/>
      <c r="N81" s="185"/>
      <c r="O81" s="185"/>
      <c r="P81" s="185"/>
      <c r="Q81" s="185"/>
    </row>
    <row r="82" spans="8:17" ht="18.75">
      <c r="H82" s="47"/>
      <c r="I82" s="47"/>
      <c r="J82" s="47"/>
      <c r="K82" s="47"/>
      <c r="L82" s="184"/>
      <c r="M82" s="128"/>
      <c r="N82" s="58"/>
      <c r="O82" s="58"/>
      <c r="P82" s="58"/>
      <c r="Q82" s="128"/>
    </row>
    <row r="83" spans="1:17" ht="18.7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58"/>
      <c r="M83" s="128"/>
      <c r="N83" s="58"/>
      <c r="O83" s="58"/>
      <c r="P83" s="58"/>
      <c r="Q83" s="58"/>
    </row>
  </sheetData>
  <sheetProtection password="ECC7" sheet="1" formatCells="0" formatColumns="0" formatRows="0" insertColumns="0" insertRows="0" insertHyperlinks="0" deleteColumns="0" deleteRows="0" sort="0" autoFilter="0" pivotTables="0"/>
  <mergeCells count="35">
    <mergeCell ref="B77:F77"/>
    <mergeCell ref="G77:H77"/>
    <mergeCell ref="I77:J77"/>
    <mergeCell ref="B73:F73"/>
    <mergeCell ref="G73:H73"/>
    <mergeCell ref="I73:J73"/>
    <mergeCell ref="L75:Q75"/>
    <mergeCell ref="G76:H76"/>
    <mergeCell ref="I76:J76"/>
    <mergeCell ref="B68:F68"/>
    <mergeCell ref="G70:H70"/>
    <mergeCell ref="I70:J70"/>
    <mergeCell ref="G71:H71"/>
    <mergeCell ref="I71:J71"/>
    <mergeCell ref="B72:F72"/>
    <mergeCell ref="G72:H72"/>
    <mergeCell ref="I72:J72"/>
    <mergeCell ref="B62:F62"/>
    <mergeCell ref="B63:F63"/>
    <mergeCell ref="B64:F64"/>
    <mergeCell ref="B65:F65"/>
    <mergeCell ref="B66:F66"/>
    <mergeCell ref="B67:F67"/>
    <mergeCell ref="B50:F50"/>
    <mergeCell ref="B53:F53"/>
    <mergeCell ref="B58:F58"/>
    <mergeCell ref="B59:F59"/>
    <mergeCell ref="B60:F60"/>
    <mergeCell ref="B61:F61"/>
    <mergeCell ref="C14:D15"/>
    <mergeCell ref="A35:K36"/>
    <mergeCell ref="W39:AA39"/>
    <mergeCell ref="B47:F47"/>
    <mergeCell ref="B48:F48"/>
    <mergeCell ref="B49:F4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8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D83"/>
  <sheetViews>
    <sheetView view="pageBreakPreview" zoomScale="80" zoomScaleSheetLayoutView="80" zoomScalePageLayoutView="0" workbookViewId="0" topLeftCell="A51">
      <selection activeCell="D44" sqref="D44"/>
    </sheetView>
  </sheetViews>
  <sheetFormatPr defaultColWidth="9.140625" defaultRowHeight="15" outlineLevelCol="1"/>
  <cols>
    <col min="1" max="1" width="6.8515625" style="125" customWidth="1"/>
    <col min="2" max="2" width="10.00390625" style="48" customWidth="1"/>
    <col min="3" max="3" width="12.57421875" style="48" customWidth="1"/>
    <col min="4" max="4" width="10.57421875" style="48" customWidth="1"/>
    <col min="5" max="5" width="10.28125" style="48" customWidth="1"/>
    <col min="6" max="6" width="8.00390625" style="48" customWidth="1"/>
    <col min="7" max="7" width="11.140625" style="48" customWidth="1"/>
    <col min="8" max="8" width="13.00390625" style="48" customWidth="1"/>
    <col min="9" max="9" width="12.00390625" style="48" customWidth="1"/>
    <col min="10" max="10" width="14.28125" style="48" customWidth="1"/>
    <col min="11" max="11" width="18.421875" style="48" customWidth="1"/>
    <col min="12" max="12" width="13.421875" style="48" hidden="1" customWidth="1" outlineLevel="1"/>
    <col min="13" max="13" width="10.00390625" style="48" hidden="1" customWidth="1" outlineLevel="1"/>
    <col min="14" max="14" width="11.421875" style="48" hidden="1" customWidth="1" outlineLevel="1"/>
    <col min="15" max="15" width="10.28125" style="48" hidden="1" customWidth="1" outlineLevel="1"/>
    <col min="16" max="16" width="9.8515625" style="48" hidden="1" customWidth="1" outlineLevel="1"/>
    <col min="17" max="17" width="10.00390625" style="48" hidden="1" customWidth="1" outlineLevel="1"/>
    <col min="18" max="18" width="9.57421875" style="48" hidden="1" customWidth="1" outlineLevel="1"/>
    <col min="19" max="19" width="9.140625" style="48" customWidth="1" collapsed="1"/>
    <col min="20" max="20" width="9.28125" style="48" customWidth="1"/>
    <col min="21" max="22" width="9.140625" style="48" customWidth="1"/>
    <col min="23" max="23" width="11.140625" style="48" bestFit="1" customWidth="1"/>
    <col min="24" max="27" width="13.140625" style="48" bestFit="1" customWidth="1"/>
    <col min="28" max="43" width="9.140625" style="48" customWidth="1"/>
    <col min="44" max="44" width="3.7109375" style="48" customWidth="1"/>
    <col min="45" max="16384" width="9.140625" style="48" customWidth="1"/>
  </cols>
  <sheetData>
    <row r="1" spans="1:11" ht="12.75" customHeight="1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.75" hidden="1">
      <c r="A2" s="47"/>
      <c r="B2" s="49" t="s">
        <v>125</v>
      </c>
      <c r="C2" s="49"/>
      <c r="D2" s="49" t="s">
        <v>126</v>
      </c>
      <c r="E2" s="49"/>
      <c r="F2" s="49" t="s">
        <v>127</v>
      </c>
      <c r="G2" s="49"/>
      <c r="H2" s="49"/>
      <c r="I2" s="47"/>
      <c r="J2" s="47"/>
      <c r="K2" s="47"/>
    </row>
    <row r="3" spans="1:11" ht="18.75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.5" customHeight="1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8.75" hidden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8.75" hidden="1">
      <c r="A6" s="47"/>
      <c r="B6" s="50"/>
      <c r="C6" s="51" t="s">
        <v>0</v>
      </c>
      <c r="D6" s="51" t="s">
        <v>1</v>
      </c>
      <c r="E6" s="51"/>
      <c r="F6" s="51" t="s">
        <v>2</v>
      </c>
      <c r="G6" s="51" t="s">
        <v>3</v>
      </c>
      <c r="H6" s="51" t="s">
        <v>4</v>
      </c>
      <c r="I6" s="51" t="s">
        <v>5</v>
      </c>
      <c r="J6" s="51"/>
      <c r="K6" s="52"/>
    </row>
    <row r="7" spans="1:11" ht="18.75" hidden="1">
      <c r="A7" s="47"/>
      <c r="B7" s="50"/>
      <c r="C7" s="51" t="s">
        <v>6</v>
      </c>
      <c r="D7" s="51"/>
      <c r="E7" s="51"/>
      <c r="F7" s="51"/>
      <c r="G7" s="51" t="s">
        <v>7</v>
      </c>
      <c r="H7" s="51" t="s">
        <v>8</v>
      </c>
      <c r="I7" s="51" t="s">
        <v>9</v>
      </c>
      <c r="J7" s="51"/>
      <c r="K7" s="52"/>
    </row>
    <row r="8" spans="1:11" ht="18.75" hidden="1">
      <c r="A8" s="47"/>
      <c r="B8" s="50" t="s">
        <v>128</v>
      </c>
      <c r="C8" s="53">
        <v>48.28</v>
      </c>
      <c r="D8" s="53">
        <v>0</v>
      </c>
      <c r="E8" s="53"/>
      <c r="F8" s="54"/>
      <c r="G8" s="50"/>
      <c r="H8" s="53">
        <v>0</v>
      </c>
      <c r="I8" s="54">
        <v>48.28</v>
      </c>
      <c r="J8" s="50"/>
      <c r="K8" s="55"/>
    </row>
    <row r="9" spans="1:11" ht="18.75" hidden="1">
      <c r="A9" s="47"/>
      <c r="B9" s="50" t="s">
        <v>11</v>
      </c>
      <c r="C9" s="53">
        <v>4790.06</v>
      </c>
      <c r="D9" s="53">
        <v>3707.55</v>
      </c>
      <c r="E9" s="53"/>
      <c r="F9" s="54">
        <v>2795.32</v>
      </c>
      <c r="G9" s="50"/>
      <c r="H9" s="53">
        <v>2795.32</v>
      </c>
      <c r="I9" s="54">
        <v>5702.29</v>
      </c>
      <c r="J9" s="50"/>
      <c r="K9" s="55"/>
    </row>
    <row r="10" spans="1:11" ht="18.75" hidden="1">
      <c r="A10" s="47"/>
      <c r="B10" s="50" t="s">
        <v>12</v>
      </c>
      <c r="C10" s="50"/>
      <c r="D10" s="53">
        <f>SUM(D8:D9)</f>
        <v>3707.55</v>
      </c>
      <c r="E10" s="53"/>
      <c r="F10" s="50"/>
      <c r="G10" s="50"/>
      <c r="H10" s="53">
        <f>SUM(H8:H9)</f>
        <v>2795.32</v>
      </c>
      <c r="I10" s="50"/>
      <c r="J10" s="50"/>
      <c r="K10" s="55"/>
    </row>
    <row r="11" spans="1:11" ht="18.75" hidden="1">
      <c r="A11" s="47"/>
      <c r="B11" s="47" t="s">
        <v>129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7.5" customHeight="1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8.25" customHeight="1" hidden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8" ht="18.75" hidden="1">
      <c r="A14" s="47"/>
      <c r="B14" s="56" t="s">
        <v>95</v>
      </c>
      <c r="C14" s="416" t="s">
        <v>14</v>
      </c>
      <c r="D14" s="417"/>
      <c r="E14" s="351"/>
      <c r="F14" s="51"/>
      <c r="G14" s="51"/>
      <c r="H14" s="51"/>
      <c r="I14" s="51" t="s">
        <v>17</v>
      </c>
      <c r="J14" s="55"/>
      <c r="K14" s="55"/>
      <c r="L14" s="58"/>
      <c r="M14" s="58"/>
      <c r="N14" s="58"/>
      <c r="O14" s="58"/>
      <c r="P14" s="58"/>
      <c r="Q14" s="58"/>
      <c r="R14" s="58"/>
    </row>
    <row r="15" spans="1:18" ht="14.25" customHeight="1" hidden="1">
      <c r="A15" s="47"/>
      <c r="B15" s="59"/>
      <c r="C15" s="418"/>
      <c r="D15" s="419"/>
      <c r="E15" s="352"/>
      <c r="F15" s="51"/>
      <c r="G15" s="51"/>
      <c r="H15" s="51" t="s">
        <v>105</v>
      </c>
      <c r="I15" s="51"/>
      <c r="J15" s="55"/>
      <c r="K15" s="55"/>
      <c r="L15" s="58"/>
      <c r="M15" s="58"/>
      <c r="N15" s="58"/>
      <c r="O15" s="58"/>
      <c r="P15" s="58"/>
      <c r="Q15" s="58"/>
      <c r="R15" s="58"/>
    </row>
    <row r="16" spans="1:18" ht="3.75" customHeight="1" hidden="1">
      <c r="A16" s="47"/>
      <c r="B16" s="61"/>
      <c r="C16" s="50"/>
      <c r="D16" s="50"/>
      <c r="E16" s="50"/>
      <c r="F16" s="50"/>
      <c r="G16" s="50"/>
      <c r="H16" s="50"/>
      <c r="I16" s="50"/>
      <c r="J16" s="55"/>
      <c r="K16" s="55"/>
      <c r="L16" s="58"/>
      <c r="M16" s="58"/>
      <c r="N16" s="58"/>
      <c r="O16" s="58"/>
      <c r="P16" s="58"/>
      <c r="Q16" s="58"/>
      <c r="R16" s="58"/>
    </row>
    <row r="17" spans="1:18" ht="13.5" customHeight="1" hidden="1">
      <c r="A17" s="47"/>
      <c r="B17" s="50"/>
      <c r="C17" s="50"/>
      <c r="D17" s="50"/>
      <c r="E17" s="50"/>
      <c r="F17" s="50"/>
      <c r="G17" s="50"/>
      <c r="H17" s="50"/>
      <c r="I17" s="50"/>
      <c r="J17" s="55"/>
      <c r="K17" s="55"/>
      <c r="L17" s="58"/>
      <c r="M17" s="58"/>
      <c r="N17" s="58"/>
      <c r="O17" s="58"/>
      <c r="P17" s="58"/>
      <c r="Q17" s="58"/>
      <c r="R17" s="58"/>
    </row>
    <row r="18" spans="1:18" ht="0.75" customHeight="1" hidden="1">
      <c r="A18" s="47"/>
      <c r="B18" s="50"/>
      <c r="C18" s="50"/>
      <c r="D18" s="50"/>
      <c r="E18" s="50"/>
      <c r="F18" s="50"/>
      <c r="G18" s="50"/>
      <c r="H18" s="50"/>
      <c r="I18" s="50"/>
      <c r="J18" s="55"/>
      <c r="K18" s="55"/>
      <c r="L18" s="58"/>
      <c r="M18" s="58"/>
      <c r="N18" s="58"/>
      <c r="O18" s="58"/>
      <c r="P18" s="58"/>
      <c r="Q18" s="58"/>
      <c r="R18" s="58"/>
    </row>
    <row r="19" spans="1:18" ht="14.25" customHeight="1" hidden="1" thickBot="1">
      <c r="A19" s="47"/>
      <c r="B19" s="50"/>
      <c r="C19" s="50"/>
      <c r="D19" s="50"/>
      <c r="E19" s="50"/>
      <c r="F19" s="50"/>
      <c r="G19" s="50"/>
      <c r="H19" s="50"/>
      <c r="I19" s="50"/>
      <c r="J19" s="55"/>
      <c r="K19" s="55"/>
      <c r="L19" s="58"/>
      <c r="M19" s="58"/>
      <c r="N19" s="58"/>
      <c r="O19" s="58"/>
      <c r="P19" s="58"/>
      <c r="Q19" s="58"/>
      <c r="R19" s="58"/>
    </row>
    <row r="20" spans="1:18" ht="0.75" customHeight="1" hidden="1">
      <c r="A20" s="47"/>
      <c r="B20" s="50"/>
      <c r="C20" s="50"/>
      <c r="D20" s="50"/>
      <c r="E20" s="50"/>
      <c r="F20" s="50"/>
      <c r="G20" s="50"/>
      <c r="H20" s="50"/>
      <c r="I20" s="50"/>
      <c r="J20" s="55"/>
      <c r="K20" s="55"/>
      <c r="L20" s="58"/>
      <c r="M20" s="58"/>
      <c r="N20" s="58"/>
      <c r="O20" s="58"/>
      <c r="P20" s="58"/>
      <c r="Q20" s="58"/>
      <c r="R20" s="58"/>
    </row>
    <row r="21" spans="1:18" ht="19.5" hidden="1" thickBot="1">
      <c r="A21" s="47"/>
      <c r="B21" s="50"/>
      <c r="C21" s="50"/>
      <c r="D21" s="50"/>
      <c r="E21" s="50"/>
      <c r="F21" s="50"/>
      <c r="G21" s="62" t="s">
        <v>130</v>
      </c>
      <c r="H21" s="63" t="s">
        <v>85</v>
      </c>
      <c r="I21" s="50"/>
      <c r="J21" s="55"/>
      <c r="K21" s="55"/>
      <c r="L21" s="58"/>
      <c r="M21" s="58"/>
      <c r="N21" s="58"/>
      <c r="O21" s="58"/>
      <c r="P21" s="58"/>
      <c r="Q21" s="58"/>
      <c r="R21" s="58"/>
    </row>
    <row r="22" spans="1:18" ht="18.75" hidden="1">
      <c r="A22" s="47"/>
      <c r="B22" s="64" t="s">
        <v>63</v>
      </c>
      <c r="C22" s="64"/>
      <c r="D22" s="64"/>
      <c r="E22" s="64"/>
      <c r="F22" s="53"/>
      <c r="G22" s="50">
        <v>347.8</v>
      </c>
      <c r="H22" s="50">
        <v>7.55</v>
      </c>
      <c r="I22" s="54">
        <f>G22*H22</f>
        <v>2625.89</v>
      </c>
      <c r="J22" s="55"/>
      <c r="K22" s="55"/>
      <c r="L22" s="58"/>
      <c r="M22" s="58"/>
      <c r="N22" s="58"/>
      <c r="O22" s="58"/>
      <c r="P22" s="58"/>
      <c r="Q22" s="58"/>
      <c r="R22" s="58"/>
    </row>
    <row r="23" spans="1:18" ht="18.75" hidden="1">
      <c r="A23" s="47"/>
      <c r="B23" s="64" t="s">
        <v>64</v>
      </c>
      <c r="C23" s="64"/>
      <c r="D23" s="64"/>
      <c r="E23" s="64"/>
      <c r="F23" s="50"/>
      <c r="G23" s="50"/>
      <c r="H23" s="50"/>
      <c r="I23" s="50"/>
      <c r="J23" s="55"/>
      <c r="K23" s="55"/>
      <c r="L23" s="58"/>
      <c r="M23" s="58"/>
      <c r="N23" s="58"/>
      <c r="O23" s="58"/>
      <c r="P23" s="58"/>
      <c r="Q23" s="58"/>
      <c r="R23" s="58"/>
    </row>
    <row r="24" spans="1:18" ht="2.25" customHeight="1" hidden="1">
      <c r="A24" s="47"/>
      <c r="B24" s="64" t="s">
        <v>65</v>
      </c>
      <c r="C24" s="64" t="s">
        <v>66</v>
      </c>
      <c r="D24" s="64"/>
      <c r="E24" s="64"/>
      <c r="F24" s="50"/>
      <c r="G24" s="50"/>
      <c r="H24" s="50"/>
      <c r="I24" s="50"/>
      <c r="J24" s="55"/>
      <c r="K24" s="55"/>
      <c r="L24" s="58"/>
      <c r="M24" s="58"/>
      <c r="N24" s="58"/>
      <c r="O24" s="58"/>
      <c r="P24" s="58"/>
      <c r="Q24" s="58"/>
      <c r="R24" s="58"/>
    </row>
    <row r="25" spans="1:18" ht="14.25" customHeight="1" hidden="1">
      <c r="A25" s="47"/>
      <c r="B25" s="64" t="s">
        <v>67</v>
      </c>
      <c r="C25" s="64"/>
      <c r="D25" s="64"/>
      <c r="E25" s="64"/>
      <c r="F25" s="50"/>
      <c r="G25" s="50"/>
      <c r="H25" s="50"/>
      <c r="I25" s="50"/>
      <c r="J25" s="55"/>
      <c r="K25" s="55"/>
      <c r="L25" s="58"/>
      <c r="M25" s="58"/>
      <c r="N25" s="58"/>
      <c r="O25" s="58"/>
      <c r="P25" s="58"/>
      <c r="Q25" s="58"/>
      <c r="R25" s="58"/>
    </row>
    <row r="26" spans="1:18" ht="18.75" hidden="1">
      <c r="A26" s="47"/>
      <c r="B26" s="50"/>
      <c r="C26" s="50"/>
      <c r="D26" s="50"/>
      <c r="E26" s="50"/>
      <c r="F26" s="50"/>
      <c r="G26" s="50"/>
      <c r="H26" s="50"/>
      <c r="I26" s="50"/>
      <c r="J26" s="55"/>
      <c r="K26" s="55"/>
      <c r="L26" s="58"/>
      <c r="M26" s="58"/>
      <c r="N26" s="58"/>
      <c r="O26" s="58"/>
      <c r="P26" s="58"/>
      <c r="Q26" s="58"/>
      <c r="R26" s="58"/>
    </row>
    <row r="27" spans="1:18" ht="0.75" customHeight="1" hidden="1">
      <c r="A27" s="47"/>
      <c r="B27" s="50"/>
      <c r="C27" s="50"/>
      <c r="D27" s="50"/>
      <c r="E27" s="50"/>
      <c r="F27" s="50"/>
      <c r="G27" s="50"/>
      <c r="H27" s="50"/>
      <c r="I27" s="50"/>
      <c r="J27" s="55"/>
      <c r="K27" s="55"/>
      <c r="L27" s="58"/>
      <c r="M27" s="58"/>
      <c r="N27" s="58"/>
      <c r="O27" s="58"/>
      <c r="P27" s="58"/>
      <c r="Q27" s="58"/>
      <c r="R27" s="58"/>
    </row>
    <row r="28" spans="1:18" ht="3.75" customHeight="1" hidden="1">
      <c r="A28" s="47"/>
      <c r="B28" s="50"/>
      <c r="C28" s="50"/>
      <c r="D28" s="50"/>
      <c r="E28" s="50"/>
      <c r="F28" s="50"/>
      <c r="G28" s="50"/>
      <c r="H28" s="50"/>
      <c r="I28" s="50"/>
      <c r="J28" s="55"/>
      <c r="K28" s="55"/>
      <c r="L28" s="58"/>
      <c r="M28" s="58"/>
      <c r="N28" s="58"/>
      <c r="O28" s="58"/>
      <c r="P28" s="58"/>
      <c r="Q28" s="58"/>
      <c r="R28" s="58"/>
    </row>
    <row r="29" spans="1:18" ht="18.75" hidden="1">
      <c r="A29" s="47"/>
      <c r="B29" s="50"/>
      <c r="C29" s="50"/>
      <c r="D29" s="50"/>
      <c r="E29" s="50"/>
      <c r="F29" s="50"/>
      <c r="G29" s="50"/>
      <c r="H29" s="50"/>
      <c r="I29" s="50"/>
      <c r="J29" s="55"/>
      <c r="K29" s="55"/>
      <c r="L29" s="58"/>
      <c r="M29" s="58"/>
      <c r="N29" s="58"/>
      <c r="O29" s="58"/>
      <c r="P29" s="58"/>
      <c r="Q29" s="58"/>
      <c r="R29" s="58"/>
    </row>
    <row r="30" spans="1:18" ht="0.75" customHeight="1" hidden="1">
      <c r="A30" s="47"/>
      <c r="B30" s="50"/>
      <c r="C30" s="50"/>
      <c r="D30" s="50"/>
      <c r="E30" s="50"/>
      <c r="F30" s="50"/>
      <c r="G30" s="50"/>
      <c r="H30" s="50"/>
      <c r="I30" s="50"/>
      <c r="J30" s="55"/>
      <c r="K30" s="55"/>
      <c r="L30" s="58"/>
      <c r="M30" s="58"/>
      <c r="N30" s="58"/>
      <c r="O30" s="58"/>
      <c r="P30" s="58"/>
      <c r="Q30" s="58"/>
      <c r="R30" s="58"/>
    </row>
    <row r="31" spans="1:18" ht="18.75" hidden="1">
      <c r="A31" s="47"/>
      <c r="B31" s="50"/>
      <c r="C31" s="50"/>
      <c r="D31" s="50"/>
      <c r="E31" s="50"/>
      <c r="F31" s="50"/>
      <c r="G31" s="50"/>
      <c r="H31" s="50"/>
      <c r="I31" s="50"/>
      <c r="J31" s="55"/>
      <c r="K31" s="55"/>
      <c r="L31" s="58"/>
      <c r="M31" s="58"/>
      <c r="N31" s="58"/>
      <c r="O31" s="58"/>
      <c r="P31" s="58"/>
      <c r="Q31" s="58"/>
      <c r="R31" s="58"/>
    </row>
    <row r="32" spans="1:18" ht="18.75" hidden="1">
      <c r="A32" s="47"/>
      <c r="B32" s="50"/>
      <c r="C32" s="50"/>
      <c r="D32" s="50"/>
      <c r="E32" s="50"/>
      <c r="F32" s="50"/>
      <c r="G32" s="50"/>
      <c r="H32" s="50"/>
      <c r="I32" s="50"/>
      <c r="J32" s="55"/>
      <c r="K32" s="55"/>
      <c r="L32" s="58"/>
      <c r="M32" s="58"/>
      <c r="N32" s="58"/>
      <c r="O32" s="58"/>
      <c r="P32" s="58"/>
      <c r="Q32" s="58"/>
      <c r="R32" s="58"/>
    </row>
    <row r="33" spans="1:18" ht="18.75" hidden="1">
      <c r="A33" s="47"/>
      <c r="B33" s="50"/>
      <c r="C33" s="50"/>
      <c r="D33" s="50"/>
      <c r="E33" s="50"/>
      <c r="F33" s="50"/>
      <c r="G33" s="51"/>
      <c r="H33" s="51"/>
      <c r="I33" s="65"/>
      <c r="J33" s="55"/>
      <c r="K33" s="55"/>
      <c r="L33" s="58"/>
      <c r="M33" s="58"/>
      <c r="N33" s="58"/>
      <c r="O33" s="58"/>
      <c r="P33" s="58"/>
      <c r="Q33" s="58"/>
      <c r="R33" s="58"/>
    </row>
    <row r="34" spans="1:18" ht="18.75" hidden="1">
      <c r="A34" s="47"/>
      <c r="B34" s="50"/>
      <c r="C34" s="50"/>
      <c r="D34" s="50"/>
      <c r="E34" s="50"/>
      <c r="F34" s="50"/>
      <c r="G34" s="50"/>
      <c r="H34" s="50" t="s">
        <v>18</v>
      </c>
      <c r="I34" s="66">
        <f>SUM(I17:I33)</f>
        <v>2625.89</v>
      </c>
      <c r="J34" s="55"/>
      <c r="K34" s="55"/>
      <c r="L34" s="58"/>
      <c r="M34" s="58"/>
      <c r="N34" s="58"/>
      <c r="O34" s="58"/>
      <c r="P34" s="58"/>
      <c r="Q34" s="58"/>
      <c r="R34" s="58"/>
    </row>
    <row r="35" spans="1:11" ht="15">
      <c r="A35" s="420" t="s">
        <v>131</v>
      </c>
      <c r="B35" s="420"/>
      <c r="C35" s="420"/>
      <c r="D35" s="420"/>
      <c r="E35" s="420"/>
      <c r="F35" s="420"/>
      <c r="G35" s="420"/>
      <c r="H35" s="420"/>
      <c r="I35" s="420"/>
      <c r="J35" s="420"/>
      <c r="K35" s="420"/>
    </row>
    <row r="36" spans="1:30" ht="15">
      <c r="A36" s="420"/>
      <c r="B36" s="420"/>
      <c r="C36" s="420"/>
      <c r="D36" s="420"/>
      <c r="E36" s="420"/>
      <c r="F36" s="420"/>
      <c r="G36" s="420"/>
      <c r="H36" s="420"/>
      <c r="I36" s="420"/>
      <c r="J36" s="420"/>
      <c r="K36" s="420"/>
      <c r="V36" s="58"/>
      <c r="W36" s="58"/>
      <c r="X36" s="58"/>
      <c r="Y36" s="58"/>
      <c r="Z36" s="58"/>
      <c r="AA36" s="58"/>
      <c r="AB36" s="58"/>
      <c r="AC36" s="58"/>
      <c r="AD36" s="58"/>
    </row>
    <row r="37" spans="1:30" ht="18.75" hidden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V37" s="58"/>
      <c r="W37" s="58"/>
      <c r="X37" s="58"/>
      <c r="Y37" s="58"/>
      <c r="Z37" s="58"/>
      <c r="AA37" s="58"/>
      <c r="AB37" s="58"/>
      <c r="AC37" s="58"/>
      <c r="AD37" s="58"/>
    </row>
    <row r="38" spans="1:30" ht="18.75" hidden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V38" s="58"/>
      <c r="W38" s="58"/>
      <c r="X38" s="58"/>
      <c r="Y38" s="58"/>
      <c r="Z38" s="58"/>
      <c r="AA38" s="58"/>
      <c r="AB38" s="58"/>
      <c r="AC38" s="58"/>
      <c r="AD38" s="58"/>
    </row>
    <row r="39" spans="1:30" ht="18.75">
      <c r="A39" s="67"/>
      <c r="B39" s="68"/>
      <c r="C39" s="68"/>
      <c r="D39" s="68"/>
      <c r="E39" s="68"/>
      <c r="F39" s="68"/>
      <c r="G39" s="68"/>
      <c r="H39" s="67"/>
      <c r="I39" s="67"/>
      <c r="J39" s="47"/>
      <c r="K39" s="47"/>
      <c r="V39" s="58"/>
      <c r="W39" s="464"/>
      <c r="X39" s="464"/>
      <c r="Y39" s="464"/>
      <c r="Z39" s="464"/>
      <c r="AA39" s="464"/>
      <c r="AB39" s="58"/>
      <c r="AC39" s="58"/>
      <c r="AD39" s="58"/>
    </row>
    <row r="40" spans="1:30" ht="18.75">
      <c r="A40" s="67"/>
      <c r="B40" s="67" t="s">
        <v>132</v>
      </c>
      <c r="C40" s="68"/>
      <c r="D40" s="68"/>
      <c r="E40" s="68"/>
      <c r="F40" s="68"/>
      <c r="G40" s="67"/>
      <c r="H40" s="68"/>
      <c r="I40" s="67"/>
      <c r="J40" s="47"/>
      <c r="K40" s="47"/>
      <c r="V40" s="262"/>
      <c r="W40" s="263"/>
      <c r="X40" s="263"/>
      <c r="Y40" s="263"/>
      <c r="Z40" s="263"/>
      <c r="AA40" s="263"/>
      <c r="AB40" s="58"/>
      <c r="AC40" s="58"/>
      <c r="AD40" s="58"/>
    </row>
    <row r="41" spans="1:30" ht="18.75">
      <c r="A41" s="67"/>
      <c r="B41" s="68" t="s">
        <v>133</v>
      </c>
      <c r="C41" s="67" t="s">
        <v>239</v>
      </c>
      <c r="D41" s="67"/>
      <c r="E41" s="67"/>
      <c r="F41" s="68"/>
      <c r="G41" s="67"/>
      <c r="H41" s="68"/>
      <c r="I41" s="67"/>
      <c r="J41" s="47"/>
      <c r="K41" s="47"/>
      <c r="V41" s="264"/>
      <c r="W41" s="265"/>
      <c r="X41" s="265"/>
      <c r="Y41" s="265"/>
      <c r="Z41" s="265"/>
      <c r="AA41" s="265"/>
      <c r="AB41" s="58"/>
      <c r="AC41" s="58"/>
      <c r="AD41" s="58"/>
    </row>
    <row r="42" spans="1:30" ht="18.75">
      <c r="A42" s="67"/>
      <c r="B42" s="68" t="s">
        <v>135</v>
      </c>
      <c r="C42" s="69">
        <v>366.4</v>
      </c>
      <c r="D42" s="67" t="s">
        <v>136</v>
      </c>
      <c r="E42" s="67"/>
      <c r="F42" s="68"/>
      <c r="G42" s="67"/>
      <c r="H42" s="68"/>
      <c r="I42" s="67"/>
      <c r="J42" s="47"/>
      <c r="K42" s="47"/>
      <c r="V42" s="264"/>
      <c r="W42" s="266"/>
      <c r="X42" s="266"/>
      <c r="Y42" s="266"/>
      <c r="Z42" s="265"/>
      <c r="AA42" s="266"/>
      <c r="AB42" s="58"/>
      <c r="AC42" s="58"/>
      <c r="AD42" s="58"/>
    </row>
    <row r="43" spans="1:30" ht="18" customHeight="1">
      <c r="A43" s="67"/>
      <c r="B43" s="68" t="s">
        <v>137</v>
      </c>
      <c r="C43" s="70" t="s">
        <v>184</v>
      </c>
      <c r="D43" s="67" t="s">
        <v>251</v>
      </c>
      <c r="E43" s="67"/>
      <c r="F43" s="67"/>
      <c r="G43" s="68"/>
      <c r="H43" s="68"/>
      <c r="I43" s="67"/>
      <c r="J43" s="47"/>
      <c r="K43" s="47"/>
      <c r="V43" s="264"/>
      <c r="W43" s="266"/>
      <c r="X43" s="266"/>
      <c r="Y43" s="266"/>
      <c r="Z43" s="265"/>
      <c r="AA43" s="267"/>
      <c r="AB43" s="58"/>
      <c r="AC43" s="58"/>
      <c r="AD43" s="58"/>
    </row>
    <row r="44" spans="1:30" ht="18" customHeight="1">
      <c r="A44" s="67"/>
      <c r="B44" s="68"/>
      <c r="C44" s="70"/>
      <c r="D44" s="67"/>
      <c r="E44" s="67"/>
      <c r="F44" s="67"/>
      <c r="G44" s="68"/>
      <c r="H44" s="68"/>
      <c r="I44" s="67"/>
      <c r="J44" s="47"/>
      <c r="K44" s="47"/>
      <c r="V44" s="264"/>
      <c r="W44" s="266"/>
      <c r="X44" s="268"/>
      <c r="Y44" s="268"/>
      <c r="Z44" s="265"/>
      <c r="AA44" s="269"/>
      <c r="AB44" s="58"/>
      <c r="AC44" s="58"/>
      <c r="AD44" s="58"/>
    </row>
    <row r="45" spans="1:30" s="77" customFormat="1" ht="56.25">
      <c r="A45" s="71"/>
      <c r="B45" s="72"/>
      <c r="C45" s="73"/>
      <c r="D45" s="71"/>
      <c r="E45" s="71"/>
      <c r="F45" s="71"/>
      <c r="G45" s="74" t="s">
        <v>140</v>
      </c>
      <c r="H45" s="75" t="s">
        <v>1</v>
      </c>
      <c r="I45" s="75" t="s">
        <v>2</v>
      </c>
      <c r="J45" s="76" t="s">
        <v>141</v>
      </c>
      <c r="K45" s="76" t="s">
        <v>142</v>
      </c>
      <c r="V45" s="264"/>
      <c r="W45" s="266"/>
      <c r="X45" s="266"/>
      <c r="Y45" s="266"/>
      <c r="Z45" s="265"/>
      <c r="AA45" s="267"/>
      <c r="AB45" s="227"/>
      <c r="AC45" s="227"/>
      <c r="AD45" s="227"/>
    </row>
    <row r="46" spans="1:30" ht="18.75">
      <c r="A46" s="67"/>
      <c r="B46" s="68"/>
      <c r="C46" s="70"/>
      <c r="D46" s="67"/>
      <c r="E46" s="67"/>
      <c r="F46" s="67"/>
      <c r="G46" s="78" t="s">
        <v>25</v>
      </c>
      <c r="H46" s="78" t="s">
        <v>25</v>
      </c>
      <c r="I46" s="78" t="s">
        <v>25</v>
      </c>
      <c r="J46" s="79"/>
      <c r="K46" s="79"/>
      <c r="V46" s="264"/>
      <c r="W46" s="266"/>
      <c r="X46" s="266"/>
      <c r="Y46" s="266"/>
      <c r="Z46" s="265"/>
      <c r="AA46" s="267"/>
      <c r="AB46" s="58"/>
      <c r="AC46" s="58"/>
      <c r="AD46" s="58"/>
    </row>
    <row r="47" spans="1:30" ht="33" customHeight="1">
      <c r="A47" s="67"/>
      <c r="B47" s="421" t="s">
        <v>143</v>
      </c>
      <c r="C47" s="421"/>
      <c r="D47" s="421"/>
      <c r="E47" s="421"/>
      <c r="F47" s="421"/>
      <c r="G47" s="80">
        <f>G49+G50</f>
        <v>14.36</v>
      </c>
      <c r="H47" s="337">
        <f>H49+H50</f>
        <v>5261.503999999999</v>
      </c>
      <c r="I47" s="337">
        <f>I49+I50</f>
        <v>3664.7</v>
      </c>
      <c r="J47" s="337">
        <f>J49+J50</f>
        <v>2714.2479999999996</v>
      </c>
      <c r="K47" s="337">
        <f>K49+K50</f>
        <v>950.452</v>
      </c>
      <c r="L47" s="226" t="s">
        <v>223</v>
      </c>
      <c r="M47" s="226" t="s">
        <v>224</v>
      </c>
      <c r="N47" s="316" t="s">
        <v>233</v>
      </c>
      <c r="O47" s="316" t="s">
        <v>234</v>
      </c>
      <c r="P47" s="316" t="s">
        <v>183</v>
      </c>
      <c r="Q47" s="316" t="s">
        <v>235</v>
      </c>
      <c r="R47" s="316" t="s">
        <v>236</v>
      </c>
      <c r="V47" s="264"/>
      <c r="W47" s="266"/>
      <c r="X47" s="266"/>
      <c r="Y47" s="266"/>
      <c r="Z47" s="265"/>
      <c r="AA47" s="267"/>
      <c r="AB47" s="58"/>
      <c r="AC47" s="58"/>
      <c r="AD47" s="58"/>
    </row>
    <row r="48" spans="1:30" ht="18" customHeight="1">
      <c r="A48" s="67"/>
      <c r="B48" s="422" t="s">
        <v>147</v>
      </c>
      <c r="C48" s="423"/>
      <c r="D48" s="423"/>
      <c r="E48" s="423"/>
      <c r="F48" s="424"/>
      <c r="G48" s="80"/>
      <c r="H48" s="84"/>
      <c r="I48" s="84"/>
      <c r="J48" s="79"/>
      <c r="K48" s="79"/>
      <c r="L48" s="310">
        <v>6408.69</v>
      </c>
      <c r="M48" s="310">
        <v>8005.490000000001</v>
      </c>
      <c r="N48" s="225">
        <v>3664.7</v>
      </c>
      <c r="O48" s="225">
        <v>0</v>
      </c>
      <c r="P48" s="225">
        <v>0</v>
      </c>
      <c r="Q48" s="225">
        <v>0</v>
      </c>
      <c r="R48" s="225">
        <v>377.37</v>
      </c>
      <c r="V48" s="264"/>
      <c r="W48" s="266"/>
      <c r="X48" s="266"/>
      <c r="Y48" s="266"/>
      <c r="Z48" s="265"/>
      <c r="AA48" s="267"/>
      <c r="AB48" s="58"/>
      <c r="AC48" s="58"/>
      <c r="AD48" s="58"/>
    </row>
    <row r="49" spans="1:30" ht="18" customHeight="1">
      <c r="A49" s="67"/>
      <c r="B49" s="425" t="s">
        <v>11</v>
      </c>
      <c r="C49" s="425"/>
      <c r="D49" s="425"/>
      <c r="E49" s="425"/>
      <c r="F49" s="425"/>
      <c r="G49" s="80">
        <f>G59</f>
        <v>7.32</v>
      </c>
      <c r="H49" s="84">
        <f>G49*C42</f>
        <v>2682.048</v>
      </c>
      <c r="I49" s="107">
        <f>H49</f>
        <v>2682.048</v>
      </c>
      <c r="J49" s="82">
        <f>H59</f>
        <v>2682.048</v>
      </c>
      <c r="K49" s="82">
        <f>I49-J49</f>
        <v>0</v>
      </c>
      <c r="V49" s="264"/>
      <c r="W49" s="266"/>
      <c r="X49" s="266"/>
      <c r="Y49" s="266"/>
      <c r="Z49" s="265"/>
      <c r="AA49" s="267"/>
      <c r="AB49" s="58"/>
      <c r="AC49" s="58"/>
      <c r="AD49" s="58"/>
    </row>
    <row r="50" spans="1:30" ht="18.75">
      <c r="A50" s="67"/>
      <c r="B50" s="425" t="s">
        <v>27</v>
      </c>
      <c r="C50" s="425"/>
      <c r="D50" s="425"/>
      <c r="E50" s="425"/>
      <c r="F50" s="425"/>
      <c r="G50" s="80">
        <v>7.04</v>
      </c>
      <c r="H50" s="84">
        <f>G50*C42</f>
        <v>2579.4559999999997</v>
      </c>
      <c r="I50" s="107">
        <f>N48+O48-I49</f>
        <v>982.652</v>
      </c>
      <c r="J50" s="82">
        <f>H64</f>
        <v>32.2</v>
      </c>
      <c r="K50" s="82">
        <f>I50-J50</f>
        <v>950.452</v>
      </c>
      <c r="V50" s="264"/>
      <c r="W50" s="266"/>
      <c r="X50" s="266"/>
      <c r="Y50" s="266"/>
      <c r="Z50" s="265"/>
      <c r="AA50" s="267"/>
      <c r="AB50" s="58"/>
      <c r="AC50" s="58"/>
      <c r="AD50" s="58"/>
    </row>
    <row r="51" spans="1:30" ht="39" customHeight="1">
      <c r="A51" s="67"/>
      <c r="B51" s="47"/>
      <c r="C51" s="47"/>
      <c r="D51" s="47"/>
      <c r="E51" s="47"/>
      <c r="F51" s="47"/>
      <c r="G51" s="47"/>
      <c r="H51" s="47"/>
      <c r="I51" s="47"/>
      <c r="J51" s="47"/>
      <c r="K51" s="47"/>
      <c r="V51" s="264"/>
      <c r="W51" s="266"/>
      <c r="X51" s="266"/>
      <c r="Y51" s="266"/>
      <c r="Z51" s="265"/>
      <c r="AA51" s="267"/>
      <c r="AB51" s="58"/>
      <c r="AC51" s="58"/>
      <c r="AD51" s="58"/>
    </row>
    <row r="52" spans="1:30" ht="18" customHeight="1">
      <c r="A52" s="47"/>
      <c r="B52" s="68"/>
      <c r="C52" s="70"/>
      <c r="D52" s="67"/>
      <c r="E52" s="67"/>
      <c r="F52" s="67"/>
      <c r="G52" s="140" t="s">
        <v>178</v>
      </c>
      <c r="H52" s="140" t="s">
        <v>1</v>
      </c>
      <c r="I52" s="140" t="s">
        <v>2</v>
      </c>
      <c r="J52" s="141" t="s">
        <v>179</v>
      </c>
      <c r="K52" s="141" t="s">
        <v>221</v>
      </c>
      <c r="V52" s="264"/>
      <c r="W52" s="266"/>
      <c r="X52" s="266"/>
      <c r="Y52" s="266"/>
      <c r="Z52" s="265"/>
      <c r="AA52" s="267"/>
      <c r="AB52" s="58"/>
      <c r="AC52" s="58"/>
      <c r="AD52" s="58"/>
    </row>
    <row r="53" spans="2:30" s="49" customFormat="1" ht="18" customHeight="1">
      <c r="B53" s="426" t="s">
        <v>177</v>
      </c>
      <c r="C53" s="426"/>
      <c r="D53" s="426"/>
      <c r="E53" s="426"/>
      <c r="F53" s="455"/>
      <c r="G53" s="140">
        <f>'12 15 г'!J53</f>
        <v>377.36999999999983</v>
      </c>
      <c r="H53" s="140">
        <f>P48</f>
        <v>0</v>
      </c>
      <c r="I53" s="140">
        <f>Q48</f>
        <v>0</v>
      </c>
      <c r="J53" s="139">
        <f>G53+H53-I53</f>
        <v>377.36999999999983</v>
      </c>
      <c r="K53" s="139">
        <f>I53</f>
        <v>0</v>
      </c>
      <c r="L53" s="317"/>
      <c r="V53" s="270"/>
      <c r="W53" s="271"/>
      <c r="X53" s="271"/>
      <c r="Y53" s="271"/>
      <c r="Z53" s="271"/>
      <c r="AA53" s="271"/>
      <c r="AB53" s="52"/>
      <c r="AC53" s="52"/>
      <c r="AD53" s="52"/>
    </row>
    <row r="54" spans="1:30" ht="18" customHeight="1">
      <c r="A54" s="47"/>
      <c r="B54" s="90"/>
      <c r="C54" s="90"/>
      <c r="D54" s="167"/>
      <c r="E54" s="167"/>
      <c r="F54" s="167"/>
      <c r="G54" s="91"/>
      <c r="H54" s="92"/>
      <c r="I54" s="92"/>
      <c r="J54" s="93"/>
      <c r="K54" s="244"/>
      <c r="V54" s="58"/>
      <c r="W54" s="58"/>
      <c r="X54" s="58"/>
      <c r="Y54" s="58"/>
      <c r="Z54" s="58"/>
      <c r="AA54" s="58"/>
      <c r="AB54" s="58"/>
      <c r="AC54" s="58"/>
      <c r="AD54" s="58"/>
    </row>
    <row r="55" spans="1:30" ht="38.25" customHeight="1">
      <c r="A55" s="47"/>
      <c r="B55" s="68"/>
      <c r="C55" s="70"/>
      <c r="D55" s="67"/>
      <c r="E55" s="67"/>
      <c r="F55" s="67"/>
      <c r="G55" s="68"/>
      <c r="H55" s="68"/>
      <c r="I55" s="67"/>
      <c r="J55" s="47"/>
      <c r="K55" s="47"/>
      <c r="V55" s="58"/>
      <c r="W55" s="58"/>
      <c r="X55" s="58"/>
      <c r="Y55" s="58"/>
      <c r="Z55" s="58"/>
      <c r="AA55" s="58"/>
      <c r="AB55" s="58"/>
      <c r="AC55" s="58"/>
      <c r="AD55" s="58"/>
    </row>
    <row r="56" spans="1:11" ht="18.75">
      <c r="A56" s="67"/>
      <c r="B56" s="47"/>
      <c r="C56" s="95"/>
      <c r="D56" s="96"/>
      <c r="E56" s="96"/>
      <c r="F56" s="96"/>
      <c r="G56" s="97" t="s">
        <v>140</v>
      </c>
      <c r="H56" s="97" t="s">
        <v>149</v>
      </c>
      <c r="I56" s="67"/>
      <c r="J56" s="47"/>
      <c r="K56" s="47"/>
    </row>
    <row r="57" spans="1:11" ht="18.75">
      <c r="A57" s="67"/>
      <c r="B57" s="47"/>
      <c r="C57" s="95"/>
      <c r="D57" s="96"/>
      <c r="E57" s="96"/>
      <c r="F57" s="96"/>
      <c r="G57" s="78" t="s">
        <v>25</v>
      </c>
      <c r="H57" s="78" t="s">
        <v>25</v>
      </c>
      <c r="I57" s="67"/>
      <c r="J57" s="47"/>
      <c r="K57" s="47"/>
    </row>
    <row r="58" spans="1:13" ht="36.75" customHeight="1">
      <c r="A58" s="98" t="s">
        <v>150</v>
      </c>
      <c r="B58" s="456" t="s">
        <v>176</v>
      </c>
      <c r="C58" s="457"/>
      <c r="D58" s="457"/>
      <c r="E58" s="457"/>
      <c r="F58" s="457"/>
      <c r="G58" s="50"/>
      <c r="H58" s="81">
        <f>ROUND(H59+H64,2)</f>
        <v>2714.25</v>
      </c>
      <c r="I58" s="67"/>
      <c r="J58" s="47"/>
      <c r="K58" s="47"/>
      <c r="L58" s="354"/>
      <c r="M58" s="355"/>
    </row>
    <row r="59" spans="1:12" ht="18.75">
      <c r="A59" s="100" t="s">
        <v>152</v>
      </c>
      <c r="B59" s="428" t="s">
        <v>153</v>
      </c>
      <c r="C59" s="429"/>
      <c r="D59" s="429"/>
      <c r="E59" s="429"/>
      <c r="F59" s="430"/>
      <c r="G59" s="318">
        <f>G60+G61+G62+G63</f>
        <v>7.32</v>
      </c>
      <c r="H59" s="349">
        <f>SUM(H60:H63)</f>
        <v>2682.048</v>
      </c>
      <c r="I59" s="67"/>
      <c r="J59" s="47"/>
      <c r="K59" s="47"/>
      <c r="L59" s="354"/>
    </row>
    <row r="60" spans="1:12" ht="34.5" customHeight="1">
      <c r="A60" s="350" t="s">
        <v>154</v>
      </c>
      <c r="B60" s="431" t="s">
        <v>155</v>
      </c>
      <c r="C60" s="432"/>
      <c r="D60" s="432"/>
      <c r="E60" s="432"/>
      <c r="F60" s="432"/>
      <c r="G60" s="348">
        <v>1.53</v>
      </c>
      <c r="H60" s="349">
        <f>G60*C$42</f>
        <v>560.592</v>
      </c>
      <c r="I60" s="67"/>
      <c r="J60" s="47"/>
      <c r="K60" s="106"/>
      <c r="L60" s="354"/>
    </row>
    <row r="61" spans="1:12" ht="34.5" customHeight="1">
      <c r="A61" s="324" t="s">
        <v>156</v>
      </c>
      <c r="B61" s="465" t="s">
        <v>157</v>
      </c>
      <c r="C61" s="466"/>
      <c r="D61" s="466"/>
      <c r="E61" s="466"/>
      <c r="F61" s="467"/>
      <c r="G61" s="325">
        <v>2.3</v>
      </c>
      <c r="H61" s="349">
        <f>G61*C$42</f>
        <v>842.7199999999999</v>
      </c>
      <c r="I61" s="67"/>
      <c r="J61" s="47"/>
      <c r="K61" s="47"/>
      <c r="L61" s="354"/>
    </row>
    <row r="62" spans="1:13" ht="34.5" customHeight="1">
      <c r="A62" s="324" t="s">
        <v>158</v>
      </c>
      <c r="B62" s="465" t="s">
        <v>159</v>
      </c>
      <c r="C62" s="466"/>
      <c r="D62" s="466"/>
      <c r="E62" s="466"/>
      <c r="F62" s="467"/>
      <c r="G62" s="325">
        <v>1.49</v>
      </c>
      <c r="H62" s="349">
        <f>G62*C$42</f>
        <v>545.9359999999999</v>
      </c>
      <c r="I62" s="67"/>
      <c r="J62" s="47"/>
      <c r="K62" s="47"/>
      <c r="L62" s="354"/>
      <c r="M62" s="354"/>
    </row>
    <row r="63" spans="1:12" ht="18.75" customHeight="1">
      <c r="A63" s="350" t="s">
        <v>160</v>
      </c>
      <c r="B63" s="434" t="s">
        <v>161</v>
      </c>
      <c r="C63" s="434"/>
      <c r="D63" s="434"/>
      <c r="E63" s="434"/>
      <c r="F63" s="434"/>
      <c r="G63" s="97">
        <v>2</v>
      </c>
      <c r="H63" s="349">
        <f>G63*C$42</f>
        <v>732.8</v>
      </c>
      <c r="I63" s="67"/>
      <c r="J63" s="47"/>
      <c r="K63" s="47"/>
      <c r="L63" s="354"/>
    </row>
    <row r="64" spans="1:13" ht="18.75">
      <c r="A64" s="81" t="s">
        <v>162</v>
      </c>
      <c r="B64" s="437" t="s">
        <v>163</v>
      </c>
      <c r="C64" s="438"/>
      <c r="D64" s="438"/>
      <c r="E64" s="438"/>
      <c r="F64" s="438"/>
      <c r="G64" s="81"/>
      <c r="H64" s="81">
        <f>SUM(H65:H68)</f>
        <v>32.2</v>
      </c>
      <c r="I64" s="67"/>
      <c r="J64" s="47"/>
      <c r="K64" s="47"/>
      <c r="L64" s="354"/>
      <c r="M64" s="355"/>
    </row>
    <row r="65" spans="1:11" ht="18.75" customHeight="1">
      <c r="A65" s="108"/>
      <c r="B65" s="439" t="s">
        <v>182</v>
      </c>
      <c r="C65" s="432"/>
      <c r="D65" s="432"/>
      <c r="E65" s="432"/>
      <c r="F65" s="432"/>
      <c r="G65" s="109"/>
      <c r="H65" s="109"/>
      <c r="I65" s="67"/>
      <c r="J65" s="47"/>
      <c r="K65" s="47"/>
    </row>
    <row r="66" spans="1:11" ht="18.75" customHeight="1">
      <c r="A66" s="108"/>
      <c r="B66" s="440" t="s">
        <v>250</v>
      </c>
      <c r="C66" s="441"/>
      <c r="D66" s="441"/>
      <c r="E66" s="441"/>
      <c r="F66" s="442"/>
      <c r="G66" s="107"/>
      <c r="H66" s="110">
        <v>32.2</v>
      </c>
      <c r="I66" s="67"/>
      <c r="J66" s="47"/>
      <c r="K66" s="47"/>
    </row>
    <row r="67" spans="1:11" ht="15" customHeight="1">
      <c r="A67" s="108"/>
      <c r="B67" s="440" t="s">
        <v>175</v>
      </c>
      <c r="C67" s="441"/>
      <c r="D67" s="441"/>
      <c r="E67" s="441"/>
      <c r="F67" s="442"/>
      <c r="G67" s="107"/>
      <c r="H67" s="110"/>
      <c r="I67" s="67"/>
      <c r="J67" s="47"/>
      <c r="K67" s="47"/>
    </row>
    <row r="68" spans="1:11" ht="18.75" customHeight="1">
      <c r="A68" s="108"/>
      <c r="B68" s="440" t="s">
        <v>175</v>
      </c>
      <c r="C68" s="441"/>
      <c r="D68" s="441"/>
      <c r="E68" s="441"/>
      <c r="F68" s="442"/>
      <c r="G68" s="107"/>
      <c r="H68" s="110"/>
      <c r="I68" s="67"/>
      <c r="J68" s="47"/>
      <c r="K68" s="47"/>
    </row>
    <row r="69" spans="1:11" ht="18.75">
      <c r="A69" s="108"/>
      <c r="B69" s="111"/>
      <c r="C69" s="112"/>
      <c r="D69" s="112"/>
      <c r="E69" s="112"/>
      <c r="F69" s="112"/>
      <c r="G69" s="114"/>
      <c r="H69" s="67"/>
      <c r="I69" s="67"/>
      <c r="J69" s="47"/>
      <c r="K69" s="47"/>
    </row>
    <row r="70" spans="1:11" ht="18.75">
      <c r="A70" s="108"/>
      <c r="B70" s="111"/>
      <c r="C70" s="112"/>
      <c r="D70" s="112"/>
      <c r="E70" s="112"/>
      <c r="F70" s="112"/>
      <c r="G70" s="443" t="s">
        <v>27</v>
      </c>
      <c r="H70" s="444"/>
      <c r="I70" s="452" t="s">
        <v>148</v>
      </c>
      <c r="J70" s="444"/>
      <c r="K70" s="47"/>
    </row>
    <row r="71" spans="1:11" ht="18.75">
      <c r="A71" s="108"/>
      <c r="B71" s="111"/>
      <c r="C71" s="112"/>
      <c r="D71" s="112"/>
      <c r="E71" s="112"/>
      <c r="F71" s="112"/>
      <c r="G71" s="453" t="s">
        <v>25</v>
      </c>
      <c r="H71" s="454"/>
      <c r="I71" s="453" t="s">
        <v>25</v>
      </c>
      <c r="J71" s="454"/>
      <c r="K71" s="47"/>
    </row>
    <row r="72" spans="1:13" s="58" customFormat="1" ht="18.75">
      <c r="A72" s="108"/>
      <c r="B72" s="461" t="s">
        <v>228</v>
      </c>
      <c r="C72" s="462"/>
      <c r="D72" s="462"/>
      <c r="E72" s="462"/>
      <c r="F72" s="463"/>
      <c r="G72" s="435">
        <f>'12 15 г'!G73:H73</f>
        <v>-42400.11</v>
      </c>
      <c r="H72" s="447"/>
      <c r="I72" s="435">
        <f>'12 15 г'!I73:J73</f>
        <v>0</v>
      </c>
      <c r="J72" s="447"/>
      <c r="K72" s="55"/>
      <c r="L72" s="115" t="s">
        <v>168</v>
      </c>
      <c r="M72" s="115" t="s">
        <v>169</v>
      </c>
    </row>
    <row r="73" spans="1:13" ht="18.75">
      <c r="A73" s="68"/>
      <c r="B73" s="461" t="s">
        <v>229</v>
      </c>
      <c r="C73" s="462"/>
      <c r="D73" s="462"/>
      <c r="E73" s="462"/>
      <c r="F73" s="463"/>
      <c r="G73" s="435">
        <f>G72+I47-H58+K53</f>
        <v>-41449.66</v>
      </c>
      <c r="H73" s="447"/>
      <c r="I73" s="448">
        <f>I72+I53-K53</f>
        <v>0</v>
      </c>
      <c r="J73" s="447"/>
      <c r="K73" s="47"/>
      <c r="L73" s="85">
        <f>G73</f>
        <v>-41449.66</v>
      </c>
      <c r="M73" s="85">
        <f>I73</f>
        <v>0</v>
      </c>
    </row>
    <row r="74" spans="1:11" ht="18.75">
      <c r="A74" s="67"/>
      <c r="B74" s="67"/>
      <c r="C74" s="67"/>
      <c r="D74" s="67"/>
      <c r="E74" s="67"/>
      <c r="F74" s="67"/>
      <c r="G74" s="69"/>
      <c r="H74" s="69"/>
      <c r="I74" s="67"/>
      <c r="J74" s="47"/>
      <c r="K74" s="47"/>
    </row>
    <row r="75" spans="1:17" ht="4.5" customHeight="1">
      <c r="A75" s="67"/>
      <c r="B75" s="47"/>
      <c r="C75" s="47"/>
      <c r="D75" s="47"/>
      <c r="E75" s="47"/>
      <c r="F75" s="47"/>
      <c r="G75" s="116"/>
      <c r="H75" s="117" t="s">
        <v>171</v>
      </c>
      <c r="I75" s="67"/>
      <c r="J75" s="47"/>
      <c r="K75" s="47"/>
      <c r="L75" s="459"/>
      <c r="M75" s="460"/>
      <c r="N75" s="460"/>
      <c r="O75" s="460"/>
      <c r="P75" s="460"/>
      <c r="Q75" s="460"/>
    </row>
    <row r="76" spans="1:17" ht="18.75">
      <c r="A76" s="67"/>
      <c r="B76" s="111"/>
      <c r="C76" s="112"/>
      <c r="D76" s="112"/>
      <c r="E76" s="112"/>
      <c r="F76" s="112"/>
      <c r="G76" s="453" t="s">
        <v>25</v>
      </c>
      <c r="H76" s="454"/>
      <c r="I76" s="453" t="s">
        <v>25</v>
      </c>
      <c r="J76" s="454"/>
      <c r="K76" s="47"/>
      <c r="L76" s="184"/>
      <c r="M76" s="185"/>
      <c r="N76" s="185"/>
      <c r="O76" s="185"/>
      <c r="P76" s="185"/>
      <c r="Q76" s="185"/>
    </row>
    <row r="77" spans="1:17" ht="18.75">
      <c r="A77" s="67"/>
      <c r="B77" s="445" t="s">
        <v>227</v>
      </c>
      <c r="C77" s="438"/>
      <c r="D77" s="438"/>
      <c r="E77" s="438"/>
      <c r="F77" s="446"/>
      <c r="G77" s="435">
        <f>L48</f>
        <v>6408.69</v>
      </c>
      <c r="H77" s="447"/>
      <c r="I77" s="435">
        <f>M48</f>
        <v>8005.490000000001</v>
      </c>
      <c r="J77" s="447"/>
      <c r="K77" s="47"/>
      <c r="L77" s="222" t="s">
        <v>225</v>
      </c>
      <c r="M77" s="223">
        <f>G77+H47-I47-I77+M78</f>
        <v>0.003999999998995918</v>
      </c>
      <c r="N77" s="185"/>
      <c r="O77" s="185"/>
      <c r="P77" s="185"/>
      <c r="Q77" s="185"/>
    </row>
    <row r="78" spans="1:17" ht="18.75">
      <c r="A78" s="67"/>
      <c r="B78" s="47"/>
      <c r="C78" s="47"/>
      <c r="D78" s="47"/>
      <c r="E78" s="47"/>
      <c r="F78" s="47"/>
      <c r="G78" s="47"/>
      <c r="H78" s="67"/>
      <c r="I78" s="67"/>
      <c r="J78" s="47"/>
      <c r="K78" s="47"/>
      <c r="L78" s="227" t="s">
        <v>226</v>
      </c>
      <c r="M78" s="185">
        <v>0</v>
      </c>
      <c r="N78" s="185"/>
      <c r="O78" s="185"/>
      <c r="P78" s="185"/>
      <c r="Q78" s="185"/>
    </row>
    <row r="79" spans="1:17" ht="18.75">
      <c r="A79" s="221" t="s">
        <v>242</v>
      </c>
      <c r="B79" s="47"/>
      <c r="C79" s="47"/>
      <c r="D79" s="47"/>
      <c r="E79" s="47"/>
      <c r="F79" s="47"/>
      <c r="G79" s="47"/>
      <c r="H79" s="67"/>
      <c r="I79" s="67"/>
      <c r="J79" s="47"/>
      <c r="K79" s="47"/>
      <c r="L79" s="184"/>
      <c r="M79" s="185"/>
      <c r="N79" s="185"/>
      <c r="O79" s="185"/>
      <c r="P79" s="185"/>
      <c r="Q79" s="185"/>
    </row>
    <row r="80" spans="1:17" ht="18.75">
      <c r="A80" s="187" t="s">
        <v>238</v>
      </c>
      <c r="B80" s="47"/>
      <c r="C80" s="47"/>
      <c r="D80" s="47"/>
      <c r="E80" s="47"/>
      <c r="F80" s="47"/>
      <c r="G80" s="47"/>
      <c r="H80" s="67"/>
      <c r="I80" s="228" t="s">
        <v>31</v>
      </c>
      <c r="J80" s="47"/>
      <c r="K80" s="47"/>
      <c r="L80" s="184"/>
      <c r="M80" s="185"/>
      <c r="N80" s="185"/>
      <c r="O80" s="186"/>
      <c r="P80" s="186"/>
      <c r="Q80" s="185"/>
    </row>
    <row r="81" spans="1:17" ht="18.75">
      <c r="A81" s="187" t="s">
        <v>213</v>
      </c>
      <c r="B81" s="47"/>
      <c r="C81" s="47"/>
      <c r="D81" s="47"/>
      <c r="E81" s="47"/>
      <c r="G81" s="47"/>
      <c r="H81" s="67"/>
      <c r="I81" s="228" t="s">
        <v>173</v>
      </c>
      <c r="J81" s="47"/>
      <c r="L81" s="184"/>
      <c r="M81" s="185"/>
      <c r="N81" s="185"/>
      <c r="O81" s="185"/>
      <c r="P81" s="185"/>
      <c r="Q81" s="185"/>
    </row>
    <row r="82" spans="8:17" ht="18.75">
      <c r="H82" s="47"/>
      <c r="I82" s="47"/>
      <c r="J82" s="47"/>
      <c r="K82" s="47"/>
      <c r="L82" s="184"/>
      <c r="M82" s="128"/>
      <c r="N82" s="58"/>
      <c r="O82" s="58"/>
      <c r="P82" s="58"/>
      <c r="Q82" s="128"/>
    </row>
    <row r="83" spans="1:17" ht="18.7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58"/>
      <c r="M83" s="128"/>
      <c r="N83" s="58"/>
      <c r="O83" s="58"/>
      <c r="P83" s="58"/>
      <c r="Q83" s="58"/>
    </row>
  </sheetData>
  <sheetProtection password="ECC7" sheet="1" formatCells="0" formatColumns="0" formatRows="0" insertColumns="0" insertRows="0" insertHyperlinks="0" deleteColumns="0" deleteRows="0" sort="0" autoFilter="0" pivotTables="0"/>
  <mergeCells count="35">
    <mergeCell ref="B77:F77"/>
    <mergeCell ref="G77:H77"/>
    <mergeCell ref="I77:J77"/>
    <mergeCell ref="B73:F73"/>
    <mergeCell ref="G73:H73"/>
    <mergeCell ref="I73:J73"/>
    <mergeCell ref="L75:Q75"/>
    <mergeCell ref="G76:H76"/>
    <mergeCell ref="I76:J76"/>
    <mergeCell ref="B68:F68"/>
    <mergeCell ref="G70:H70"/>
    <mergeCell ref="I70:J70"/>
    <mergeCell ref="G71:H71"/>
    <mergeCell ref="I71:J71"/>
    <mergeCell ref="B72:F72"/>
    <mergeCell ref="G72:H72"/>
    <mergeCell ref="I72:J72"/>
    <mergeCell ref="B62:F62"/>
    <mergeCell ref="B63:F63"/>
    <mergeCell ref="B64:F64"/>
    <mergeCell ref="B65:F65"/>
    <mergeCell ref="B66:F66"/>
    <mergeCell ref="B67:F67"/>
    <mergeCell ref="B50:F50"/>
    <mergeCell ref="B53:F53"/>
    <mergeCell ref="B58:F58"/>
    <mergeCell ref="B59:F59"/>
    <mergeCell ref="B60:F60"/>
    <mergeCell ref="B61:F61"/>
    <mergeCell ref="C14:D15"/>
    <mergeCell ref="A35:K36"/>
    <mergeCell ref="W39:AA39"/>
    <mergeCell ref="B47:F47"/>
    <mergeCell ref="B48:F48"/>
    <mergeCell ref="B49:F4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8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D83"/>
  <sheetViews>
    <sheetView view="pageBreakPreview" zoomScale="80" zoomScaleSheetLayoutView="80" zoomScalePageLayoutView="0" workbookViewId="0" topLeftCell="A57">
      <selection activeCell="R49" sqref="R49"/>
    </sheetView>
  </sheetViews>
  <sheetFormatPr defaultColWidth="9.140625" defaultRowHeight="15" outlineLevelCol="1"/>
  <cols>
    <col min="1" max="1" width="6.8515625" style="125" customWidth="1"/>
    <col min="2" max="2" width="10.00390625" style="355" customWidth="1"/>
    <col min="3" max="3" width="12.57421875" style="355" customWidth="1"/>
    <col min="4" max="4" width="10.57421875" style="355" customWidth="1"/>
    <col min="5" max="5" width="10.28125" style="355" customWidth="1"/>
    <col min="6" max="6" width="8.00390625" style="355" customWidth="1"/>
    <col min="7" max="7" width="11.140625" style="355" customWidth="1"/>
    <col min="8" max="8" width="13.00390625" style="355" customWidth="1"/>
    <col min="9" max="9" width="12.00390625" style="355" customWidth="1"/>
    <col min="10" max="10" width="14.28125" style="355" customWidth="1"/>
    <col min="11" max="11" width="18.421875" style="355" customWidth="1"/>
    <col min="12" max="12" width="13.421875" style="355" hidden="1" customWidth="1" outlineLevel="1"/>
    <col min="13" max="13" width="10.00390625" style="355" hidden="1" customWidth="1" outlineLevel="1"/>
    <col min="14" max="14" width="11.421875" style="355" hidden="1" customWidth="1" outlineLevel="1"/>
    <col min="15" max="15" width="10.28125" style="355" hidden="1" customWidth="1" outlineLevel="1"/>
    <col min="16" max="16" width="9.8515625" style="355" hidden="1" customWidth="1" outlineLevel="1"/>
    <col min="17" max="17" width="10.00390625" style="355" hidden="1" customWidth="1" outlineLevel="1"/>
    <col min="18" max="18" width="9.57421875" style="355" hidden="1" customWidth="1" outlineLevel="1"/>
    <col min="19" max="19" width="9.140625" style="355" customWidth="1" collapsed="1"/>
    <col min="20" max="20" width="9.28125" style="355" customWidth="1"/>
    <col min="21" max="22" width="9.140625" style="355" customWidth="1"/>
    <col min="23" max="23" width="11.140625" style="355" bestFit="1" customWidth="1"/>
    <col min="24" max="27" width="13.140625" style="355" bestFit="1" customWidth="1"/>
    <col min="28" max="43" width="9.140625" style="355" customWidth="1"/>
    <col min="44" max="44" width="3.7109375" style="355" customWidth="1"/>
    <col min="45" max="16384" width="9.140625" style="355" customWidth="1"/>
  </cols>
  <sheetData>
    <row r="1" spans="1:11" ht="12.75" customHeight="1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.75" hidden="1">
      <c r="A2" s="47"/>
      <c r="B2" s="49" t="s">
        <v>125</v>
      </c>
      <c r="C2" s="49"/>
      <c r="D2" s="49" t="s">
        <v>126</v>
      </c>
      <c r="E2" s="49"/>
      <c r="F2" s="49" t="s">
        <v>127</v>
      </c>
      <c r="G2" s="49"/>
      <c r="H2" s="49"/>
      <c r="I2" s="47"/>
      <c r="J2" s="47"/>
      <c r="K2" s="47"/>
    </row>
    <row r="3" spans="1:11" ht="18.75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.5" customHeight="1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8.75" hidden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8.75" hidden="1">
      <c r="A6" s="47"/>
      <c r="B6" s="50"/>
      <c r="C6" s="51" t="s">
        <v>0</v>
      </c>
      <c r="D6" s="51" t="s">
        <v>1</v>
      </c>
      <c r="E6" s="51"/>
      <c r="F6" s="51" t="s">
        <v>2</v>
      </c>
      <c r="G6" s="51" t="s">
        <v>3</v>
      </c>
      <c r="H6" s="51" t="s">
        <v>4</v>
      </c>
      <c r="I6" s="51" t="s">
        <v>5</v>
      </c>
      <c r="J6" s="51"/>
      <c r="K6" s="52"/>
    </row>
    <row r="7" spans="1:11" ht="18.75" hidden="1">
      <c r="A7" s="47"/>
      <c r="B7" s="50"/>
      <c r="C7" s="51" t="s">
        <v>6</v>
      </c>
      <c r="D7" s="51"/>
      <c r="E7" s="51"/>
      <c r="F7" s="51"/>
      <c r="G7" s="51" t="s">
        <v>7</v>
      </c>
      <c r="H7" s="51" t="s">
        <v>8</v>
      </c>
      <c r="I7" s="51" t="s">
        <v>9</v>
      </c>
      <c r="J7" s="51"/>
      <c r="K7" s="52"/>
    </row>
    <row r="8" spans="1:11" ht="18.75" hidden="1">
      <c r="A8" s="47"/>
      <c r="B8" s="50" t="s">
        <v>128</v>
      </c>
      <c r="C8" s="53">
        <v>48.28</v>
      </c>
      <c r="D8" s="53">
        <v>0</v>
      </c>
      <c r="E8" s="53"/>
      <c r="F8" s="54"/>
      <c r="G8" s="50"/>
      <c r="H8" s="53">
        <v>0</v>
      </c>
      <c r="I8" s="54">
        <v>48.28</v>
      </c>
      <c r="J8" s="50"/>
      <c r="K8" s="55"/>
    </row>
    <row r="9" spans="1:11" ht="18.75" hidden="1">
      <c r="A9" s="47"/>
      <c r="B9" s="50" t="s">
        <v>11</v>
      </c>
      <c r="C9" s="53">
        <v>4790.06</v>
      </c>
      <c r="D9" s="53">
        <v>3707.55</v>
      </c>
      <c r="E9" s="53"/>
      <c r="F9" s="54">
        <v>2795.32</v>
      </c>
      <c r="G9" s="50"/>
      <c r="H9" s="53">
        <v>2795.32</v>
      </c>
      <c r="I9" s="54">
        <v>5702.29</v>
      </c>
      <c r="J9" s="50"/>
      <c r="K9" s="55"/>
    </row>
    <row r="10" spans="1:11" ht="18.75" hidden="1">
      <c r="A10" s="47"/>
      <c r="B10" s="50" t="s">
        <v>12</v>
      </c>
      <c r="C10" s="50"/>
      <c r="D10" s="53">
        <f>SUM(D8:D9)</f>
        <v>3707.55</v>
      </c>
      <c r="E10" s="53"/>
      <c r="F10" s="50"/>
      <c r="G10" s="50"/>
      <c r="H10" s="53">
        <f>SUM(H8:H9)</f>
        <v>2795.32</v>
      </c>
      <c r="I10" s="50"/>
      <c r="J10" s="50"/>
      <c r="K10" s="55"/>
    </row>
    <row r="11" spans="1:11" ht="18.75" hidden="1">
      <c r="A11" s="47"/>
      <c r="B11" s="47" t="s">
        <v>129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7.5" customHeight="1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8.25" customHeight="1" hidden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8" ht="18.75" hidden="1">
      <c r="A14" s="47"/>
      <c r="B14" s="56" t="s">
        <v>95</v>
      </c>
      <c r="C14" s="416" t="s">
        <v>14</v>
      </c>
      <c r="D14" s="417"/>
      <c r="E14" s="356"/>
      <c r="F14" s="51"/>
      <c r="G14" s="51"/>
      <c r="H14" s="51"/>
      <c r="I14" s="51" t="s">
        <v>17</v>
      </c>
      <c r="J14" s="55"/>
      <c r="K14" s="55"/>
      <c r="L14" s="58"/>
      <c r="M14" s="58"/>
      <c r="N14" s="58"/>
      <c r="O14" s="58"/>
      <c r="P14" s="58"/>
      <c r="Q14" s="58"/>
      <c r="R14" s="58"/>
    </row>
    <row r="15" spans="1:18" ht="14.25" customHeight="1" hidden="1">
      <c r="A15" s="47"/>
      <c r="B15" s="59"/>
      <c r="C15" s="418"/>
      <c r="D15" s="419"/>
      <c r="E15" s="357"/>
      <c r="F15" s="51"/>
      <c r="G15" s="51"/>
      <c r="H15" s="51" t="s">
        <v>105</v>
      </c>
      <c r="I15" s="51"/>
      <c r="J15" s="55"/>
      <c r="K15" s="55"/>
      <c r="L15" s="58"/>
      <c r="M15" s="58"/>
      <c r="N15" s="58"/>
      <c r="O15" s="58"/>
      <c r="P15" s="58"/>
      <c r="Q15" s="58"/>
      <c r="R15" s="58"/>
    </row>
    <row r="16" spans="1:18" ht="3.75" customHeight="1" hidden="1">
      <c r="A16" s="47"/>
      <c r="B16" s="61"/>
      <c r="C16" s="50"/>
      <c r="D16" s="50"/>
      <c r="E16" s="50"/>
      <c r="F16" s="50"/>
      <c r="G16" s="50"/>
      <c r="H16" s="50"/>
      <c r="I16" s="50"/>
      <c r="J16" s="55"/>
      <c r="K16" s="55"/>
      <c r="L16" s="58"/>
      <c r="M16" s="58"/>
      <c r="N16" s="58"/>
      <c r="O16" s="58"/>
      <c r="P16" s="58"/>
      <c r="Q16" s="58"/>
      <c r="R16" s="58"/>
    </row>
    <row r="17" spans="1:18" ht="13.5" customHeight="1" hidden="1">
      <c r="A17" s="47"/>
      <c r="B17" s="50"/>
      <c r="C17" s="50"/>
      <c r="D17" s="50"/>
      <c r="E17" s="50"/>
      <c r="F17" s="50"/>
      <c r="G17" s="50"/>
      <c r="H17" s="50"/>
      <c r="I17" s="50"/>
      <c r="J17" s="55"/>
      <c r="K17" s="55"/>
      <c r="L17" s="58"/>
      <c r="M17" s="58"/>
      <c r="N17" s="58"/>
      <c r="O17" s="58"/>
      <c r="P17" s="58"/>
      <c r="Q17" s="58"/>
      <c r="R17" s="58"/>
    </row>
    <row r="18" spans="1:18" ht="0.75" customHeight="1" hidden="1">
      <c r="A18" s="47"/>
      <c r="B18" s="50"/>
      <c r="C18" s="50"/>
      <c r="D18" s="50"/>
      <c r="E18" s="50"/>
      <c r="F18" s="50"/>
      <c r="G18" s="50"/>
      <c r="H18" s="50"/>
      <c r="I18" s="50"/>
      <c r="J18" s="55"/>
      <c r="K18" s="55"/>
      <c r="L18" s="58"/>
      <c r="M18" s="58"/>
      <c r="N18" s="58"/>
      <c r="O18" s="58"/>
      <c r="P18" s="58"/>
      <c r="Q18" s="58"/>
      <c r="R18" s="58"/>
    </row>
    <row r="19" spans="1:18" ht="14.25" customHeight="1" hidden="1" thickBot="1">
      <c r="A19" s="47"/>
      <c r="B19" s="50"/>
      <c r="C19" s="50"/>
      <c r="D19" s="50"/>
      <c r="E19" s="50"/>
      <c r="F19" s="50"/>
      <c r="G19" s="50"/>
      <c r="H19" s="50"/>
      <c r="I19" s="50"/>
      <c r="J19" s="55"/>
      <c r="K19" s="55"/>
      <c r="L19" s="58"/>
      <c r="M19" s="58"/>
      <c r="N19" s="58"/>
      <c r="O19" s="58"/>
      <c r="P19" s="58"/>
      <c r="Q19" s="58"/>
      <c r="R19" s="58"/>
    </row>
    <row r="20" spans="1:18" ht="0.75" customHeight="1" hidden="1">
      <c r="A20" s="47"/>
      <c r="B20" s="50"/>
      <c r="C20" s="50"/>
      <c r="D20" s="50"/>
      <c r="E20" s="50"/>
      <c r="F20" s="50"/>
      <c r="G20" s="50"/>
      <c r="H20" s="50"/>
      <c r="I20" s="50"/>
      <c r="J20" s="55"/>
      <c r="K20" s="55"/>
      <c r="L20" s="58"/>
      <c r="M20" s="58"/>
      <c r="N20" s="58"/>
      <c r="O20" s="58"/>
      <c r="P20" s="58"/>
      <c r="Q20" s="58"/>
      <c r="R20" s="58"/>
    </row>
    <row r="21" spans="1:18" ht="19.5" hidden="1" thickBot="1">
      <c r="A21" s="47"/>
      <c r="B21" s="50"/>
      <c r="C21" s="50"/>
      <c r="D21" s="50"/>
      <c r="E21" s="50"/>
      <c r="F21" s="50"/>
      <c r="G21" s="62" t="s">
        <v>130</v>
      </c>
      <c r="H21" s="63" t="s">
        <v>85</v>
      </c>
      <c r="I21" s="50"/>
      <c r="J21" s="55"/>
      <c r="K21" s="55"/>
      <c r="L21" s="58"/>
      <c r="M21" s="58"/>
      <c r="N21" s="58"/>
      <c r="O21" s="58"/>
      <c r="P21" s="58"/>
      <c r="Q21" s="58"/>
      <c r="R21" s="58"/>
    </row>
    <row r="22" spans="1:18" ht="18.75" hidden="1">
      <c r="A22" s="47"/>
      <c r="B22" s="64" t="s">
        <v>63</v>
      </c>
      <c r="C22" s="64"/>
      <c r="D22" s="64"/>
      <c r="E22" s="64"/>
      <c r="F22" s="53"/>
      <c r="G22" s="50">
        <v>347.8</v>
      </c>
      <c r="H22" s="50">
        <v>7.55</v>
      </c>
      <c r="I22" s="54">
        <f>G22*H22</f>
        <v>2625.89</v>
      </c>
      <c r="J22" s="55"/>
      <c r="K22" s="55"/>
      <c r="L22" s="58"/>
      <c r="M22" s="58"/>
      <c r="N22" s="58"/>
      <c r="O22" s="58"/>
      <c r="P22" s="58"/>
      <c r="Q22" s="58"/>
      <c r="R22" s="58"/>
    </row>
    <row r="23" spans="1:18" ht="18.75" hidden="1">
      <c r="A23" s="47"/>
      <c r="B23" s="64" t="s">
        <v>64</v>
      </c>
      <c r="C23" s="64"/>
      <c r="D23" s="64"/>
      <c r="E23" s="64"/>
      <c r="F23" s="50"/>
      <c r="G23" s="50"/>
      <c r="H23" s="50"/>
      <c r="I23" s="50"/>
      <c r="J23" s="55"/>
      <c r="K23" s="55"/>
      <c r="L23" s="58"/>
      <c r="M23" s="58"/>
      <c r="N23" s="58"/>
      <c r="O23" s="58"/>
      <c r="P23" s="58"/>
      <c r="Q23" s="58"/>
      <c r="R23" s="58"/>
    </row>
    <row r="24" spans="1:18" ht="2.25" customHeight="1" hidden="1">
      <c r="A24" s="47"/>
      <c r="B24" s="64" t="s">
        <v>65</v>
      </c>
      <c r="C24" s="64" t="s">
        <v>66</v>
      </c>
      <c r="D24" s="64"/>
      <c r="E24" s="64"/>
      <c r="F24" s="50"/>
      <c r="G24" s="50"/>
      <c r="H24" s="50"/>
      <c r="I24" s="50"/>
      <c r="J24" s="55"/>
      <c r="K24" s="55"/>
      <c r="L24" s="58"/>
      <c r="M24" s="58"/>
      <c r="N24" s="58"/>
      <c r="O24" s="58"/>
      <c r="P24" s="58"/>
      <c r="Q24" s="58"/>
      <c r="R24" s="58"/>
    </row>
    <row r="25" spans="1:18" ht="14.25" customHeight="1" hidden="1">
      <c r="A25" s="47"/>
      <c r="B25" s="64" t="s">
        <v>67</v>
      </c>
      <c r="C25" s="64"/>
      <c r="D25" s="64"/>
      <c r="E25" s="64"/>
      <c r="F25" s="50"/>
      <c r="G25" s="50"/>
      <c r="H25" s="50"/>
      <c r="I25" s="50"/>
      <c r="J25" s="55"/>
      <c r="K25" s="55"/>
      <c r="L25" s="58"/>
      <c r="M25" s="58"/>
      <c r="N25" s="58"/>
      <c r="O25" s="58"/>
      <c r="P25" s="58"/>
      <c r="Q25" s="58"/>
      <c r="R25" s="58"/>
    </row>
    <row r="26" spans="1:18" ht="18.75" hidden="1">
      <c r="A26" s="47"/>
      <c r="B26" s="50"/>
      <c r="C26" s="50"/>
      <c r="D26" s="50"/>
      <c r="E26" s="50"/>
      <c r="F26" s="50"/>
      <c r="G26" s="50"/>
      <c r="H26" s="50"/>
      <c r="I26" s="50"/>
      <c r="J26" s="55"/>
      <c r="K26" s="55"/>
      <c r="L26" s="58"/>
      <c r="M26" s="58"/>
      <c r="N26" s="58"/>
      <c r="O26" s="58"/>
      <c r="P26" s="58"/>
      <c r="Q26" s="58"/>
      <c r="R26" s="58"/>
    </row>
    <row r="27" spans="1:18" ht="0.75" customHeight="1" hidden="1">
      <c r="A27" s="47"/>
      <c r="B27" s="50"/>
      <c r="C27" s="50"/>
      <c r="D27" s="50"/>
      <c r="E27" s="50"/>
      <c r="F27" s="50"/>
      <c r="G27" s="50"/>
      <c r="H27" s="50"/>
      <c r="I27" s="50"/>
      <c r="J27" s="55"/>
      <c r="K27" s="55"/>
      <c r="L27" s="58"/>
      <c r="M27" s="58"/>
      <c r="N27" s="58"/>
      <c r="O27" s="58"/>
      <c r="P27" s="58"/>
      <c r="Q27" s="58"/>
      <c r="R27" s="58"/>
    </row>
    <row r="28" spans="1:18" ht="3.75" customHeight="1" hidden="1">
      <c r="A28" s="47"/>
      <c r="B28" s="50"/>
      <c r="C28" s="50"/>
      <c r="D28" s="50"/>
      <c r="E28" s="50"/>
      <c r="F28" s="50"/>
      <c r="G28" s="50"/>
      <c r="H28" s="50"/>
      <c r="I28" s="50"/>
      <c r="J28" s="55"/>
      <c r="K28" s="55"/>
      <c r="L28" s="58"/>
      <c r="M28" s="58"/>
      <c r="N28" s="58"/>
      <c r="O28" s="58"/>
      <c r="P28" s="58"/>
      <c r="Q28" s="58"/>
      <c r="R28" s="58"/>
    </row>
    <row r="29" spans="1:18" ht="18.75" hidden="1">
      <c r="A29" s="47"/>
      <c r="B29" s="50"/>
      <c r="C29" s="50"/>
      <c r="D29" s="50"/>
      <c r="E29" s="50"/>
      <c r="F29" s="50"/>
      <c r="G29" s="50"/>
      <c r="H29" s="50"/>
      <c r="I29" s="50"/>
      <c r="J29" s="55"/>
      <c r="K29" s="55"/>
      <c r="L29" s="58"/>
      <c r="M29" s="58"/>
      <c r="N29" s="58"/>
      <c r="O29" s="58"/>
      <c r="P29" s="58"/>
      <c r="Q29" s="58"/>
      <c r="R29" s="58"/>
    </row>
    <row r="30" spans="1:18" ht="0.75" customHeight="1" hidden="1">
      <c r="A30" s="47"/>
      <c r="B30" s="50"/>
      <c r="C30" s="50"/>
      <c r="D30" s="50"/>
      <c r="E30" s="50"/>
      <c r="F30" s="50"/>
      <c r="G30" s="50"/>
      <c r="H30" s="50"/>
      <c r="I30" s="50"/>
      <c r="J30" s="55"/>
      <c r="K30" s="55"/>
      <c r="L30" s="58"/>
      <c r="M30" s="58"/>
      <c r="N30" s="58"/>
      <c r="O30" s="58"/>
      <c r="P30" s="58"/>
      <c r="Q30" s="58"/>
      <c r="R30" s="58"/>
    </row>
    <row r="31" spans="1:18" ht="18.75" hidden="1">
      <c r="A31" s="47"/>
      <c r="B31" s="50"/>
      <c r="C31" s="50"/>
      <c r="D31" s="50"/>
      <c r="E31" s="50"/>
      <c r="F31" s="50"/>
      <c r="G31" s="50"/>
      <c r="H31" s="50"/>
      <c r="I31" s="50"/>
      <c r="J31" s="55"/>
      <c r="K31" s="55"/>
      <c r="L31" s="58"/>
      <c r="M31" s="58"/>
      <c r="N31" s="58"/>
      <c r="O31" s="58"/>
      <c r="P31" s="58"/>
      <c r="Q31" s="58"/>
      <c r="R31" s="58"/>
    </row>
    <row r="32" spans="1:18" ht="18.75" hidden="1">
      <c r="A32" s="47"/>
      <c r="B32" s="50"/>
      <c r="C32" s="50"/>
      <c r="D32" s="50"/>
      <c r="E32" s="50"/>
      <c r="F32" s="50"/>
      <c r="G32" s="50"/>
      <c r="H32" s="50"/>
      <c r="I32" s="50"/>
      <c r="J32" s="55"/>
      <c r="K32" s="55"/>
      <c r="L32" s="58"/>
      <c r="M32" s="58"/>
      <c r="N32" s="58"/>
      <c r="O32" s="58"/>
      <c r="P32" s="58"/>
      <c r="Q32" s="58"/>
      <c r="R32" s="58"/>
    </row>
    <row r="33" spans="1:18" ht="18.75" hidden="1">
      <c r="A33" s="47"/>
      <c r="B33" s="50"/>
      <c r="C33" s="50"/>
      <c r="D33" s="50"/>
      <c r="E33" s="50"/>
      <c r="F33" s="50"/>
      <c r="G33" s="51"/>
      <c r="H33" s="51"/>
      <c r="I33" s="65"/>
      <c r="J33" s="55"/>
      <c r="K33" s="55"/>
      <c r="L33" s="58"/>
      <c r="M33" s="58"/>
      <c r="N33" s="58"/>
      <c r="O33" s="58"/>
      <c r="P33" s="58"/>
      <c r="Q33" s="58"/>
      <c r="R33" s="58"/>
    </row>
    <row r="34" spans="1:18" ht="18.75" hidden="1">
      <c r="A34" s="47"/>
      <c r="B34" s="50"/>
      <c r="C34" s="50"/>
      <c r="D34" s="50"/>
      <c r="E34" s="50"/>
      <c r="F34" s="50"/>
      <c r="G34" s="50"/>
      <c r="H34" s="50" t="s">
        <v>18</v>
      </c>
      <c r="I34" s="66">
        <f>SUM(I17:I33)</f>
        <v>2625.89</v>
      </c>
      <c r="J34" s="55"/>
      <c r="K34" s="55"/>
      <c r="L34" s="58"/>
      <c r="M34" s="58"/>
      <c r="N34" s="58"/>
      <c r="O34" s="58"/>
      <c r="P34" s="58"/>
      <c r="Q34" s="58"/>
      <c r="R34" s="58"/>
    </row>
    <row r="35" spans="1:11" ht="15">
      <c r="A35" s="420" t="s">
        <v>131</v>
      </c>
      <c r="B35" s="420"/>
      <c r="C35" s="420"/>
      <c r="D35" s="420"/>
      <c r="E35" s="420"/>
      <c r="F35" s="420"/>
      <c r="G35" s="420"/>
      <c r="H35" s="420"/>
      <c r="I35" s="420"/>
      <c r="J35" s="420"/>
      <c r="K35" s="420"/>
    </row>
    <row r="36" spans="1:30" ht="15">
      <c r="A36" s="420"/>
      <c r="B36" s="420"/>
      <c r="C36" s="420"/>
      <c r="D36" s="420"/>
      <c r="E36" s="420"/>
      <c r="F36" s="420"/>
      <c r="G36" s="420"/>
      <c r="H36" s="420"/>
      <c r="I36" s="420"/>
      <c r="J36" s="420"/>
      <c r="K36" s="420"/>
      <c r="V36" s="58"/>
      <c r="W36" s="58"/>
      <c r="X36" s="58"/>
      <c r="Y36" s="58"/>
      <c r="Z36" s="58"/>
      <c r="AA36" s="58"/>
      <c r="AB36" s="58"/>
      <c r="AC36" s="58"/>
      <c r="AD36" s="58"/>
    </row>
    <row r="37" spans="1:30" ht="18.75" hidden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V37" s="58"/>
      <c r="W37" s="58"/>
      <c r="X37" s="58"/>
      <c r="Y37" s="58"/>
      <c r="Z37" s="58"/>
      <c r="AA37" s="58"/>
      <c r="AB37" s="58"/>
      <c r="AC37" s="58"/>
      <c r="AD37" s="58"/>
    </row>
    <row r="38" spans="1:30" ht="18.75" hidden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V38" s="58"/>
      <c r="W38" s="58"/>
      <c r="X38" s="58"/>
      <c r="Y38" s="58"/>
      <c r="Z38" s="58"/>
      <c r="AA38" s="58"/>
      <c r="AB38" s="58"/>
      <c r="AC38" s="58"/>
      <c r="AD38" s="58"/>
    </row>
    <row r="39" spans="1:30" ht="18.75">
      <c r="A39" s="67"/>
      <c r="B39" s="68"/>
      <c r="C39" s="68"/>
      <c r="D39" s="68"/>
      <c r="E39" s="68"/>
      <c r="F39" s="68"/>
      <c r="G39" s="68"/>
      <c r="H39" s="67"/>
      <c r="I39" s="67"/>
      <c r="J39" s="47"/>
      <c r="K39" s="47"/>
      <c r="V39" s="58"/>
      <c r="W39" s="464"/>
      <c r="X39" s="464"/>
      <c r="Y39" s="464"/>
      <c r="Z39" s="464"/>
      <c r="AA39" s="464"/>
      <c r="AB39" s="58"/>
      <c r="AC39" s="58"/>
      <c r="AD39" s="58"/>
    </row>
    <row r="40" spans="1:30" ht="18.75">
      <c r="A40" s="67"/>
      <c r="B40" s="67" t="s">
        <v>132</v>
      </c>
      <c r="C40" s="68"/>
      <c r="D40" s="68"/>
      <c r="E40" s="68"/>
      <c r="F40" s="68"/>
      <c r="G40" s="67"/>
      <c r="H40" s="68"/>
      <c r="I40" s="67"/>
      <c r="J40" s="47"/>
      <c r="K40" s="47"/>
      <c r="V40" s="262"/>
      <c r="W40" s="263"/>
      <c r="X40" s="263"/>
      <c r="Y40" s="263"/>
      <c r="Z40" s="263"/>
      <c r="AA40" s="263"/>
      <c r="AB40" s="58"/>
      <c r="AC40" s="58"/>
      <c r="AD40" s="58"/>
    </row>
    <row r="41" spans="1:30" ht="18.75">
      <c r="A41" s="67"/>
      <c r="B41" s="68" t="s">
        <v>133</v>
      </c>
      <c r="C41" s="67" t="s">
        <v>239</v>
      </c>
      <c r="D41" s="67"/>
      <c r="E41" s="67"/>
      <c r="F41" s="68"/>
      <c r="G41" s="67"/>
      <c r="H41" s="68"/>
      <c r="I41" s="67"/>
      <c r="J41" s="47"/>
      <c r="K41" s="47"/>
      <c r="V41" s="264"/>
      <c r="W41" s="265"/>
      <c r="X41" s="265"/>
      <c r="Y41" s="265"/>
      <c r="Z41" s="265"/>
      <c r="AA41" s="265"/>
      <c r="AB41" s="58"/>
      <c r="AC41" s="58"/>
      <c r="AD41" s="58"/>
    </row>
    <row r="42" spans="1:30" ht="18.75">
      <c r="A42" s="67"/>
      <c r="B42" s="68" t="s">
        <v>135</v>
      </c>
      <c r="C42" s="69">
        <v>366.4</v>
      </c>
      <c r="D42" s="67" t="s">
        <v>136</v>
      </c>
      <c r="E42" s="67"/>
      <c r="F42" s="68"/>
      <c r="G42" s="67"/>
      <c r="H42" s="68"/>
      <c r="I42" s="67"/>
      <c r="J42" s="47"/>
      <c r="K42" s="47"/>
      <c r="V42" s="264"/>
      <c r="W42" s="266"/>
      <c r="X42" s="266"/>
      <c r="Y42" s="266"/>
      <c r="Z42" s="265"/>
      <c r="AA42" s="266"/>
      <c r="AB42" s="58"/>
      <c r="AC42" s="58"/>
      <c r="AD42" s="58"/>
    </row>
    <row r="43" spans="1:30" ht="18" customHeight="1">
      <c r="A43" s="67"/>
      <c r="B43" s="68" t="s">
        <v>137</v>
      </c>
      <c r="C43" s="70" t="s">
        <v>205</v>
      </c>
      <c r="D43" s="67" t="s">
        <v>251</v>
      </c>
      <c r="E43" s="67"/>
      <c r="F43" s="67"/>
      <c r="G43" s="68"/>
      <c r="H43" s="68"/>
      <c r="I43" s="67"/>
      <c r="J43" s="47"/>
      <c r="K43" s="47"/>
      <c r="V43" s="264"/>
      <c r="W43" s="266"/>
      <c r="X43" s="266"/>
      <c r="Y43" s="266"/>
      <c r="Z43" s="265"/>
      <c r="AA43" s="267"/>
      <c r="AB43" s="58"/>
      <c r="AC43" s="58"/>
      <c r="AD43" s="58"/>
    </row>
    <row r="44" spans="1:30" ht="18" customHeight="1">
      <c r="A44" s="67"/>
      <c r="B44" s="68"/>
      <c r="C44" s="70"/>
      <c r="D44" s="67"/>
      <c r="E44" s="67"/>
      <c r="F44" s="67"/>
      <c r="G44" s="68"/>
      <c r="H44" s="68"/>
      <c r="I44" s="67"/>
      <c r="J44" s="47"/>
      <c r="K44" s="47"/>
      <c r="V44" s="264"/>
      <c r="W44" s="266"/>
      <c r="X44" s="268"/>
      <c r="Y44" s="268"/>
      <c r="Z44" s="265"/>
      <c r="AA44" s="269"/>
      <c r="AB44" s="58"/>
      <c r="AC44" s="58"/>
      <c r="AD44" s="58"/>
    </row>
    <row r="45" spans="1:30" s="77" customFormat="1" ht="56.25">
      <c r="A45" s="71"/>
      <c r="B45" s="72"/>
      <c r="C45" s="73"/>
      <c r="D45" s="71"/>
      <c r="E45" s="71"/>
      <c r="F45" s="71"/>
      <c r="G45" s="74" t="s">
        <v>140</v>
      </c>
      <c r="H45" s="75" t="s">
        <v>1</v>
      </c>
      <c r="I45" s="75" t="s">
        <v>2</v>
      </c>
      <c r="J45" s="76" t="s">
        <v>141</v>
      </c>
      <c r="K45" s="76" t="s">
        <v>142</v>
      </c>
      <c r="V45" s="264"/>
      <c r="W45" s="266"/>
      <c r="X45" s="266"/>
      <c r="Y45" s="266"/>
      <c r="Z45" s="265"/>
      <c r="AA45" s="267"/>
      <c r="AB45" s="227"/>
      <c r="AC45" s="227"/>
      <c r="AD45" s="227"/>
    </row>
    <row r="46" spans="1:30" ht="18.75">
      <c r="A46" s="67"/>
      <c r="B46" s="68"/>
      <c r="C46" s="70"/>
      <c r="D46" s="67"/>
      <c r="E46" s="67"/>
      <c r="F46" s="67"/>
      <c r="G46" s="78" t="s">
        <v>25</v>
      </c>
      <c r="H46" s="78" t="s">
        <v>25</v>
      </c>
      <c r="I46" s="78" t="s">
        <v>25</v>
      </c>
      <c r="J46" s="79"/>
      <c r="K46" s="79"/>
      <c r="V46" s="264"/>
      <c r="W46" s="266"/>
      <c r="X46" s="266"/>
      <c r="Y46" s="266"/>
      <c r="Z46" s="265"/>
      <c r="AA46" s="267"/>
      <c r="AB46" s="58"/>
      <c r="AC46" s="58"/>
      <c r="AD46" s="58"/>
    </row>
    <row r="47" spans="1:30" ht="33" customHeight="1">
      <c r="A47" s="67"/>
      <c r="B47" s="421" t="s">
        <v>143</v>
      </c>
      <c r="C47" s="421"/>
      <c r="D47" s="421"/>
      <c r="E47" s="421"/>
      <c r="F47" s="421"/>
      <c r="G47" s="80">
        <f>G49+G50</f>
        <v>14.36</v>
      </c>
      <c r="H47" s="337">
        <f>H49+H50</f>
        <v>5261.503999999999</v>
      </c>
      <c r="I47" s="337">
        <f>I49+I50</f>
        <v>3231.62</v>
      </c>
      <c r="J47" s="337">
        <f>J49+J50</f>
        <v>2682.048</v>
      </c>
      <c r="K47" s="337">
        <f>K49+K50</f>
        <v>549.5720000000001</v>
      </c>
      <c r="L47" s="226" t="s">
        <v>223</v>
      </c>
      <c r="M47" s="226" t="s">
        <v>224</v>
      </c>
      <c r="N47" s="316" t="s">
        <v>233</v>
      </c>
      <c r="O47" s="316" t="s">
        <v>234</v>
      </c>
      <c r="P47" s="316" t="s">
        <v>183</v>
      </c>
      <c r="Q47" s="316" t="s">
        <v>235</v>
      </c>
      <c r="R47" s="316" t="s">
        <v>236</v>
      </c>
      <c r="V47" s="264"/>
      <c r="W47" s="266"/>
      <c r="X47" s="266"/>
      <c r="Y47" s="266"/>
      <c r="Z47" s="265"/>
      <c r="AA47" s="267"/>
      <c r="AB47" s="58"/>
      <c r="AC47" s="58"/>
      <c r="AD47" s="58"/>
    </row>
    <row r="48" spans="1:30" ht="18" customHeight="1">
      <c r="A48" s="67"/>
      <c r="B48" s="422" t="s">
        <v>147</v>
      </c>
      <c r="C48" s="423"/>
      <c r="D48" s="423"/>
      <c r="E48" s="423"/>
      <c r="F48" s="424"/>
      <c r="G48" s="80"/>
      <c r="H48" s="84"/>
      <c r="I48" s="84"/>
      <c r="J48" s="79"/>
      <c r="K48" s="79"/>
      <c r="L48" s="310">
        <v>8005.490000000001</v>
      </c>
      <c r="M48" s="310">
        <v>10035.37</v>
      </c>
      <c r="N48" s="225">
        <v>3231.62</v>
      </c>
      <c r="O48" s="225">
        <v>0</v>
      </c>
      <c r="P48" s="225">
        <v>0</v>
      </c>
      <c r="Q48" s="225">
        <v>0</v>
      </c>
      <c r="R48" s="225">
        <v>377.37</v>
      </c>
      <c r="V48" s="264"/>
      <c r="W48" s="266"/>
      <c r="X48" s="266"/>
      <c r="Y48" s="266"/>
      <c r="Z48" s="265"/>
      <c r="AA48" s="267"/>
      <c r="AB48" s="58"/>
      <c r="AC48" s="58"/>
      <c r="AD48" s="58"/>
    </row>
    <row r="49" spans="1:30" ht="18" customHeight="1">
      <c r="A49" s="67"/>
      <c r="B49" s="425" t="s">
        <v>11</v>
      </c>
      <c r="C49" s="425"/>
      <c r="D49" s="425"/>
      <c r="E49" s="425"/>
      <c r="F49" s="425"/>
      <c r="G49" s="80">
        <f>G59</f>
        <v>7.32</v>
      </c>
      <c r="H49" s="84">
        <f>G49*C42</f>
        <v>2682.048</v>
      </c>
      <c r="I49" s="107">
        <f>H49</f>
        <v>2682.048</v>
      </c>
      <c r="J49" s="82">
        <f>H59</f>
        <v>2682.048</v>
      </c>
      <c r="K49" s="82">
        <f>I49-J49</f>
        <v>0</v>
      </c>
      <c r="V49" s="264"/>
      <c r="W49" s="266"/>
      <c r="X49" s="266"/>
      <c r="Y49" s="266"/>
      <c r="Z49" s="265"/>
      <c r="AA49" s="267"/>
      <c r="AB49" s="58"/>
      <c r="AC49" s="58"/>
      <c r="AD49" s="58"/>
    </row>
    <row r="50" spans="1:30" ht="18.75">
      <c r="A50" s="67"/>
      <c r="B50" s="425" t="s">
        <v>27</v>
      </c>
      <c r="C50" s="425"/>
      <c r="D50" s="425"/>
      <c r="E50" s="425"/>
      <c r="F50" s="425"/>
      <c r="G50" s="80">
        <v>7.04</v>
      </c>
      <c r="H50" s="84">
        <f>G50*C42</f>
        <v>2579.4559999999997</v>
      </c>
      <c r="I50" s="107">
        <f>N48+O48-I49</f>
        <v>549.5720000000001</v>
      </c>
      <c r="J50" s="82">
        <f>H64</f>
        <v>0</v>
      </c>
      <c r="K50" s="82">
        <f>I50-J50</f>
        <v>549.5720000000001</v>
      </c>
      <c r="V50" s="264"/>
      <c r="W50" s="266"/>
      <c r="X50" s="266"/>
      <c r="Y50" s="266"/>
      <c r="Z50" s="265"/>
      <c r="AA50" s="267"/>
      <c r="AB50" s="58"/>
      <c r="AC50" s="58"/>
      <c r="AD50" s="58"/>
    </row>
    <row r="51" spans="1:30" ht="39" customHeight="1">
      <c r="A51" s="67"/>
      <c r="B51" s="47"/>
      <c r="C51" s="47"/>
      <c r="D51" s="47"/>
      <c r="E51" s="47"/>
      <c r="F51" s="47"/>
      <c r="G51" s="47"/>
      <c r="H51" s="47"/>
      <c r="I51" s="47"/>
      <c r="J51" s="47"/>
      <c r="K51" s="47"/>
      <c r="V51" s="264"/>
      <c r="W51" s="266"/>
      <c r="X51" s="266"/>
      <c r="Y51" s="266"/>
      <c r="Z51" s="265"/>
      <c r="AA51" s="267"/>
      <c r="AB51" s="58"/>
      <c r="AC51" s="58"/>
      <c r="AD51" s="58"/>
    </row>
    <row r="52" spans="1:30" ht="18" customHeight="1">
      <c r="A52" s="47"/>
      <c r="B52" s="68"/>
      <c r="C52" s="70"/>
      <c r="D52" s="67"/>
      <c r="E52" s="67"/>
      <c r="F52" s="67"/>
      <c r="G52" s="140" t="s">
        <v>178</v>
      </c>
      <c r="H52" s="140" t="s">
        <v>1</v>
      </c>
      <c r="I52" s="140" t="s">
        <v>2</v>
      </c>
      <c r="J52" s="141" t="s">
        <v>179</v>
      </c>
      <c r="K52" s="141" t="s">
        <v>221</v>
      </c>
      <c r="V52" s="264"/>
      <c r="W52" s="266"/>
      <c r="X52" s="266"/>
      <c r="Y52" s="266"/>
      <c r="Z52" s="265"/>
      <c r="AA52" s="267"/>
      <c r="AB52" s="58"/>
      <c r="AC52" s="58"/>
      <c r="AD52" s="58"/>
    </row>
    <row r="53" spans="2:30" s="49" customFormat="1" ht="18" customHeight="1">
      <c r="B53" s="426" t="s">
        <v>177</v>
      </c>
      <c r="C53" s="426"/>
      <c r="D53" s="426"/>
      <c r="E53" s="426"/>
      <c r="F53" s="455"/>
      <c r="G53" s="140">
        <f>'01 16 г'!J53</f>
        <v>377.36999999999983</v>
      </c>
      <c r="H53" s="140">
        <f>P48</f>
        <v>0</v>
      </c>
      <c r="I53" s="140">
        <f>Q48</f>
        <v>0</v>
      </c>
      <c r="J53" s="139">
        <f>G53+H53-I53</f>
        <v>377.36999999999983</v>
      </c>
      <c r="K53" s="139">
        <f>I53</f>
        <v>0</v>
      </c>
      <c r="L53" s="317"/>
      <c r="V53" s="270"/>
      <c r="W53" s="271"/>
      <c r="X53" s="271"/>
      <c r="Y53" s="271"/>
      <c r="Z53" s="271"/>
      <c r="AA53" s="271"/>
      <c r="AB53" s="52"/>
      <c r="AC53" s="52"/>
      <c r="AD53" s="52"/>
    </row>
    <row r="54" spans="1:30" ht="18" customHeight="1">
      <c r="A54" s="47"/>
      <c r="B54" s="90"/>
      <c r="C54" s="90"/>
      <c r="D54" s="167"/>
      <c r="E54" s="167"/>
      <c r="F54" s="167"/>
      <c r="G54" s="91"/>
      <c r="H54" s="92"/>
      <c r="I54" s="92"/>
      <c r="J54" s="93"/>
      <c r="K54" s="244"/>
      <c r="V54" s="58"/>
      <c r="W54" s="58"/>
      <c r="X54" s="58"/>
      <c r="Y54" s="58"/>
      <c r="Z54" s="58"/>
      <c r="AA54" s="58"/>
      <c r="AB54" s="58"/>
      <c r="AC54" s="58"/>
      <c r="AD54" s="58"/>
    </row>
    <row r="55" spans="1:30" ht="38.25" customHeight="1">
      <c r="A55" s="47"/>
      <c r="B55" s="68"/>
      <c r="C55" s="70"/>
      <c r="D55" s="67"/>
      <c r="E55" s="67"/>
      <c r="F55" s="67"/>
      <c r="G55" s="68"/>
      <c r="H55" s="68"/>
      <c r="I55" s="67"/>
      <c r="J55" s="47"/>
      <c r="K55" s="47"/>
      <c r="V55" s="58"/>
      <c r="W55" s="58"/>
      <c r="X55" s="58"/>
      <c r="Y55" s="58"/>
      <c r="Z55" s="58"/>
      <c r="AA55" s="58"/>
      <c r="AB55" s="58"/>
      <c r="AC55" s="58"/>
      <c r="AD55" s="58"/>
    </row>
    <row r="56" spans="1:11" ht="18.75">
      <c r="A56" s="67"/>
      <c r="B56" s="47"/>
      <c r="C56" s="95"/>
      <c r="D56" s="96"/>
      <c r="E56" s="96"/>
      <c r="F56" s="96"/>
      <c r="G56" s="97" t="s">
        <v>140</v>
      </c>
      <c r="H56" s="97" t="s">
        <v>149</v>
      </c>
      <c r="I56" s="67"/>
      <c r="J56" s="47"/>
      <c r="K56" s="47"/>
    </row>
    <row r="57" spans="1:11" ht="18.75">
      <c r="A57" s="67"/>
      <c r="B57" s="47"/>
      <c r="C57" s="95"/>
      <c r="D57" s="96"/>
      <c r="E57" s="96"/>
      <c r="F57" s="96"/>
      <c r="G57" s="78" t="s">
        <v>25</v>
      </c>
      <c r="H57" s="78" t="s">
        <v>25</v>
      </c>
      <c r="I57" s="67"/>
      <c r="J57" s="47"/>
      <c r="K57" s="47"/>
    </row>
    <row r="58" spans="1:12" ht="36.75" customHeight="1">
      <c r="A58" s="98" t="s">
        <v>150</v>
      </c>
      <c r="B58" s="456" t="s">
        <v>176</v>
      </c>
      <c r="C58" s="457"/>
      <c r="D58" s="457"/>
      <c r="E58" s="457"/>
      <c r="F58" s="457"/>
      <c r="G58" s="50"/>
      <c r="H58" s="81">
        <f>ROUND(H59+H64,2)</f>
        <v>2682.05</v>
      </c>
      <c r="I58" s="67"/>
      <c r="J58" s="47"/>
      <c r="K58" s="47"/>
      <c r="L58" s="354"/>
    </row>
    <row r="59" spans="1:12" ht="18.75">
      <c r="A59" s="100" t="s">
        <v>152</v>
      </c>
      <c r="B59" s="428" t="s">
        <v>153</v>
      </c>
      <c r="C59" s="429"/>
      <c r="D59" s="429"/>
      <c r="E59" s="429"/>
      <c r="F59" s="430"/>
      <c r="G59" s="318">
        <f>G60+G61+G62+G63</f>
        <v>7.32</v>
      </c>
      <c r="H59" s="360">
        <f>SUM(H60:H63)</f>
        <v>2682.048</v>
      </c>
      <c r="I59" s="67"/>
      <c r="J59" s="47"/>
      <c r="K59" s="47"/>
      <c r="L59" s="354"/>
    </row>
    <row r="60" spans="1:12" ht="34.5" customHeight="1">
      <c r="A60" s="358" t="s">
        <v>154</v>
      </c>
      <c r="B60" s="431" t="s">
        <v>155</v>
      </c>
      <c r="C60" s="432"/>
      <c r="D60" s="432"/>
      <c r="E60" s="432"/>
      <c r="F60" s="432"/>
      <c r="G60" s="359">
        <v>1.53</v>
      </c>
      <c r="H60" s="360">
        <f>G60*C$42</f>
        <v>560.592</v>
      </c>
      <c r="I60" s="67"/>
      <c r="J60" s="47"/>
      <c r="K60" s="106"/>
      <c r="L60" s="354"/>
    </row>
    <row r="61" spans="1:12" ht="34.5" customHeight="1">
      <c r="A61" s="324" t="s">
        <v>156</v>
      </c>
      <c r="B61" s="465" t="s">
        <v>157</v>
      </c>
      <c r="C61" s="466"/>
      <c r="D61" s="466"/>
      <c r="E61" s="466"/>
      <c r="F61" s="467"/>
      <c r="G61" s="325">
        <v>2.3</v>
      </c>
      <c r="H61" s="360">
        <f>G61*C$42</f>
        <v>842.7199999999999</v>
      </c>
      <c r="I61" s="67"/>
      <c r="J61" s="47"/>
      <c r="K61" s="47"/>
      <c r="L61" s="354"/>
    </row>
    <row r="62" spans="1:13" ht="34.5" customHeight="1">
      <c r="A62" s="324" t="s">
        <v>158</v>
      </c>
      <c r="B62" s="465" t="s">
        <v>159</v>
      </c>
      <c r="C62" s="466"/>
      <c r="D62" s="466"/>
      <c r="E62" s="466"/>
      <c r="F62" s="467"/>
      <c r="G62" s="325">
        <v>1.49</v>
      </c>
      <c r="H62" s="360">
        <f>G62*C$42</f>
        <v>545.9359999999999</v>
      </c>
      <c r="I62" s="67"/>
      <c r="J62" s="47"/>
      <c r="K62" s="47"/>
      <c r="L62" s="354"/>
      <c r="M62" s="354"/>
    </row>
    <row r="63" spans="1:12" ht="18.75" customHeight="1">
      <c r="A63" s="358" t="s">
        <v>160</v>
      </c>
      <c r="B63" s="434" t="s">
        <v>161</v>
      </c>
      <c r="C63" s="434"/>
      <c r="D63" s="434"/>
      <c r="E63" s="434"/>
      <c r="F63" s="434"/>
      <c r="G63" s="97">
        <v>2</v>
      </c>
      <c r="H63" s="360">
        <f>G63*C$42</f>
        <v>732.8</v>
      </c>
      <c r="I63" s="67"/>
      <c r="J63" s="47"/>
      <c r="K63" s="47"/>
      <c r="L63" s="354"/>
    </row>
    <row r="64" spans="1:12" ht="18.75">
      <c r="A64" s="81" t="s">
        <v>162</v>
      </c>
      <c r="B64" s="437" t="s">
        <v>163</v>
      </c>
      <c r="C64" s="438"/>
      <c r="D64" s="438"/>
      <c r="E64" s="438"/>
      <c r="F64" s="438"/>
      <c r="G64" s="81"/>
      <c r="H64" s="81">
        <f>SUM(H65:H68)</f>
        <v>0</v>
      </c>
      <c r="I64" s="67"/>
      <c r="J64" s="47"/>
      <c r="K64" s="47"/>
      <c r="L64" s="354"/>
    </row>
    <row r="65" spans="1:11" ht="18.75" customHeight="1">
      <c r="A65" s="108"/>
      <c r="B65" s="439" t="s">
        <v>182</v>
      </c>
      <c r="C65" s="432"/>
      <c r="D65" s="432"/>
      <c r="E65" s="432"/>
      <c r="F65" s="432"/>
      <c r="G65" s="109"/>
      <c r="H65" s="109"/>
      <c r="I65" s="67"/>
      <c r="J65" s="47"/>
      <c r="K65" s="47"/>
    </row>
    <row r="66" spans="1:11" ht="18.75" customHeight="1">
      <c r="A66" s="108"/>
      <c r="B66" s="440" t="s">
        <v>175</v>
      </c>
      <c r="C66" s="441"/>
      <c r="D66" s="441"/>
      <c r="E66" s="441"/>
      <c r="F66" s="442"/>
      <c r="G66" s="107"/>
      <c r="H66" s="110"/>
      <c r="I66" s="67"/>
      <c r="J66" s="47"/>
      <c r="K66" s="47"/>
    </row>
    <row r="67" spans="1:11" ht="15" customHeight="1">
      <c r="A67" s="108"/>
      <c r="B67" s="440" t="s">
        <v>175</v>
      </c>
      <c r="C67" s="441"/>
      <c r="D67" s="441"/>
      <c r="E67" s="441"/>
      <c r="F67" s="442"/>
      <c r="G67" s="107"/>
      <c r="H67" s="110"/>
      <c r="I67" s="67"/>
      <c r="J67" s="47"/>
      <c r="K67" s="47"/>
    </row>
    <row r="68" spans="1:11" ht="18.75" customHeight="1">
      <c r="A68" s="108"/>
      <c r="B68" s="440" t="s">
        <v>175</v>
      </c>
      <c r="C68" s="441"/>
      <c r="D68" s="441"/>
      <c r="E68" s="441"/>
      <c r="F68" s="442"/>
      <c r="G68" s="107"/>
      <c r="H68" s="110"/>
      <c r="I68" s="67"/>
      <c r="J68" s="47"/>
      <c r="K68" s="47"/>
    </row>
    <row r="69" spans="1:11" ht="18.75">
      <c r="A69" s="108"/>
      <c r="B69" s="111"/>
      <c r="C69" s="112"/>
      <c r="D69" s="112"/>
      <c r="E69" s="112"/>
      <c r="F69" s="112"/>
      <c r="G69" s="114"/>
      <c r="H69" s="67"/>
      <c r="I69" s="67"/>
      <c r="J69" s="47"/>
      <c r="K69" s="47"/>
    </row>
    <row r="70" spans="1:11" ht="18.75">
      <c r="A70" s="108"/>
      <c r="B70" s="111"/>
      <c r="C70" s="112"/>
      <c r="D70" s="112"/>
      <c r="E70" s="112"/>
      <c r="F70" s="112"/>
      <c r="G70" s="443" t="s">
        <v>27</v>
      </c>
      <c r="H70" s="444"/>
      <c r="I70" s="452" t="s">
        <v>148</v>
      </c>
      <c r="J70" s="444"/>
      <c r="K70" s="47"/>
    </row>
    <row r="71" spans="1:11" ht="18.75">
      <c r="A71" s="108"/>
      <c r="B71" s="111"/>
      <c r="C71" s="112"/>
      <c r="D71" s="112"/>
      <c r="E71" s="112"/>
      <c r="F71" s="112"/>
      <c r="G71" s="453" t="s">
        <v>25</v>
      </c>
      <c r="H71" s="454"/>
      <c r="I71" s="453" t="s">
        <v>25</v>
      </c>
      <c r="J71" s="454"/>
      <c r="K71" s="47"/>
    </row>
    <row r="72" spans="1:13" s="58" customFormat="1" ht="18.75">
      <c r="A72" s="108"/>
      <c r="B72" s="461" t="s">
        <v>228</v>
      </c>
      <c r="C72" s="462"/>
      <c r="D72" s="462"/>
      <c r="E72" s="462"/>
      <c r="F72" s="463"/>
      <c r="G72" s="435">
        <f>'01 16 г'!G73:H73</f>
        <v>-41449.66</v>
      </c>
      <c r="H72" s="447"/>
      <c r="I72" s="435">
        <f>'01 16 г'!I73:J73</f>
        <v>0</v>
      </c>
      <c r="J72" s="447"/>
      <c r="K72" s="55"/>
      <c r="L72" s="115" t="s">
        <v>168</v>
      </c>
      <c r="M72" s="115" t="s">
        <v>169</v>
      </c>
    </row>
    <row r="73" spans="1:13" ht="18.75">
      <c r="A73" s="68"/>
      <c r="B73" s="461" t="s">
        <v>229</v>
      </c>
      <c r="C73" s="462"/>
      <c r="D73" s="462"/>
      <c r="E73" s="462"/>
      <c r="F73" s="463"/>
      <c r="G73" s="435">
        <f>G72+I47-H58+K53</f>
        <v>-40900.090000000004</v>
      </c>
      <c r="H73" s="447"/>
      <c r="I73" s="448">
        <f>I72+I53-K53</f>
        <v>0</v>
      </c>
      <c r="J73" s="447"/>
      <c r="K73" s="47"/>
      <c r="L73" s="85">
        <f>G73</f>
        <v>-40900.090000000004</v>
      </c>
      <c r="M73" s="85">
        <f>I73</f>
        <v>0</v>
      </c>
    </row>
    <row r="74" spans="1:11" ht="18.75">
      <c r="A74" s="67"/>
      <c r="B74" s="67"/>
      <c r="C74" s="67"/>
      <c r="D74" s="67"/>
      <c r="E74" s="67"/>
      <c r="F74" s="67"/>
      <c r="G74" s="69"/>
      <c r="H74" s="69"/>
      <c r="I74" s="67"/>
      <c r="J74" s="47"/>
      <c r="K74" s="47"/>
    </row>
    <row r="75" spans="1:17" ht="4.5" customHeight="1">
      <c r="A75" s="67"/>
      <c r="B75" s="47"/>
      <c r="C75" s="47"/>
      <c r="D75" s="47"/>
      <c r="E75" s="47"/>
      <c r="F75" s="47"/>
      <c r="G75" s="116"/>
      <c r="H75" s="117" t="s">
        <v>171</v>
      </c>
      <c r="I75" s="67"/>
      <c r="J75" s="47"/>
      <c r="K75" s="47"/>
      <c r="L75" s="459"/>
      <c r="M75" s="460"/>
      <c r="N75" s="460"/>
      <c r="O75" s="460"/>
      <c r="P75" s="460"/>
      <c r="Q75" s="460"/>
    </row>
    <row r="76" spans="1:17" ht="18.75">
      <c r="A76" s="67"/>
      <c r="B76" s="111"/>
      <c r="C76" s="112"/>
      <c r="D76" s="112"/>
      <c r="E76" s="112"/>
      <c r="F76" s="112"/>
      <c r="G76" s="453" t="s">
        <v>25</v>
      </c>
      <c r="H76" s="454"/>
      <c r="I76" s="453" t="s">
        <v>25</v>
      </c>
      <c r="J76" s="454"/>
      <c r="K76" s="47"/>
      <c r="L76" s="184"/>
      <c r="M76" s="185"/>
      <c r="N76" s="185"/>
      <c r="O76" s="185"/>
      <c r="P76" s="185"/>
      <c r="Q76" s="185"/>
    </row>
    <row r="77" spans="1:17" ht="18.75">
      <c r="A77" s="67"/>
      <c r="B77" s="445" t="s">
        <v>227</v>
      </c>
      <c r="C77" s="438"/>
      <c r="D77" s="438"/>
      <c r="E77" s="438"/>
      <c r="F77" s="446"/>
      <c r="G77" s="435">
        <f>L48</f>
        <v>8005.490000000001</v>
      </c>
      <c r="H77" s="447"/>
      <c r="I77" s="435">
        <f>M48</f>
        <v>10035.37</v>
      </c>
      <c r="J77" s="447"/>
      <c r="K77" s="47"/>
      <c r="L77" s="222" t="s">
        <v>225</v>
      </c>
      <c r="M77" s="223">
        <f>G77+H47-I47-I77+M78</f>
        <v>0.003999999998995918</v>
      </c>
      <c r="N77" s="185"/>
      <c r="O77" s="185"/>
      <c r="P77" s="185"/>
      <c r="Q77" s="185"/>
    </row>
    <row r="78" spans="1:17" ht="18.75">
      <c r="A78" s="67"/>
      <c r="B78" s="47"/>
      <c r="C78" s="47"/>
      <c r="D78" s="47"/>
      <c r="E78" s="47"/>
      <c r="F78" s="47"/>
      <c r="G78" s="47"/>
      <c r="H78" s="67"/>
      <c r="I78" s="67"/>
      <c r="J78" s="47"/>
      <c r="K78" s="47"/>
      <c r="L78" s="227" t="s">
        <v>226</v>
      </c>
      <c r="M78" s="185">
        <v>0</v>
      </c>
      <c r="N78" s="185"/>
      <c r="O78" s="185"/>
      <c r="P78" s="185"/>
      <c r="Q78" s="185"/>
    </row>
    <row r="79" spans="1:17" ht="18.75">
      <c r="A79" s="221" t="s">
        <v>242</v>
      </c>
      <c r="B79" s="47"/>
      <c r="C79" s="47"/>
      <c r="D79" s="47"/>
      <c r="E79" s="47"/>
      <c r="F79" s="47"/>
      <c r="G79" s="47"/>
      <c r="H79" s="67"/>
      <c r="I79" s="67"/>
      <c r="J79" s="47"/>
      <c r="K79" s="47"/>
      <c r="L79" s="184"/>
      <c r="M79" s="185"/>
      <c r="N79" s="185"/>
      <c r="O79" s="185"/>
      <c r="P79" s="185"/>
      <c r="Q79" s="185"/>
    </row>
    <row r="80" spans="1:17" ht="18.75">
      <c r="A80" s="187" t="s">
        <v>238</v>
      </c>
      <c r="B80" s="47"/>
      <c r="C80" s="47"/>
      <c r="D80" s="47"/>
      <c r="E80" s="47"/>
      <c r="F80" s="47"/>
      <c r="G80" s="47"/>
      <c r="H80" s="67"/>
      <c r="I80" s="228" t="s">
        <v>31</v>
      </c>
      <c r="J80" s="47"/>
      <c r="K80" s="47"/>
      <c r="L80" s="184"/>
      <c r="M80" s="185"/>
      <c r="N80" s="185"/>
      <c r="O80" s="186"/>
      <c r="P80" s="186"/>
      <c r="Q80" s="185"/>
    </row>
    <row r="81" spans="1:17" ht="18.75">
      <c r="A81" s="187" t="s">
        <v>213</v>
      </c>
      <c r="B81" s="47"/>
      <c r="C81" s="47"/>
      <c r="D81" s="47"/>
      <c r="E81" s="47"/>
      <c r="G81" s="47"/>
      <c r="H81" s="67"/>
      <c r="I81" s="228" t="s">
        <v>173</v>
      </c>
      <c r="J81" s="47"/>
      <c r="L81" s="184"/>
      <c r="M81" s="185"/>
      <c r="N81" s="185"/>
      <c r="O81" s="185"/>
      <c r="P81" s="185"/>
      <c r="Q81" s="185"/>
    </row>
    <row r="82" spans="8:17" ht="18.75">
      <c r="H82" s="47"/>
      <c r="I82" s="47"/>
      <c r="J82" s="47"/>
      <c r="K82" s="47"/>
      <c r="L82" s="184"/>
      <c r="M82" s="128"/>
      <c r="N82" s="58"/>
      <c r="O82" s="58"/>
      <c r="P82" s="58"/>
      <c r="Q82" s="128"/>
    </row>
    <row r="83" spans="1:17" ht="18.7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58"/>
      <c r="M83" s="128"/>
      <c r="N83" s="58"/>
      <c r="O83" s="58"/>
      <c r="P83" s="58"/>
      <c r="Q83" s="58"/>
    </row>
  </sheetData>
  <sheetProtection password="ECC7" sheet="1" formatCells="0" formatColumns="0" formatRows="0" insertColumns="0" insertRows="0" insertHyperlinks="0" deleteColumns="0" deleteRows="0" sort="0" autoFilter="0" pivotTables="0"/>
  <mergeCells count="35">
    <mergeCell ref="C14:D15"/>
    <mergeCell ref="A35:K36"/>
    <mergeCell ref="W39:AA39"/>
    <mergeCell ref="B47:F47"/>
    <mergeCell ref="B48:F48"/>
    <mergeCell ref="B49:F49"/>
    <mergeCell ref="B50:F50"/>
    <mergeCell ref="B53:F53"/>
    <mergeCell ref="B58:F58"/>
    <mergeCell ref="B59:F59"/>
    <mergeCell ref="B60:F60"/>
    <mergeCell ref="B61:F61"/>
    <mergeCell ref="I72:J72"/>
    <mergeCell ref="B62:F62"/>
    <mergeCell ref="B63:F63"/>
    <mergeCell ref="B64:F64"/>
    <mergeCell ref="B65:F65"/>
    <mergeCell ref="B66:F66"/>
    <mergeCell ref="B67:F67"/>
    <mergeCell ref="L75:Q75"/>
    <mergeCell ref="G76:H76"/>
    <mergeCell ref="I76:J76"/>
    <mergeCell ref="B68:F68"/>
    <mergeCell ref="G70:H70"/>
    <mergeCell ref="I70:J70"/>
    <mergeCell ref="G71:H71"/>
    <mergeCell ref="I71:J71"/>
    <mergeCell ref="B72:F72"/>
    <mergeCell ref="G72:H72"/>
    <mergeCell ref="B77:F77"/>
    <mergeCell ref="G77:H77"/>
    <mergeCell ref="I77:J77"/>
    <mergeCell ref="B73:F73"/>
    <mergeCell ref="G73:H73"/>
    <mergeCell ref="I73:J73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76"/>
  <sheetViews>
    <sheetView zoomScalePageLayoutView="0" workbookViewId="0" topLeftCell="A15">
      <selection activeCell="Y80" sqref="Y80"/>
    </sheetView>
  </sheetViews>
  <sheetFormatPr defaultColWidth="9.140625" defaultRowHeight="15"/>
  <cols>
    <col min="1" max="4" width="9.140625" style="1" customWidth="1"/>
    <col min="5" max="5" width="12.140625" style="1" customWidth="1"/>
    <col min="6" max="6" width="16.00390625" style="1" customWidth="1"/>
    <col min="7" max="7" width="9.140625" style="1" customWidth="1"/>
    <col min="8" max="8" width="12.28125" style="1" customWidth="1"/>
    <col min="9" max="9" width="8.140625" style="1" customWidth="1"/>
    <col min="10" max="16384" width="9.140625" style="1" customWidth="1"/>
  </cols>
  <sheetData>
    <row r="2" spans="2:6" ht="15">
      <c r="B2" s="1" t="s">
        <v>48</v>
      </c>
      <c r="D2" s="2" t="s">
        <v>101</v>
      </c>
      <c r="F2" s="2" t="s">
        <v>49</v>
      </c>
    </row>
    <row r="5" spans="1:8" ht="15">
      <c r="A5" s="3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/>
    </row>
    <row r="6" spans="1:8" ht="15">
      <c r="A6" s="3"/>
      <c r="B6" s="3" t="s">
        <v>6</v>
      </c>
      <c r="C6" s="3"/>
      <c r="D6" s="3"/>
      <c r="E6" s="3" t="s">
        <v>7</v>
      </c>
      <c r="F6" s="3" t="s">
        <v>8</v>
      </c>
      <c r="G6" s="3" t="s">
        <v>9</v>
      </c>
      <c r="H6" s="3"/>
    </row>
    <row r="7" spans="1:8" ht="15">
      <c r="A7" s="3" t="s">
        <v>10</v>
      </c>
      <c r="B7" s="4">
        <v>0</v>
      </c>
      <c r="C7" s="4">
        <v>0</v>
      </c>
      <c r="D7" s="4">
        <v>0</v>
      </c>
      <c r="E7" s="3"/>
      <c r="F7" s="4">
        <f>D7</f>
        <v>0</v>
      </c>
      <c r="G7" s="4">
        <f>B7+C7-F7</f>
        <v>0</v>
      </c>
      <c r="H7" s="3"/>
    </row>
    <row r="8" spans="1:8" ht="15">
      <c r="A8" s="3" t="s">
        <v>11</v>
      </c>
      <c r="B8" s="4">
        <v>1374.05</v>
      </c>
      <c r="C8" s="4">
        <v>3878.1</v>
      </c>
      <c r="D8" s="4">
        <v>1960.57</v>
      </c>
      <c r="E8" s="3"/>
      <c r="F8" s="4">
        <f>D8</f>
        <v>1960.57</v>
      </c>
      <c r="G8" s="4">
        <f>C8-D8+B8</f>
        <v>3291.58</v>
      </c>
      <c r="H8" s="3"/>
    </row>
    <row r="9" spans="1:8" ht="15">
      <c r="A9" s="3" t="s">
        <v>12</v>
      </c>
      <c r="B9" s="3"/>
      <c r="C9" s="4">
        <f>SUM(C7:C8)</f>
        <v>3878.1</v>
      </c>
      <c r="D9" s="3"/>
      <c r="E9" s="3"/>
      <c r="F9" s="4">
        <f>SUM(F7:F8)</f>
        <v>1960.57</v>
      </c>
      <c r="G9" s="3"/>
      <c r="H9" s="3"/>
    </row>
    <row r="12" spans="1:15" ht="15">
      <c r="A12" s="3"/>
      <c r="B12" s="3" t="s">
        <v>13</v>
      </c>
      <c r="C12" s="3" t="s">
        <v>14</v>
      </c>
      <c r="D12" s="3"/>
      <c r="E12" s="3" t="s">
        <v>15</v>
      </c>
      <c r="F12" s="3"/>
      <c r="G12" s="3"/>
      <c r="H12" s="3"/>
      <c r="I12" s="9"/>
      <c r="J12" s="9"/>
      <c r="K12" s="9"/>
      <c r="L12" s="9"/>
      <c r="M12" s="9"/>
      <c r="N12" s="9"/>
      <c r="O12" s="9"/>
    </row>
    <row r="13" spans="1:15" ht="15">
      <c r="A13" s="3"/>
      <c r="B13" s="3"/>
      <c r="C13" s="11" t="s">
        <v>62</v>
      </c>
      <c r="D13" s="11"/>
      <c r="E13" s="11"/>
      <c r="F13" s="3" t="s">
        <v>16</v>
      </c>
      <c r="G13" s="3"/>
      <c r="H13" s="3" t="s">
        <v>17</v>
      </c>
      <c r="I13" s="9"/>
      <c r="J13" s="9"/>
      <c r="K13" s="9"/>
      <c r="L13" s="9"/>
      <c r="M13" s="9"/>
      <c r="N13" s="9"/>
      <c r="O13" s="9"/>
    </row>
    <row r="14" spans="1:15" ht="15">
      <c r="A14" s="3"/>
      <c r="B14" s="15"/>
      <c r="C14" s="15"/>
      <c r="D14" s="15"/>
      <c r="E14" s="3"/>
      <c r="F14" s="3"/>
      <c r="G14" s="3"/>
      <c r="H14" s="3"/>
      <c r="I14" s="9"/>
      <c r="J14" s="9"/>
      <c r="K14" s="9"/>
      <c r="L14" s="9"/>
      <c r="M14" s="9"/>
      <c r="N14" s="9"/>
      <c r="O14" s="9"/>
    </row>
    <row r="15" spans="1:15" ht="15">
      <c r="A15" s="3"/>
      <c r="B15" s="3"/>
      <c r="C15" s="3"/>
      <c r="D15" s="3"/>
      <c r="E15" s="3"/>
      <c r="F15" s="3"/>
      <c r="G15" s="3"/>
      <c r="H15" s="14"/>
      <c r="I15" s="9"/>
      <c r="J15" s="9"/>
      <c r="K15" s="9"/>
      <c r="L15" s="9"/>
      <c r="M15" s="9"/>
      <c r="N15" s="9"/>
      <c r="O15" s="9"/>
    </row>
    <row r="16" spans="1:15" ht="15">
      <c r="A16" s="3"/>
      <c r="B16" s="12" t="s">
        <v>63</v>
      </c>
      <c r="C16" s="13"/>
      <c r="D16" s="13"/>
      <c r="E16" s="3"/>
      <c r="F16" s="3">
        <v>363.8</v>
      </c>
      <c r="G16" s="3">
        <v>7.55</v>
      </c>
      <c r="H16" s="3">
        <f>F16*G16</f>
        <v>2746.69</v>
      </c>
      <c r="I16" s="9"/>
      <c r="J16" s="9"/>
      <c r="K16" s="9"/>
      <c r="L16" s="9"/>
      <c r="M16" s="9"/>
      <c r="N16" s="9"/>
      <c r="O16" s="9"/>
    </row>
    <row r="17" spans="1:15" ht="15">
      <c r="A17" s="3"/>
      <c r="B17" s="12" t="s">
        <v>64</v>
      </c>
      <c r="C17" s="13"/>
      <c r="D17" s="13"/>
      <c r="E17" s="3"/>
      <c r="F17" s="3"/>
      <c r="G17" s="3"/>
      <c r="H17" s="3"/>
      <c r="I17" s="9"/>
      <c r="J17" s="9"/>
      <c r="K17" s="9"/>
      <c r="L17" s="9"/>
      <c r="M17" s="9"/>
      <c r="N17" s="9"/>
      <c r="O17" s="9"/>
    </row>
    <row r="18" spans="1:15" ht="15">
      <c r="A18" s="3"/>
      <c r="B18" s="12" t="s">
        <v>65</v>
      </c>
      <c r="C18" s="12" t="s">
        <v>66</v>
      </c>
      <c r="D18" s="13"/>
      <c r="E18" s="3"/>
      <c r="F18" s="3"/>
      <c r="G18" s="3"/>
      <c r="H18" s="3"/>
      <c r="I18" s="9"/>
      <c r="J18" s="9"/>
      <c r="K18" s="9"/>
      <c r="L18" s="9"/>
      <c r="M18" s="9"/>
      <c r="N18" s="9"/>
      <c r="O18" s="9"/>
    </row>
    <row r="19" spans="1:15" ht="15">
      <c r="A19" s="3"/>
      <c r="B19" s="12" t="s">
        <v>67</v>
      </c>
      <c r="C19" s="13"/>
      <c r="D19" s="13"/>
      <c r="E19" s="3"/>
      <c r="F19" s="3"/>
      <c r="G19" s="3"/>
      <c r="H19" s="3"/>
      <c r="I19" s="9"/>
      <c r="J19" s="9"/>
      <c r="K19" s="9"/>
      <c r="L19" s="9"/>
      <c r="M19" s="9"/>
      <c r="N19" s="9"/>
      <c r="O19" s="9"/>
    </row>
    <row r="20" spans="1:15" ht="15">
      <c r="A20" s="3"/>
      <c r="B20" s="3"/>
      <c r="C20" s="3"/>
      <c r="D20" s="3"/>
      <c r="E20" s="3"/>
      <c r="F20" s="3"/>
      <c r="G20" s="3"/>
      <c r="H20" s="3"/>
      <c r="I20" s="9"/>
      <c r="J20" s="9"/>
      <c r="K20" s="9"/>
      <c r="L20" s="9"/>
      <c r="M20" s="9"/>
      <c r="N20" s="9"/>
      <c r="O20" s="9"/>
    </row>
    <row r="21" spans="1:15" ht="15">
      <c r="A21" s="3"/>
      <c r="B21" s="3"/>
      <c r="C21" s="3"/>
      <c r="D21" s="3"/>
      <c r="E21" s="3"/>
      <c r="F21" s="3"/>
      <c r="G21" s="6" t="s">
        <v>18</v>
      </c>
      <c r="H21" s="7">
        <f>SUM(H14:H20)</f>
        <v>2746.69</v>
      </c>
      <c r="I21" s="9"/>
      <c r="J21" s="9"/>
      <c r="K21" s="9"/>
      <c r="L21" s="9"/>
      <c r="M21" s="9"/>
      <c r="N21" s="9"/>
      <c r="O21" s="9"/>
    </row>
    <row r="22" spans="1:15" ht="15">
      <c r="A22" s="3"/>
      <c r="B22" s="3"/>
      <c r="C22" s="3"/>
      <c r="D22" s="3"/>
      <c r="E22" s="3"/>
      <c r="F22" s="3"/>
      <c r="G22" s="3"/>
      <c r="H22" s="3"/>
      <c r="I22" s="9"/>
      <c r="J22" s="9"/>
      <c r="K22" s="9"/>
      <c r="L22" s="9"/>
      <c r="M22" s="9"/>
      <c r="N22" s="9"/>
      <c r="O22" s="9"/>
    </row>
    <row r="24" ht="15">
      <c r="D24" s="1" t="s">
        <v>19</v>
      </c>
    </row>
    <row r="25" ht="15">
      <c r="D25" s="1" t="s">
        <v>20</v>
      </c>
    </row>
    <row r="26" spans="5:8" ht="18.75">
      <c r="E26" s="19"/>
      <c r="F26" s="19"/>
      <c r="G26" s="19"/>
      <c r="H26" s="19"/>
    </row>
    <row r="27" spans="3:8" ht="18.75">
      <c r="C27" s="20">
        <v>363.8</v>
      </c>
      <c r="D27" s="19" t="s">
        <v>21</v>
      </c>
      <c r="E27" s="19"/>
      <c r="F27" s="19" t="s">
        <v>70</v>
      </c>
      <c r="G27" s="19"/>
      <c r="H27" s="19"/>
    </row>
    <row r="28" spans="3:7" ht="18.75">
      <c r="C28" s="20">
        <v>363.8</v>
      </c>
      <c r="D28" s="19" t="s">
        <v>37</v>
      </c>
      <c r="E28" s="19"/>
      <c r="F28" s="19" t="s">
        <v>100</v>
      </c>
      <c r="G28" s="19"/>
    </row>
    <row r="29" spans="3:16" ht="15">
      <c r="C29" s="3" t="s">
        <v>22</v>
      </c>
      <c r="D29" s="3" t="s">
        <v>23</v>
      </c>
      <c r="E29" s="3"/>
      <c r="F29" s="3"/>
      <c r="G29" s="3" t="s">
        <v>85</v>
      </c>
      <c r="H29" s="3" t="s">
        <v>24</v>
      </c>
      <c r="I29" s="3"/>
      <c r="L29" s="9"/>
      <c r="M29" s="9"/>
      <c r="N29" s="9"/>
      <c r="O29" s="9"/>
      <c r="P29" s="9"/>
    </row>
    <row r="30" spans="3:16" ht="18.75" customHeight="1">
      <c r="C30" s="22">
        <v>1</v>
      </c>
      <c r="D30" s="21" t="s">
        <v>51</v>
      </c>
      <c r="E30" s="22"/>
      <c r="F30" s="22"/>
      <c r="G30" s="15" t="s">
        <v>25</v>
      </c>
      <c r="H30" s="4">
        <v>3878.1</v>
      </c>
      <c r="I30" s="3"/>
      <c r="L30" s="9"/>
      <c r="M30" s="9"/>
      <c r="N30" s="9"/>
      <c r="O30" s="9"/>
      <c r="P30" s="10"/>
    </row>
    <row r="31" spans="3:16" ht="15">
      <c r="C31" s="3"/>
      <c r="D31" s="3"/>
      <c r="E31" s="3"/>
      <c r="F31" s="3"/>
      <c r="G31" s="3"/>
      <c r="H31" s="3"/>
      <c r="I31" s="3"/>
      <c r="L31" s="9"/>
      <c r="M31" s="9"/>
      <c r="N31" s="9"/>
      <c r="O31" s="9"/>
      <c r="P31" s="9"/>
    </row>
    <row r="32" spans="3:16" ht="18.75">
      <c r="C32" s="22">
        <v>2</v>
      </c>
      <c r="D32" s="21" t="s">
        <v>2</v>
      </c>
      <c r="E32" s="22"/>
      <c r="F32" s="22"/>
      <c r="G32" s="15" t="s">
        <v>25</v>
      </c>
      <c r="H32" s="4">
        <f>F9+I32</f>
        <v>1960.57</v>
      </c>
      <c r="I32" s="3"/>
      <c r="L32" s="9"/>
      <c r="M32" s="9"/>
      <c r="N32" s="9"/>
      <c r="O32" s="9"/>
      <c r="P32" s="9"/>
    </row>
    <row r="33" spans="3:16" ht="15">
      <c r="C33" s="3"/>
      <c r="D33" s="3"/>
      <c r="E33" s="3"/>
      <c r="F33" s="3"/>
      <c r="G33" s="3"/>
      <c r="H33" s="3"/>
      <c r="I33" s="3"/>
      <c r="L33" s="9"/>
      <c r="M33" s="9"/>
      <c r="N33" s="9"/>
      <c r="O33" s="9"/>
      <c r="P33" s="9"/>
    </row>
    <row r="34" spans="3:16" ht="18.75">
      <c r="C34" s="22">
        <v>4</v>
      </c>
      <c r="D34" s="21" t="s">
        <v>26</v>
      </c>
      <c r="E34" s="22"/>
      <c r="F34" s="22"/>
      <c r="G34" s="6" t="s">
        <v>25</v>
      </c>
      <c r="H34" s="7">
        <f>H21+I34</f>
        <v>2746.69</v>
      </c>
      <c r="I34" s="3"/>
      <c r="J34" s="8"/>
      <c r="L34" s="9"/>
      <c r="M34" s="9"/>
      <c r="N34" s="9"/>
      <c r="O34" s="9"/>
      <c r="P34" s="9"/>
    </row>
    <row r="35" spans="3:16" ht="15.75">
      <c r="C35" s="3"/>
      <c r="D35" s="30" t="s">
        <v>63</v>
      </c>
      <c r="E35" s="30"/>
      <c r="F35" s="30"/>
      <c r="G35" s="27">
        <v>7.55</v>
      </c>
      <c r="H35" s="5">
        <f>H21</f>
        <v>2746.69</v>
      </c>
      <c r="I35" s="3"/>
      <c r="L35" s="9"/>
      <c r="M35" s="9"/>
      <c r="N35" s="9"/>
      <c r="O35" s="9"/>
      <c r="P35" s="9"/>
    </row>
    <row r="36" spans="3:16" ht="15">
      <c r="C36" s="3"/>
      <c r="D36" s="30" t="s">
        <v>64</v>
      </c>
      <c r="E36" s="30"/>
      <c r="F36" s="30"/>
      <c r="G36" s="3" t="s">
        <v>83</v>
      </c>
      <c r="H36" s="5"/>
      <c r="I36" s="3"/>
      <c r="L36" s="9"/>
      <c r="M36" s="9"/>
      <c r="N36" s="9"/>
      <c r="O36" s="9"/>
      <c r="P36" s="9"/>
    </row>
    <row r="37" spans="3:16" ht="15">
      <c r="C37" s="3"/>
      <c r="D37" s="30" t="s">
        <v>65</v>
      </c>
      <c r="E37" s="30" t="s">
        <v>66</v>
      </c>
      <c r="F37" s="30"/>
      <c r="G37" s="3" t="s">
        <v>84</v>
      </c>
      <c r="H37" s="5"/>
      <c r="I37" s="3"/>
      <c r="L37" s="9"/>
      <c r="M37" s="9"/>
      <c r="N37" s="9"/>
      <c r="O37" s="9"/>
      <c r="P37" s="9"/>
    </row>
    <row r="38" spans="3:16" ht="15">
      <c r="C38" s="3"/>
      <c r="D38" s="30" t="s">
        <v>67</v>
      </c>
      <c r="E38" s="30"/>
      <c r="F38" s="30"/>
      <c r="G38" s="3"/>
      <c r="H38" s="3"/>
      <c r="I38" s="3"/>
      <c r="L38" s="9"/>
      <c r="M38" s="9"/>
      <c r="N38" s="9"/>
      <c r="O38" s="9"/>
      <c r="P38" s="9"/>
    </row>
    <row r="39" spans="3:16" ht="15">
      <c r="C39" s="3"/>
      <c r="D39" s="12" t="s">
        <v>74</v>
      </c>
      <c r="E39" s="12"/>
      <c r="F39" s="12"/>
      <c r="G39" s="31">
        <v>2.22</v>
      </c>
      <c r="H39" s="32">
        <f>C27*G39</f>
        <v>807.6360000000001</v>
      </c>
      <c r="I39" s="3"/>
      <c r="L39" s="9"/>
      <c r="M39" s="9"/>
      <c r="N39" s="9"/>
      <c r="O39" s="9"/>
      <c r="P39" s="9"/>
    </row>
    <row r="40" spans="3:16" ht="15">
      <c r="C40" s="3"/>
      <c r="D40" s="12" t="s">
        <v>75</v>
      </c>
      <c r="E40" s="12"/>
      <c r="F40" s="12"/>
      <c r="G40" s="31"/>
      <c r="H40" s="3"/>
      <c r="I40" s="3"/>
      <c r="L40" s="9"/>
      <c r="M40" s="9"/>
      <c r="N40" s="9"/>
      <c r="O40" s="9"/>
      <c r="P40" s="9"/>
    </row>
    <row r="41" spans="3:16" ht="15">
      <c r="C41" s="3"/>
      <c r="D41" s="12" t="s">
        <v>76</v>
      </c>
      <c r="E41" s="12"/>
      <c r="F41" s="12"/>
      <c r="G41" s="31">
        <v>0.69</v>
      </c>
      <c r="H41" s="32">
        <f>C27*G41</f>
        <v>251.022</v>
      </c>
      <c r="I41" s="3"/>
      <c r="L41" s="9"/>
      <c r="M41" s="9"/>
      <c r="N41" s="9"/>
      <c r="O41" s="9"/>
      <c r="P41" s="9"/>
    </row>
    <row r="42" spans="3:16" ht="15">
      <c r="C42" s="3"/>
      <c r="D42" s="12" t="s">
        <v>77</v>
      </c>
      <c r="E42" s="12"/>
      <c r="F42" s="12"/>
      <c r="G42" s="31"/>
      <c r="H42" s="3"/>
      <c r="I42" s="3"/>
      <c r="L42" s="9"/>
      <c r="M42" s="9"/>
      <c r="N42" s="9"/>
      <c r="O42" s="9"/>
      <c r="P42" s="9"/>
    </row>
    <row r="43" spans="3:16" ht="15">
      <c r="C43" s="3"/>
      <c r="D43" s="12" t="s">
        <v>78</v>
      </c>
      <c r="E43" s="12"/>
      <c r="F43" s="12"/>
      <c r="G43" s="31">
        <v>3.68</v>
      </c>
      <c r="H43" s="3">
        <f>C27*G43</f>
        <v>1338.784</v>
      </c>
      <c r="I43" s="3"/>
      <c r="L43" s="9"/>
      <c r="M43" s="9"/>
      <c r="N43" s="9"/>
      <c r="O43" s="9"/>
      <c r="P43" s="9"/>
    </row>
    <row r="44" spans="3:16" ht="15">
      <c r="C44" s="3"/>
      <c r="D44" s="12" t="s">
        <v>79</v>
      </c>
      <c r="E44" s="12"/>
      <c r="F44" s="12" t="s">
        <v>80</v>
      </c>
      <c r="G44" s="31"/>
      <c r="H44" s="3"/>
      <c r="I44" s="3"/>
      <c r="L44" s="9"/>
      <c r="M44" s="9"/>
      <c r="N44" s="9"/>
      <c r="O44" s="9"/>
      <c r="P44" s="9"/>
    </row>
    <row r="45" spans="3:16" ht="15">
      <c r="C45" s="3"/>
      <c r="D45" s="12" t="s">
        <v>76</v>
      </c>
      <c r="E45" s="12"/>
      <c r="F45" s="12"/>
      <c r="G45" s="31">
        <v>0.57</v>
      </c>
      <c r="H45" s="32">
        <f>C27*G45</f>
        <v>207.36599999999999</v>
      </c>
      <c r="I45" s="3"/>
      <c r="L45" s="9"/>
      <c r="M45" s="9"/>
      <c r="N45" s="9"/>
      <c r="O45" s="9"/>
      <c r="P45" s="9"/>
    </row>
    <row r="46" spans="3:16" ht="15">
      <c r="C46" s="3"/>
      <c r="D46" s="12" t="s">
        <v>81</v>
      </c>
      <c r="E46" s="12"/>
      <c r="F46" s="12"/>
      <c r="G46" s="31"/>
      <c r="H46" s="3"/>
      <c r="I46" s="3"/>
      <c r="L46" s="9"/>
      <c r="M46" s="9"/>
      <c r="N46" s="9"/>
      <c r="O46" s="9"/>
      <c r="P46" s="9"/>
    </row>
    <row r="47" spans="3:16" ht="15">
      <c r="C47" s="3"/>
      <c r="D47" s="12" t="s">
        <v>82</v>
      </c>
      <c r="E47" s="12"/>
      <c r="F47" s="12"/>
      <c r="G47" s="31">
        <v>0.39</v>
      </c>
      <c r="H47" s="32">
        <f>C27*G47</f>
        <v>141.882</v>
      </c>
      <c r="I47" s="3"/>
      <c r="L47" s="9"/>
      <c r="M47" s="9"/>
      <c r="N47" s="9"/>
      <c r="O47" s="9"/>
      <c r="P47" s="9"/>
    </row>
    <row r="48" spans="3:16" ht="18.75">
      <c r="C48" s="22"/>
      <c r="D48" s="21" t="s">
        <v>27</v>
      </c>
      <c r="E48" s="22"/>
      <c r="F48" s="23" t="s">
        <v>71</v>
      </c>
      <c r="G48" s="27">
        <v>3.11</v>
      </c>
      <c r="H48" s="5">
        <f>C28*G48</f>
        <v>1131.418</v>
      </c>
      <c r="I48" s="3"/>
      <c r="L48" s="9"/>
      <c r="M48" s="9"/>
      <c r="N48" s="9"/>
      <c r="O48" s="9"/>
      <c r="P48" s="9"/>
    </row>
    <row r="49" spans="3:16" ht="18.75">
      <c r="C49" s="22"/>
      <c r="D49" s="21"/>
      <c r="E49" s="22"/>
      <c r="F49" s="23" t="s">
        <v>35</v>
      </c>
      <c r="G49" s="6"/>
      <c r="H49" s="5">
        <f>H32-H35</f>
        <v>-786.1200000000001</v>
      </c>
      <c r="I49" s="3"/>
      <c r="L49" s="9"/>
      <c r="M49" s="9"/>
      <c r="N49" s="9"/>
      <c r="O49" s="9"/>
      <c r="P49" s="9"/>
    </row>
    <row r="50" spans="3:16" ht="15.75">
      <c r="C50" s="28" t="s">
        <v>72</v>
      </c>
      <c r="D50" s="28"/>
      <c r="E50" s="28"/>
      <c r="F50" s="28"/>
      <c r="G50" s="29"/>
      <c r="H50" s="29"/>
      <c r="I50" s="3"/>
      <c r="L50" s="9"/>
      <c r="M50" s="9"/>
      <c r="N50" s="9"/>
      <c r="O50" s="9"/>
      <c r="P50" s="9"/>
    </row>
    <row r="51" spans="3:16" ht="15">
      <c r="C51" s="15"/>
      <c r="D51" s="15"/>
      <c r="E51" s="3"/>
      <c r="F51" s="3"/>
      <c r="G51" s="3"/>
      <c r="H51" s="3"/>
      <c r="I51" s="3"/>
      <c r="L51" s="9"/>
      <c r="M51" s="9"/>
      <c r="N51" s="9"/>
      <c r="O51" s="9"/>
      <c r="P51" s="9"/>
    </row>
    <row r="52" spans="3:16" ht="15">
      <c r="C52" s="3"/>
      <c r="D52" s="3"/>
      <c r="E52" s="3"/>
      <c r="F52" s="3"/>
      <c r="G52" s="3"/>
      <c r="H52" s="3"/>
      <c r="I52" s="3"/>
      <c r="L52" s="9"/>
      <c r="M52" s="9"/>
      <c r="N52" s="9"/>
      <c r="O52" s="9"/>
      <c r="P52" s="9"/>
    </row>
    <row r="53" spans="3:16" ht="15">
      <c r="C53" s="6" t="s">
        <v>54</v>
      </c>
      <c r="D53" s="16" t="s">
        <v>28</v>
      </c>
      <c r="E53" s="16"/>
      <c r="F53" s="16"/>
      <c r="G53" s="6">
        <v>1.5</v>
      </c>
      <c r="H53" s="5">
        <v>9556.24</v>
      </c>
      <c r="I53" s="3"/>
      <c r="J53" s="33"/>
      <c r="K53" s="33"/>
      <c r="L53" s="9"/>
      <c r="M53" s="9"/>
      <c r="N53" s="9"/>
      <c r="O53" s="9"/>
      <c r="P53" s="9"/>
    </row>
    <row r="54" spans="3:16" ht="15">
      <c r="C54" s="3"/>
      <c r="D54" s="3" t="s">
        <v>55</v>
      </c>
      <c r="E54" s="3"/>
      <c r="F54" s="3"/>
      <c r="G54" s="3" t="s">
        <v>25</v>
      </c>
      <c r="H54" s="4">
        <v>24075.07</v>
      </c>
      <c r="I54" s="3"/>
      <c r="L54" s="9"/>
      <c r="M54" s="9"/>
      <c r="N54" s="9"/>
      <c r="O54" s="9"/>
      <c r="P54" s="9"/>
    </row>
    <row r="55" spans="3:16" ht="15">
      <c r="C55" s="3"/>
      <c r="D55" s="3" t="s">
        <v>29</v>
      </c>
      <c r="E55" s="3"/>
      <c r="F55" s="3"/>
      <c r="G55" s="3" t="s">
        <v>25</v>
      </c>
      <c r="H55" s="3"/>
      <c r="I55" s="3"/>
      <c r="L55" s="9"/>
      <c r="M55" s="9"/>
      <c r="N55" s="9"/>
      <c r="O55" s="9"/>
      <c r="P55" s="9"/>
    </row>
    <row r="56" spans="3:16" ht="15">
      <c r="C56" s="3"/>
      <c r="D56" s="3"/>
      <c r="E56" s="3"/>
      <c r="F56" s="3"/>
      <c r="G56" s="3"/>
      <c r="H56" s="3"/>
      <c r="I56" s="3"/>
      <c r="L56" s="9"/>
      <c r="M56" s="9"/>
      <c r="N56" s="9"/>
      <c r="O56" s="9"/>
      <c r="P56" s="9"/>
    </row>
    <row r="57" spans="3:16" ht="15">
      <c r="C57" s="3"/>
      <c r="D57" s="3" t="s">
        <v>30</v>
      </c>
      <c r="E57" s="3"/>
      <c r="F57" s="3"/>
      <c r="G57" s="3" t="s">
        <v>25</v>
      </c>
      <c r="H57" s="3"/>
      <c r="I57" s="3"/>
      <c r="L57" s="9"/>
      <c r="M57" s="9"/>
      <c r="N57" s="9"/>
      <c r="O57" s="9"/>
      <c r="P57" s="9"/>
    </row>
    <row r="58" spans="3:16" ht="15">
      <c r="C58" s="3"/>
      <c r="D58" s="3" t="s">
        <v>56</v>
      </c>
      <c r="E58" s="3"/>
      <c r="F58" s="3"/>
      <c r="G58" s="3" t="s">
        <v>25</v>
      </c>
      <c r="H58" s="5">
        <f>H54+H32-H34</f>
        <v>23288.95</v>
      </c>
      <c r="I58" s="3"/>
      <c r="L58" s="9"/>
      <c r="M58" s="9"/>
      <c r="N58" s="9"/>
      <c r="O58" s="9"/>
      <c r="P58" s="9"/>
    </row>
    <row r="59" spans="3:16" ht="15">
      <c r="C59" s="3"/>
      <c r="D59" s="3"/>
      <c r="E59" s="3"/>
      <c r="F59" s="3"/>
      <c r="G59" s="3"/>
      <c r="H59" s="15"/>
      <c r="I59" s="3"/>
      <c r="L59" s="9"/>
      <c r="M59" s="9"/>
      <c r="N59" s="9"/>
      <c r="O59" s="9"/>
      <c r="P59" s="9"/>
    </row>
    <row r="60" spans="5:16" ht="15.75" thickBot="1">
      <c r="E60" s="1" t="s">
        <v>31</v>
      </c>
      <c r="L60" s="9"/>
      <c r="M60" s="9"/>
      <c r="N60" s="9"/>
      <c r="O60" s="9"/>
      <c r="P60" s="9"/>
    </row>
    <row r="61" spans="3:9" ht="15.75" thickBot="1">
      <c r="C61" s="17" t="s">
        <v>28</v>
      </c>
      <c r="D61" s="18"/>
      <c r="E61" s="18"/>
      <c r="F61" s="18" t="s">
        <v>68</v>
      </c>
      <c r="G61" s="18"/>
      <c r="H61" s="24" t="s">
        <v>69</v>
      </c>
      <c r="I61" s="26"/>
    </row>
    <row r="62" spans="3:9" ht="15">
      <c r="C62" s="3" t="s">
        <v>95</v>
      </c>
      <c r="D62" s="3"/>
      <c r="E62" s="3" t="s">
        <v>32</v>
      </c>
      <c r="F62" s="3" t="s">
        <v>33</v>
      </c>
      <c r="G62" s="3" t="s">
        <v>34</v>
      </c>
      <c r="H62" s="3" t="s">
        <v>35</v>
      </c>
      <c r="I62" s="25" t="s">
        <v>36</v>
      </c>
    </row>
    <row r="63" spans="3:9" ht="15" hidden="1">
      <c r="C63" s="3" t="s">
        <v>38</v>
      </c>
      <c r="D63" s="3"/>
      <c r="E63" s="3">
        <v>408.45</v>
      </c>
      <c r="F63" s="3"/>
      <c r="G63" s="3">
        <v>167.51</v>
      </c>
      <c r="H63" s="3"/>
      <c r="I63" s="3">
        <v>240.94</v>
      </c>
    </row>
    <row r="64" spans="3:9" ht="15" hidden="1">
      <c r="C64" s="3" t="s">
        <v>39</v>
      </c>
      <c r="D64" s="3">
        <v>240.94</v>
      </c>
      <c r="E64" s="3">
        <v>408.45</v>
      </c>
      <c r="F64" s="3"/>
      <c r="G64" s="3">
        <v>362.85</v>
      </c>
      <c r="H64" s="3"/>
      <c r="I64" s="3">
        <v>286.54</v>
      </c>
    </row>
    <row r="65" spans="3:9" ht="15" hidden="1">
      <c r="C65" s="3" t="s">
        <v>40</v>
      </c>
      <c r="D65" s="3">
        <v>286.54</v>
      </c>
      <c r="E65" s="3">
        <v>408.45</v>
      </c>
      <c r="F65" s="3"/>
      <c r="G65" s="3">
        <v>282.98</v>
      </c>
      <c r="H65" s="3"/>
      <c r="I65" s="3">
        <v>412.01</v>
      </c>
    </row>
    <row r="66" spans="3:9" ht="15" hidden="1">
      <c r="C66" s="3" t="s">
        <v>41</v>
      </c>
      <c r="D66" s="3">
        <v>412.01</v>
      </c>
      <c r="E66" s="3">
        <v>408.45</v>
      </c>
      <c r="F66" s="3"/>
      <c r="G66" s="3">
        <v>402.58</v>
      </c>
      <c r="H66" s="3"/>
      <c r="I66" s="3">
        <v>417.88</v>
      </c>
    </row>
    <row r="67" spans="3:9" ht="15" hidden="1">
      <c r="C67" s="3" t="s">
        <v>42</v>
      </c>
      <c r="D67" s="3">
        <v>417.88</v>
      </c>
      <c r="E67" s="3">
        <v>408.45</v>
      </c>
      <c r="F67" s="3"/>
      <c r="G67" s="3">
        <v>357.54</v>
      </c>
      <c r="H67" s="3"/>
      <c r="I67" s="3">
        <v>468.79</v>
      </c>
    </row>
    <row r="68" spans="3:9" ht="15" hidden="1">
      <c r="C68" s="3" t="s">
        <v>43</v>
      </c>
      <c r="D68" s="3">
        <v>468.79</v>
      </c>
      <c r="E68" s="3">
        <v>408.45</v>
      </c>
      <c r="F68" s="3"/>
      <c r="G68" s="3">
        <v>411.55</v>
      </c>
      <c r="H68" s="3"/>
      <c r="I68" s="3">
        <v>465.09</v>
      </c>
    </row>
    <row r="69" spans="3:9" ht="15" hidden="1">
      <c r="C69" s="3" t="s">
        <v>44</v>
      </c>
      <c r="D69" s="3">
        <v>465.09</v>
      </c>
      <c r="E69" s="3">
        <v>408.45</v>
      </c>
      <c r="F69" s="3"/>
      <c r="G69" s="3">
        <v>447.07</v>
      </c>
      <c r="H69" s="3"/>
      <c r="I69" s="3">
        <v>427.07</v>
      </c>
    </row>
    <row r="70" spans="3:9" ht="15" hidden="1">
      <c r="C70" s="3" t="s">
        <v>45</v>
      </c>
      <c r="D70" s="3">
        <v>427.07</v>
      </c>
      <c r="E70" s="3">
        <v>408.9</v>
      </c>
      <c r="F70" s="3"/>
      <c r="G70" s="3">
        <v>283.5</v>
      </c>
      <c r="H70" s="3"/>
      <c r="I70" s="3">
        <v>552.47</v>
      </c>
    </row>
    <row r="71" spans="3:9" ht="15" hidden="1">
      <c r="C71" s="3" t="s">
        <v>46</v>
      </c>
      <c r="D71" s="3">
        <v>552.47</v>
      </c>
      <c r="E71" s="3">
        <v>408.9</v>
      </c>
      <c r="F71" s="3"/>
      <c r="G71" s="3">
        <v>426.85</v>
      </c>
      <c r="H71" s="3"/>
      <c r="I71" s="3">
        <v>534.52</v>
      </c>
    </row>
    <row r="72" spans="3:9" ht="15">
      <c r="C72" s="3" t="s">
        <v>94</v>
      </c>
      <c r="D72" s="3"/>
      <c r="E72" s="3"/>
      <c r="F72" s="3">
        <v>79.28</v>
      </c>
      <c r="G72" s="3">
        <v>408.9</v>
      </c>
      <c r="H72" s="3">
        <v>354.96</v>
      </c>
      <c r="I72" s="3">
        <v>133.22</v>
      </c>
    </row>
    <row r="73" spans="3:9" ht="15">
      <c r="C73" s="3" t="s">
        <v>97</v>
      </c>
      <c r="D73" s="3"/>
      <c r="E73" s="3"/>
      <c r="F73" s="3">
        <v>133.22</v>
      </c>
      <c r="G73" s="3">
        <v>408.9</v>
      </c>
      <c r="H73" s="3">
        <v>347.94</v>
      </c>
      <c r="I73" s="3">
        <f>G73-H73+F73</f>
        <v>194.17999999999998</v>
      </c>
    </row>
    <row r="74" spans="3:9" ht="15">
      <c r="C74" s="3" t="s">
        <v>99</v>
      </c>
      <c r="D74" s="3"/>
      <c r="E74" s="3"/>
      <c r="F74" s="3">
        <v>194.18</v>
      </c>
      <c r="G74" s="3">
        <v>408.9</v>
      </c>
      <c r="H74" s="3">
        <v>213.16</v>
      </c>
      <c r="I74" s="3">
        <f>G74-H74+F74</f>
        <v>389.91999999999996</v>
      </c>
    </row>
    <row r="76" ht="15">
      <c r="H76" s="33">
        <f>H53+H73</f>
        <v>9904.18</v>
      </c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D83"/>
  <sheetViews>
    <sheetView view="pageBreakPreview" zoomScale="80" zoomScaleSheetLayoutView="80" zoomScalePageLayoutView="0" workbookViewId="0" topLeftCell="A41">
      <selection activeCell="I72" sqref="I72:J72"/>
    </sheetView>
  </sheetViews>
  <sheetFormatPr defaultColWidth="9.140625" defaultRowHeight="15" outlineLevelCol="1"/>
  <cols>
    <col min="1" max="1" width="6.8515625" style="125" customWidth="1"/>
    <col min="2" max="2" width="10.00390625" style="355" customWidth="1"/>
    <col min="3" max="3" width="12.57421875" style="355" customWidth="1"/>
    <col min="4" max="4" width="10.57421875" style="355" customWidth="1"/>
    <col min="5" max="5" width="10.28125" style="355" customWidth="1"/>
    <col min="6" max="6" width="8.00390625" style="355" customWidth="1"/>
    <col min="7" max="7" width="11.140625" style="355" customWidth="1"/>
    <col min="8" max="8" width="13.00390625" style="355" customWidth="1"/>
    <col min="9" max="9" width="12.00390625" style="355" customWidth="1"/>
    <col min="10" max="10" width="14.28125" style="355" customWidth="1"/>
    <col min="11" max="11" width="18.421875" style="355" customWidth="1"/>
    <col min="12" max="12" width="13.421875" style="355" hidden="1" customWidth="1" outlineLevel="1"/>
    <col min="13" max="13" width="10.00390625" style="355" hidden="1" customWidth="1" outlineLevel="1"/>
    <col min="14" max="14" width="11.421875" style="355" hidden="1" customWidth="1" outlineLevel="1"/>
    <col min="15" max="15" width="10.28125" style="355" hidden="1" customWidth="1" outlineLevel="1"/>
    <col min="16" max="16" width="9.8515625" style="355" hidden="1" customWidth="1" outlineLevel="1"/>
    <col min="17" max="17" width="10.00390625" style="355" hidden="1" customWidth="1" outlineLevel="1"/>
    <col min="18" max="18" width="9.57421875" style="355" hidden="1" customWidth="1" outlineLevel="1"/>
    <col min="19" max="19" width="9.140625" style="355" customWidth="1" collapsed="1"/>
    <col min="20" max="20" width="9.28125" style="355" customWidth="1"/>
    <col min="21" max="22" width="9.140625" style="355" customWidth="1"/>
    <col min="23" max="23" width="11.140625" style="355" bestFit="1" customWidth="1"/>
    <col min="24" max="27" width="13.140625" style="355" bestFit="1" customWidth="1"/>
    <col min="28" max="43" width="9.140625" style="355" customWidth="1"/>
    <col min="44" max="44" width="3.7109375" style="355" customWidth="1"/>
    <col min="45" max="16384" width="9.140625" style="355" customWidth="1"/>
  </cols>
  <sheetData>
    <row r="1" spans="1:11" ht="12.75" customHeight="1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.75" hidden="1">
      <c r="A2" s="47"/>
      <c r="B2" s="49" t="s">
        <v>125</v>
      </c>
      <c r="C2" s="49"/>
      <c r="D2" s="49" t="s">
        <v>126</v>
      </c>
      <c r="E2" s="49"/>
      <c r="F2" s="49" t="s">
        <v>127</v>
      </c>
      <c r="G2" s="49"/>
      <c r="H2" s="49"/>
      <c r="I2" s="47"/>
      <c r="J2" s="47"/>
      <c r="K2" s="47"/>
    </row>
    <row r="3" spans="1:11" ht="18.75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.5" customHeight="1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8.75" hidden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8.75" hidden="1">
      <c r="A6" s="47"/>
      <c r="B6" s="50"/>
      <c r="C6" s="51" t="s">
        <v>0</v>
      </c>
      <c r="D6" s="51" t="s">
        <v>1</v>
      </c>
      <c r="E6" s="51"/>
      <c r="F6" s="51" t="s">
        <v>2</v>
      </c>
      <c r="G6" s="51" t="s">
        <v>3</v>
      </c>
      <c r="H6" s="51" t="s">
        <v>4</v>
      </c>
      <c r="I6" s="51" t="s">
        <v>5</v>
      </c>
      <c r="J6" s="51"/>
      <c r="K6" s="52"/>
    </row>
    <row r="7" spans="1:11" ht="18.75" hidden="1">
      <c r="A7" s="47"/>
      <c r="B7" s="50"/>
      <c r="C7" s="51" t="s">
        <v>6</v>
      </c>
      <c r="D7" s="51"/>
      <c r="E7" s="51"/>
      <c r="F7" s="51"/>
      <c r="G7" s="51" t="s">
        <v>7</v>
      </c>
      <c r="H7" s="51" t="s">
        <v>8</v>
      </c>
      <c r="I7" s="51" t="s">
        <v>9</v>
      </c>
      <c r="J7" s="51"/>
      <c r="K7" s="52"/>
    </row>
    <row r="8" spans="1:11" ht="18.75" hidden="1">
      <c r="A8" s="47"/>
      <c r="B8" s="50" t="s">
        <v>128</v>
      </c>
      <c r="C8" s="53">
        <v>48.28</v>
      </c>
      <c r="D8" s="53">
        <v>0</v>
      </c>
      <c r="E8" s="53"/>
      <c r="F8" s="54"/>
      <c r="G8" s="50"/>
      <c r="H8" s="53">
        <v>0</v>
      </c>
      <c r="I8" s="54">
        <v>48.28</v>
      </c>
      <c r="J8" s="50"/>
      <c r="K8" s="55"/>
    </row>
    <row r="9" spans="1:11" ht="18.75" hidden="1">
      <c r="A9" s="47"/>
      <c r="B9" s="50" t="s">
        <v>11</v>
      </c>
      <c r="C9" s="53">
        <v>4790.06</v>
      </c>
      <c r="D9" s="53">
        <v>3707.55</v>
      </c>
      <c r="E9" s="53"/>
      <c r="F9" s="54">
        <v>2795.32</v>
      </c>
      <c r="G9" s="50"/>
      <c r="H9" s="53">
        <v>2795.32</v>
      </c>
      <c r="I9" s="54">
        <v>5702.29</v>
      </c>
      <c r="J9" s="50"/>
      <c r="K9" s="55"/>
    </row>
    <row r="10" spans="1:11" ht="18.75" hidden="1">
      <c r="A10" s="47"/>
      <c r="B10" s="50" t="s">
        <v>12</v>
      </c>
      <c r="C10" s="50"/>
      <c r="D10" s="53">
        <f>SUM(D8:D9)</f>
        <v>3707.55</v>
      </c>
      <c r="E10" s="53"/>
      <c r="F10" s="50"/>
      <c r="G10" s="50"/>
      <c r="H10" s="53">
        <f>SUM(H8:H9)</f>
        <v>2795.32</v>
      </c>
      <c r="I10" s="50"/>
      <c r="J10" s="50"/>
      <c r="K10" s="55"/>
    </row>
    <row r="11" spans="1:11" ht="18.75" hidden="1">
      <c r="A11" s="47"/>
      <c r="B11" s="47" t="s">
        <v>129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7.5" customHeight="1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8.25" customHeight="1" hidden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8" ht="18.75" hidden="1">
      <c r="A14" s="47"/>
      <c r="B14" s="56" t="s">
        <v>95</v>
      </c>
      <c r="C14" s="416" t="s">
        <v>14</v>
      </c>
      <c r="D14" s="417"/>
      <c r="E14" s="364"/>
      <c r="F14" s="51"/>
      <c r="G14" s="51"/>
      <c r="H14" s="51"/>
      <c r="I14" s="51" t="s">
        <v>17</v>
      </c>
      <c r="J14" s="55"/>
      <c r="K14" s="55"/>
      <c r="L14" s="58"/>
      <c r="M14" s="58"/>
      <c r="N14" s="58"/>
      <c r="O14" s="58"/>
      <c r="P14" s="58"/>
      <c r="Q14" s="58"/>
      <c r="R14" s="58"/>
    </row>
    <row r="15" spans="1:18" ht="14.25" customHeight="1" hidden="1">
      <c r="A15" s="47"/>
      <c r="B15" s="59"/>
      <c r="C15" s="418"/>
      <c r="D15" s="419"/>
      <c r="E15" s="365"/>
      <c r="F15" s="51"/>
      <c r="G15" s="51"/>
      <c r="H15" s="51" t="s">
        <v>105</v>
      </c>
      <c r="I15" s="51"/>
      <c r="J15" s="55"/>
      <c r="K15" s="55"/>
      <c r="L15" s="58"/>
      <c r="M15" s="58"/>
      <c r="N15" s="58"/>
      <c r="O15" s="58"/>
      <c r="P15" s="58"/>
      <c r="Q15" s="58"/>
      <c r="R15" s="58"/>
    </row>
    <row r="16" spans="1:18" ht="3.75" customHeight="1" hidden="1">
      <c r="A16" s="47"/>
      <c r="B16" s="61"/>
      <c r="C16" s="50"/>
      <c r="D16" s="50"/>
      <c r="E16" s="50"/>
      <c r="F16" s="50"/>
      <c r="G16" s="50"/>
      <c r="H16" s="50"/>
      <c r="I16" s="50"/>
      <c r="J16" s="55"/>
      <c r="K16" s="55"/>
      <c r="L16" s="58"/>
      <c r="M16" s="58"/>
      <c r="N16" s="58"/>
      <c r="O16" s="58"/>
      <c r="P16" s="58"/>
      <c r="Q16" s="58"/>
      <c r="R16" s="58"/>
    </row>
    <row r="17" spans="1:18" ht="13.5" customHeight="1" hidden="1">
      <c r="A17" s="47"/>
      <c r="B17" s="50"/>
      <c r="C17" s="50"/>
      <c r="D17" s="50"/>
      <c r="E17" s="50"/>
      <c r="F17" s="50"/>
      <c r="G17" s="50"/>
      <c r="H17" s="50"/>
      <c r="I17" s="50"/>
      <c r="J17" s="55"/>
      <c r="K17" s="55"/>
      <c r="L17" s="58"/>
      <c r="M17" s="58"/>
      <c r="N17" s="58"/>
      <c r="O17" s="58"/>
      <c r="P17" s="58"/>
      <c r="Q17" s="58"/>
      <c r="R17" s="58"/>
    </row>
    <row r="18" spans="1:18" ht="0.75" customHeight="1" hidden="1">
      <c r="A18" s="47"/>
      <c r="B18" s="50"/>
      <c r="C18" s="50"/>
      <c r="D18" s="50"/>
      <c r="E18" s="50"/>
      <c r="F18" s="50"/>
      <c r="G18" s="50"/>
      <c r="H18" s="50"/>
      <c r="I18" s="50"/>
      <c r="J18" s="55"/>
      <c r="K18" s="55"/>
      <c r="L18" s="58"/>
      <c r="M18" s="58"/>
      <c r="N18" s="58"/>
      <c r="O18" s="58"/>
      <c r="P18" s="58"/>
      <c r="Q18" s="58"/>
      <c r="R18" s="58"/>
    </row>
    <row r="19" spans="1:18" ht="14.25" customHeight="1" hidden="1" thickBot="1">
      <c r="A19" s="47"/>
      <c r="B19" s="50"/>
      <c r="C19" s="50"/>
      <c r="D19" s="50"/>
      <c r="E19" s="50"/>
      <c r="F19" s="50"/>
      <c r="G19" s="50"/>
      <c r="H19" s="50"/>
      <c r="I19" s="50"/>
      <c r="J19" s="55"/>
      <c r="K19" s="55"/>
      <c r="L19" s="58"/>
      <c r="M19" s="58"/>
      <c r="N19" s="58"/>
      <c r="O19" s="58"/>
      <c r="P19" s="58"/>
      <c r="Q19" s="58"/>
      <c r="R19" s="58"/>
    </row>
    <row r="20" spans="1:18" ht="0.75" customHeight="1" hidden="1">
      <c r="A20" s="47"/>
      <c r="B20" s="50"/>
      <c r="C20" s="50"/>
      <c r="D20" s="50"/>
      <c r="E20" s="50"/>
      <c r="F20" s="50"/>
      <c r="G20" s="50"/>
      <c r="H20" s="50"/>
      <c r="I20" s="50"/>
      <c r="J20" s="55"/>
      <c r="K20" s="55"/>
      <c r="L20" s="58"/>
      <c r="M20" s="58"/>
      <c r="N20" s="58"/>
      <c r="O20" s="58"/>
      <c r="P20" s="58"/>
      <c r="Q20" s="58"/>
      <c r="R20" s="58"/>
    </row>
    <row r="21" spans="1:18" ht="19.5" hidden="1" thickBot="1">
      <c r="A21" s="47"/>
      <c r="B21" s="50"/>
      <c r="C21" s="50"/>
      <c r="D21" s="50"/>
      <c r="E21" s="50"/>
      <c r="F21" s="50"/>
      <c r="G21" s="62" t="s">
        <v>130</v>
      </c>
      <c r="H21" s="63" t="s">
        <v>85</v>
      </c>
      <c r="I21" s="50"/>
      <c r="J21" s="55"/>
      <c r="K21" s="55"/>
      <c r="L21" s="58"/>
      <c r="M21" s="58"/>
      <c r="N21" s="58"/>
      <c r="O21" s="58"/>
      <c r="P21" s="58"/>
      <c r="Q21" s="58"/>
      <c r="R21" s="58"/>
    </row>
    <row r="22" spans="1:18" ht="18.75" hidden="1">
      <c r="A22" s="47"/>
      <c r="B22" s="64" t="s">
        <v>63</v>
      </c>
      <c r="C22" s="64"/>
      <c r="D22" s="64"/>
      <c r="E22" s="64"/>
      <c r="F22" s="53"/>
      <c r="G22" s="50">
        <v>347.8</v>
      </c>
      <c r="H22" s="50">
        <v>7.55</v>
      </c>
      <c r="I22" s="54">
        <f>G22*H22</f>
        <v>2625.89</v>
      </c>
      <c r="J22" s="55"/>
      <c r="K22" s="55"/>
      <c r="L22" s="58"/>
      <c r="M22" s="58"/>
      <c r="N22" s="58"/>
      <c r="O22" s="58"/>
      <c r="P22" s="58"/>
      <c r="Q22" s="58"/>
      <c r="R22" s="58"/>
    </row>
    <row r="23" spans="1:18" ht="18.75" hidden="1">
      <c r="A23" s="47"/>
      <c r="B23" s="64" t="s">
        <v>64</v>
      </c>
      <c r="C23" s="64"/>
      <c r="D23" s="64"/>
      <c r="E23" s="64"/>
      <c r="F23" s="50"/>
      <c r="G23" s="50"/>
      <c r="H23" s="50"/>
      <c r="I23" s="50"/>
      <c r="J23" s="55"/>
      <c r="K23" s="55"/>
      <c r="L23" s="58"/>
      <c r="M23" s="58"/>
      <c r="N23" s="58"/>
      <c r="O23" s="58"/>
      <c r="P23" s="58"/>
      <c r="Q23" s="58"/>
      <c r="R23" s="58"/>
    </row>
    <row r="24" spans="1:18" ht="2.25" customHeight="1" hidden="1">
      <c r="A24" s="47"/>
      <c r="B24" s="64" t="s">
        <v>65</v>
      </c>
      <c r="C24" s="64" t="s">
        <v>66</v>
      </c>
      <c r="D24" s="64"/>
      <c r="E24" s="64"/>
      <c r="F24" s="50"/>
      <c r="G24" s="50"/>
      <c r="H24" s="50"/>
      <c r="I24" s="50"/>
      <c r="J24" s="55"/>
      <c r="K24" s="55"/>
      <c r="L24" s="58"/>
      <c r="M24" s="58"/>
      <c r="N24" s="58"/>
      <c r="O24" s="58"/>
      <c r="P24" s="58"/>
      <c r="Q24" s="58"/>
      <c r="R24" s="58"/>
    </row>
    <row r="25" spans="1:18" ht="14.25" customHeight="1" hidden="1">
      <c r="A25" s="47"/>
      <c r="B25" s="64" t="s">
        <v>67</v>
      </c>
      <c r="C25" s="64"/>
      <c r="D25" s="64"/>
      <c r="E25" s="64"/>
      <c r="F25" s="50"/>
      <c r="G25" s="50"/>
      <c r="H25" s="50"/>
      <c r="I25" s="50"/>
      <c r="J25" s="55"/>
      <c r="K25" s="55"/>
      <c r="L25" s="58"/>
      <c r="M25" s="58"/>
      <c r="N25" s="58"/>
      <c r="O25" s="58"/>
      <c r="P25" s="58"/>
      <c r="Q25" s="58"/>
      <c r="R25" s="58"/>
    </row>
    <row r="26" spans="1:18" ht="18.75" hidden="1">
      <c r="A26" s="47"/>
      <c r="B26" s="50"/>
      <c r="C26" s="50"/>
      <c r="D26" s="50"/>
      <c r="E26" s="50"/>
      <c r="F26" s="50"/>
      <c r="G26" s="50"/>
      <c r="H26" s="50"/>
      <c r="I26" s="50"/>
      <c r="J26" s="55"/>
      <c r="K26" s="55"/>
      <c r="L26" s="58"/>
      <c r="M26" s="58"/>
      <c r="N26" s="58"/>
      <c r="O26" s="58"/>
      <c r="P26" s="58"/>
      <c r="Q26" s="58"/>
      <c r="R26" s="58"/>
    </row>
    <row r="27" spans="1:18" ht="0.75" customHeight="1" hidden="1">
      <c r="A27" s="47"/>
      <c r="B27" s="50"/>
      <c r="C27" s="50"/>
      <c r="D27" s="50"/>
      <c r="E27" s="50"/>
      <c r="F27" s="50"/>
      <c r="G27" s="50"/>
      <c r="H27" s="50"/>
      <c r="I27" s="50"/>
      <c r="J27" s="55"/>
      <c r="K27" s="55"/>
      <c r="L27" s="58"/>
      <c r="M27" s="58"/>
      <c r="N27" s="58"/>
      <c r="O27" s="58"/>
      <c r="P27" s="58"/>
      <c r="Q27" s="58"/>
      <c r="R27" s="58"/>
    </row>
    <row r="28" spans="1:18" ht="3.75" customHeight="1" hidden="1">
      <c r="A28" s="47"/>
      <c r="B28" s="50"/>
      <c r="C28" s="50"/>
      <c r="D28" s="50"/>
      <c r="E28" s="50"/>
      <c r="F28" s="50"/>
      <c r="G28" s="50"/>
      <c r="H28" s="50"/>
      <c r="I28" s="50"/>
      <c r="J28" s="55"/>
      <c r="K28" s="55"/>
      <c r="L28" s="58"/>
      <c r="M28" s="58"/>
      <c r="N28" s="58"/>
      <c r="O28" s="58"/>
      <c r="P28" s="58"/>
      <c r="Q28" s="58"/>
      <c r="R28" s="58"/>
    </row>
    <row r="29" spans="1:18" ht="18.75" hidden="1">
      <c r="A29" s="47"/>
      <c r="B29" s="50"/>
      <c r="C29" s="50"/>
      <c r="D29" s="50"/>
      <c r="E29" s="50"/>
      <c r="F29" s="50"/>
      <c r="G29" s="50"/>
      <c r="H29" s="50"/>
      <c r="I29" s="50"/>
      <c r="J29" s="55"/>
      <c r="K29" s="55"/>
      <c r="L29" s="58"/>
      <c r="M29" s="58"/>
      <c r="N29" s="58"/>
      <c r="O29" s="58"/>
      <c r="P29" s="58"/>
      <c r="Q29" s="58"/>
      <c r="R29" s="58"/>
    </row>
    <row r="30" spans="1:18" ht="0.75" customHeight="1" hidden="1">
      <c r="A30" s="47"/>
      <c r="B30" s="50"/>
      <c r="C30" s="50"/>
      <c r="D30" s="50"/>
      <c r="E30" s="50"/>
      <c r="F30" s="50"/>
      <c r="G30" s="50"/>
      <c r="H30" s="50"/>
      <c r="I30" s="50"/>
      <c r="J30" s="55"/>
      <c r="K30" s="55"/>
      <c r="L30" s="58"/>
      <c r="M30" s="58"/>
      <c r="N30" s="58"/>
      <c r="O30" s="58"/>
      <c r="P30" s="58"/>
      <c r="Q30" s="58"/>
      <c r="R30" s="58"/>
    </row>
    <row r="31" spans="1:18" ht="18.75" hidden="1">
      <c r="A31" s="47"/>
      <c r="B31" s="50"/>
      <c r="C31" s="50"/>
      <c r="D31" s="50"/>
      <c r="E31" s="50"/>
      <c r="F31" s="50"/>
      <c r="G31" s="50"/>
      <c r="H31" s="50"/>
      <c r="I31" s="50"/>
      <c r="J31" s="55"/>
      <c r="K31" s="55"/>
      <c r="L31" s="58"/>
      <c r="M31" s="58"/>
      <c r="N31" s="58"/>
      <c r="O31" s="58"/>
      <c r="P31" s="58"/>
      <c r="Q31" s="58"/>
      <c r="R31" s="58"/>
    </row>
    <row r="32" spans="1:18" ht="18.75" hidden="1">
      <c r="A32" s="47"/>
      <c r="B32" s="50"/>
      <c r="C32" s="50"/>
      <c r="D32" s="50"/>
      <c r="E32" s="50"/>
      <c r="F32" s="50"/>
      <c r="G32" s="50"/>
      <c r="H32" s="50"/>
      <c r="I32" s="50"/>
      <c r="J32" s="55"/>
      <c r="K32" s="55"/>
      <c r="L32" s="58"/>
      <c r="M32" s="58"/>
      <c r="N32" s="58"/>
      <c r="O32" s="58"/>
      <c r="P32" s="58"/>
      <c r="Q32" s="58"/>
      <c r="R32" s="58"/>
    </row>
    <row r="33" spans="1:18" ht="18.75" hidden="1">
      <c r="A33" s="47"/>
      <c r="B33" s="50"/>
      <c r="C33" s="50"/>
      <c r="D33" s="50"/>
      <c r="E33" s="50"/>
      <c r="F33" s="50"/>
      <c r="G33" s="51"/>
      <c r="H33" s="51"/>
      <c r="I33" s="65"/>
      <c r="J33" s="55"/>
      <c r="K33" s="55"/>
      <c r="L33" s="58"/>
      <c r="M33" s="58"/>
      <c r="N33" s="58"/>
      <c r="O33" s="58"/>
      <c r="P33" s="58"/>
      <c r="Q33" s="58"/>
      <c r="R33" s="58"/>
    </row>
    <row r="34" spans="1:18" ht="18.75" hidden="1">
      <c r="A34" s="47"/>
      <c r="B34" s="50"/>
      <c r="C34" s="50"/>
      <c r="D34" s="50"/>
      <c r="E34" s="50"/>
      <c r="F34" s="50"/>
      <c r="G34" s="50"/>
      <c r="H34" s="50" t="s">
        <v>18</v>
      </c>
      <c r="I34" s="66">
        <f>SUM(I17:I33)</f>
        <v>2625.89</v>
      </c>
      <c r="J34" s="55"/>
      <c r="K34" s="55"/>
      <c r="L34" s="58"/>
      <c r="M34" s="58"/>
      <c r="N34" s="58"/>
      <c r="O34" s="58"/>
      <c r="P34" s="58"/>
      <c r="Q34" s="58"/>
      <c r="R34" s="58"/>
    </row>
    <row r="35" spans="1:11" ht="15">
      <c r="A35" s="420" t="s">
        <v>131</v>
      </c>
      <c r="B35" s="420"/>
      <c r="C35" s="420"/>
      <c r="D35" s="420"/>
      <c r="E35" s="420"/>
      <c r="F35" s="420"/>
      <c r="G35" s="420"/>
      <c r="H35" s="420"/>
      <c r="I35" s="420"/>
      <c r="J35" s="420"/>
      <c r="K35" s="420"/>
    </row>
    <row r="36" spans="1:30" ht="15">
      <c r="A36" s="420"/>
      <c r="B36" s="420"/>
      <c r="C36" s="420"/>
      <c r="D36" s="420"/>
      <c r="E36" s="420"/>
      <c r="F36" s="420"/>
      <c r="G36" s="420"/>
      <c r="H36" s="420"/>
      <c r="I36" s="420"/>
      <c r="J36" s="420"/>
      <c r="K36" s="420"/>
      <c r="V36" s="58"/>
      <c r="W36" s="58"/>
      <c r="X36" s="58"/>
      <c r="Y36" s="58"/>
      <c r="Z36" s="58"/>
      <c r="AA36" s="58"/>
      <c r="AB36" s="58"/>
      <c r="AC36" s="58"/>
      <c r="AD36" s="58"/>
    </row>
    <row r="37" spans="1:30" ht="18.75" hidden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V37" s="58"/>
      <c r="W37" s="58"/>
      <c r="X37" s="58"/>
      <c r="Y37" s="58"/>
      <c r="Z37" s="58"/>
      <c r="AA37" s="58"/>
      <c r="AB37" s="58"/>
      <c r="AC37" s="58"/>
      <c r="AD37" s="58"/>
    </row>
    <row r="38" spans="1:30" ht="18.75" hidden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V38" s="58"/>
      <c r="W38" s="58"/>
      <c r="X38" s="58"/>
      <c r="Y38" s="58"/>
      <c r="Z38" s="58"/>
      <c r="AA38" s="58"/>
      <c r="AB38" s="58"/>
      <c r="AC38" s="58"/>
      <c r="AD38" s="58"/>
    </row>
    <row r="39" spans="1:30" ht="18.75">
      <c r="A39" s="67"/>
      <c r="B39" s="68"/>
      <c r="C39" s="68"/>
      <c r="D39" s="68"/>
      <c r="E39" s="68"/>
      <c r="F39" s="68"/>
      <c r="G39" s="68"/>
      <c r="H39" s="67"/>
      <c r="I39" s="67"/>
      <c r="J39" s="47"/>
      <c r="K39" s="47"/>
      <c r="V39" s="58"/>
      <c r="W39" s="464"/>
      <c r="X39" s="464"/>
      <c r="Y39" s="464"/>
      <c r="Z39" s="464"/>
      <c r="AA39" s="464"/>
      <c r="AB39" s="58"/>
      <c r="AC39" s="58"/>
      <c r="AD39" s="58"/>
    </row>
    <row r="40" spans="1:30" ht="18.75">
      <c r="A40" s="67"/>
      <c r="B40" s="67" t="s">
        <v>132</v>
      </c>
      <c r="C40" s="68"/>
      <c r="D40" s="68"/>
      <c r="E40" s="68"/>
      <c r="F40" s="68"/>
      <c r="G40" s="67"/>
      <c r="H40" s="68"/>
      <c r="I40" s="67"/>
      <c r="J40" s="47"/>
      <c r="K40" s="47"/>
      <c r="V40" s="262"/>
      <c r="W40" s="263"/>
      <c r="X40" s="263"/>
      <c r="Y40" s="263"/>
      <c r="Z40" s="263"/>
      <c r="AA40" s="263"/>
      <c r="AB40" s="58"/>
      <c r="AC40" s="58"/>
      <c r="AD40" s="58"/>
    </row>
    <row r="41" spans="1:30" ht="18.75">
      <c r="A41" s="67"/>
      <c r="B41" s="68" t="s">
        <v>133</v>
      </c>
      <c r="C41" s="67" t="s">
        <v>239</v>
      </c>
      <c r="D41" s="67"/>
      <c r="E41" s="67"/>
      <c r="F41" s="68"/>
      <c r="G41" s="67"/>
      <c r="H41" s="68"/>
      <c r="I41" s="67"/>
      <c r="J41" s="47"/>
      <c r="K41" s="47"/>
      <c r="V41" s="264"/>
      <c r="W41" s="265"/>
      <c r="X41" s="265"/>
      <c r="Y41" s="265"/>
      <c r="Z41" s="265"/>
      <c r="AA41" s="265"/>
      <c r="AB41" s="58"/>
      <c r="AC41" s="58"/>
      <c r="AD41" s="58"/>
    </row>
    <row r="42" spans="1:30" ht="18.75">
      <c r="A42" s="67"/>
      <c r="B42" s="68" t="s">
        <v>135</v>
      </c>
      <c r="C42" s="69">
        <v>366.4</v>
      </c>
      <c r="D42" s="67" t="s">
        <v>136</v>
      </c>
      <c r="E42" s="67"/>
      <c r="F42" s="68"/>
      <c r="G42" s="67"/>
      <c r="H42" s="68"/>
      <c r="I42" s="67"/>
      <c r="J42" s="47"/>
      <c r="K42" s="47"/>
      <c r="V42" s="264"/>
      <c r="W42" s="266"/>
      <c r="X42" s="266"/>
      <c r="Y42" s="266"/>
      <c r="Z42" s="265"/>
      <c r="AA42" s="266"/>
      <c r="AB42" s="58"/>
      <c r="AC42" s="58"/>
      <c r="AD42" s="58"/>
    </row>
    <row r="43" spans="1:30" ht="18" customHeight="1">
      <c r="A43" s="67"/>
      <c r="B43" s="68" t="s">
        <v>137</v>
      </c>
      <c r="C43" s="70" t="s">
        <v>206</v>
      </c>
      <c r="D43" s="67" t="s">
        <v>251</v>
      </c>
      <c r="E43" s="67"/>
      <c r="F43" s="67"/>
      <c r="G43" s="68"/>
      <c r="H43" s="68"/>
      <c r="I43" s="67"/>
      <c r="J43" s="47"/>
      <c r="K43" s="47"/>
      <c r="V43" s="264"/>
      <c r="W43" s="266"/>
      <c r="X43" s="266"/>
      <c r="Y43" s="266"/>
      <c r="Z43" s="265"/>
      <c r="AA43" s="267"/>
      <c r="AB43" s="58"/>
      <c r="AC43" s="58"/>
      <c r="AD43" s="58"/>
    </row>
    <row r="44" spans="1:30" ht="18" customHeight="1">
      <c r="A44" s="67"/>
      <c r="B44" s="68"/>
      <c r="C44" s="70"/>
      <c r="D44" s="67"/>
      <c r="E44" s="67"/>
      <c r="F44" s="67"/>
      <c r="G44" s="68"/>
      <c r="H44" s="68"/>
      <c r="I44" s="67"/>
      <c r="J44" s="47"/>
      <c r="K44" s="47"/>
      <c r="V44" s="264"/>
      <c r="W44" s="266"/>
      <c r="X44" s="268"/>
      <c r="Y44" s="268"/>
      <c r="Z44" s="265"/>
      <c r="AA44" s="269"/>
      <c r="AB44" s="58"/>
      <c r="AC44" s="58"/>
      <c r="AD44" s="58"/>
    </row>
    <row r="45" spans="1:30" s="77" customFormat="1" ht="56.25">
      <c r="A45" s="71"/>
      <c r="B45" s="72"/>
      <c r="C45" s="73"/>
      <c r="D45" s="71"/>
      <c r="E45" s="71"/>
      <c r="F45" s="71"/>
      <c r="G45" s="74" t="s">
        <v>140</v>
      </c>
      <c r="H45" s="75" t="s">
        <v>1</v>
      </c>
      <c r="I45" s="75" t="s">
        <v>2</v>
      </c>
      <c r="J45" s="76" t="s">
        <v>141</v>
      </c>
      <c r="K45" s="76" t="s">
        <v>142</v>
      </c>
      <c r="V45" s="264"/>
      <c r="W45" s="266"/>
      <c r="X45" s="266"/>
      <c r="Y45" s="266"/>
      <c r="Z45" s="265"/>
      <c r="AA45" s="267"/>
      <c r="AB45" s="227"/>
      <c r="AC45" s="227"/>
      <c r="AD45" s="227"/>
    </row>
    <row r="46" spans="1:30" ht="18.75">
      <c r="A46" s="67"/>
      <c r="B46" s="68"/>
      <c r="C46" s="70"/>
      <c r="D46" s="67"/>
      <c r="E46" s="67"/>
      <c r="F46" s="67"/>
      <c r="G46" s="78" t="s">
        <v>25</v>
      </c>
      <c r="H46" s="78" t="s">
        <v>25</v>
      </c>
      <c r="I46" s="78" t="s">
        <v>25</v>
      </c>
      <c r="J46" s="79"/>
      <c r="K46" s="79"/>
      <c r="V46" s="264"/>
      <c r="W46" s="266"/>
      <c r="X46" s="266"/>
      <c r="Y46" s="266"/>
      <c r="Z46" s="265"/>
      <c r="AA46" s="267"/>
      <c r="AB46" s="58"/>
      <c r="AC46" s="58"/>
      <c r="AD46" s="58"/>
    </row>
    <row r="47" spans="1:30" ht="33" customHeight="1">
      <c r="A47" s="67"/>
      <c r="B47" s="421" t="s">
        <v>143</v>
      </c>
      <c r="C47" s="421"/>
      <c r="D47" s="421"/>
      <c r="E47" s="421"/>
      <c r="F47" s="421"/>
      <c r="G47" s="80">
        <f>G49+G50</f>
        <v>14.36</v>
      </c>
      <c r="H47" s="337">
        <f>H49+H50</f>
        <v>5261.503999999999</v>
      </c>
      <c r="I47" s="337">
        <f>I49+I50</f>
        <v>6303.26</v>
      </c>
      <c r="J47" s="337">
        <f>J49+J50</f>
        <v>2682.048</v>
      </c>
      <c r="K47" s="337">
        <f>K49+K50</f>
        <v>3621.2120000000004</v>
      </c>
      <c r="L47" s="226" t="s">
        <v>223</v>
      </c>
      <c r="M47" s="226" t="s">
        <v>224</v>
      </c>
      <c r="N47" s="316" t="s">
        <v>233</v>
      </c>
      <c r="O47" s="316" t="s">
        <v>234</v>
      </c>
      <c r="P47" s="316" t="s">
        <v>183</v>
      </c>
      <c r="Q47" s="316" t="s">
        <v>235</v>
      </c>
      <c r="R47" s="316" t="s">
        <v>236</v>
      </c>
      <c r="V47" s="264"/>
      <c r="W47" s="266"/>
      <c r="X47" s="266"/>
      <c r="Y47" s="266"/>
      <c r="Z47" s="265"/>
      <c r="AA47" s="267"/>
      <c r="AB47" s="58"/>
      <c r="AC47" s="58"/>
      <c r="AD47" s="58"/>
    </row>
    <row r="48" spans="1:30" ht="18" customHeight="1">
      <c r="A48" s="67"/>
      <c r="B48" s="422" t="s">
        <v>147</v>
      </c>
      <c r="C48" s="423"/>
      <c r="D48" s="423"/>
      <c r="E48" s="423"/>
      <c r="F48" s="424"/>
      <c r="G48" s="80"/>
      <c r="H48" s="84"/>
      <c r="I48" s="84"/>
      <c r="J48" s="79"/>
      <c r="K48" s="79"/>
      <c r="L48" s="310">
        <v>10035.37</v>
      </c>
      <c r="M48" s="310">
        <v>8993.609999999999</v>
      </c>
      <c r="N48" s="225">
        <v>6303.26</v>
      </c>
      <c r="O48" s="225">
        <v>0</v>
      </c>
      <c r="P48" s="225">
        <v>0</v>
      </c>
      <c r="Q48" s="225">
        <v>0</v>
      </c>
      <c r="R48" s="225">
        <v>377.37</v>
      </c>
      <c r="V48" s="264"/>
      <c r="W48" s="266"/>
      <c r="X48" s="266"/>
      <c r="Y48" s="266"/>
      <c r="Z48" s="265"/>
      <c r="AA48" s="267"/>
      <c r="AB48" s="58"/>
      <c r="AC48" s="58"/>
      <c r="AD48" s="58"/>
    </row>
    <row r="49" spans="1:30" ht="18" customHeight="1">
      <c r="A49" s="67"/>
      <c r="B49" s="425" t="s">
        <v>11</v>
      </c>
      <c r="C49" s="425"/>
      <c r="D49" s="425"/>
      <c r="E49" s="425"/>
      <c r="F49" s="425"/>
      <c r="G49" s="80">
        <f>G59</f>
        <v>7.32</v>
      </c>
      <c r="H49" s="84">
        <f>G49*C42</f>
        <v>2682.048</v>
      </c>
      <c r="I49" s="107">
        <f>H49</f>
        <v>2682.048</v>
      </c>
      <c r="J49" s="82">
        <f>H59</f>
        <v>2682.048</v>
      </c>
      <c r="K49" s="82">
        <f>I49-J49</f>
        <v>0</v>
      </c>
      <c r="V49" s="264"/>
      <c r="W49" s="266"/>
      <c r="X49" s="266"/>
      <c r="Y49" s="266"/>
      <c r="Z49" s="265"/>
      <c r="AA49" s="267"/>
      <c r="AB49" s="58"/>
      <c r="AC49" s="58"/>
      <c r="AD49" s="58"/>
    </row>
    <row r="50" spans="1:30" ht="18.75">
      <c r="A50" s="67"/>
      <c r="B50" s="425" t="s">
        <v>27</v>
      </c>
      <c r="C50" s="425"/>
      <c r="D50" s="425"/>
      <c r="E50" s="425"/>
      <c r="F50" s="425"/>
      <c r="G50" s="80">
        <v>7.04</v>
      </c>
      <c r="H50" s="84">
        <f>G50*C42</f>
        <v>2579.4559999999997</v>
      </c>
      <c r="I50" s="107">
        <f>N48+O48-I49</f>
        <v>3621.2120000000004</v>
      </c>
      <c r="J50" s="82">
        <f>H64</f>
        <v>0</v>
      </c>
      <c r="K50" s="82">
        <f>I50-J50</f>
        <v>3621.2120000000004</v>
      </c>
      <c r="V50" s="264"/>
      <c r="W50" s="266"/>
      <c r="X50" s="266"/>
      <c r="Y50" s="266"/>
      <c r="Z50" s="265"/>
      <c r="AA50" s="267"/>
      <c r="AB50" s="58"/>
      <c r="AC50" s="58"/>
      <c r="AD50" s="58"/>
    </row>
    <row r="51" spans="1:30" ht="39" customHeight="1">
      <c r="A51" s="67"/>
      <c r="B51" s="47"/>
      <c r="C51" s="47"/>
      <c r="D51" s="47"/>
      <c r="E51" s="47"/>
      <c r="F51" s="47"/>
      <c r="G51" s="47"/>
      <c r="H51" s="47"/>
      <c r="I51" s="47"/>
      <c r="J51" s="47"/>
      <c r="K51" s="47"/>
      <c r="V51" s="264"/>
      <c r="W51" s="266"/>
      <c r="X51" s="266"/>
      <c r="Y51" s="266"/>
      <c r="Z51" s="265"/>
      <c r="AA51" s="267"/>
      <c r="AB51" s="58"/>
      <c r="AC51" s="58"/>
      <c r="AD51" s="58"/>
    </row>
    <row r="52" spans="1:30" ht="18" customHeight="1">
      <c r="A52" s="47"/>
      <c r="B52" s="68"/>
      <c r="C52" s="70"/>
      <c r="D52" s="67"/>
      <c r="E52" s="67"/>
      <c r="F52" s="67"/>
      <c r="G52" s="140" t="s">
        <v>178</v>
      </c>
      <c r="H52" s="140" t="s">
        <v>1</v>
      </c>
      <c r="I52" s="140" t="s">
        <v>2</v>
      </c>
      <c r="J52" s="141" t="s">
        <v>179</v>
      </c>
      <c r="K52" s="141" t="s">
        <v>221</v>
      </c>
      <c r="V52" s="264"/>
      <c r="W52" s="266"/>
      <c r="X52" s="266"/>
      <c r="Y52" s="266"/>
      <c r="Z52" s="265"/>
      <c r="AA52" s="267"/>
      <c r="AB52" s="58"/>
      <c r="AC52" s="58"/>
      <c r="AD52" s="58"/>
    </row>
    <row r="53" spans="2:30" s="49" customFormat="1" ht="18" customHeight="1">
      <c r="B53" s="426" t="s">
        <v>177</v>
      </c>
      <c r="C53" s="426"/>
      <c r="D53" s="426"/>
      <c r="E53" s="426"/>
      <c r="F53" s="455"/>
      <c r="G53" s="140">
        <f>'02 16 г'!J53</f>
        <v>377.36999999999983</v>
      </c>
      <c r="H53" s="140">
        <f>P48</f>
        <v>0</v>
      </c>
      <c r="I53" s="140">
        <f>Q48</f>
        <v>0</v>
      </c>
      <c r="J53" s="139">
        <f>G53+H53-I53</f>
        <v>377.36999999999983</v>
      </c>
      <c r="K53" s="139">
        <f>I53</f>
        <v>0</v>
      </c>
      <c r="L53" s="317"/>
      <c r="V53" s="270"/>
      <c r="W53" s="271"/>
      <c r="X53" s="271"/>
      <c r="Y53" s="271"/>
      <c r="Z53" s="271"/>
      <c r="AA53" s="271"/>
      <c r="AB53" s="52"/>
      <c r="AC53" s="52"/>
      <c r="AD53" s="52"/>
    </row>
    <row r="54" spans="1:30" ht="18" customHeight="1">
      <c r="A54" s="47"/>
      <c r="B54" s="90"/>
      <c r="C54" s="90"/>
      <c r="D54" s="167"/>
      <c r="E54" s="167"/>
      <c r="F54" s="167"/>
      <c r="G54" s="91"/>
      <c r="H54" s="92"/>
      <c r="I54" s="92"/>
      <c r="J54" s="93"/>
      <c r="K54" s="244"/>
      <c r="V54" s="58"/>
      <c r="W54" s="58"/>
      <c r="X54" s="58"/>
      <c r="Y54" s="58"/>
      <c r="Z54" s="58"/>
      <c r="AA54" s="58"/>
      <c r="AB54" s="58"/>
      <c r="AC54" s="58"/>
      <c r="AD54" s="58"/>
    </row>
    <row r="55" spans="1:30" ht="38.25" customHeight="1">
      <c r="A55" s="47"/>
      <c r="B55" s="68"/>
      <c r="C55" s="70"/>
      <c r="D55" s="67"/>
      <c r="E55" s="67"/>
      <c r="F55" s="67"/>
      <c r="G55" s="68"/>
      <c r="H55" s="68"/>
      <c r="I55" s="67"/>
      <c r="J55" s="47"/>
      <c r="K55" s="47"/>
      <c r="V55" s="58"/>
      <c r="W55" s="58"/>
      <c r="X55" s="58"/>
      <c r="Y55" s="58"/>
      <c r="Z55" s="58"/>
      <c r="AA55" s="58"/>
      <c r="AB55" s="58"/>
      <c r="AC55" s="58"/>
      <c r="AD55" s="58"/>
    </row>
    <row r="56" spans="1:11" ht="18.75">
      <c r="A56" s="67"/>
      <c r="B56" s="47"/>
      <c r="C56" s="95"/>
      <c r="D56" s="96"/>
      <c r="E56" s="96"/>
      <c r="F56" s="96"/>
      <c r="G56" s="97" t="s">
        <v>140</v>
      </c>
      <c r="H56" s="97" t="s">
        <v>149</v>
      </c>
      <c r="I56" s="67"/>
      <c r="J56" s="47"/>
      <c r="K56" s="47"/>
    </row>
    <row r="57" spans="1:11" ht="18.75">
      <c r="A57" s="67"/>
      <c r="B57" s="47"/>
      <c r="C57" s="95"/>
      <c r="D57" s="96"/>
      <c r="E57" s="96"/>
      <c r="F57" s="96"/>
      <c r="G57" s="78" t="s">
        <v>25</v>
      </c>
      <c r="H57" s="78" t="s">
        <v>25</v>
      </c>
      <c r="I57" s="67"/>
      <c r="J57" s="47"/>
      <c r="K57" s="47"/>
    </row>
    <row r="58" spans="1:12" ht="36.75" customHeight="1">
      <c r="A58" s="98" t="s">
        <v>150</v>
      </c>
      <c r="B58" s="456" t="s">
        <v>176</v>
      </c>
      <c r="C58" s="457"/>
      <c r="D58" s="457"/>
      <c r="E58" s="457"/>
      <c r="F58" s="457"/>
      <c r="G58" s="50"/>
      <c r="H58" s="81">
        <f>ROUND(H59+H64,2)</f>
        <v>2682.05</v>
      </c>
      <c r="I58" s="67"/>
      <c r="J58" s="47"/>
      <c r="K58" s="47"/>
      <c r="L58" s="354"/>
    </row>
    <row r="59" spans="1:12" ht="18.75">
      <c r="A59" s="100" t="s">
        <v>152</v>
      </c>
      <c r="B59" s="428" t="s">
        <v>153</v>
      </c>
      <c r="C59" s="429"/>
      <c r="D59" s="429"/>
      <c r="E59" s="429"/>
      <c r="F59" s="430"/>
      <c r="G59" s="318">
        <f>G60+G61+G62+G63</f>
        <v>7.32</v>
      </c>
      <c r="H59" s="362">
        <f>SUM(H60:H63)</f>
        <v>2682.048</v>
      </c>
      <c r="I59" s="67"/>
      <c r="J59" s="47"/>
      <c r="K59" s="47"/>
      <c r="L59" s="354"/>
    </row>
    <row r="60" spans="1:12" ht="34.5" customHeight="1">
      <c r="A60" s="363" t="s">
        <v>154</v>
      </c>
      <c r="B60" s="431" t="s">
        <v>155</v>
      </c>
      <c r="C60" s="432"/>
      <c r="D60" s="432"/>
      <c r="E60" s="432"/>
      <c r="F60" s="432"/>
      <c r="G60" s="361">
        <v>1.53</v>
      </c>
      <c r="H60" s="362">
        <f>G60*C$42</f>
        <v>560.592</v>
      </c>
      <c r="I60" s="67"/>
      <c r="J60" s="47"/>
      <c r="K60" s="106"/>
      <c r="L60" s="354"/>
    </row>
    <row r="61" spans="1:12" ht="34.5" customHeight="1">
      <c r="A61" s="324" t="s">
        <v>156</v>
      </c>
      <c r="B61" s="465" t="s">
        <v>157</v>
      </c>
      <c r="C61" s="466"/>
      <c r="D61" s="466"/>
      <c r="E61" s="466"/>
      <c r="F61" s="467"/>
      <c r="G61" s="325">
        <v>2.3</v>
      </c>
      <c r="H61" s="362">
        <f>G61*C$42</f>
        <v>842.7199999999999</v>
      </c>
      <c r="I61" s="67"/>
      <c r="J61" s="47"/>
      <c r="K61" s="47"/>
      <c r="L61" s="354"/>
    </row>
    <row r="62" spans="1:13" ht="34.5" customHeight="1">
      <c r="A62" s="324" t="s">
        <v>158</v>
      </c>
      <c r="B62" s="465" t="s">
        <v>159</v>
      </c>
      <c r="C62" s="466"/>
      <c r="D62" s="466"/>
      <c r="E62" s="466"/>
      <c r="F62" s="467"/>
      <c r="G62" s="325">
        <v>1.49</v>
      </c>
      <c r="H62" s="362">
        <f>G62*C$42</f>
        <v>545.9359999999999</v>
      </c>
      <c r="I62" s="67"/>
      <c r="J62" s="47"/>
      <c r="K62" s="47"/>
      <c r="L62" s="354"/>
      <c r="M62" s="354"/>
    </row>
    <row r="63" spans="1:12" ht="18.75" customHeight="1">
      <c r="A63" s="363" t="s">
        <v>160</v>
      </c>
      <c r="B63" s="434" t="s">
        <v>161</v>
      </c>
      <c r="C63" s="434"/>
      <c r="D63" s="434"/>
      <c r="E63" s="434"/>
      <c r="F63" s="434"/>
      <c r="G63" s="97">
        <v>2</v>
      </c>
      <c r="H63" s="362">
        <f>G63*C$42</f>
        <v>732.8</v>
      </c>
      <c r="I63" s="67"/>
      <c r="J63" s="47"/>
      <c r="K63" s="47"/>
      <c r="L63" s="354"/>
    </row>
    <row r="64" spans="1:12" ht="18.75">
      <c r="A64" s="81" t="s">
        <v>162</v>
      </c>
      <c r="B64" s="437" t="s">
        <v>163</v>
      </c>
      <c r="C64" s="438"/>
      <c r="D64" s="438"/>
      <c r="E64" s="438"/>
      <c r="F64" s="438"/>
      <c r="G64" s="81"/>
      <c r="H64" s="81">
        <f>SUM(H65:H68)</f>
        <v>0</v>
      </c>
      <c r="I64" s="67"/>
      <c r="J64" s="47"/>
      <c r="K64" s="47"/>
      <c r="L64" s="354"/>
    </row>
    <row r="65" spans="1:11" ht="18.75" customHeight="1">
      <c r="A65" s="108"/>
      <c r="B65" s="439" t="s">
        <v>182</v>
      </c>
      <c r="C65" s="432"/>
      <c r="D65" s="432"/>
      <c r="E65" s="432"/>
      <c r="F65" s="432"/>
      <c r="G65" s="109"/>
      <c r="H65" s="109"/>
      <c r="I65" s="67"/>
      <c r="J65" s="47"/>
      <c r="K65" s="47"/>
    </row>
    <row r="66" spans="1:11" ht="18.75" customHeight="1">
      <c r="A66" s="108"/>
      <c r="B66" s="440" t="s">
        <v>175</v>
      </c>
      <c r="C66" s="441"/>
      <c r="D66" s="441"/>
      <c r="E66" s="441"/>
      <c r="F66" s="442"/>
      <c r="G66" s="107"/>
      <c r="H66" s="110"/>
      <c r="I66" s="67"/>
      <c r="J66" s="47"/>
      <c r="K66" s="47"/>
    </row>
    <row r="67" spans="1:11" ht="15" customHeight="1">
      <c r="A67" s="108"/>
      <c r="B67" s="440" t="s">
        <v>175</v>
      </c>
      <c r="C67" s="441"/>
      <c r="D67" s="441"/>
      <c r="E67" s="441"/>
      <c r="F67" s="442"/>
      <c r="G67" s="107"/>
      <c r="H67" s="110"/>
      <c r="I67" s="67"/>
      <c r="J67" s="47"/>
      <c r="K67" s="47"/>
    </row>
    <row r="68" spans="1:11" ht="18.75" customHeight="1">
      <c r="A68" s="108"/>
      <c r="B68" s="440" t="s">
        <v>175</v>
      </c>
      <c r="C68" s="441"/>
      <c r="D68" s="441"/>
      <c r="E68" s="441"/>
      <c r="F68" s="442"/>
      <c r="G68" s="107"/>
      <c r="H68" s="110"/>
      <c r="I68" s="67"/>
      <c r="J68" s="47"/>
      <c r="K68" s="47"/>
    </row>
    <row r="69" spans="1:11" ht="18.75">
      <c r="A69" s="108"/>
      <c r="B69" s="111"/>
      <c r="C69" s="112"/>
      <c r="D69" s="112"/>
      <c r="E69" s="112"/>
      <c r="F69" s="112"/>
      <c r="G69" s="114"/>
      <c r="H69" s="67"/>
      <c r="I69" s="67"/>
      <c r="J69" s="47"/>
      <c r="K69" s="47"/>
    </row>
    <row r="70" spans="1:11" ht="18.75">
      <c r="A70" s="108"/>
      <c r="B70" s="111"/>
      <c r="C70" s="112"/>
      <c r="D70" s="112"/>
      <c r="E70" s="112"/>
      <c r="F70" s="112"/>
      <c r="G70" s="443" t="s">
        <v>27</v>
      </c>
      <c r="H70" s="444"/>
      <c r="I70" s="452" t="s">
        <v>148</v>
      </c>
      <c r="J70" s="444"/>
      <c r="K70" s="47"/>
    </row>
    <row r="71" spans="1:11" ht="18.75">
      <c r="A71" s="108"/>
      <c r="B71" s="111"/>
      <c r="C71" s="112"/>
      <c r="D71" s="112"/>
      <c r="E71" s="112"/>
      <c r="F71" s="112"/>
      <c r="G71" s="453" t="s">
        <v>25</v>
      </c>
      <c r="H71" s="454"/>
      <c r="I71" s="453" t="s">
        <v>25</v>
      </c>
      <c r="J71" s="454"/>
      <c r="K71" s="47"/>
    </row>
    <row r="72" spans="1:13" s="58" customFormat="1" ht="18.75">
      <c r="A72" s="108"/>
      <c r="B72" s="461" t="s">
        <v>228</v>
      </c>
      <c r="C72" s="462"/>
      <c r="D72" s="462"/>
      <c r="E72" s="462"/>
      <c r="F72" s="463"/>
      <c r="G72" s="435">
        <f>'02 16 г'!G73:H73</f>
        <v>-40900.090000000004</v>
      </c>
      <c r="H72" s="447"/>
      <c r="I72" s="435">
        <f>'02 16 г'!I73:J73</f>
        <v>0</v>
      </c>
      <c r="J72" s="447"/>
      <c r="K72" s="55"/>
      <c r="L72" s="115" t="s">
        <v>168</v>
      </c>
      <c r="M72" s="115" t="s">
        <v>169</v>
      </c>
    </row>
    <row r="73" spans="1:13" ht="18.75">
      <c r="A73" s="68"/>
      <c r="B73" s="461" t="s">
        <v>229</v>
      </c>
      <c r="C73" s="462"/>
      <c r="D73" s="462"/>
      <c r="E73" s="462"/>
      <c r="F73" s="463"/>
      <c r="G73" s="435">
        <f>G72+I47-H58+K53</f>
        <v>-37278.880000000005</v>
      </c>
      <c r="H73" s="447"/>
      <c r="I73" s="448">
        <f>I72+I53-K53</f>
        <v>0</v>
      </c>
      <c r="J73" s="447"/>
      <c r="K73" s="47"/>
      <c r="L73" s="85">
        <f>G73</f>
        <v>-37278.880000000005</v>
      </c>
      <c r="M73" s="85">
        <f>I73</f>
        <v>0</v>
      </c>
    </row>
    <row r="74" spans="1:11" ht="18.75">
      <c r="A74" s="67"/>
      <c r="B74" s="67"/>
      <c r="C74" s="67"/>
      <c r="D74" s="67"/>
      <c r="E74" s="67"/>
      <c r="F74" s="67"/>
      <c r="G74" s="69"/>
      <c r="H74" s="69"/>
      <c r="I74" s="67"/>
      <c r="J74" s="47"/>
      <c r="K74" s="47"/>
    </row>
    <row r="75" spans="1:17" ht="4.5" customHeight="1">
      <c r="A75" s="67"/>
      <c r="B75" s="47"/>
      <c r="C75" s="47"/>
      <c r="D75" s="47"/>
      <c r="E75" s="47"/>
      <c r="F75" s="47"/>
      <c r="G75" s="116"/>
      <c r="H75" s="117" t="s">
        <v>171</v>
      </c>
      <c r="I75" s="67"/>
      <c r="J75" s="47"/>
      <c r="K75" s="47"/>
      <c r="L75" s="459"/>
      <c r="M75" s="460"/>
      <c r="N75" s="460"/>
      <c r="O75" s="460"/>
      <c r="P75" s="460"/>
      <c r="Q75" s="460"/>
    </row>
    <row r="76" spans="1:17" ht="18.75">
      <c r="A76" s="67"/>
      <c r="B76" s="111"/>
      <c r="C76" s="112"/>
      <c r="D76" s="112"/>
      <c r="E76" s="112"/>
      <c r="F76" s="112"/>
      <c r="G76" s="453" t="s">
        <v>25</v>
      </c>
      <c r="H76" s="454"/>
      <c r="I76" s="453" t="s">
        <v>25</v>
      </c>
      <c r="J76" s="454"/>
      <c r="K76" s="47"/>
      <c r="L76" s="184"/>
      <c r="M76" s="185"/>
      <c r="N76" s="185"/>
      <c r="O76" s="185"/>
      <c r="P76" s="185"/>
      <c r="Q76" s="185"/>
    </row>
    <row r="77" spans="1:17" ht="18.75">
      <c r="A77" s="67"/>
      <c r="B77" s="445" t="s">
        <v>227</v>
      </c>
      <c r="C77" s="438"/>
      <c r="D77" s="438"/>
      <c r="E77" s="438"/>
      <c r="F77" s="446"/>
      <c r="G77" s="435">
        <f>L48</f>
        <v>10035.37</v>
      </c>
      <c r="H77" s="447"/>
      <c r="I77" s="435">
        <f>M48</f>
        <v>8993.609999999999</v>
      </c>
      <c r="J77" s="447"/>
      <c r="K77" s="47"/>
      <c r="L77" s="222" t="s">
        <v>225</v>
      </c>
      <c r="M77" s="223">
        <f>G77+H47-I47-I77+M78</f>
        <v>0.004000000000814907</v>
      </c>
      <c r="N77" s="185"/>
      <c r="O77" s="185"/>
      <c r="P77" s="185"/>
      <c r="Q77" s="185"/>
    </row>
    <row r="78" spans="1:17" ht="18.75">
      <c r="A78" s="67"/>
      <c r="B78" s="47"/>
      <c r="C78" s="47"/>
      <c r="D78" s="47"/>
      <c r="E78" s="47"/>
      <c r="F78" s="47"/>
      <c r="G78" s="47"/>
      <c r="H78" s="67"/>
      <c r="I78" s="67"/>
      <c r="J78" s="47"/>
      <c r="K78" s="47"/>
      <c r="L78" s="227" t="s">
        <v>226</v>
      </c>
      <c r="M78" s="185">
        <v>0</v>
      </c>
      <c r="N78" s="185"/>
      <c r="O78" s="185"/>
      <c r="P78" s="185"/>
      <c r="Q78" s="185"/>
    </row>
    <row r="79" spans="1:17" ht="18.75">
      <c r="A79" s="221" t="s">
        <v>242</v>
      </c>
      <c r="B79" s="47"/>
      <c r="C79" s="47"/>
      <c r="D79" s="47"/>
      <c r="E79" s="47"/>
      <c r="F79" s="47"/>
      <c r="G79" s="47"/>
      <c r="H79" s="67"/>
      <c r="I79" s="67"/>
      <c r="J79" s="47"/>
      <c r="K79" s="47"/>
      <c r="L79" s="184"/>
      <c r="M79" s="185"/>
      <c r="N79" s="185"/>
      <c r="O79" s="185"/>
      <c r="P79" s="185"/>
      <c r="Q79" s="185"/>
    </row>
    <row r="80" spans="1:17" ht="18.75">
      <c r="A80" s="187" t="s">
        <v>238</v>
      </c>
      <c r="B80" s="47"/>
      <c r="C80" s="47"/>
      <c r="D80" s="47"/>
      <c r="E80" s="47"/>
      <c r="F80" s="47"/>
      <c r="G80" s="47"/>
      <c r="H80" s="67"/>
      <c r="I80" s="228" t="s">
        <v>31</v>
      </c>
      <c r="J80" s="47"/>
      <c r="K80" s="47"/>
      <c r="L80" s="184"/>
      <c r="M80" s="185"/>
      <c r="N80" s="185"/>
      <c r="O80" s="186"/>
      <c r="P80" s="186"/>
      <c r="Q80" s="185"/>
    </row>
    <row r="81" spans="1:17" ht="18.75">
      <c r="A81" s="187" t="s">
        <v>213</v>
      </c>
      <c r="B81" s="47"/>
      <c r="C81" s="47"/>
      <c r="D81" s="47"/>
      <c r="E81" s="47"/>
      <c r="G81" s="47"/>
      <c r="H81" s="67"/>
      <c r="I81" s="228" t="s">
        <v>173</v>
      </c>
      <c r="J81" s="47"/>
      <c r="L81" s="184"/>
      <c r="M81" s="185"/>
      <c r="N81" s="185"/>
      <c r="O81" s="185"/>
      <c r="P81" s="185"/>
      <c r="Q81" s="185"/>
    </row>
    <row r="82" spans="8:17" ht="18.75">
      <c r="H82" s="47"/>
      <c r="I82" s="47"/>
      <c r="J82" s="47"/>
      <c r="K82" s="47"/>
      <c r="L82" s="184"/>
      <c r="M82" s="128"/>
      <c r="N82" s="58"/>
      <c r="O82" s="58"/>
      <c r="P82" s="58"/>
      <c r="Q82" s="128"/>
    </row>
    <row r="83" spans="1:17" ht="18.7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58"/>
      <c r="M83" s="128"/>
      <c r="N83" s="58"/>
      <c r="O83" s="58"/>
      <c r="P83" s="58"/>
      <c r="Q83" s="58"/>
    </row>
  </sheetData>
  <sheetProtection password="ECC7" sheet="1" formatCells="0" formatColumns="0" formatRows="0" insertColumns="0" insertRows="0" insertHyperlinks="0" deleteColumns="0" deleteRows="0" sort="0" autoFilter="0" pivotTables="0"/>
  <mergeCells count="35">
    <mergeCell ref="B77:F77"/>
    <mergeCell ref="G77:H77"/>
    <mergeCell ref="I77:J77"/>
    <mergeCell ref="B73:F73"/>
    <mergeCell ref="G73:H73"/>
    <mergeCell ref="I73:J73"/>
    <mergeCell ref="L75:Q75"/>
    <mergeCell ref="G76:H76"/>
    <mergeCell ref="I76:J76"/>
    <mergeCell ref="B68:F68"/>
    <mergeCell ref="G70:H70"/>
    <mergeCell ref="I70:J70"/>
    <mergeCell ref="G71:H71"/>
    <mergeCell ref="I71:J71"/>
    <mergeCell ref="B72:F72"/>
    <mergeCell ref="G72:H72"/>
    <mergeCell ref="I72:J72"/>
    <mergeCell ref="B62:F62"/>
    <mergeCell ref="B63:F63"/>
    <mergeCell ref="B64:F64"/>
    <mergeCell ref="B65:F65"/>
    <mergeCell ref="B66:F66"/>
    <mergeCell ref="B67:F67"/>
    <mergeCell ref="B50:F50"/>
    <mergeCell ref="B53:F53"/>
    <mergeCell ref="B58:F58"/>
    <mergeCell ref="B59:F59"/>
    <mergeCell ref="B60:F60"/>
    <mergeCell ref="B61:F61"/>
    <mergeCell ref="C14:D15"/>
    <mergeCell ref="A35:K36"/>
    <mergeCell ref="W39:AA39"/>
    <mergeCell ref="B47:F47"/>
    <mergeCell ref="B48:F48"/>
    <mergeCell ref="B49:F4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8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D83"/>
  <sheetViews>
    <sheetView view="pageBreakPreview" zoomScale="80" zoomScaleSheetLayoutView="80" zoomScalePageLayoutView="0" workbookViewId="0" topLeftCell="A42">
      <selection activeCell="R48" sqref="R48"/>
    </sheetView>
  </sheetViews>
  <sheetFormatPr defaultColWidth="9.140625" defaultRowHeight="15" outlineLevelCol="1"/>
  <cols>
    <col min="1" max="1" width="6.8515625" style="125" customWidth="1"/>
    <col min="2" max="2" width="10.00390625" style="355" customWidth="1"/>
    <col min="3" max="3" width="12.57421875" style="355" customWidth="1"/>
    <col min="4" max="4" width="10.57421875" style="355" customWidth="1"/>
    <col min="5" max="5" width="10.28125" style="355" customWidth="1"/>
    <col min="6" max="6" width="8.00390625" style="355" customWidth="1"/>
    <col min="7" max="7" width="11.140625" style="355" customWidth="1"/>
    <col min="8" max="8" width="13.00390625" style="355" customWidth="1"/>
    <col min="9" max="9" width="12.00390625" style="355" customWidth="1"/>
    <col min="10" max="10" width="14.28125" style="355" customWidth="1"/>
    <col min="11" max="11" width="18.421875" style="355" customWidth="1"/>
    <col min="12" max="12" width="13.421875" style="355" hidden="1" customWidth="1" outlineLevel="1"/>
    <col min="13" max="13" width="10.00390625" style="355" hidden="1" customWidth="1" outlineLevel="1"/>
    <col min="14" max="14" width="11.421875" style="355" hidden="1" customWidth="1" outlineLevel="1"/>
    <col min="15" max="15" width="10.28125" style="355" hidden="1" customWidth="1" outlineLevel="1"/>
    <col min="16" max="16" width="9.8515625" style="355" hidden="1" customWidth="1" outlineLevel="1"/>
    <col min="17" max="17" width="10.00390625" style="355" hidden="1" customWidth="1" outlineLevel="1"/>
    <col min="18" max="18" width="9.57421875" style="355" hidden="1" customWidth="1" outlineLevel="1"/>
    <col min="19" max="19" width="9.140625" style="355" customWidth="1" collapsed="1"/>
    <col min="20" max="20" width="9.28125" style="355" customWidth="1"/>
    <col min="21" max="22" width="9.140625" style="355" customWidth="1"/>
    <col min="23" max="23" width="11.140625" style="355" bestFit="1" customWidth="1"/>
    <col min="24" max="27" width="13.140625" style="355" bestFit="1" customWidth="1"/>
    <col min="28" max="43" width="9.140625" style="355" customWidth="1"/>
    <col min="44" max="44" width="3.7109375" style="355" customWidth="1"/>
    <col min="45" max="16384" width="9.140625" style="355" customWidth="1"/>
  </cols>
  <sheetData>
    <row r="1" spans="1:11" ht="12.75" customHeight="1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.75" hidden="1">
      <c r="A2" s="47"/>
      <c r="B2" s="49" t="s">
        <v>125</v>
      </c>
      <c r="C2" s="49"/>
      <c r="D2" s="49" t="s">
        <v>126</v>
      </c>
      <c r="E2" s="49"/>
      <c r="F2" s="49" t="s">
        <v>127</v>
      </c>
      <c r="G2" s="49"/>
      <c r="H2" s="49"/>
      <c r="I2" s="47"/>
      <c r="J2" s="47"/>
      <c r="K2" s="47"/>
    </row>
    <row r="3" spans="1:11" ht="18.75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.5" customHeight="1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8.75" hidden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8.75" hidden="1">
      <c r="A6" s="47"/>
      <c r="B6" s="50"/>
      <c r="C6" s="51" t="s">
        <v>0</v>
      </c>
      <c r="D6" s="51" t="s">
        <v>1</v>
      </c>
      <c r="E6" s="51"/>
      <c r="F6" s="51" t="s">
        <v>2</v>
      </c>
      <c r="G6" s="51" t="s">
        <v>3</v>
      </c>
      <c r="H6" s="51" t="s">
        <v>4</v>
      </c>
      <c r="I6" s="51" t="s">
        <v>5</v>
      </c>
      <c r="J6" s="51"/>
      <c r="K6" s="52"/>
    </row>
    <row r="7" spans="1:11" ht="18.75" hidden="1">
      <c r="A7" s="47"/>
      <c r="B7" s="50"/>
      <c r="C7" s="51" t="s">
        <v>6</v>
      </c>
      <c r="D7" s="51"/>
      <c r="E7" s="51"/>
      <c r="F7" s="51"/>
      <c r="G7" s="51" t="s">
        <v>7</v>
      </c>
      <c r="H7" s="51" t="s">
        <v>8</v>
      </c>
      <c r="I7" s="51" t="s">
        <v>9</v>
      </c>
      <c r="J7" s="51"/>
      <c r="K7" s="52"/>
    </row>
    <row r="8" spans="1:11" ht="18.75" hidden="1">
      <c r="A8" s="47"/>
      <c r="B8" s="50" t="s">
        <v>128</v>
      </c>
      <c r="C8" s="53">
        <v>48.28</v>
      </c>
      <c r="D8" s="53">
        <v>0</v>
      </c>
      <c r="E8" s="53"/>
      <c r="F8" s="54"/>
      <c r="G8" s="50"/>
      <c r="H8" s="53">
        <v>0</v>
      </c>
      <c r="I8" s="54">
        <v>48.28</v>
      </c>
      <c r="J8" s="50"/>
      <c r="K8" s="55"/>
    </row>
    <row r="9" spans="1:11" ht="18.75" hidden="1">
      <c r="A9" s="47"/>
      <c r="B9" s="50" t="s">
        <v>11</v>
      </c>
      <c r="C9" s="53">
        <v>4790.06</v>
      </c>
      <c r="D9" s="53">
        <v>3707.55</v>
      </c>
      <c r="E9" s="53"/>
      <c r="F9" s="54">
        <v>2795.32</v>
      </c>
      <c r="G9" s="50"/>
      <c r="H9" s="53">
        <v>2795.32</v>
      </c>
      <c r="I9" s="54">
        <v>5702.29</v>
      </c>
      <c r="J9" s="50"/>
      <c r="K9" s="55"/>
    </row>
    <row r="10" spans="1:11" ht="18.75" hidden="1">
      <c r="A10" s="47"/>
      <c r="B10" s="50" t="s">
        <v>12</v>
      </c>
      <c r="C10" s="50"/>
      <c r="D10" s="53">
        <f>SUM(D8:D9)</f>
        <v>3707.55</v>
      </c>
      <c r="E10" s="53"/>
      <c r="F10" s="50"/>
      <c r="G10" s="50"/>
      <c r="H10" s="53">
        <f>SUM(H8:H9)</f>
        <v>2795.32</v>
      </c>
      <c r="I10" s="50"/>
      <c r="J10" s="50"/>
      <c r="K10" s="55"/>
    </row>
    <row r="11" spans="1:11" ht="18.75" hidden="1">
      <c r="A11" s="47"/>
      <c r="B11" s="47" t="s">
        <v>129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7.5" customHeight="1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8.25" customHeight="1" hidden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8" ht="18.75" hidden="1">
      <c r="A14" s="47"/>
      <c r="B14" s="56" t="s">
        <v>95</v>
      </c>
      <c r="C14" s="416" t="s">
        <v>14</v>
      </c>
      <c r="D14" s="417"/>
      <c r="E14" s="369"/>
      <c r="F14" s="51"/>
      <c r="G14" s="51"/>
      <c r="H14" s="51"/>
      <c r="I14" s="51" t="s">
        <v>17</v>
      </c>
      <c r="J14" s="55"/>
      <c r="K14" s="55"/>
      <c r="L14" s="58"/>
      <c r="M14" s="58"/>
      <c r="N14" s="58"/>
      <c r="O14" s="58"/>
      <c r="P14" s="58"/>
      <c r="Q14" s="58"/>
      <c r="R14" s="58"/>
    </row>
    <row r="15" spans="1:18" ht="14.25" customHeight="1" hidden="1">
      <c r="A15" s="47"/>
      <c r="B15" s="59"/>
      <c r="C15" s="418"/>
      <c r="D15" s="419"/>
      <c r="E15" s="370"/>
      <c r="F15" s="51"/>
      <c r="G15" s="51"/>
      <c r="H15" s="51" t="s">
        <v>105</v>
      </c>
      <c r="I15" s="51"/>
      <c r="J15" s="55"/>
      <c r="K15" s="55"/>
      <c r="L15" s="58"/>
      <c r="M15" s="58"/>
      <c r="N15" s="58"/>
      <c r="O15" s="58"/>
      <c r="P15" s="58"/>
      <c r="Q15" s="58"/>
      <c r="R15" s="58"/>
    </row>
    <row r="16" spans="1:18" ht="3.75" customHeight="1" hidden="1">
      <c r="A16" s="47"/>
      <c r="B16" s="61"/>
      <c r="C16" s="50"/>
      <c r="D16" s="50"/>
      <c r="E16" s="50"/>
      <c r="F16" s="50"/>
      <c r="G16" s="50"/>
      <c r="H16" s="50"/>
      <c r="I16" s="50"/>
      <c r="J16" s="55"/>
      <c r="K16" s="55"/>
      <c r="L16" s="58"/>
      <c r="M16" s="58"/>
      <c r="N16" s="58"/>
      <c r="O16" s="58"/>
      <c r="P16" s="58"/>
      <c r="Q16" s="58"/>
      <c r="R16" s="58"/>
    </row>
    <row r="17" spans="1:18" ht="13.5" customHeight="1" hidden="1">
      <c r="A17" s="47"/>
      <c r="B17" s="50"/>
      <c r="C17" s="50"/>
      <c r="D17" s="50"/>
      <c r="E17" s="50"/>
      <c r="F17" s="50"/>
      <c r="G17" s="50"/>
      <c r="H17" s="50"/>
      <c r="I17" s="50"/>
      <c r="J17" s="55"/>
      <c r="K17" s="55"/>
      <c r="L17" s="58"/>
      <c r="M17" s="58"/>
      <c r="N17" s="58"/>
      <c r="O17" s="58"/>
      <c r="P17" s="58"/>
      <c r="Q17" s="58"/>
      <c r="R17" s="58"/>
    </row>
    <row r="18" spans="1:18" ht="0.75" customHeight="1" hidden="1">
      <c r="A18" s="47"/>
      <c r="B18" s="50"/>
      <c r="C18" s="50"/>
      <c r="D18" s="50"/>
      <c r="E18" s="50"/>
      <c r="F18" s="50"/>
      <c r="G18" s="50"/>
      <c r="H18" s="50"/>
      <c r="I18" s="50"/>
      <c r="J18" s="55"/>
      <c r="K18" s="55"/>
      <c r="L18" s="58"/>
      <c r="M18" s="58"/>
      <c r="N18" s="58"/>
      <c r="O18" s="58"/>
      <c r="P18" s="58"/>
      <c r="Q18" s="58"/>
      <c r="R18" s="58"/>
    </row>
    <row r="19" spans="1:18" ht="14.25" customHeight="1" hidden="1" thickBot="1">
      <c r="A19" s="47"/>
      <c r="B19" s="50"/>
      <c r="C19" s="50"/>
      <c r="D19" s="50"/>
      <c r="E19" s="50"/>
      <c r="F19" s="50"/>
      <c r="G19" s="50"/>
      <c r="H19" s="50"/>
      <c r="I19" s="50"/>
      <c r="J19" s="55"/>
      <c r="K19" s="55"/>
      <c r="L19" s="58"/>
      <c r="M19" s="58"/>
      <c r="N19" s="58"/>
      <c r="O19" s="58"/>
      <c r="P19" s="58"/>
      <c r="Q19" s="58"/>
      <c r="R19" s="58"/>
    </row>
    <row r="20" spans="1:18" ht="0.75" customHeight="1" hidden="1">
      <c r="A20" s="47"/>
      <c r="B20" s="50"/>
      <c r="C20" s="50"/>
      <c r="D20" s="50"/>
      <c r="E20" s="50"/>
      <c r="F20" s="50"/>
      <c r="G20" s="50"/>
      <c r="H20" s="50"/>
      <c r="I20" s="50"/>
      <c r="J20" s="55"/>
      <c r="K20" s="55"/>
      <c r="L20" s="58"/>
      <c r="M20" s="58"/>
      <c r="N20" s="58"/>
      <c r="O20" s="58"/>
      <c r="P20" s="58"/>
      <c r="Q20" s="58"/>
      <c r="R20" s="58"/>
    </row>
    <row r="21" spans="1:18" ht="19.5" hidden="1" thickBot="1">
      <c r="A21" s="47"/>
      <c r="B21" s="50"/>
      <c r="C21" s="50"/>
      <c r="D21" s="50"/>
      <c r="E21" s="50"/>
      <c r="F21" s="50"/>
      <c r="G21" s="62" t="s">
        <v>130</v>
      </c>
      <c r="H21" s="63" t="s">
        <v>85</v>
      </c>
      <c r="I21" s="50"/>
      <c r="J21" s="55"/>
      <c r="K21" s="55"/>
      <c r="L21" s="58"/>
      <c r="M21" s="58"/>
      <c r="N21" s="58"/>
      <c r="O21" s="58"/>
      <c r="P21" s="58"/>
      <c r="Q21" s="58"/>
      <c r="R21" s="58"/>
    </row>
    <row r="22" spans="1:18" ht="18.75" hidden="1">
      <c r="A22" s="47"/>
      <c r="B22" s="64" t="s">
        <v>63</v>
      </c>
      <c r="C22" s="64"/>
      <c r="D22" s="64"/>
      <c r="E22" s="64"/>
      <c r="F22" s="53"/>
      <c r="G22" s="50">
        <v>347.8</v>
      </c>
      <c r="H22" s="50">
        <v>7.55</v>
      </c>
      <c r="I22" s="54">
        <f>G22*H22</f>
        <v>2625.89</v>
      </c>
      <c r="J22" s="55"/>
      <c r="K22" s="55"/>
      <c r="L22" s="58"/>
      <c r="M22" s="58"/>
      <c r="N22" s="58"/>
      <c r="O22" s="58"/>
      <c r="P22" s="58"/>
      <c r="Q22" s="58"/>
      <c r="R22" s="58"/>
    </row>
    <row r="23" spans="1:18" ht="18.75" hidden="1">
      <c r="A23" s="47"/>
      <c r="B23" s="64" t="s">
        <v>64</v>
      </c>
      <c r="C23" s="64"/>
      <c r="D23" s="64"/>
      <c r="E23" s="64"/>
      <c r="F23" s="50"/>
      <c r="G23" s="50"/>
      <c r="H23" s="50"/>
      <c r="I23" s="50"/>
      <c r="J23" s="55"/>
      <c r="K23" s="55"/>
      <c r="L23" s="58"/>
      <c r="M23" s="58"/>
      <c r="N23" s="58"/>
      <c r="O23" s="58"/>
      <c r="P23" s="58"/>
      <c r="Q23" s="58"/>
      <c r="R23" s="58"/>
    </row>
    <row r="24" spans="1:18" ht="2.25" customHeight="1" hidden="1">
      <c r="A24" s="47"/>
      <c r="B24" s="64" t="s">
        <v>65</v>
      </c>
      <c r="C24" s="64" t="s">
        <v>66</v>
      </c>
      <c r="D24" s="64"/>
      <c r="E24" s="64"/>
      <c r="F24" s="50"/>
      <c r="G24" s="50"/>
      <c r="H24" s="50"/>
      <c r="I24" s="50"/>
      <c r="J24" s="55"/>
      <c r="K24" s="55"/>
      <c r="L24" s="58"/>
      <c r="M24" s="58"/>
      <c r="N24" s="58"/>
      <c r="O24" s="58"/>
      <c r="P24" s="58"/>
      <c r="Q24" s="58"/>
      <c r="R24" s="58"/>
    </row>
    <row r="25" spans="1:18" ht="14.25" customHeight="1" hidden="1">
      <c r="A25" s="47"/>
      <c r="B25" s="64" t="s">
        <v>67</v>
      </c>
      <c r="C25" s="64"/>
      <c r="D25" s="64"/>
      <c r="E25" s="64"/>
      <c r="F25" s="50"/>
      <c r="G25" s="50"/>
      <c r="H25" s="50"/>
      <c r="I25" s="50"/>
      <c r="J25" s="55"/>
      <c r="K25" s="55"/>
      <c r="L25" s="58"/>
      <c r="M25" s="58"/>
      <c r="N25" s="58"/>
      <c r="O25" s="58"/>
      <c r="P25" s="58"/>
      <c r="Q25" s="58"/>
      <c r="R25" s="58"/>
    </row>
    <row r="26" spans="1:18" ht="18.75" hidden="1">
      <c r="A26" s="47"/>
      <c r="B26" s="50"/>
      <c r="C26" s="50"/>
      <c r="D26" s="50"/>
      <c r="E26" s="50"/>
      <c r="F26" s="50"/>
      <c r="G26" s="50"/>
      <c r="H26" s="50"/>
      <c r="I26" s="50"/>
      <c r="J26" s="55"/>
      <c r="K26" s="55"/>
      <c r="L26" s="58"/>
      <c r="M26" s="58"/>
      <c r="N26" s="58"/>
      <c r="O26" s="58"/>
      <c r="P26" s="58"/>
      <c r="Q26" s="58"/>
      <c r="R26" s="58"/>
    </row>
    <row r="27" spans="1:18" ht="0.75" customHeight="1" hidden="1">
      <c r="A27" s="47"/>
      <c r="B27" s="50"/>
      <c r="C27" s="50"/>
      <c r="D27" s="50"/>
      <c r="E27" s="50"/>
      <c r="F27" s="50"/>
      <c r="G27" s="50"/>
      <c r="H27" s="50"/>
      <c r="I27" s="50"/>
      <c r="J27" s="55"/>
      <c r="K27" s="55"/>
      <c r="L27" s="58"/>
      <c r="M27" s="58"/>
      <c r="N27" s="58"/>
      <c r="O27" s="58"/>
      <c r="P27" s="58"/>
      <c r="Q27" s="58"/>
      <c r="R27" s="58"/>
    </row>
    <row r="28" spans="1:18" ht="3.75" customHeight="1" hidden="1">
      <c r="A28" s="47"/>
      <c r="B28" s="50"/>
      <c r="C28" s="50"/>
      <c r="D28" s="50"/>
      <c r="E28" s="50"/>
      <c r="F28" s="50"/>
      <c r="G28" s="50"/>
      <c r="H28" s="50"/>
      <c r="I28" s="50"/>
      <c r="J28" s="55"/>
      <c r="K28" s="55"/>
      <c r="L28" s="58"/>
      <c r="M28" s="58"/>
      <c r="N28" s="58"/>
      <c r="O28" s="58"/>
      <c r="P28" s="58"/>
      <c r="Q28" s="58"/>
      <c r="R28" s="58"/>
    </row>
    <row r="29" spans="1:18" ht="18.75" hidden="1">
      <c r="A29" s="47"/>
      <c r="B29" s="50"/>
      <c r="C29" s="50"/>
      <c r="D29" s="50"/>
      <c r="E29" s="50"/>
      <c r="F29" s="50"/>
      <c r="G29" s="50"/>
      <c r="H29" s="50"/>
      <c r="I29" s="50"/>
      <c r="J29" s="55"/>
      <c r="K29" s="55"/>
      <c r="L29" s="58"/>
      <c r="M29" s="58"/>
      <c r="N29" s="58"/>
      <c r="O29" s="58"/>
      <c r="P29" s="58"/>
      <c r="Q29" s="58"/>
      <c r="R29" s="58"/>
    </row>
    <row r="30" spans="1:18" ht="0.75" customHeight="1" hidden="1">
      <c r="A30" s="47"/>
      <c r="B30" s="50"/>
      <c r="C30" s="50"/>
      <c r="D30" s="50"/>
      <c r="E30" s="50"/>
      <c r="F30" s="50"/>
      <c r="G30" s="50"/>
      <c r="H30" s="50"/>
      <c r="I30" s="50"/>
      <c r="J30" s="55"/>
      <c r="K30" s="55"/>
      <c r="L30" s="58"/>
      <c r="M30" s="58"/>
      <c r="N30" s="58"/>
      <c r="O30" s="58"/>
      <c r="P30" s="58"/>
      <c r="Q30" s="58"/>
      <c r="R30" s="58"/>
    </row>
    <row r="31" spans="1:18" ht="18.75" hidden="1">
      <c r="A31" s="47"/>
      <c r="B31" s="50"/>
      <c r="C31" s="50"/>
      <c r="D31" s="50"/>
      <c r="E31" s="50"/>
      <c r="F31" s="50"/>
      <c r="G31" s="50"/>
      <c r="H31" s="50"/>
      <c r="I31" s="50"/>
      <c r="J31" s="55"/>
      <c r="K31" s="55"/>
      <c r="L31" s="58"/>
      <c r="M31" s="58"/>
      <c r="N31" s="58"/>
      <c r="O31" s="58"/>
      <c r="P31" s="58"/>
      <c r="Q31" s="58"/>
      <c r="R31" s="58"/>
    </row>
    <row r="32" spans="1:18" ht="18.75" hidden="1">
      <c r="A32" s="47"/>
      <c r="B32" s="50"/>
      <c r="C32" s="50"/>
      <c r="D32" s="50"/>
      <c r="E32" s="50"/>
      <c r="F32" s="50"/>
      <c r="G32" s="50"/>
      <c r="H32" s="50"/>
      <c r="I32" s="50"/>
      <c r="J32" s="55"/>
      <c r="K32" s="55"/>
      <c r="L32" s="58"/>
      <c r="M32" s="58"/>
      <c r="N32" s="58"/>
      <c r="O32" s="58"/>
      <c r="P32" s="58"/>
      <c r="Q32" s="58"/>
      <c r="R32" s="58"/>
    </row>
    <row r="33" spans="1:18" ht="18.75" hidden="1">
      <c r="A33" s="47"/>
      <c r="B33" s="50"/>
      <c r="C33" s="50"/>
      <c r="D33" s="50"/>
      <c r="E33" s="50"/>
      <c r="F33" s="50"/>
      <c r="G33" s="51"/>
      <c r="H33" s="51"/>
      <c r="I33" s="65"/>
      <c r="J33" s="55"/>
      <c r="K33" s="55"/>
      <c r="L33" s="58"/>
      <c r="M33" s="58"/>
      <c r="N33" s="58"/>
      <c r="O33" s="58"/>
      <c r="P33" s="58"/>
      <c r="Q33" s="58"/>
      <c r="R33" s="58"/>
    </row>
    <row r="34" spans="1:18" ht="18.75" hidden="1">
      <c r="A34" s="47"/>
      <c r="B34" s="50"/>
      <c r="C34" s="50"/>
      <c r="D34" s="50"/>
      <c r="E34" s="50"/>
      <c r="F34" s="50"/>
      <c r="G34" s="50"/>
      <c r="H34" s="50" t="s">
        <v>18</v>
      </c>
      <c r="I34" s="66">
        <f>SUM(I17:I33)</f>
        <v>2625.89</v>
      </c>
      <c r="J34" s="55"/>
      <c r="K34" s="55"/>
      <c r="L34" s="58"/>
      <c r="M34" s="58"/>
      <c r="N34" s="58"/>
      <c r="O34" s="58"/>
      <c r="P34" s="58"/>
      <c r="Q34" s="58"/>
      <c r="R34" s="58"/>
    </row>
    <row r="35" spans="1:11" ht="15">
      <c r="A35" s="420" t="s">
        <v>131</v>
      </c>
      <c r="B35" s="420"/>
      <c r="C35" s="420"/>
      <c r="D35" s="420"/>
      <c r="E35" s="420"/>
      <c r="F35" s="420"/>
      <c r="G35" s="420"/>
      <c r="H35" s="420"/>
      <c r="I35" s="420"/>
      <c r="J35" s="420"/>
      <c r="K35" s="420"/>
    </row>
    <row r="36" spans="1:30" ht="15">
      <c r="A36" s="420"/>
      <c r="B36" s="420"/>
      <c r="C36" s="420"/>
      <c r="D36" s="420"/>
      <c r="E36" s="420"/>
      <c r="F36" s="420"/>
      <c r="G36" s="420"/>
      <c r="H36" s="420"/>
      <c r="I36" s="420"/>
      <c r="J36" s="420"/>
      <c r="K36" s="420"/>
      <c r="V36" s="58"/>
      <c r="W36" s="58"/>
      <c r="X36" s="58"/>
      <c r="Y36" s="58"/>
      <c r="Z36" s="58"/>
      <c r="AA36" s="58"/>
      <c r="AB36" s="58"/>
      <c r="AC36" s="58"/>
      <c r="AD36" s="58"/>
    </row>
    <row r="37" spans="1:30" ht="18.75" hidden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V37" s="58"/>
      <c r="W37" s="58"/>
      <c r="X37" s="58"/>
      <c r="Y37" s="58"/>
      <c r="Z37" s="58"/>
      <c r="AA37" s="58"/>
      <c r="AB37" s="58"/>
      <c r="AC37" s="58"/>
      <c r="AD37" s="58"/>
    </row>
    <row r="38" spans="1:30" ht="18.75" hidden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V38" s="58"/>
      <c r="W38" s="58"/>
      <c r="X38" s="58"/>
      <c r="Y38" s="58"/>
      <c r="Z38" s="58"/>
      <c r="AA38" s="58"/>
      <c r="AB38" s="58"/>
      <c r="AC38" s="58"/>
      <c r="AD38" s="58"/>
    </row>
    <row r="39" spans="1:30" ht="18.75">
      <c r="A39" s="67"/>
      <c r="B39" s="68"/>
      <c r="C39" s="68"/>
      <c r="D39" s="68"/>
      <c r="E39" s="68"/>
      <c r="F39" s="68"/>
      <c r="G39" s="68"/>
      <c r="H39" s="67"/>
      <c r="I39" s="67"/>
      <c r="J39" s="47"/>
      <c r="K39" s="47"/>
      <c r="V39" s="58"/>
      <c r="W39" s="464"/>
      <c r="X39" s="464"/>
      <c r="Y39" s="464"/>
      <c r="Z39" s="464"/>
      <c r="AA39" s="464"/>
      <c r="AB39" s="58"/>
      <c r="AC39" s="58"/>
      <c r="AD39" s="58"/>
    </row>
    <row r="40" spans="1:30" ht="18.75">
      <c r="A40" s="67"/>
      <c r="B40" s="67" t="s">
        <v>132</v>
      </c>
      <c r="C40" s="68"/>
      <c r="D40" s="68"/>
      <c r="E40" s="68"/>
      <c r="F40" s="68"/>
      <c r="G40" s="67"/>
      <c r="H40" s="68"/>
      <c r="I40" s="67"/>
      <c r="J40" s="47"/>
      <c r="K40" s="47"/>
      <c r="V40" s="262"/>
      <c r="W40" s="263"/>
      <c r="X40" s="263"/>
      <c r="Y40" s="263"/>
      <c r="Z40" s="263"/>
      <c r="AA40" s="263"/>
      <c r="AB40" s="58"/>
      <c r="AC40" s="58"/>
      <c r="AD40" s="58"/>
    </row>
    <row r="41" spans="1:30" ht="18.75">
      <c r="A41" s="67"/>
      <c r="B41" s="68" t="s">
        <v>133</v>
      </c>
      <c r="C41" s="67" t="s">
        <v>239</v>
      </c>
      <c r="D41" s="67"/>
      <c r="E41" s="67"/>
      <c r="F41" s="68"/>
      <c r="G41" s="67"/>
      <c r="H41" s="68"/>
      <c r="I41" s="67"/>
      <c r="J41" s="47"/>
      <c r="K41" s="47"/>
      <c r="V41" s="264"/>
      <c r="W41" s="265"/>
      <c r="X41" s="265"/>
      <c r="Y41" s="265"/>
      <c r="Z41" s="265"/>
      <c r="AA41" s="265"/>
      <c r="AB41" s="58"/>
      <c r="AC41" s="58"/>
      <c r="AD41" s="58"/>
    </row>
    <row r="42" spans="1:30" ht="18.75">
      <c r="A42" s="67"/>
      <c r="B42" s="68" t="s">
        <v>135</v>
      </c>
      <c r="C42" s="69">
        <v>366.4</v>
      </c>
      <c r="D42" s="67" t="s">
        <v>136</v>
      </c>
      <c r="E42" s="67"/>
      <c r="F42" s="68"/>
      <c r="G42" s="67"/>
      <c r="H42" s="68"/>
      <c r="I42" s="67"/>
      <c r="J42" s="47"/>
      <c r="K42" s="47"/>
      <c r="V42" s="264"/>
      <c r="W42" s="266"/>
      <c r="X42" s="266"/>
      <c r="Y42" s="266"/>
      <c r="Z42" s="265"/>
      <c r="AA42" s="266"/>
      <c r="AB42" s="58"/>
      <c r="AC42" s="58"/>
      <c r="AD42" s="58"/>
    </row>
    <row r="43" spans="1:30" ht="18" customHeight="1">
      <c r="A43" s="67"/>
      <c r="B43" s="68" t="s">
        <v>137</v>
      </c>
      <c r="C43" s="70" t="s">
        <v>211</v>
      </c>
      <c r="D43" s="67" t="s">
        <v>251</v>
      </c>
      <c r="E43" s="67"/>
      <c r="F43" s="67"/>
      <c r="G43" s="68"/>
      <c r="H43" s="68"/>
      <c r="I43" s="67"/>
      <c r="J43" s="47"/>
      <c r="K43" s="47"/>
      <c r="V43" s="264"/>
      <c r="W43" s="266"/>
      <c r="X43" s="266"/>
      <c r="Y43" s="266"/>
      <c r="Z43" s="265"/>
      <c r="AA43" s="267"/>
      <c r="AB43" s="58"/>
      <c r="AC43" s="58"/>
      <c r="AD43" s="58"/>
    </row>
    <row r="44" spans="1:30" ht="18" customHeight="1">
      <c r="A44" s="67"/>
      <c r="B44" s="68"/>
      <c r="C44" s="70"/>
      <c r="D44" s="67"/>
      <c r="E44" s="67"/>
      <c r="F44" s="67"/>
      <c r="G44" s="68"/>
      <c r="H44" s="68"/>
      <c r="I44" s="67"/>
      <c r="J44" s="47"/>
      <c r="K44" s="47"/>
      <c r="V44" s="264"/>
      <c r="W44" s="266"/>
      <c r="X44" s="268"/>
      <c r="Y44" s="268"/>
      <c r="Z44" s="265"/>
      <c r="AA44" s="269"/>
      <c r="AB44" s="58"/>
      <c r="AC44" s="58"/>
      <c r="AD44" s="58"/>
    </row>
    <row r="45" spans="1:30" s="77" customFormat="1" ht="56.25">
      <c r="A45" s="71"/>
      <c r="B45" s="72"/>
      <c r="C45" s="73"/>
      <c r="D45" s="71"/>
      <c r="E45" s="71"/>
      <c r="F45" s="71"/>
      <c r="G45" s="74" t="s">
        <v>140</v>
      </c>
      <c r="H45" s="75" t="s">
        <v>1</v>
      </c>
      <c r="I45" s="75" t="s">
        <v>2</v>
      </c>
      <c r="J45" s="76" t="s">
        <v>141</v>
      </c>
      <c r="K45" s="76" t="s">
        <v>142</v>
      </c>
      <c r="V45" s="264"/>
      <c r="W45" s="266"/>
      <c r="X45" s="266"/>
      <c r="Y45" s="266"/>
      <c r="Z45" s="265"/>
      <c r="AA45" s="267"/>
      <c r="AB45" s="227"/>
      <c r="AC45" s="227"/>
      <c r="AD45" s="227"/>
    </row>
    <row r="46" spans="1:30" ht="18.75">
      <c r="A46" s="67"/>
      <c r="B46" s="68"/>
      <c r="C46" s="70"/>
      <c r="D46" s="67"/>
      <c r="E46" s="67"/>
      <c r="F46" s="67"/>
      <c r="G46" s="78" t="s">
        <v>25</v>
      </c>
      <c r="H46" s="78" t="s">
        <v>25</v>
      </c>
      <c r="I46" s="78" t="s">
        <v>25</v>
      </c>
      <c r="J46" s="79"/>
      <c r="K46" s="79"/>
      <c r="V46" s="264"/>
      <c r="W46" s="266"/>
      <c r="X46" s="266"/>
      <c r="Y46" s="266"/>
      <c r="Z46" s="265"/>
      <c r="AA46" s="267"/>
      <c r="AB46" s="58"/>
      <c r="AC46" s="58"/>
      <c r="AD46" s="58"/>
    </row>
    <row r="47" spans="1:30" ht="33" customHeight="1">
      <c r="A47" s="67"/>
      <c r="B47" s="421" t="s">
        <v>143</v>
      </c>
      <c r="C47" s="421"/>
      <c r="D47" s="421"/>
      <c r="E47" s="421"/>
      <c r="F47" s="421"/>
      <c r="G47" s="80">
        <f>G49+G50</f>
        <v>14.36</v>
      </c>
      <c r="H47" s="337">
        <f>H49+H50</f>
        <v>5261.503999999999</v>
      </c>
      <c r="I47" s="337">
        <f>I49+I50</f>
        <v>3838.0099999999998</v>
      </c>
      <c r="J47" s="337">
        <f>J49+J50</f>
        <v>2682.048</v>
      </c>
      <c r="K47" s="337">
        <f>K49+K50</f>
        <v>1155.962</v>
      </c>
      <c r="L47" s="226" t="s">
        <v>223</v>
      </c>
      <c r="M47" s="226" t="s">
        <v>224</v>
      </c>
      <c r="N47" s="316" t="s">
        <v>233</v>
      </c>
      <c r="O47" s="316" t="s">
        <v>234</v>
      </c>
      <c r="P47" s="316" t="s">
        <v>183</v>
      </c>
      <c r="Q47" s="316" t="s">
        <v>235</v>
      </c>
      <c r="R47" s="316" t="s">
        <v>236</v>
      </c>
      <c r="V47" s="264"/>
      <c r="W47" s="266"/>
      <c r="X47" s="266"/>
      <c r="Y47" s="266"/>
      <c r="Z47" s="265"/>
      <c r="AA47" s="267"/>
      <c r="AB47" s="58"/>
      <c r="AC47" s="58"/>
      <c r="AD47" s="58"/>
    </row>
    <row r="48" spans="1:30" ht="18" customHeight="1">
      <c r="A48" s="67"/>
      <c r="B48" s="422" t="s">
        <v>147</v>
      </c>
      <c r="C48" s="423"/>
      <c r="D48" s="423"/>
      <c r="E48" s="423"/>
      <c r="F48" s="424"/>
      <c r="G48" s="80"/>
      <c r="H48" s="84"/>
      <c r="I48" s="84"/>
      <c r="J48" s="79"/>
      <c r="K48" s="79"/>
      <c r="L48" s="310">
        <v>8993.609999999999</v>
      </c>
      <c r="M48" s="310">
        <v>10417.099999999999</v>
      </c>
      <c r="N48" s="225">
        <v>3838.0099999999998</v>
      </c>
      <c r="O48" s="225">
        <v>0</v>
      </c>
      <c r="P48" s="225">
        <v>0</v>
      </c>
      <c r="Q48" s="225">
        <v>0</v>
      </c>
      <c r="R48" s="225">
        <v>377.37</v>
      </c>
      <c r="V48" s="264"/>
      <c r="W48" s="266"/>
      <c r="X48" s="266"/>
      <c r="Y48" s="266"/>
      <c r="Z48" s="265"/>
      <c r="AA48" s="267"/>
      <c r="AB48" s="58"/>
      <c r="AC48" s="58"/>
      <c r="AD48" s="58"/>
    </row>
    <row r="49" spans="1:30" ht="18" customHeight="1">
      <c r="A49" s="67"/>
      <c r="B49" s="425" t="s">
        <v>11</v>
      </c>
      <c r="C49" s="425"/>
      <c r="D49" s="425"/>
      <c r="E49" s="425"/>
      <c r="F49" s="425"/>
      <c r="G49" s="80">
        <f>G59</f>
        <v>7.32</v>
      </c>
      <c r="H49" s="84">
        <f>G49*C42</f>
        <v>2682.048</v>
      </c>
      <c r="I49" s="107">
        <f>H49</f>
        <v>2682.048</v>
      </c>
      <c r="J49" s="82">
        <f>H59</f>
        <v>2682.048</v>
      </c>
      <c r="K49" s="82">
        <f>I49-J49</f>
        <v>0</v>
      </c>
      <c r="V49" s="264"/>
      <c r="W49" s="266"/>
      <c r="X49" s="266"/>
      <c r="Y49" s="266"/>
      <c r="Z49" s="265"/>
      <c r="AA49" s="267"/>
      <c r="AB49" s="58"/>
      <c r="AC49" s="58"/>
      <c r="AD49" s="58"/>
    </row>
    <row r="50" spans="1:30" ht="18.75">
      <c r="A50" s="67"/>
      <c r="B50" s="425" t="s">
        <v>27</v>
      </c>
      <c r="C50" s="425"/>
      <c r="D50" s="425"/>
      <c r="E50" s="425"/>
      <c r="F50" s="425"/>
      <c r="G50" s="80">
        <v>7.04</v>
      </c>
      <c r="H50" s="84">
        <f>G50*C42</f>
        <v>2579.4559999999997</v>
      </c>
      <c r="I50" s="107">
        <f>N48+O48-I49</f>
        <v>1155.962</v>
      </c>
      <c r="J50" s="82">
        <f>H64</f>
        <v>0</v>
      </c>
      <c r="K50" s="82">
        <f>I50-J50</f>
        <v>1155.962</v>
      </c>
      <c r="V50" s="264"/>
      <c r="W50" s="266"/>
      <c r="X50" s="266"/>
      <c r="Y50" s="266"/>
      <c r="Z50" s="265"/>
      <c r="AA50" s="267"/>
      <c r="AB50" s="58"/>
      <c r="AC50" s="58"/>
      <c r="AD50" s="58"/>
    </row>
    <row r="51" spans="1:30" ht="39" customHeight="1">
      <c r="A51" s="67"/>
      <c r="B51" s="47"/>
      <c r="C51" s="47"/>
      <c r="D51" s="47"/>
      <c r="E51" s="47"/>
      <c r="F51" s="47"/>
      <c r="G51" s="47"/>
      <c r="H51" s="47"/>
      <c r="I51" s="47"/>
      <c r="J51" s="47"/>
      <c r="K51" s="47"/>
      <c r="V51" s="264"/>
      <c r="W51" s="266"/>
      <c r="X51" s="266"/>
      <c r="Y51" s="266"/>
      <c r="Z51" s="265"/>
      <c r="AA51" s="267"/>
      <c r="AB51" s="58"/>
      <c r="AC51" s="58"/>
      <c r="AD51" s="58"/>
    </row>
    <row r="52" spans="1:30" ht="18" customHeight="1">
      <c r="A52" s="47"/>
      <c r="B52" s="68"/>
      <c r="C52" s="70"/>
      <c r="D52" s="67"/>
      <c r="E52" s="67"/>
      <c r="F52" s="67"/>
      <c r="G52" s="140" t="s">
        <v>178</v>
      </c>
      <c r="H52" s="140" t="s">
        <v>1</v>
      </c>
      <c r="I52" s="140" t="s">
        <v>2</v>
      </c>
      <c r="J52" s="141" t="s">
        <v>179</v>
      </c>
      <c r="K52" s="141" t="s">
        <v>221</v>
      </c>
      <c r="V52" s="264"/>
      <c r="W52" s="266"/>
      <c r="X52" s="266"/>
      <c r="Y52" s="266"/>
      <c r="Z52" s="265"/>
      <c r="AA52" s="267"/>
      <c r="AB52" s="58"/>
      <c r="AC52" s="58"/>
      <c r="AD52" s="58"/>
    </row>
    <row r="53" spans="2:30" s="49" customFormat="1" ht="18" customHeight="1">
      <c r="B53" s="426" t="s">
        <v>177</v>
      </c>
      <c r="C53" s="426"/>
      <c r="D53" s="426"/>
      <c r="E53" s="426"/>
      <c r="F53" s="455"/>
      <c r="G53" s="140">
        <f>'03 16 г'!J53</f>
        <v>377.36999999999983</v>
      </c>
      <c r="H53" s="140">
        <f>P48</f>
        <v>0</v>
      </c>
      <c r="I53" s="140">
        <f>Q48</f>
        <v>0</v>
      </c>
      <c r="J53" s="139">
        <f>G53+H53-I53</f>
        <v>377.36999999999983</v>
      </c>
      <c r="K53" s="139">
        <f>I53</f>
        <v>0</v>
      </c>
      <c r="L53" s="317"/>
      <c r="V53" s="270"/>
      <c r="W53" s="271"/>
      <c r="X53" s="271"/>
      <c r="Y53" s="271"/>
      <c r="Z53" s="271"/>
      <c r="AA53" s="271"/>
      <c r="AB53" s="52"/>
      <c r="AC53" s="52"/>
      <c r="AD53" s="52"/>
    </row>
    <row r="54" spans="1:30" ht="18" customHeight="1">
      <c r="A54" s="47"/>
      <c r="B54" s="90"/>
      <c r="C54" s="90"/>
      <c r="D54" s="167"/>
      <c r="E54" s="167"/>
      <c r="F54" s="167"/>
      <c r="G54" s="91"/>
      <c r="H54" s="92"/>
      <c r="I54" s="92"/>
      <c r="J54" s="93"/>
      <c r="K54" s="244"/>
      <c r="V54" s="58"/>
      <c r="W54" s="58"/>
      <c r="X54" s="58"/>
      <c r="Y54" s="58"/>
      <c r="Z54" s="58"/>
      <c r="AA54" s="58"/>
      <c r="AB54" s="58"/>
      <c r="AC54" s="58"/>
      <c r="AD54" s="58"/>
    </row>
    <row r="55" spans="1:30" ht="38.25" customHeight="1">
      <c r="A55" s="47"/>
      <c r="B55" s="68"/>
      <c r="C55" s="70"/>
      <c r="D55" s="67"/>
      <c r="E55" s="67"/>
      <c r="F55" s="67"/>
      <c r="G55" s="68"/>
      <c r="H55" s="68"/>
      <c r="I55" s="67"/>
      <c r="J55" s="47"/>
      <c r="K55" s="47"/>
      <c r="V55" s="58"/>
      <c r="W55" s="58"/>
      <c r="X55" s="58"/>
      <c r="Y55" s="58"/>
      <c r="Z55" s="58"/>
      <c r="AA55" s="58"/>
      <c r="AB55" s="58"/>
      <c r="AC55" s="58"/>
      <c r="AD55" s="58"/>
    </row>
    <row r="56" spans="1:11" ht="18.75">
      <c r="A56" s="67"/>
      <c r="B56" s="47"/>
      <c r="C56" s="95"/>
      <c r="D56" s="96"/>
      <c r="E56" s="96"/>
      <c r="F56" s="96"/>
      <c r="G56" s="97" t="s">
        <v>140</v>
      </c>
      <c r="H56" s="97" t="s">
        <v>149</v>
      </c>
      <c r="I56" s="67"/>
      <c r="J56" s="47"/>
      <c r="K56" s="47"/>
    </row>
    <row r="57" spans="1:11" ht="18.75">
      <c r="A57" s="67"/>
      <c r="B57" s="47"/>
      <c r="C57" s="95"/>
      <c r="D57" s="96"/>
      <c r="E57" s="96"/>
      <c r="F57" s="96"/>
      <c r="G57" s="78" t="s">
        <v>25</v>
      </c>
      <c r="H57" s="78" t="s">
        <v>25</v>
      </c>
      <c r="I57" s="67"/>
      <c r="J57" s="47"/>
      <c r="K57" s="47"/>
    </row>
    <row r="58" spans="1:12" ht="36.75" customHeight="1">
      <c r="A58" s="98" t="s">
        <v>150</v>
      </c>
      <c r="B58" s="456" t="s">
        <v>176</v>
      </c>
      <c r="C58" s="457"/>
      <c r="D58" s="457"/>
      <c r="E58" s="457"/>
      <c r="F58" s="457"/>
      <c r="G58" s="50"/>
      <c r="H58" s="81">
        <f>ROUND(H59+H64,2)</f>
        <v>2682.05</v>
      </c>
      <c r="I58" s="67"/>
      <c r="J58" s="47"/>
      <c r="K58" s="47"/>
      <c r="L58" s="354"/>
    </row>
    <row r="59" spans="1:12" ht="18.75">
      <c r="A59" s="100" t="s">
        <v>152</v>
      </c>
      <c r="B59" s="428" t="s">
        <v>153</v>
      </c>
      <c r="C59" s="429"/>
      <c r="D59" s="429"/>
      <c r="E59" s="429"/>
      <c r="F59" s="430"/>
      <c r="G59" s="318">
        <f>G60+G61+G62+G63</f>
        <v>7.32</v>
      </c>
      <c r="H59" s="367">
        <f>SUM(H60:H63)</f>
        <v>2682.048</v>
      </c>
      <c r="I59" s="67"/>
      <c r="J59" s="47"/>
      <c r="K59" s="47"/>
      <c r="L59" s="354"/>
    </row>
    <row r="60" spans="1:12" ht="34.5" customHeight="1">
      <c r="A60" s="368" t="s">
        <v>154</v>
      </c>
      <c r="B60" s="431" t="s">
        <v>155</v>
      </c>
      <c r="C60" s="432"/>
      <c r="D60" s="432"/>
      <c r="E60" s="432"/>
      <c r="F60" s="432"/>
      <c r="G60" s="366">
        <v>1.53</v>
      </c>
      <c r="H60" s="367">
        <f>G60*C$42</f>
        <v>560.592</v>
      </c>
      <c r="I60" s="67"/>
      <c r="J60" s="47"/>
      <c r="K60" s="106"/>
      <c r="L60" s="354"/>
    </row>
    <row r="61" spans="1:12" ht="34.5" customHeight="1">
      <c r="A61" s="324" t="s">
        <v>156</v>
      </c>
      <c r="B61" s="465" t="s">
        <v>157</v>
      </c>
      <c r="C61" s="466"/>
      <c r="D61" s="466"/>
      <c r="E61" s="466"/>
      <c r="F61" s="467"/>
      <c r="G61" s="325">
        <v>2.3</v>
      </c>
      <c r="H61" s="367">
        <f>G61*C$42</f>
        <v>842.7199999999999</v>
      </c>
      <c r="I61" s="67"/>
      <c r="J61" s="47"/>
      <c r="K61" s="47"/>
      <c r="L61" s="354"/>
    </row>
    <row r="62" spans="1:13" ht="34.5" customHeight="1">
      <c r="A62" s="324" t="s">
        <v>158</v>
      </c>
      <c r="B62" s="465" t="s">
        <v>159</v>
      </c>
      <c r="C62" s="466"/>
      <c r="D62" s="466"/>
      <c r="E62" s="466"/>
      <c r="F62" s="467"/>
      <c r="G62" s="325">
        <v>1.49</v>
      </c>
      <c r="H62" s="367">
        <f>G62*C$42</f>
        <v>545.9359999999999</v>
      </c>
      <c r="I62" s="67"/>
      <c r="J62" s="47"/>
      <c r="K62" s="47"/>
      <c r="L62" s="354"/>
      <c r="M62" s="354"/>
    </row>
    <row r="63" spans="1:12" ht="18.75" customHeight="1">
      <c r="A63" s="368" t="s">
        <v>160</v>
      </c>
      <c r="B63" s="434" t="s">
        <v>161</v>
      </c>
      <c r="C63" s="434"/>
      <c r="D63" s="434"/>
      <c r="E63" s="434"/>
      <c r="F63" s="434"/>
      <c r="G63" s="97">
        <v>2</v>
      </c>
      <c r="H63" s="367">
        <f>G63*C$42</f>
        <v>732.8</v>
      </c>
      <c r="I63" s="67"/>
      <c r="J63" s="47"/>
      <c r="K63" s="47"/>
      <c r="L63" s="354"/>
    </row>
    <row r="64" spans="1:12" ht="18.75">
      <c r="A64" s="81" t="s">
        <v>162</v>
      </c>
      <c r="B64" s="437" t="s">
        <v>163</v>
      </c>
      <c r="C64" s="438"/>
      <c r="D64" s="438"/>
      <c r="E64" s="438"/>
      <c r="F64" s="438"/>
      <c r="G64" s="81"/>
      <c r="H64" s="81">
        <f>SUM(H65:H68)</f>
        <v>0</v>
      </c>
      <c r="I64" s="67"/>
      <c r="J64" s="47"/>
      <c r="K64" s="47"/>
      <c r="L64" s="354"/>
    </row>
    <row r="65" spans="1:11" ht="18.75" customHeight="1">
      <c r="A65" s="108"/>
      <c r="B65" s="439" t="s">
        <v>182</v>
      </c>
      <c r="C65" s="432"/>
      <c r="D65" s="432"/>
      <c r="E65" s="432"/>
      <c r="F65" s="432"/>
      <c r="G65" s="109"/>
      <c r="H65" s="109"/>
      <c r="I65" s="67"/>
      <c r="J65" s="47"/>
      <c r="K65" s="47"/>
    </row>
    <row r="66" spans="1:11" ht="18.75" customHeight="1">
      <c r="A66" s="108"/>
      <c r="B66" s="440"/>
      <c r="C66" s="441"/>
      <c r="D66" s="441"/>
      <c r="E66" s="441"/>
      <c r="F66" s="442"/>
      <c r="G66" s="107"/>
      <c r="H66" s="110"/>
      <c r="I66" s="67"/>
      <c r="J66" s="47"/>
      <c r="K66" s="47"/>
    </row>
    <row r="67" spans="1:11" ht="15" customHeight="1">
      <c r="A67" s="108"/>
      <c r="B67" s="440"/>
      <c r="C67" s="441"/>
      <c r="D67" s="441"/>
      <c r="E67" s="441"/>
      <c r="F67" s="442"/>
      <c r="G67" s="107"/>
      <c r="H67" s="110"/>
      <c r="I67" s="67"/>
      <c r="J67" s="47"/>
      <c r="K67" s="47"/>
    </row>
    <row r="68" spans="1:11" ht="18.75" customHeight="1">
      <c r="A68" s="108"/>
      <c r="B68" s="440"/>
      <c r="C68" s="441"/>
      <c r="D68" s="441"/>
      <c r="E68" s="441"/>
      <c r="F68" s="442"/>
      <c r="G68" s="107"/>
      <c r="H68" s="110"/>
      <c r="I68" s="67"/>
      <c r="J68" s="47"/>
      <c r="K68" s="47"/>
    </row>
    <row r="69" spans="1:11" ht="18.75">
      <c r="A69" s="108"/>
      <c r="B69" s="111"/>
      <c r="C69" s="112"/>
      <c r="D69" s="112"/>
      <c r="E69" s="112"/>
      <c r="F69" s="112"/>
      <c r="G69" s="114"/>
      <c r="H69" s="67"/>
      <c r="I69" s="67"/>
      <c r="J69" s="47"/>
      <c r="K69" s="47"/>
    </row>
    <row r="70" spans="1:11" ht="18.75">
      <c r="A70" s="108"/>
      <c r="B70" s="111"/>
      <c r="C70" s="112"/>
      <c r="D70" s="112"/>
      <c r="E70" s="112"/>
      <c r="F70" s="112"/>
      <c r="G70" s="443" t="s">
        <v>27</v>
      </c>
      <c r="H70" s="444"/>
      <c r="I70" s="452" t="s">
        <v>148</v>
      </c>
      <c r="J70" s="444"/>
      <c r="K70" s="47"/>
    </row>
    <row r="71" spans="1:11" ht="18.75">
      <c r="A71" s="108"/>
      <c r="B71" s="111"/>
      <c r="C71" s="112"/>
      <c r="D71" s="112"/>
      <c r="E71" s="112"/>
      <c r="F71" s="112"/>
      <c r="G71" s="453" t="s">
        <v>25</v>
      </c>
      <c r="H71" s="454"/>
      <c r="I71" s="453" t="s">
        <v>25</v>
      </c>
      <c r="J71" s="454"/>
      <c r="K71" s="47"/>
    </row>
    <row r="72" spans="1:13" s="58" customFormat="1" ht="18.75">
      <c r="A72" s="108"/>
      <c r="B72" s="461" t="s">
        <v>228</v>
      </c>
      <c r="C72" s="462"/>
      <c r="D72" s="462"/>
      <c r="E72" s="462"/>
      <c r="F72" s="463"/>
      <c r="G72" s="435">
        <f>'03 16 г'!G73:H73</f>
        <v>-37278.880000000005</v>
      </c>
      <c r="H72" s="447"/>
      <c r="I72" s="435">
        <f>'03 16 г'!I73:J73</f>
        <v>0</v>
      </c>
      <c r="J72" s="447"/>
      <c r="K72" s="55"/>
      <c r="L72" s="115" t="s">
        <v>168</v>
      </c>
      <c r="M72" s="115" t="s">
        <v>169</v>
      </c>
    </row>
    <row r="73" spans="1:13" ht="18.75">
      <c r="A73" s="68"/>
      <c r="B73" s="461" t="s">
        <v>229</v>
      </c>
      <c r="C73" s="462"/>
      <c r="D73" s="462"/>
      <c r="E73" s="462"/>
      <c r="F73" s="463"/>
      <c r="G73" s="435">
        <f>G72+I47-H58+K53</f>
        <v>-36122.920000000006</v>
      </c>
      <c r="H73" s="447"/>
      <c r="I73" s="448">
        <f>I72+I53-K53</f>
        <v>0</v>
      </c>
      <c r="J73" s="447"/>
      <c r="K73" s="47"/>
      <c r="L73" s="85">
        <f>G73</f>
        <v>-36122.920000000006</v>
      </c>
      <c r="M73" s="85">
        <f>I73</f>
        <v>0</v>
      </c>
    </row>
    <row r="74" spans="1:11" ht="18.75">
      <c r="A74" s="67"/>
      <c r="B74" s="67"/>
      <c r="C74" s="67"/>
      <c r="D74" s="67"/>
      <c r="E74" s="67"/>
      <c r="F74" s="67"/>
      <c r="G74" s="69"/>
      <c r="H74" s="69"/>
      <c r="I74" s="67"/>
      <c r="J74" s="47"/>
      <c r="K74" s="47"/>
    </row>
    <row r="75" spans="1:17" ht="4.5" customHeight="1">
      <c r="A75" s="67"/>
      <c r="B75" s="47"/>
      <c r="C75" s="47"/>
      <c r="D75" s="47"/>
      <c r="E75" s="47"/>
      <c r="F75" s="47"/>
      <c r="G75" s="116"/>
      <c r="H75" s="117" t="s">
        <v>171</v>
      </c>
      <c r="I75" s="67"/>
      <c r="J75" s="47"/>
      <c r="K75" s="47"/>
      <c r="L75" s="459"/>
      <c r="M75" s="460"/>
      <c r="N75" s="460"/>
      <c r="O75" s="460"/>
      <c r="P75" s="460"/>
      <c r="Q75" s="460"/>
    </row>
    <row r="76" spans="1:17" ht="18.75">
      <c r="A76" s="67"/>
      <c r="B76" s="111"/>
      <c r="C76" s="112"/>
      <c r="D76" s="112"/>
      <c r="E76" s="112"/>
      <c r="F76" s="112"/>
      <c r="G76" s="453" t="s">
        <v>25</v>
      </c>
      <c r="H76" s="454"/>
      <c r="I76" s="453" t="s">
        <v>25</v>
      </c>
      <c r="J76" s="454"/>
      <c r="K76" s="47"/>
      <c r="L76" s="184"/>
      <c r="M76" s="185"/>
      <c r="N76" s="185"/>
      <c r="O76" s="185"/>
      <c r="P76" s="185"/>
      <c r="Q76" s="185"/>
    </row>
    <row r="77" spans="1:17" ht="18.75">
      <c r="A77" s="67"/>
      <c r="B77" s="445" t="s">
        <v>227</v>
      </c>
      <c r="C77" s="438"/>
      <c r="D77" s="438"/>
      <c r="E77" s="438"/>
      <c r="F77" s="446"/>
      <c r="G77" s="435">
        <f>L48</f>
        <v>8993.609999999999</v>
      </c>
      <c r="H77" s="447"/>
      <c r="I77" s="435">
        <f>M48</f>
        <v>10417.099999999999</v>
      </c>
      <c r="J77" s="447"/>
      <c r="K77" s="47"/>
      <c r="L77" s="222" t="s">
        <v>225</v>
      </c>
      <c r="M77" s="223">
        <f>G77+H47-I47-I77+M78</f>
        <v>0.003999999998995918</v>
      </c>
      <c r="N77" s="185"/>
      <c r="O77" s="185"/>
      <c r="P77" s="185"/>
      <c r="Q77" s="185"/>
    </row>
    <row r="78" spans="1:17" ht="18.75">
      <c r="A78" s="67"/>
      <c r="B78" s="47"/>
      <c r="C78" s="47"/>
      <c r="D78" s="47"/>
      <c r="E78" s="47"/>
      <c r="F78" s="47"/>
      <c r="G78" s="47"/>
      <c r="H78" s="67"/>
      <c r="I78" s="67"/>
      <c r="J78" s="47"/>
      <c r="K78" s="47"/>
      <c r="L78" s="227" t="s">
        <v>226</v>
      </c>
      <c r="M78" s="185">
        <v>0</v>
      </c>
      <c r="N78" s="185"/>
      <c r="O78" s="185"/>
      <c r="P78" s="185"/>
      <c r="Q78" s="185"/>
    </row>
    <row r="79" spans="1:17" ht="18.75">
      <c r="A79" s="221" t="s">
        <v>242</v>
      </c>
      <c r="B79" s="47"/>
      <c r="C79" s="47"/>
      <c r="D79" s="47"/>
      <c r="E79" s="47"/>
      <c r="F79" s="47"/>
      <c r="G79" s="47"/>
      <c r="H79" s="67"/>
      <c r="I79" s="67"/>
      <c r="J79" s="47"/>
      <c r="K79" s="47"/>
      <c r="L79" s="184"/>
      <c r="M79" s="185"/>
      <c r="N79" s="185"/>
      <c r="O79" s="185"/>
      <c r="P79" s="185"/>
      <c r="Q79" s="185"/>
    </row>
    <row r="80" spans="1:17" ht="18.75">
      <c r="A80" s="187" t="s">
        <v>238</v>
      </c>
      <c r="B80" s="47"/>
      <c r="C80" s="47"/>
      <c r="D80" s="47"/>
      <c r="E80" s="47"/>
      <c r="F80" s="47"/>
      <c r="G80" s="47"/>
      <c r="H80" s="67"/>
      <c r="I80" s="228" t="s">
        <v>31</v>
      </c>
      <c r="J80" s="47"/>
      <c r="K80" s="47"/>
      <c r="L80" s="184"/>
      <c r="M80" s="185"/>
      <c r="N80" s="185"/>
      <c r="O80" s="186"/>
      <c r="P80" s="186"/>
      <c r="Q80" s="185"/>
    </row>
    <row r="81" spans="1:17" ht="18.75">
      <c r="A81" s="187" t="s">
        <v>213</v>
      </c>
      <c r="B81" s="47"/>
      <c r="C81" s="47"/>
      <c r="D81" s="47"/>
      <c r="E81" s="47"/>
      <c r="G81" s="47"/>
      <c r="H81" s="67"/>
      <c r="I81" s="228" t="s">
        <v>173</v>
      </c>
      <c r="J81" s="47"/>
      <c r="L81" s="184"/>
      <c r="M81" s="185"/>
      <c r="N81" s="185"/>
      <c r="O81" s="185"/>
      <c r="P81" s="185"/>
      <c r="Q81" s="185"/>
    </row>
    <row r="82" spans="8:17" ht="18.75">
      <c r="H82" s="47"/>
      <c r="I82" s="47"/>
      <c r="J82" s="47"/>
      <c r="K82" s="47"/>
      <c r="L82" s="184"/>
      <c r="M82" s="128"/>
      <c r="N82" s="58"/>
      <c r="O82" s="58"/>
      <c r="P82" s="58"/>
      <c r="Q82" s="128"/>
    </row>
    <row r="83" spans="1:17" ht="18.7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58"/>
      <c r="M83" s="128"/>
      <c r="N83" s="58"/>
      <c r="O83" s="58"/>
      <c r="P83" s="58"/>
      <c r="Q83" s="58"/>
    </row>
  </sheetData>
  <sheetProtection password="ECC7" sheet="1" formatCells="0" formatColumns="0" formatRows="0" insertColumns="0" insertRows="0" insertHyperlinks="0" deleteColumns="0" deleteRows="0" sort="0" autoFilter="0" pivotTables="0"/>
  <mergeCells count="35">
    <mergeCell ref="B77:F77"/>
    <mergeCell ref="G77:H77"/>
    <mergeCell ref="I77:J77"/>
    <mergeCell ref="B73:F73"/>
    <mergeCell ref="G73:H73"/>
    <mergeCell ref="I73:J73"/>
    <mergeCell ref="L75:Q75"/>
    <mergeCell ref="G76:H76"/>
    <mergeCell ref="I76:J76"/>
    <mergeCell ref="B68:F68"/>
    <mergeCell ref="G70:H70"/>
    <mergeCell ref="I70:J70"/>
    <mergeCell ref="G71:H71"/>
    <mergeCell ref="I71:J71"/>
    <mergeCell ref="B72:F72"/>
    <mergeCell ref="G72:H72"/>
    <mergeCell ref="I72:J72"/>
    <mergeCell ref="B62:F62"/>
    <mergeCell ref="B63:F63"/>
    <mergeCell ref="B64:F64"/>
    <mergeCell ref="B65:F65"/>
    <mergeCell ref="B66:F66"/>
    <mergeCell ref="B67:F67"/>
    <mergeCell ref="B50:F50"/>
    <mergeCell ref="B53:F53"/>
    <mergeCell ref="B58:F58"/>
    <mergeCell ref="B59:F59"/>
    <mergeCell ref="B60:F60"/>
    <mergeCell ref="B61:F61"/>
    <mergeCell ref="C14:D15"/>
    <mergeCell ref="A35:K36"/>
    <mergeCell ref="W39:AA39"/>
    <mergeCell ref="B47:F47"/>
    <mergeCell ref="B48:F48"/>
    <mergeCell ref="B49:F4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8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D83"/>
  <sheetViews>
    <sheetView view="pageBreakPreview" zoomScale="80" zoomScaleSheetLayoutView="80" zoomScalePageLayoutView="0" workbookViewId="0" topLeftCell="A45">
      <selection activeCell="H66" sqref="H66"/>
    </sheetView>
  </sheetViews>
  <sheetFormatPr defaultColWidth="9.140625" defaultRowHeight="15" outlineLevelCol="1"/>
  <cols>
    <col min="1" max="1" width="6.8515625" style="125" customWidth="1"/>
    <col min="2" max="2" width="10.00390625" style="355" customWidth="1"/>
    <col min="3" max="3" width="12.57421875" style="355" customWidth="1"/>
    <col min="4" max="4" width="10.57421875" style="355" customWidth="1"/>
    <col min="5" max="5" width="10.28125" style="355" customWidth="1"/>
    <col min="6" max="6" width="8.00390625" style="355" customWidth="1"/>
    <col min="7" max="7" width="11.140625" style="355" customWidth="1"/>
    <col min="8" max="8" width="13.00390625" style="355" customWidth="1"/>
    <col min="9" max="9" width="12.00390625" style="355" customWidth="1"/>
    <col min="10" max="10" width="14.28125" style="355" customWidth="1"/>
    <col min="11" max="11" width="18.421875" style="355" customWidth="1"/>
    <col min="12" max="12" width="13.421875" style="355" hidden="1" customWidth="1" outlineLevel="1"/>
    <col min="13" max="13" width="10.00390625" style="355" hidden="1" customWidth="1" outlineLevel="1"/>
    <col min="14" max="14" width="11.421875" style="355" hidden="1" customWidth="1" outlineLevel="1"/>
    <col min="15" max="15" width="10.28125" style="355" hidden="1" customWidth="1" outlineLevel="1"/>
    <col min="16" max="16" width="9.8515625" style="355" hidden="1" customWidth="1" outlineLevel="1"/>
    <col min="17" max="17" width="10.00390625" style="355" hidden="1" customWidth="1" outlineLevel="1"/>
    <col min="18" max="18" width="9.57421875" style="355" hidden="1" customWidth="1" outlineLevel="1"/>
    <col min="19" max="19" width="9.140625" style="355" customWidth="1" collapsed="1"/>
    <col min="20" max="20" width="9.28125" style="355" customWidth="1"/>
    <col min="21" max="22" width="9.140625" style="355" customWidth="1"/>
    <col min="23" max="23" width="11.140625" style="355" bestFit="1" customWidth="1"/>
    <col min="24" max="27" width="13.140625" style="355" bestFit="1" customWidth="1"/>
    <col min="28" max="43" width="9.140625" style="355" customWidth="1"/>
    <col min="44" max="44" width="3.7109375" style="355" customWidth="1"/>
    <col min="45" max="16384" width="9.140625" style="355" customWidth="1"/>
  </cols>
  <sheetData>
    <row r="1" spans="1:11" ht="12.75" customHeight="1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.75" hidden="1">
      <c r="A2" s="47"/>
      <c r="B2" s="49" t="s">
        <v>125</v>
      </c>
      <c r="C2" s="49"/>
      <c r="D2" s="49" t="s">
        <v>126</v>
      </c>
      <c r="E2" s="49"/>
      <c r="F2" s="49" t="s">
        <v>127</v>
      </c>
      <c r="G2" s="49"/>
      <c r="H2" s="49"/>
      <c r="I2" s="47"/>
      <c r="J2" s="47"/>
      <c r="K2" s="47"/>
    </row>
    <row r="3" spans="1:11" ht="18.75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.5" customHeight="1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8.75" hidden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8.75" hidden="1">
      <c r="A6" s="47"/>
      <c r="B6" s="50"/>
      <c r="C6" s="51" t="s">
        <v>0</v>
      </c>
      <c r="D6" s="51" t="s">
        <v>1</v>
      </c>
      <c r="E6" s="51"/>
      <c r="F6" s="51" t="s">
        <v>2</v>
      </c>
      <c r="G6" s="51" t="s">
        <v>3</v>
      </c>
      <c r="H6" s="51" t="s">
        <v>4</v>
      </c>
      <c r="I6" s="51" t="s">
        <v>5</v>
      </c>
      <c r="J6" s="51"/>
      <c r="K6" s="52"/>
    </row>
    <row r="7" spans="1:11" ht="18.75" hidden="1">
      <c r="A7" s="47"/>
      <c r="B7" s="50"/>
      <c r="C7" s="51" t="s">
        <v>6</v>
      </c>
      <c r="D7" s="51"/>
      <c r="E7" s="51"/>
      <c r="F7" s="51"/>
      <c r="G7" s="51" t="s">
        <v>7</v>
      </c>
      <c r="H7" s="51" t="s">
        <v>8</v>
      </c>
      <c r="I7" s="51" t="s">
        <v>9</v>
      </c>
      <c r="J7" s="51"/>
      <c r="K7" s="52"/>
    </row>
    <row r="8" spans="1:11" ht="18.75" hidden="1">
      <c r="A8" s="47"/>
      <c r="B8" s="50" t="s">
        <v>128</v>
      </c>
      <c r="C8" s="53">
        <v>48.28</v>
      </c>
      <c r="D8" s="53">
        <v>0</v>
      </c>
      <c r="E8" s="53"/>
      <c r="F8" s="54"/>
      <c r="G8" s="50"/>
      <c r="H8" s="53">
        <v>0</v>
      </c>
      <c r="I8" s="54">
        <v>48.28</v>
      </c>
      <c r="J8" s="50"/>
      <c r="K8" s="55"/>
    </row>
    <row r="9" spans="1:11" ht="18.75" hidden="1">
      <c r="A9" s="47"/>
      <c r="B9" s="50" t="s">
        <v>11</v>
      </c>
      <c r="C9" s="53">
        <v>4790.06</v>
      </c>
      <c r="D9" s="53">
        <v>3707.55</v>
      </c>
      <c r="E9" s="53"/>
      <c r="F9" s="54">
        <v>2795.32</v>
      </c>
      <c r="G9" s="50"/>
      <c r="H9" s="53">
        <v>2795.32</v>
      </c>
      <c r="I9" s="54">
        <v>5702.29</v>
      </c>
      <c r="J9" s="50"/>
      <c r="K9" s="55"/>
    </row>
    <row r="10" spans="1:11" ht="18.75" hidden="1">
      <c r="A10" s="47"/>
      <c r="B10" s="50" t="s">
        <v>12</v>
      </c>
      <c r="C10" s="50"/>
      <c r="D10" s="53">
        <f>SUM(D8:D9)</f>
        <v>3707.55</v>
      </c>
      <c r="E10" s="53"/>
      <c r="F10" s="50"/>
      <c r="G10" s="50"/>
      <c r="H10" s="53">
        <f>SUM(H8:H9)</f>
        <v>2795.32</v>
      </c>
      <c r="I10" s="50"/>
      <c r="J10" s="50"/>
      <c r="K10" s="55"/>
    </row>
    <row r="11" spans="1:11" ht="18.75" hidden="1">
      <c r="A11" s="47"/>
      <c r="B11" s="47" t="s">
        <v>129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7.5" customHeight="1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8.25" customHeight="1" hidden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8" ht="18.75" hidden="1">
      <c r="A14" s="47"/>
      <c r="B14" s="56" t="s">
        <v>95</v>
      </c>
      <c r="C14" s="416" t="s">
        <v>14</v>
      </c>
      <c r="D14" s="417"/>
      <c r="E14" s="371"/>
      <c r="F14" s="51"/>
      <c r="G14" s="51"/>
      <c r="H14" s="51"/>
      <c r="I14" s="51" t="s">
        <v>17</v>
      </c>
      <c r="J14" s="55"/>
      <c r="K14" s="55"/>
      <c r="L14" s="58"/>
      <c r="M14" s="58"/>
      <c r="N14" s="58"/>
      <c r="O14" s="58"/>
      <c r="P14" s="58"/>
      <c r="Q14" s="58"/>
      <c r="R14" s="58"/>
    </row>
    <row r="15" spans="1:18" ht="14.25" customHeight="1" hidden="1">
      <c r="A15" s="47"/>
      <c r="B15" s="59"/>
      <c r="C15" s="418"/>
      <c r="D15" s="419"/>
      <c r="E15" s="372"/>
      <c r="F15" s="51"/>
      <c r="G15" s="51"/>
      <c r="H15" s="51" t="s">
        <v>105</v>
      </c>
      <c r="I15" s="51"/>
      <c r="J15" s="55"/>
      <c r="K15" s="55"/>
      <c r="L15" s="58"/>
      <c r="M15" s="58"/>
      <c r="N15" s="58"/>
      <c r="O15" s="58"/>
      <c r="P15" s="58"/>
      <c r="Q15" s="58"/>
      <c r="R15" s="58"/>
    </row>
    <row r="16" spans="1:18" ht="3.75" customHeight="1" hidden="1">
      <c r="A16" s="47"/>
      <c r="B16" s="61"/>
      <c r="C16" s="50"/>
      <c r="D16" s="50"/>
      <c r="E16" s="50"/>
      <c r="F16" s="50"/>
      <c r="G16" s="50"/>
      <c r="H16" s="50"/>
      <c r="I16" s="50"/>
      <c r="J16" s="55"/>
      <c r="K16" s="55"/>
      <c r="L16" s="58"/>
      <c r="M16" s="58"/>
      <c r="N16" s="58"/>
      <c r="O16" s="58"/>
      <c r="P16" s="58"/>
      <c r="Q16" s="58"/>
      <c r="R16" s="58"/>
    </row>
    <row r="17" spans="1:18" ht="13.5" customHeight="1" hidden="1">
      <c r="A17" s="47"/>
      <c r="B17" s="50"/>
      <c r="C17" s="50"/>
      <c r="D17" s="50"/>
      <c r="E17" s="50"/>
      <c r="F17" s="50"/>
      <c r="G17" s="50"/>
      <c r="H17" s="50"/>
      <c r="I17" s="50"/>
      <c r="J17" s="55"/>
      <c r="K17" s="55"/>
      <c r="L17" s="58"/>
      <c r="M17" s="58"/>
      <c r="N17" s="58"/>
      <c r="O17" s="58"/>
      <c r="P17" s="58"/>
      <c r="Q17" s="58"/>
      <c r="R17" s="58"/>
    </row>
    <row r="18" spans="1:18" ht="0.75" customHeight="1" hidden="1">
      <c r="A18" s="47"/>
      <c r="B18" s="50"/>
      <c r="C18" s="50"/>
      <c r="D18" s="50"/>
      <c r="E18" s="50"/>
      <c r="F18" s="50"/>
      <c r="G18" s="50"/>
      <c r="H18" s="50"/>
      <c r="I18" s="50"/>
      <c r="J18" s="55"/>
      <c r="K18" s="55"/>
      <c r="L18" s="58"/>
      <c r="M18" s="58"/>
      <c r="N18" s="58"/>
      <c r="O18" s="58"/>
      <c r="P18" s="58"/>
      <c r="Q18" s="58"/>
      <c r="R18" s="58"/>
    </row>
    <row r="19" spans="1:18" ht="14.25" customHeight="1" hidden="1" thickBot="1">
      <c r="A19" s="47"/>
      <c r="B19" s="50"/>
      <c r="C19" s="50"/>
      <c r="D19" s="50"/>
      <c r="E19" s="50"/>
      <c r="F19" s="50"/>
      <c r="G19" s="50"/>
      <c r="H19" s="50"/>
      <c r="I19" s="50"/>
      <c r="J19" s="55"/>
      <c r="K19" s="55"/>
      <c r="L19" s="58"/>
      <c r="M19" s="58"/>
      <c r="N19" s="58"/>
      <c r="O19" s="58"/>
      <c r="P19" s="58"/>
      <c r="Q19" s="58"/>
      <c r="R19" s="58"/>
    </row>
    <row r="20" spans="1:18" ht="0.75" customHeight="1" hidden="1">
      <c r="A20" s="47"/>
      <c r="B20" s="50"/>
      <c r="C20" s="50"/>
      <c r="D20" s="50"/>
      <c r="E20" s="50"/>
      <c r="F20" s="50"/>
      <c r="G20" s="50"/>
      <c r="H20" s="50"/>
      <c r="I20" s="50"/>
      <c r="J20" s="55"/>
      <c r="K20" s="55"/>
      <c r="L20" s="58"/>
      <c r="M20" s="58"/>
      <c r="N20" s="58"/>
      <c r="O20" s="58"/>
      <c r="P20" s="58"/>
      <c r="Q20" s="58"/>
      <c r="R20" s="58"/>
    </row>
    <row r="21" spans="1:18" ht="19.5" hidden="1" thickBot="1">
      <c r="A21" s="47"/>
      <c r="B21" s="50"/>
      <c r="C21" s="50"/>
      <c r="D21" s="50"/>
      <c r="E21" s="50"/>
      <c r="F21" s="50"/>
      <c r="G21" s="62" t="s">
        <v>130</v>
      </c>
      <c r="H21" s="63" t="s">
        <v>85</v>
      </c>
      <c r="I21" s="50"/>
      <c r="J21" s="55"/>
      <c r="K21" s="55"/>
      <c r="L21" s="58"/>
      <c r="M21" s="58"/>
      <c r="N21" s="58"/>
      <c r="O21" s="58"/>
      <c r="P21" s="58"/>
      <c r="Q21" s="58"/>
      <c r="R21" s="58"/>
    </row>
    <row r="22" spans="1:18" ht="18.75" hidden="1">
      <c r="A22" s="47"/>
      <c r="B22" s="64" t="s">
        <v>63</v>
      </c>
      <c r="C22" s="64"/>
      <c r="D22" s="64"/>
      <c r="E22" s="64"/>
      <c r="F22" s="53"/>
      <c r="G22" s="50">
        <v>347.8</v>
      </c>
      <c r="H22" s="50">
        <v>7.55</v>
      </c>
      <c r="I22" s="54">
        <f>G22*H22</f>
        <v>2625.89</v>
      </c>
      <c r="J22" s="55"/>
      <c r="K22" s="55"/>
      <c r="L22" s="58"/>
      <c r="M22" s="58"/>
      <c r="N22" s="58"/>
      <c r="O22" s="58"/>
      <c r="P22" s="58"/>
      <c r="Q22" s="58"/>
      <c r="R22" s="58"/>
    </row>
    <row r="23" spans="1:18" ht="18.75" hidden="1">
      <c r="A23" s="47"/>
      <c r="B23" s="64" t="s">
        <v>64</v>
      </c>
      <c r="C23" s="64"/>
      <c r="D23" s="64"/>
      <c r="E23" s="64"/>
      <c r="F23" s="50"/>
      <c r="G23" s="50"/>
      <c r="H23" s="50"/>
      <c r="I23" s="50"/>
      <c r="J23" s="55"/>
      <c r="K23" s="55"/>
      <c r="L23" s="58"/>
      <c r="M23" s="58"/>
      <c r="N23" s="58"/>
      <c r="O23" s="58"/>
      <c r="P23" s="58"/>
      <c r="Q23" s="58"/>
      <c r="R23" s="58"/>
    </row>
    <row r="24" spans="1:18" ht="2.25" customHeight="1" hidden="1">
      <c r="A24" s="47"/>
      <c r="B24" s="64" t="s">
        <v>65</v>
      </c>
      <c r="C24" s="64" t="s">
        <v>66</v>
      </c>
      <c r="D24" s="64"/>
      <c r="E24" s="64"/>
      <c r="F24" s="50"/>
      <c r="G24" s="50"/>
      <c r="H24" s="50"/>
      <c r="I24" s="50"/>
      <c r="J24" s="55"/>
      <c r="K24" s="55"/>
      <c r="L24" s="58"/>
      <c r="M24" s="58"/>
      <c r="N24" s="58"/>
      <c r="O24" s="58"/>
      <c r="P24" s="58"/>
      <c r="Q24" s="58"/>
      <c r="R24" s="58"/>
    </row>
    <row r="25" spans="1:18" ht="14.25" customHeight="1" hidden="1">
      <c r="A25" s="47"/>
      <c r="B25" s="64" t="s">
        <v>67</v>
      </c>
      <c r="C25" s="64"/>
      <c r="D25" s="64"/>
      <c r="E25" s="64"/>
      <c r="F25" s="50"/>
      <c r="G25" s="50"/>
      <c r="H25" s="50"/>
      <c r="I25" s="50"/>
      <c r="J25" s="55"/>
      <c r="K25" s="55"/>
      <c r="L25" s="58"/>
      <c r="M25" s="58"/>
      <c r="N25" s="58"/>
      <c r="O25" s="58"/>
      <c r="P25" s="58"/>
      <c r="Q25" s="58"/>
      <c r="R25" s="58"/>
    </row>
    <row r="26" spans="1:18" ht="18.75" hidden="1">
      <c r="A26" s="47"/>
      <c r="B26" s="50"/>
      <c r="C26" s="50"/>
      <c r="D26" s="50"/>
      <c r="E26" s="50"/>
      <c r="F26" s="50"/>
      <c r="G26" s="50"/>
      <c r="H26" s="50"/>
      <c r="I26" s="50"/>
      <c r="J26" s="55"/>
      <c r="K26" s="55"/>
      <c r="L26" s="58"/>
      <c r="M26" s="58"/>
      <c r="N26" s="58"/>
      <c r="O26" s="58"/>
      <c r="P26" s="58"/>
      <c r="Q26" s="58"/>
      <c r="R26" s="58"/>
    </row>
    <row r="27" spans="1:18" ht="0.75" customHeight="1" hidden="1">
      <c r="A27" s="47"/>
      <c r="B27" s="50"/>
      <c r="C27" s="50"/>
      <c r="D27" s="50"/>
      <c r="E27" s="50"/>
      <c r="F27" s="50"/>
      <c r="G27" s="50"/>
      <c r="H27" s="50"/>
      <c r="I27" s="50"/>
      <c r="J27" s="55"/>
      <c r="K27" s="55"/>
      <c r="L27" s="58"/>
      <c r="M27" s="58"/>
      <c r="N27" s="58"/>
      <c r="O27" s="58"/>
      <c r="P27" s="58"/>
      <c r="Q27" s="58"/>
      <c r="R27" s="58"/>
    </row>
    <row r="28" spans="1:18" ht="3.75" customHeight="1" hidden="1">
      <c r="A28" s="47"/>
      <c r="B28" s="50"/>
      <c r="C28" s="50"/>
      <c r="D28" s="50"/>
      <c r="E28" s="50"/>
      <c r="F28" s="50"/>
      <c r="G28" s="50"/>
      <c r="H28" s="50"/>
      <c r="I28" s="50"/>
      <c r="J28" s="55"/>
      <c r="K28" s="55"/>
      <c r="L28" s="58"/>
      <c r="M28" s="58"/>
      <c r="N28" s="58"/>
      <c r="O28" s="58"/>
      <c r="P28" s="58"/>
      <c r="Q28" s="58"/>
      <c r="R28" s="58"/>
    </row>
    <row r="29" spans="1:18" ht="18.75" hidden="1">
      <c r="A29" s="47"/>
      <c r="B29" s="50"/>
      <c r="C29" s="50"/>
      <c r="D29" s="50"/>
      <c r="E29" s="50"/>
      <c r="F29" s="50"/>
      <c r="G29" s="50"/>
      <c r="H29" s="50"/>
      <c r="I29" s="50"/>
      <c r="J29" s="55"/>
      <c r="K29" s="55"/>
      <c r="L29" s="58"/>
      <c r="M29" s="58"/>
      <c r="N29" s="58"/>
      <c r="O29" s="58"/>
      <c r="P29" s="58"/>
      <c r="Q29" s="58"/>
      <c r="R29" s="58"/>
    </row>
    <row r="30" spans="1:18" ht="0.75" customHeight="1" hidden="1">
      <c r="A30" s="47"/>
      <c r="B30" s="50"/>
      <c r="C30" s="50"/>
      <c r="D30" s="50"/>
      <c r="E30" s="50"/>
      <c r="F30" s="50"/>
      <c r="G30" s="50"/>
      <c r="H30" s="50"/>
      <c r="I30" s="50"/>
      <c r="J30" s="55"/>
      <c r="K30" s="55"/>
      <c r="L30" s="58"/>
      <c r="M30" s="58"/>
      <c r="N30" s="58"/>
      <c r="O30" s="58"/>
      <c r="P30" s="58"/>
      <c r="Q30" s="58"/>
      <c r="R30" s="58"/>
    </row>
    <row r="31" spans="1:18" ht="18.75" hidden="1">
      <c r="A31" s="47"/>
      <c r="B31" s="50"/>
      <c r="C31" s="50"/>
      <c r="D31" s="50"/>
      <c r="E31" s="50"/>
      <c r="F31" s="50"/>
      <c r="G31" s="50"/>
      <c r="H31" s="50"/>
      <c r="I31" s="50"/>
      <c r="J31" s="55"/>
      <c r="K31" s="55"/>
      <c r="L31" s="58"/>
      <c r="M31" s="58"/>
      <c r="N31" s="58"/>
      <c r="O31" s="58"/>
      <c r="P31" s="58"/>
      <c r="Q31" s="58"/>
      <c r="R31" s="58"/>
    </row>
    <row r="32" spans="1:18" ht="18.75" hidden="1">
      <c r="A32" s="47"/>
      <c r="B32" s="50"/>
      <c r="C32" s="50"/>
      <c r="D32" s="50"/>
      <c r="E32" s="50"/>
      <c r="F32" s="50"/>
      <c r="G32" s="50"/>
      <c r="H32" s="50"/>
      <c r="I32" s="50"/>
      <c r="J32" s="55"/>
      <c r="K32" s="55"/>
      <c r="L32" s="58"/>
      <c r="M32" s="58"/>
      <c r="N32" s="58"/>
      <c r="O32" s="58"/>
      <c r="P32" s="58"/>
      <c r="Q32" s="58"/>
      <c r="R32" s="58"/>
    </row>
    <row r="33" spans="1:18" ht="18.75" hidden="1">
      <c r="A33" s="47"/>
      <c r="B33" s="50"/>
      <c r="C33" s="50"/>
      <c r="D33" s="50"/>
      <c r="E33" s="50"/>
      <c r="F33" s="50"/>
      <c r="G33" s="51"/>
      <c r="H33" s="51"/>
      <c r="I33" s="65"/>
      <c r="J33" s="55"/>
      <c r="K33" s="55"/>
      <c r="L33" s="58"/>
      <c r="M33" s="58"/>
      <c r="N33" s="58"/>
      <c r="O33" s="58"/>
      <c r="P33" s="58"/>
      <c r="Q33" s="58"/>
      <c r="R33" s="58"/>
    </row>
    <row r="34" spans="1:18" ht="18.75" hidden="1">
      <c r="A34" s="47"/>
      <c r="B34" s="50"/>
      <c r="C34" s="50"/>
      <c r="D34" s="50"/>
      <c r="E34" s="50"/>
      <c r="F34" s="50"/>
      <c r="G34" s="50"/>
      <c r="H34" s="50" t="s">
        <v>18</v>
      </c>
      <c r="I34" s="66">
        <f>SUM(I17:I33)</f>
        <v>2625.89</v>
      </c>
      <c r="J34" s="55"/>
      <c r="K34" s="55"/>
      <c r="L34" s="58"/>
      <c r="M34" s="58"/>
      <c r="N34" s="58"/>
      <c r="O34" s="58"/>
      <c r="P34" s="58"/>
      <c r="Q34" s="58"/>
      <c r="R34" s="58"/>
    </row>
    <row r="35" spans="1:11" ht="15">
      <c r="A35" s="420" t="s">
        <v>131</v>
      </c>
      <c r="B35" s="420"/>
      <c r="C35" s="420"/>
      <c r="D35" s="420"/>
      <c r="E35" s="420"/>
      <c r="F35" s="420"/>
      <c r="G35" s="420"/>
      <c r="H35" s="420"/>
      <c r="I35" s="420"/>
      <c r="J35" s="420"/>
      <c r="K35" s="420"/>
    </row>
    <row r="36" spans="1:30" ht="15">
      <c r="A36" s="420"/>
      <c r="B36" s="420"/>
      <c r="C36" s="420"/>
      <c r="D36" s="420"/>
      <c r="E36" s="420"/>
      <c r="F36" s="420"/>
      <c r="G36" s="420"/>
      <c r="H36" s="420"/>
      <c r="I36" s="420"/>
      <c r="J36" s="420"/>
      <c r="K36" s="420"/>
      <c r="V36" s="58"/>
      <c r="W36" s="58"/>
      <c r="X36" s="58"/>
      <c r="Y36" s="58"/>
      <c r="Z36" s="58"/>
      <c r="AA36" s="58"/>
      <c r="AB36" s="58"/>
      <c r="AC36" s="58"/>
      <c r="AD36" s="58"/>
    </row>
    <row r="37" spans="1:30" ht="18.75" hidden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V37" s="58"/>
      <c r="W37" s="58"/>
      <c r="X37" s="58"/>
      <c r="Y37" s="58"/>
      <c r="Z37" s="58"/>
      <c r="AA37" s="58"/>
      <c r="AB37" s="58"/>
      <c r="AC37" s="58"/>
      <c r="AD37" s="58"/>
    </row>
    <row r="38" spans="1:30" ht="18.75" hidden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V38" s="58"/>
      <c r="W38" s="58"/>
      <c r="X38" s="58"/>
      <c r="Y38" s="58"/>
      <c r="Z38" s="58"/>
      <c r="AA38" s="58"/>
      <c r="AB38" s="58"/>
      <c r="AC38" s="58"/>
      <c r="AD38" s="58"/>
    </row>
    <row r="39" spans="1:30" ht="18.75">
      <c r="A39" s="67"/>
      <c r="B39" s="68"/>
      <c r="C39" s="68"/>
      <c r="D39" s="68"/>
      <c r="E39" s="68"/>
      <c r="F39" s="68"/>
      <c r="G39" s="68"/>
      <c r="H39" s="67"/>
      <c r="I39" s="67"/>
      <c r="J39" s="47"/>
      <c r="K39" s="47"/>
      <c r="V39" s="58"/>
      <c r="W39" s="464"/>
      <c r="X39" s="464"/>
      <c r="Y39" s="464"/>
      <c r="Z39" s="464"/>
      <c r="AA39" s="464"/>
      <c r="AB39" s="58"/>
      <c r="AC39" s="58"/>
      <c r="AD39" s="58"/>
    </row>
    <row r="40" spans="1:30" ht="18.75">
      <c r="A40" s="67"/>
      <c r="B40" s="67" t="s">
        <v>132</v>
      </c>
      <c r="C40" s="68"/>
      <c r="D40" s="68"/>
      <c r="E40" s="68"/>
      <c r="F40" s="68"/>
      <c r="G40" s="67"/>
      <c r="H40" s="68"/>
      <c r="I40" s="67"/>
      <c r="J40" s="47"/>
      <c r="K40" s="47"/>
      <c r="V40" s="262"/>
      <c r="W40" s="263"/>
      <c r="X40" s="263"/>
      <c r="Y40" s="263"/>
      <c r="Z40" s="263"/>
      <c r="AA40" s="263"/>
      <c r="AB40" s="58"/>
      <c r="AC40" s="58"/>
      <c r="AD40" s="58"/>
    </row>
    <row r="41" spans="1:30" ht="18.75">
      <c r="A41" s="67"/>
      <c r="B41" s="68" t="s">
        <v>133</v>
      </c>
      <c r="C41" s="67" t="s">
        <v>239</v>
      </c>
      <c r="D41" s="67"/>
      <c r="E41" s="67"/>
      <c r="F41" s="68"/>
      <c r="G41" s="67"/>
      <c r="H41" s="68"/>
      <c r="I41" s="67"/>
      <c r="J41" s="47"/>
      <c r="K41" s="47"/>
      <c r="V41" s="264"/>
      <c r="W41" s="265"/>
      <c r="X41" s="265"/>
      <c r="Y41" s="265"/>
      <c r="Z41" s="265"/>
      <c r="AA41" s="265"/>
      <c r="AB41" s="58"/>
      <c r="AC41" s="58"/>
      <c r="AD41" s="58"/>
    </row>
    <row r="42" spans="1:30" ht="18.75">
      <c r="A42" s="67"/>
      <c r="B42" s="68" t="s">
        <v>135</v>
      </c>
      <c r="C42" s="69">
        <v>366.4</v>
      </c>
      <c r="D42" s="67" t="s">
        <v>136</v>
      </c>
      <c r="E42" s="67"/>
      <c r="F42" s="68"/>
      <c r="G42" s="67"/>
      <c r="H42" s="68"/>
      <c r="I42" s="67"/>
      <c r="J42" s="47"/>
      <c r="K42" s="47"/>
      <c r="V42" s="264"/>
      <c r="W42" s="266"/>
      <c r="X42" s="266"/>
      <c r="Y42" s="266"/>
      <c r="Z42" s="265"/>
      <c r="AA42" s="266"/>
      <c r="AB42" s="58"/>
      <c r="AC42" s="58"/>
      <c r="AD42" s="58"/>
    </row>
    <row r="43" spans="1:30" ht="18" customHeight="1">
      <c r="A43" s="67"/>
      <c r="B43" s="68" t="s">
        <v>137</v>
      </c>
      <c r="C43" s="70" t="s">
        <v>194</v>
      </c>
      <c r="D43" s="67" t="s">
        <v>251</v>
      </c>
      <c r="E43" s="67"/>
      <c r="F43" s="67"/>
      <c r="G43" s="68"/>
      <c r="H43" s="68"/>
      <c r="I43" s="67"/>
      <c r="J43" s="47"/>
      <c r="K43" s="47"/>
      <c r="V43" s="264"/>
      <c r="W43" s="266"/>
      <c r="X43" s="266"/>
      <c r="Y43" s="266"/>
      <c r="Z43" s="265"/>
      <c r="AA43" s="267"/>
      <c r="AB43" s="58"/>
      <c r="AC43" s="58"/>
      <c r="AD43" s="58"/>
    </row>
    <row r="44" spans="1:30" ht="18" customHeight="1">
      <c r="A44" s="67"/>
      <c r="B44" s="68"/>
      <c r="C44" s="70"/>
      <c r="D44" s="67"/>
      <c r="E44" s="67"/>
      <c r="F44" s="67"/>
      <c r="G44" s="68"/>
      <c r="H44" s="68"/>
      <c r="I44" s="67"/>
      <c r="J44" s="47"/>
      <c r="K44" s="47"/>
      <c r="V44" s="264"/>
      <c r="W44" s="266"/>
      <c r="X44" s="268"/>
      <c r="Y44" s="268"/>
      <c r="Z44" s="265"/>
      <c r="AA44" s="269"/>
      <c r="AB44" s="58"/>
      <c r="AC44" s="58"/>
      <c r="AD44" s="58"/>
    </row>
    <row r="45" spans="1:30" s="77" customFormat="1" ht="56.25">
      <c r="A45" s="71"/>
      <c r="B45" s="72"/>
      <c r="C45" s="73"/>
      <c r="D45" s="71"/>
      <c r="E45" s="71"/>
      <c r="F45" s="71"/>
      <c r="G45" s="74" t="s">
        <v>140</v>
      </c>
      <c r="H45" s="75" t="s">
        <v>1</v>
      </c>
      <c r="I45" s="75" t="s">
        <v>2</v>
      </c>
      <c r="J45" s="76" t="s">
        <v>141</v>
      </c>
      <c r="K45" s="76" t="s">
        <v>142</v>
      </c>
      <c r="V45" s="264"/>
      <c r="W45" s="266"/>
      <c r="X45" s="266"/>
      <c r="Y45" s="266"/>
      <c r="Z45" s="265"/>
      <c r="AA45" s="267"/>
      <c r="AB45" s="227"/>
      <c r="AC45" s="227"/>
      <c r="AD45" s="227"/>
    </row>
    <row r="46" spans="1:30" ht="18.75">
      <c r="A46" s="67"/>
      <c r="B46" s="68"/>
      <c r="C46" s="70"/>
      <c r="D46" s="67"/>
      <c r="E46" s="67"/>
      <c r="F46" s="67"/>
      <c r="G46" s="78" t="s">
        <v>25</v>
      </c>
      <c r="H46" s="78" t="s">
        <v>25</v>
      </c>
      <c r="I46" s="78" t="s">
        <v>25</v>
      </c>
      <c r="J46" s="79"/>
      <c r="K46" s="79"/>
      <c r="V46" s="264"/>
      <c r="W46" s="266"/>
      <c r="X46" s="266"/>
      <c r="Y46" s="266"/>
      <c r="Z46" s="265"/>
      <c r="AA46" s="267"/>
      <c r="AB46" s="58"/>
      <c r="AC46" s="58"/>
      <c r="AD46" s="58"/>
    </row>
    <row r="47" spans="1:30" ht="33" customHeight="1">
      <c r="A47" s="67"/>
      <c r="B47" s="421" t="s">
        <v>143</v>
      </c>
      <c r="C47" s="421"/>
      <c r="D47" s="421"/>
      <c r="E47" s="421"/>
      <c r="F47" s="421"/>
      <c r="G47" s="80">
        <f>G49+G50</f>
        <v>14.36</v>
      </c>
      <c r="H47" s="337">
        <f>H49+H50</f>
        <v>5261.503999999999</v>
      </c>
      <c r="I47" s="337">
        <f>I49+I50</f>
        <v>3887.21</v>
      </c>
      <c r="J47" s="337">
        <f>J49+J50</f>
        <v>6711.048</v>
      </c>
      <c r="K47" s="337">
        <f>K49+K50</f>
        <v>-2823.8379999999997</v>
      </c>
      <c r="L47" s="226" t="s">
        <v>223</v>
      </c>
      <c r="M47" s="226" t="s">
        <v>224</v>
      </c>
      <c r="N47" s="316" t="s">
        <v>233</v>
      </c>
      <c r="O47" s="316" t="s">
        <v>234</v>
      </c>
      <c r="P47" s="316" t="s">
        <v>183</v>
      </c>
      <c r="Q47" s="316" t="s">
        <v>235</v>
      </c>
      <c r="R47" s="316" t="s">
        <v>236</v>
      </c>
      <c r="V47" s="264"/>
      <c r="W47" s="266"/>
      <c r="X47" s="266"/>
      <c r="Y47" s="266"/>
      <c r="Z47" s="265"/>
      <c r="AA47" s="267"/>
      <c r="AB47" s="58"/>
      <c r="AC47" s="58"/>
      <c r="AD47" s="58"/>
    </row>
    <row r="48" spans="1:30" ht="18" customHeight="1">
      <c r="A48" s="67"/>
      <c r="B48" s="422" t="s">
        <v>147</v>
      </c>
      <c r="C48" s="423"/>
      <c r="D48" s="423"/>
      <c r="E48" s="423"/>
      <c r="F48" s="424"/>
      <c r="G48" s="80"/>
      <c r="H48" s="84"/>
      <c r="I48" s="84"/>
      <c r="J48" s="79"/>
      <c r="K48" s="79"/>
      <c r="L48" s="310">
        <v>10417.099999999999</v>
      </c>
      <c r="M48" s="310">
        <v>11791.390000000001</v>
      </c>
      <c r="N48" s="225">
        <v>3887.21</v>
      </c>
      <c r="O48" s="225">
        <v>0</v>
      </c>
      <c r="P48" s="225">
        <v>0</v>
      </c>
      <c r="Q48" s="225">
        <v>0</v>
      </c>
      <c r="R48" s="225"/>
      <c r="V48" s="264"/>
      <c r="W48" s="266"/>
      <c r="X48" s="266"/>
      <c r="Y48" s="266"/>
      <c r="Z48" s="265"/>
      <c r="AA48" s="267"/>
      <c r="AB48" s="58"/>
      <c r="AC48" s="58"/>
      <c r="AD48" s="58"/>
    </row>
    <row r="49" spans="1:30" ht="18" customHeight="1">
      <c r="A49" s="67"/>
      <c r="B49" s="425" t="s">
        <v>11</v>
      </c>
      <c r="C49" s="425"/>
      <c r="D49" s="425"/>
      <c r="E49" s="425"/>
      <c r="F49" s="425"/>
      <c r="G49" s="80">
        <f>G59</f>
        <v>7.32</v>
      </c>
      <c r="H49" s="84">
        <f>G49*C42</f>
        <v>2682.048</v>
      </c>
      <c r="I49" s="107">
        <f>H49</f>
        <v>2682.048</v>
      </c>
      <c r="J49" s="82">
        <f>H59</f>
        <v>2682.048</v>
      </c>
      <c r="K49" s="82">
        <f>I49-J49</f>
        <v>0</v>
      </c>
      <c r="V49" s="264"/>
      <c r="W49" s="266"/>
      <c r="X49" s="266"/>
      <c r="Y49" s="266"/>
      <c r="Z49" s="265"/>
      <c r="AA49" s="267"/>
      <c r="AB49" s="58"/>
      <c r="AC49" s="58"/>
      <c r="AD49" s="58"/>
    </row>
    <row r="50" spans="1:30" ht="18.75">
      <c r="A50" s="67"/>
      <c r="B50" s="425" t="s">
        <v>27</v>
      </c>
      <c r="C50" s="425"/>
      <c r="D50" s="425"/>
      <c r="E50" s="425"/>
      <c r="F50" s="425"/>
      <c r="G50" s="80">
        <v>7.04</v>
      </c>
      <c r="H50" s="84">
        <f>G50*C42</f>
        <v>2579.4559999999997</v>
      </c>
      <c r="I50" s="107">
        <f>N48+O48-I49</f>
        <v>1205.1620000000003</v>
      </c>
      <c r="J50" s="82">
        <f>H64</f>
        <v>4029</v>
      </c>
      <c r="K50" s="82">
        <f>I50-J50</f>
        <v>-2823.8379999999997</v>
      </c>
      <c r="V50" s="264"/>
      <c r="W50" s="266"/>
      <c r="X50" s="266"/>
      <c r="Y50" s="266"/>
      <c r="Z50" s="265"/>
      <c r="AA50" s="267"/>
      <c r="AB50" s="58"/>
      <c r="AC50" s="58"/>
      <c r="AD50" s="58"/>
    </row>
    <row r="51" spans="1:30" ht="39" customHeight="1">
      <c r="A51" s="67"/>
      <c r="B51" s="47"/>
      <c r="C51" s="47"/>
      <c r="D51" s="47"/>
      <c r="E51" s="47"/>
      <c r="F51" s="47"/>
      <c r="G51" s="47"/>
      <c r="H51" s="47"/>
      <c r="I51" s="47"/>
      <c r="J51" s="47"/>
      <c r="K51" s="47"/>
      <c r="V51" s="264"/>
      <c r="W51" s="266"/>
      <c r="X51" s="266"/>
      <c r="Y51" s="266"/>
      <c r="Z51" s="265"/>
      <c r="AA51" s="267"/>
      <c r="AB51" s="58"/>
      <c r="AC51" s="58"/>
      <c r="AD51" s="58"/>
    </row>
    <row r="52" spans="1:30" ht="18" customHeight="1">
      <c r="A52" s="47"/>
      <c r="B52" s="68"/>
      <c r="C52" s="70"/>
      <c r="D52" s="67"/>
      <c r="E52" s="67"/>
      <c r="F52" s="67"/>
      <c r="G52" s="140" t="s">
        <v>178</v>
      </c>
      <c r="H52" s="140" t="s">
        <v>1</v>
      </c>
      <c r="I52" s="140" t="s">
        <v>2</v>
      </c>
      <c r="J52" s="141" t="s">
        <v>179</v>
      </c>
      <c r="K52" s="141" t="s">
        <v>221</v>
      </c>
      <c r="V52" s="264"/>
      <c r="W52" s="266"/>
      <c r="X52" s="266"/>
      <c r="Y52" s="266"/>
      <c r="Z52" s="265"/>
      <c r="AA52" s="267"/>
      <c r="AB52" s="58"/>
      <c r="AC52" s="58"/>
      <c r="AD52" s="58"/>
    </row>
    <row r="53" spans="2:30" s="49" customFormat="1" ht="18" customHeight="1">
      <c r="B53" s="426" t="s">
        <v>177</v>
      </c>
      <c r="C53" s="426"/>
      <c r="D53" s="426"/>
      <c r="E53" s="426"/>
      <c r="F53" s="455"/>
      <c r="G53" s="140">
        <f>'04 16 г'!J53</f>
        <v>377.36999999999983</v>
      </c>
      <c r="H53" s="140">
        <f>P48</f>
        <v>0</v>
      </c>
      <c r="I53" s="140">
        <f>Q48</f>
        <v>0</v>
      </c>
      <c r="J53" s="139">
        <f>G53+H53-I53</f>
        <v>377.36999999999983</v>
      </c>
      <c r="K53" s="139">
        <f>I53</f>
        <v>0</v>
      </c>
      <c r="L53" s="317"/>
      <c r="V53" s="270"/>
      <c r="W53" s="271"/>
      <c r="X53" s="271"/>
      <c r="Y53" s="271"/>
      <c r="Z53" s="271"/>
      <c r="AA53" s="271"/>
      <c r="AB53" s="52"/>
      <c r="AC53" s="52"/>
      <c r="AD53" s="52"/>
    </row>
    <row r="54" spans="1:30" ht="18" customHeight="1">
      <c r="A54" s="47"/>
      <c r="B54" s="90"/>
      <c r="C54" s="90"/>
      <c r="D54" s="167"/>
      <c r="E54" s="167"/>
      <c r="F54" s="167"/>
      <c r="G54" s="91"/>
      <c r="H54" s="92"/>
      <c r="I54" s="92"/>
      <c r="J54" s="93"/>
      <c r="K54" s="244"/>
      <c r="V54" s="58"/>
      <c r="W54" s="58"/>
      <c r="X54" s="58"/>
      <c r="Y54" s="58"/>
      <c r="Z54" s="58"/>
      <c r="AA54" s="58"/>
      <c r="AB54" s="58"/>
      <c r="AC54" s="58"/>
      <c r="AD54" s="58"/>
    </row>
    <row r="55" spans="1:30" ht="38.25" customHeight="1">
      <c r="A55" s="47"/>
      <c r="B55" s="68"/>
      <c r="C55" s="70"/>
      <c r="D55" s="67"/>
      <c r="E55" s="67"/>
      <c r="F55" s="67"/>
      <c r="G55" s="68"/>
      <c r="H55" s="68"/>
      <c r="I55" s="67"/>
      <c r="J55" s="47"/>
      <c r="K55" s="47"/>
      <c r="V55" s="58"/>
      <c r="W55" s="58"/>
      <c r="X55" s="58"/>
      <c r="Y55" s="58"/>
      <c r="Z55" s="58"/>
      <c r="AA55" s="58"/>
      <c r="AB55" s="58"/>
      <c r="AC55" s="58"/>
      <c r="AD55" s="58"/>
    </row>
    <row r="56" spans="1:11" ht="18.75">
      <c r="A56" s="67"/>
      <c r="B56" s="47"/>
      <c r="C56" s="95"/>
      <c r="D56" s="96"/>
      <c r="E56" s="96"/>
      <c r="F56" s="96"/>
      <c r="G56" s="97" t="s">
        <v>140</v>
      </c>
      <c r="H56" s="97" t="s">
        <v>149</v>
      </c>
      <c r="I56" s="67"/>
      <c r="J56" s="47"/>
      <c r="K56" s="47"/>
    </row>
    <row r="57" spans="1:11" ht="18.75">
      <c r="A57" s="67"/>
      <c r="B57" s="47"/>
      <c r="C57" s="95"/>
      <c r="D57" s="96"/>
      <c r="E57" s="96"/>
      <c r="F57" s="96"/>
      <c r="G57" s="78" t="s">
        <v>25</v>
      </c>
      <c r="H57" s="78" t="s">
        <v>25</v>
      </c>
      <c r="I57" s="67"/>
      <c r="J57" s="47"/>
      <c r="K57" s="47"/>
    </row>
    <row r="58" spans="1:12" ht="36.75" customHeight="1">
      <c r="A58" s="98" t="s">
        <v>150</v>
      </c>
      <c r="B58" s="456" t="s">
        <v>176</v>
      </c>
      <c r="C58" s="457"/>
      <c r="D58" s="457"/>
      <c r="E58" s="457"/>
      <c r="F58" s="457"/>
      <c r="G58" s="50"/>
      <c r="H58" s="81">
        <f>ROUND(H59+H64,2)</f>
        <v>6711.05</v>
      </c>
      <c r="I58" s="67"/>
      <c r="J58" s="47"/>
      <c r="K58" s="47"/>
      <c r="L58" s="354"/>
    </row>
    <row r="59" spans="1:12" ht="18.75">
      <c r="A59" s="100" t="s">
        <v>152</v>
      </c>
      <c r="B59" s="428" t="s">
        <v>153</v>
      </c>
      <c r="C59" s="429"/>
      <c r="D59" s="429"/>
      <c r="E59" s="429"/>
      <c r="F59" s="430"/>
      <c r="G59" s="318">
        <f>G60+G61+G62+G63</f>
        <v>7.32</v>
      </c>
      <c r="H59" s="375">
        <f>SUM(H60:H63)</f>
        <v>2682.048</v>
      </c>
      <c r="I59" s="67"/>
      <c r="J59" s="47"/>
      <c r="K59" s="47"/>
      <c r="L59" s="354"/>
    </row>
    <row r="60" spans="1:12" ht="34.5" customHeight="1">
      <c r="A60" s="373" t="s">
        <v>154</v>
      </c>
      <c r="B60" s="431" t="s">
        <v>155</v>
      </c>
      <c r="C60" s="432"/>
      <c r="D60" s="432"/>
      <c r="E60" s="432"/>
      <c r="F60" s="432"/>
      <c r="G60" s="374">
        <v>1.53</v>
      </c>
      <c r="H60" s="375">
        <f>G60*C$42</f>
        <v>560.592</v>
      </c>
      <c r="I60" s="67"/>
      <c r="J60" s="47"/>
      <c r="K60" s="106"/>
      <c r="L60" s="354"/>
    </row>
    <row r="61" spans="1:12" ht="34.5" customHeight="1">
      <c r="A61" s="324" t="s">
        <v>156</v>
      </c>
      <c r="B61" s="465" t="s">
        <v>157</v>
      </c>
      <c r="C61" s="466"/>
      <c r="D61" s="466"/>
      <c r="E61" s="466"/>
      <c r="F61" s="467"/>
      <c r="G61" s="325">
        <v>2.3</v>
      </c>
      <c r="H61" s="375">
        <f>G61*C$42</f>
        <v>842.7199999999999</v>
      </c>
      <c r="I61" s="67"/>
      <c r="J61" s="47"/>
      <c r="K61" s="47"/>
      <c r="L61" s="354"/>
    </row>
    <row r="62" spans="1:13" ht="34.5" customHeight="1">
      <c r="A62" s="324" t="s">
        <v>158</v>
      </c>
      <c r="B62" s="465" t="s">
        <v>159</v>
      </c>
      <c r="C62" s="466"/>
      <c r="D62" s="466"/>
      <c r="E62" s="466"/>
      <c r="F62" s="467"/>
      <c r="G62" s="325">
        <v>1.49</v>
      </c>
      <c r="H62" s="375">
        <f>G62*C$42</f>
        <v>545.9359999999999</v>
      </c>
      <c r="I62" s="67"/>
      <c r="J62" s="47"/>
      <c r="K62" s="47"/>
      <c r="L62" s="354"/>
      <c r="M62" s="354"/>
    </row>
    <row r="63" spans="1:12" ht="18.75" customHeight="1">
      <c r="A63" s="373" t="s">
        <v>160</v>
      </c>
      <c r="B63" s="434" t="s">
        <v>161</v>
      </c>
      <c r="C63" s="434"/>
      <c r="D63" s="434"/>
      <c r="E63" s="434"/>
      <c r="F63" s="434"/>
      <c r="G63" s="97">
        <v>2</v>
      </c>
      <c r="H63" s="375">
        <f>G63*C$42</f>
        <v>732.8</v>
      </c>
      <c r="I63" s="67"/>
      <c r="J63" s="47"/>
      <c r="K63" s="47"/>
      <c r="L63" s="354"/>
    </row>
    <row r="64" spans="1:12" ht="18.75">
      <c r="A64" s="81" t="s">
        <v>162</v>
      </c>
      <c r="B64" s="437" t="s">
        <v>163</v>
      </c>
      <c r="C64" s="438"/>
      <c r="D64" s="438"/>
      <c r="E64" s="438"/>
      <c r="F64" s="438"/>
      <c r="G64" s="81"/>
      <c r="H64" s="81">
        <f>SUM(H65:H68)</f>
        <v>4029</v>
      </c>
      <c r="I64" s="67"/>
      <c r="J64" s="47"/>
      <c r="K64" s="47"/>
      <c r="L64" s="354"/>
    </row>
    <row r="65" spans="1:11" ht="18.75" customHeight="1">
      <c r="A65" s="108"/>
      <c r="B65" s="439" t="s">
        <v>182</v>
      </c>
      <c r="C65" s="432"/>
      <c r="D65" s="432"/>
      <c r="E65" s="432"/>
      <c r="F65" s="432"/>
      <c r="G65" s="109"/>
      <c r="H65" s="109"/>
      <c r="I65" s="67"/>
      <c r="J65" s="47"/>
      <c r="K65" s="47"/>
    </row>
    <row r="66" spans="1:11" ht="18.75" customHeight="1">
      <c r="A66" s="108"/>
      <c r="B66" s="468" t="s">
        <v>252</v>
      </c>
      <c r="C66" s="441"/>
      <c r="D66" s="441"/>
      <c r="E66" s="441"/>
      <c r="F66" s="442"/>
      <c r="G66" s="107"/>
      <c r="H66" s="110">
        <v>4029</v>
      </c>
      <c r="I66" s="67"/>
      <c r="J66" s="47"/>
      <c r="K66" s="47"/>
    </row>
    <row r="67" spans="1:11" ht="15" customHeight="1">
      <c r="A67" s="108"/>
      <c r="B67" s="440"/>
      <c r="C67" s="441"/>
      <c r="D67" s="441"/>
      <c r="E67" s="441"/>
      <c r="F67" s="442"/>
      <c r="G67" s="107"/>
      <c r="H67" s="110"/>
      <c r="I67" s="67"/>
      <c r="J67" s="47"/>
      <c r="K67" s="47"/>
    </row>
    <row r="68" spans="1:11" ht="18.75" customHeight="1">
      <c r="A68" s="108"/>
      <c r="B68" s="440"/>
      <c r="C68" s="441"/>
      <c r="D68" s="441"/>
      <c r="E68" s="441"/>
      <c r="F68" s="442"/>
      <c r="G68" s="107"/>
      <c r="H68" s="110"/>
      <c r="I68" s="67"/>
      <c r="J68" s="47"/>
      <c r="K68" s="47"/>
    </row>
    <row r="69" spans="1:11" ht="18.75">
      <c r="A69" s="108"/>
      <c r="B69" s="111"/>
      <c r="C69" s="112"/>
      <c r="D69" s="112"/>
      <c r="E69" s="112"/>
      <c r="F69" s="112"/>
      <c r="G69" s="114"/>
      <c r="H69" s="67"/>
      <c r="I69" s="67"/>
      <c r="J69" s="47"/>
      <c r="K69" s="47"/>
    </row>
    <row r="70" spans="1:11" ht="18.75">
      <c r="A70" s="108"/>
      <c r="B70" s="111"/>
      <c r="C70" s="112"/>
      <c r="D70" s="112"/>
      <c r="E70" s="112"/>
      <c r="F70" s="112"/>
      <c r="G70" s="443" t="s">
        <v>27</v>
      </c>
      <c r="H70" s="444"/>
      <c r="I70" s="452" t="s">
        <v>148</v>
      </c>
      <c r="J70" s="444"/>
      <c r="K70" s="47"/>
    </row>
    <row r="71" spans="1:11" ht="18.75">
      <c r="A71" s="108"/>
      <c r="B71" s="111"/>
      <c r="C71" s="112"/>
      <c r="D71" s="112"/>
      <c r="E71" s="112"/>
      <c r="F71" s="112"/>
      <c r="G71" s="453" t="s">
        <v>25</v>
      </c>
      <c r="H71" s="454"/>
      <c r="I71" s="453" t="s">
        <v>25</v>
      </c>
      <c r="J71" s="454"/>
      <c r="K71" s="47"/>
    </row>
    <row r="72" spans="1:13" s="58" customFormat="1" ht="18.75">
      <c r="A72" s="108"/>
      <c r="B72" s="461" t="s">
        <v>228</v>
      </c>
      <c r="C72" s="462"/>
      <c r="D72" s="462"/>
      <c r="E72" s="462"/>
      <c r="F72" s="463"/>
      <c r="G72" s="435">
        <f>'04 16 г'!G73:H73</f>
        <v>-36122.920000000006</v>
      </c>
      <c r="H72" s="447"/>
      <c r="I72" s="435">
        <f>'04 16 г'!I73:J73</f>
        <v>0</v>
      </c>
      <c r="J72" s="447"/>
      <c r="K72" s="55"/>
      <c r="L72" s="115" t="s">
        <v>168</v>
      </c>
      <c r="M72" s="115" t="s">
        <v>169</v>
      </c>
    </row>
    <row r="73" spans="1:13" ht="18.75">
      <c r="A73" s="68"/>
      <c r="B73" s="461" t="s">
        <v>229</v>
      </c>
      <c r="C73" s="462"/>
      <c r="D73" s="462"/>
      <c r="E73" s="462"/>
      <c r="F73" s="463"/>
      <c r="G73" s="435">
        <f>G72+I47-H58+K53</f>
        <v>-38946.76000000001</v>
      </c>
      <c r="H73" s="447"/>
      <c r="I73" s="448">
        <f>I72+I53-K53</f>
        <v>0</v>
      </c>
      <c r="J73" s="447"/>
      <c r="K73" s="47"/>
      <c r="L73" s="85">
        <f>G73</f>
        <v>-38946.76000000001</v>
      </c>
      <c r="M73" s="85">
        <f>I73</f>
        <v>0</v>
      </c>
    </row>
    <row r="74" spans="1:11" ht="18.75">
      <c r="A74" s="67"/>
      <c r="B74" s="67"/>
      <c r="C74" s="67"/>
      <c r="D74" s="67"/>
      <c r="E74" s="67"/>
      <c r="F74" s="67"/>
      <c r="G74" s="69"/>
      <c r="H74" s="69"/>
      <c r="I74" s="67"/>
      <c r="J74" s="47"/>
      <c r="K74" s="47"/>
    </row>
    <row r="75" spans="1:17" ht="4.5" customHeight="1">
      <c r="A75" s="67"/>
      <c r="B75" s="47"/>
      <c r="C75" s="47"/>
      <c r="D75" s="47"/>
      <c r="E75" s="47"/>
      <c r="F75" s="47"/>
      <c r="G75" s="116"/>
      <c r="H75" s="117" t="s">
        <v>171</v>
      </c>
      <c r="I75" s="67"/>
      <c r="J75" s="47"/>
      <c r="K75" s="47"/>
      <c r="L75" s="459"/>
      <c r="M75" s="460"/>
      <c r="N75" s="460"/>
      <c r="O75" s="460"/>
      <c r="P75" s="460"/>
      <c r="Q75" s="460"/>
    </row>
    <row r="76" spans="1:17" ht="18.75">
      <c r="A76" s="67"/>
      <c r="B76" s="111"/>
      <c r="C76" s="112"/>
      <c r="D76" s="112"/>
      <c r="E76" s="112"/>
      <c r="F76" s="112"/>
      <c r="G76" s="453" t="s">
        <v>25</v>
      </c>
      <c r="H76" s="454"/>
      <c r="I76" s="453" t="s">
        <v>25</v>
      </c>
      <c r="J76" s="454"/>
      <c r="K76" s="47"/>
      <c r="L76" s="184"/>
      <c r="M76" s="185"/>
      <c r="N76" s="185"/>
      <c r="O76" s="185"/>
      <c r="P76" s="185"/>
      <c r="Q76" s="185"/>
    </row>
    <row r="77" spans="1:17" ht="18.75">
      <c r="A77" s="67"/>
      <c r="B77" s="445" t="s">
        <v>227</v>
      </c>
      <c r="C77" s="438"/>
      <c r="D77" s="438"/>
      <c r="E77" s="438"/>
      <c r="F77" s="446"/>
      <c r="G77" s="435">
        <f>L48</f>
        <v>10417.099999999999</v>
      </c>
      <c r="H77" s="447"/>
      <c r="I77" s="435">
        <f>M48</f>
        <v>11791.390000000001</v>
      </c>
      <c r="J77" s="447"/>
      <c r="K77" s="47"/>
      <c r="L77" s="222" t="s">
        <v>225</v>
      </c>
      <c r="M77" s="223">
        <f>G77+H47-I47-I77+M78</f>
        <v>0.003999999995357939</v>
      </c>
      <c r="N77" s="185"/>
      <c r="O77" s="185"/>
      <c r="P77" s="185"/>
      <c r="Q77" s="185"/>
    </row>
    <row r="78" spans="1:17" ht="18.75">
      <c r="A78" s="67"/>
      <c r="B78" s="47"/>
      <c r="C78" s="47"/>
      <c r="D78" s="47"/>
      <c r="E78" s="47"/>
      <c r="F78" s="47"/>
      <c r="G78" s="47"/>
      <c r="H78" s="67"/>
      <c r="I78" s="67"/>
      <c r="J78" s="47"/>
      <c r="K78" s="47"/>
      <c r="L78" s="227" t="s">
        <v>226</v>
      </c>
      <c r="M78" s="185">
        <v>0</v>
      </c>
      <c r="N78" s="185"/>
      <c r="O78" s="185"/>
      <c r="P78" s="185"/>
      <c r="Q78" s="185"/>
    </row>
    <row r="79" spans="1:17" ht="18.75">
      <c r="A79" s="221" t="s">
        <v>242</v>
      </c>
      <c r="B79" s="47"/>
      <c r="C79" s="47"/>
      <c r="D79" s="47"/>
      <c r="E79" s="47"/>
      <c r="F79" s="47"/>
      <c r="G79" s="47"/>
      <c r="H79" s="67"/>
      <c r="I79" s="67"/>
      <c r="J79" s="47"/>
      <c r="K79" s="47"/>
      <c r="L79" s="184"/>
      <c r="M79" s="185"/>
      <c r="N79" s="185"/>
      <c r="O79" s="185"/>
      <c r="P79" s="185"/>
      <c r="Q79" s="185"/>
    </row>
    <row r="80" spans="1:17" ht="18.75">
      <c r="A80" s="187" t="s">
        <v>238</v>
      </c>
      <c r="B80" s="47"/>
      <c r="C80" s="47"/>
      <c r="D80" s="47"/>
      <c r="E80" s="47"/>
      <c r="F80" s="47"/>
      <c r="G80" s="47"/>
      <c r="H80" s="67"/>
      <c r="I80" s="228" t="s">
        <v>31</v>
      </c>
      <c r="J80" s="47"/>
      <c r="K80" s="47"/>
      <c r="L80" s="184"/>
      <c r="M80" s="185"/>
      <c r="N80" s="185"/>
      <c r="O80" s="186"/>
      <c r="P80" s="186"/>
      <c r="Q80" s="185"/>
    </row>
    <row r="81" spans="1:17" ht="18.75">
      <c r="A81" s="187" t="s">
        <v>213</v>
      </c>
      <c r="B81" s="47"/>
      <c r="C81" s="47"/>
      <c r="D81" s="47"/>
      <c r="E81" s="47"/>
      <c r="G81" s="47"/>
      <c r="H81" s="67"/>
      <c r="I81" s="228" t="s">
        <v>173</v>
      </c>
      <c r="J81" s="47"/>
      <c r="L81" s="184"/>
      <c r="M81" s="185"/>
      <c r="N81" s="185"/>
      <c r="O81" s="185"/>
      <c r="P81" s="185"/>
      <c r="Q81" s="185"/>
    </row>
    <row r="82" spans="8:17" ht="18.75">
      <c r="H82" s="47"/>
      <c r="I82" s="47"/>
      <c r="J82" s="47"/>
      <c r="K82" s="47"/>
      <c r="L82" s="184"/>
      <c r="M82" s="128"/>
      <c r="N82" s="58"/>
      <c r="O82" s="58"/>
      <c r="P82" s="58"/>
      <c r="Q82" s="128"/>
    </row>
    <row r="83" spans="1:17" ht="18.7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58"/>
      <c r="M83" s="128"/>
      <c r="N83" s="58"/>
      <c r="O83" s="58"/>
      <c r="P83" s="58"/>
      <c r="Q83" s="58"/>
    </row>
  </sheetData>
  <sheetProtection password="ECC7" sheet="1" formatCells="0" formatColumns="0" formatRows="0" insertColumns="0" insertRows="0" insertHyperlinks="0" deleteColumns="0" deleteRows="0" sort="0" autoFilter="0" pivotTables="0"/>
  <mergeCells count="35">
    <mergeCell ref="C14:D15"/>
    <mergeCell ref="A35:K36"/>
    <mergeCell ref="W39:AA39"/>
    <mergeCell ref="B47:F47"/>
    <mergeCell ref="B48:F48"/>
    <mergeCell ref="B49:F49"/>
    <mergeCell ref="B50:F50"/>
    <mergeCell ref="B53:F53"/>
    <mergeCell ref="B58:F58"/>
    <mergeCell ref="B59:F59"/>
    <mergeCell ref="B60:F60"/>
    <mergeCell ref="B61:F61"/>
    <mergeCell ref="I72:J72"/>
    <mergeCell ref="B62:F62"/>
    <mergeCell ref="B63:F63"/>
    <mergeCell ref="B64:F64"/>
    <mergeCell ref="B65:F65"/>
    <mergeCell ref="B66:F66"/>
    <mergeCell ref="B67:F67"/>
    <mergeCell ref="L75:Q75"/>
    <mergeCell ref="G76:H76"/>
    <mergeCell ref="I76:J76"/>
    <mergeCell ref="B68:F68"/>
    <mergeCell ref="G70:H70"/>
    <mergeCell ref="I70:J70"/>
    <mergeCell ref="G71:H71"/>
    <mergeCell ref="I71:J71"/>
    <mergeCell ref="B72:F72"/>
    <mergeCell ref="G72:H72"/>
    <mergeCell ref="B77:F77"/>
    <mergeCell ref="G77:H77"/>
    <mergeCell ref="I77:J77"/>
    <mergeCell ref="B73:F73"/>
    <mergeCell ref="G73:H73"/>
    <mergeCell ref="I73:J73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D83"/>
  <sheetViews>
    <sheetView view="pageBreakPreview" zoomScale="80" zoomScaleSheetLayoutView="80" zoomScalePageLayoutView="0" workbookViewId="0" topLeftCell="A39">
      <selection activeCell="K63" sqref="K63"/>
    </sheetView>
  </sheetViews>
  <sheetFormatPr defaultColWidth="9.140625" defaultRowHeight="15" outlineLevelCol="1"/>
  <cols>
    <col min="1" max="1" width="6.8515625" style="125" customWidth="1"/>
    <col min="2" max="2" width="10.00390625" style="355" customWidth="1"/>
    <col min="3" max="3" width="12.57421875" style="355" customWidth="1"/>
    <col min="4" max="4" width="10.57421875" style="355" customWidth="1"/>
    <col min="5" max="5" width="10.28125" style="355" customWidth="1"/>
    <col min="6" max="6" width="8.00390625" style="355" customWidth="1"/>
    <col min="7" max="7" width="11.140625" style="355" customWidth="1"/>
    <col min="8" max="8" width="13.00390625" style="355" customWidth="1"/>
    <col min="9" max="9" width="12.00390625" style="355" customWidth="1"/>
    <col min="10" max="10" width="14.28125" style="355" customWidth="1"/>
    <col min="11" max="11" width="18.421875" style="355" customWidth="1"/>
    <col min="12" max="12" width="13.421875" style="355" hidden="1" customWidth="1" outlineLevel="1"/>
    <col min="13" max="13" width="10.00390625" style="355" hidden="1" customWidth="1" outlineLevel="1"/>
    <col min="14" max="14" width="11.421875" style="355" hidden="1" customWidth="1" outlineLevel="1"/>
    <col min="15" max="15" width="10.28125" style="355" hidden="1" customWidth="1" outlineLevel="1"/>
    <col min="16" max="16" width="9.8515625" style="355" hidden="1" customWidth="1" outlineLevel="1"/>
    <col min="17" max="17" width="10.00390625" style="355" hidden="1" customWidth="1" outlineLevel="1"/>
    <col min="18" max="18" width="9.57421875" style="355" hidden="1" customWidth="1" outlineLevel="1"/>
    <col min="19" max="19" width="9.140625" style="355" customWidth="1" collapsed="1"/>
    <col min="20" max="20" width="9.28125" style="355" customWidth="1"/>
    <col min="21" max="22" width="9.140625" style="355" customWidth="1"/>
    <col min="23" max="23" width="11.140625" style="355" bestFit="1" customWidth="1"/>
    <col min="24" max="27" width="13.140625" style="355" bestFit="1" customWidth="1"/>
    <col min="28" max="43" width="9.140625" style="355" customWidth="1"/>
    <col min="44" max="44" width="3.7109375" style="355" customWidth="1"/>
    <col min="45" max="16384" width="9.140625" style="355" customWidth="1"/>
  </cols>
  <sheetData>
    <row r="1" spans="1:11" ht="12.75" customHeight="1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.75" hidden="1">
      <c r="A2" s="47"/>
      <c r="B2" s="49" t="s">
        <v>125</v>
      </c>
      <c r="C2" s="49"/>
      <c r="D2" s="49" t="s">
        <v>126</v>
      </c>
      <c r="E2" s="49"/>
      <c r="F2" s="49" t="s">
        <v>127</v>
      </c>
      <c r="G2" s="49"/>
      <c r="H2" s="49"/>
      <c r="I2" s="47"/>
      <c r="J2" s="47"/>
      <c r="K2" s="47"/>
    </row>
    <row r="3" spans="1:11" ht="18.75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.5" customHeight="1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8.75" hidden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8.75" hidden="1">
      <c r="A6" s="47"/>
      <c r="B6" s="50"/>
      <c r="C6" s="51" t="s">
        <v>0</v>
      </c>
      <c r="D6" s="51" t="s">
        <v>1</v>
      </c>
      <c r="E6" s="51"/>
      <c r="F6" s="51" t="s">
        <v>2</v>
      </c>
      <c r="G6" s="51" t="s">
        <v>3</v>
      </c>
      <c r="H6" s="51" t="s">
        <v>4</v>
      </c>
      <c r="I6" s="51" t="s">
        <v>5</v>
      </c>
      <c r="J6" s="51"/>
      <c r="K6" s="52"/>
    </row>
    <row r="7" spans="1:11" ht="18.75" hidden="1">
      <c r="A7" s="47"/>
      <c r="B7" s="50"/>
      <c r="C7" s="51" t="s">
        <v>6</v>
      </c>
      <c r="D7" s="51"/>
      <c r="E7" s="51"/>
      <c r="F7" s="51"/>
      <c r="G7" s="51" t="s">
        <v>7</v>
      </c>
      <c r="H7" s="51" t="s">
        <v>8</v>
      </c>
      <c r="I7" s="51" t="s">
        <v>9</v>
      </c>
      <c r="J7" s="51"/>
      <c r="K7" s="52"/>
    </row>
    <row r="8" spans="1:11" ht="18.75" hidden="1">
      <c r="A8" s="47"/>
      <c r="B8" s="50" t="s">
        <v>128</v>
      </c>
      <c r="C8" s="53">
        <v>48.28</v>
      </c>
      <c r="D8" s="53">
        <v>0</v>
      </c>
      <c r="E8" s="53"/>
      <c r="F8" s="54"/>
      <c r="G8" s="50"/>
      <c r="H8" s="53">
        <v>0</v>
      </c>
      <c r="I8" s="54">
        <v>48.28</v>
      </c>
      <c r="J8" s="50"/>
      <c r="K8" s="55"/>
    </row>
    <row r="9" spans="1:11" ht="18.75" hidden="1">
      <c r="A9" s="47"/>
      <c r="B9" s="50" t="s">
        <v>11</v>
      </c>
      <c r="C9" s="53">
        <v>4790.06</v>
      </c>
      <c r="D9" s="53">
        <v>3707.55</v>
      </c>
      <c r="E9" s="53"/>
      <c r="F9" s="54">
        <v>2795.32</v>
      </c>
      <c r="G9" s="50"/>
      <c r="H9" s="53">
        <v>2795.32</v>
      </c>
      <c r="I9" s="54">
        <v>5702.29</v>
      </c>
      <c r="J9" s="50"/>
      <c r="K9" s="55"/>
    </row>
    <row r="10" spans="1:11" ht="18.75" hidden="1">
      <c r="A10" s="47"/>
      <c r="B10" s="50" t="s">
        <v>12</v>
      </c>
      <c r="C10" s="50"/>
      <c r="D10" s="53">
        <f>SUM(D8:D9)</f>
        <v>3707.55</v>
      </c>
      <c r="E10" s="53"/>
      <c r="F10" s="50"/>
      <c r="G10" s="50"/>
      <c r="H10" s="53">
        <f>SUM(H8:H9)</f>
        <v>2795.32</v>
      </c>
      <c r="I10" s="50"/>
      <c r="J10" s="50"/>
      <c r="K10" s="55"/>
    </row>
    <row r="11" spans="1:11" ht="18.75" hidden="1">
      <c r="A11" s="47"/>
      <c r="B11" s="47" t="s">
        <v>129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7.5" customHeight="1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8.25" customHeight="1" hidden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8" ht="18.75" hidden="1">
      <c r="A14" s="47"/>
      <c r="B14" s="56" t="s">
        <v>95</v>
      </c>
      <c r="C14" s="416" t="s">
        <v>14</v>
      </c>
      <c r="D14" s="417"/>
      <c r="E14" s="379"/>
      <c r="F14" s="51"/>
      <c r="G14" s="51"/>
      <c r="H14" s="51"/>
      <c r="I14" s="51" t="s">
        <v>17</v>
      </c>
      <c r="J14" s="55"/>
      <c r="K14" s="55"/>
      <c r="L14" s="58"/>
      <c r="M14" s="58"/>
      <c r="N14" s="58"/>
      <c r="O14" s="58"/>
      <c r="P14" s="58"/>
      <c r="Q14" s="58"/>
      <c r="R14" s="58"/>
    </row>
    <row r="15" spans="1:18" ht="14.25" customHeight="1" hidden="1">
      <c r="A15" s="47"/>
      <c r="B15" s="59"/>
      <c r="C15" s="418"/>
      <c r="D15" s="419"/>
      <c r="E15" s="380"/>
      <c r="F15" s="51"/>
      <c r="G15" s="51"/>
      <c r="H15" s="51" t="s">
        <v>105</v>
      </c>
      <c r="I15" s="51"/>
      <c r="J15" s="55"/>
      <c r="K15" s="55"/>
      <c r="L15" s="58"/>
      <c r="M15" s="58"/>
      <c r="N15" s="58"/>
      <c r="O15" s="58"/>
      <c r="P15" s="58"/>
      <c r="Q15" s="58"/>
      <c r="R15" s="58"/>
    </row>
    <row r="16" spans="1:18" ht="3.75" customHeight="1" hidden="1">
      <c r="A16" s="47"/>
      <c r="B16" s="61"/>
      <c r="C16" s="50"/>
      <c r="D16" s="50"/>
      <c r="E16" s="50"/>
      <c r="F16" s="50"/>
      <c r="G16" s="50"/>
      <c r="H16" s="50"/>
      <c r="I16" s="50"/>
      <c r="J16" s="55"/>
      <c r="K16" s="55"/>
      <c r="L16" s="58"/>
      <c r="M16" s="58"/>
      <c r="N16" s="58"/>
      <c r="O16" s="58"/>
      <c r="P16" s="58"/>
      <c r="Q16" s="58"/>
      <c r="R16" s="58"/>
    </row>
    <row r="17" spans="1:18" ht="13.5" customHeight="1" hidden="1">
      <c r="A17" s="47"/>
      <c r="B17" s="50"/>
      <c r="C17" s="50"/>
      <c r="D17" s="50"/>
      <c r="E17" s="50"/>
      <c r="F17" s="50"/>
      <c r="G17" s="50"/>
      <c r="H17" s="50"/>
      <c r="I17" s="50"/>
      <c r="J17" s="55"/>
      <c r="K17" s="55"/>
      <c r="L17" s="58"/>
      <c r="M17" s="58"/>
      <c r="N17" s="58"/>
      <c r="O17" s="58"/>
      <c r="P17" s="58"/>
      <c r="Q17" s="58"/>
      <c r="R17" s="58"/>
    </row>
    <row r="18" spans="1:18" ht="0.75" customHeight="1" hidden="1">
      <c r="A18" s="47"/>
      <c r="B18" s="50"/>
      <c r="C18" s="50"/>
      <c r="D18" s="50"/>
      <c r="E18" s="50"/>
      <c r="F18" s="50"/>
      <c r="G18" s="50"/>
      <c r="H18" s="50"/>
      <c r="I18" s="50"/>
      <c r="J18" s="55"/>
      <c r="K18" s="55"/>
      <c r="L18" s="58"/>
      <c r="M18" s="58"/>
      <c r="N18" s="58"/>
      <c r="O18" s="58"/>
      <c r="P18" s="58"/>
      <c r="Q18" s="58"/>
      <c r="R18" s="58"/>
    </row>
    <row r="19" spans="1:18" ht="14.25" customHeight="1" hidden="1" thickBot="1">
      <c r="A19" s="47"/>
      <c r="B19" s="50"/>
      <c r="C19" s="50"/>
      <c r="D19" s="50"/>
      <c r="E19" s="50"/>
      <c r="F19" s="50"/>
      <c r="G19" s="50"/>
      <c r="H19" s="50"/>
      <c r="I19" s="50"/>
      <c r="J19" s="55"/>
      <c r="K19" s="55"/>
      <c r="L19" s="58"/>
      <c r="M19" s="58"/>
      <c r="N19" s="58"/>
      <c r="O19" s="58"/>
      <c r="P19" s="58"/>
      <c r="Q19" s="58"/>
      <c r="R19" s="58"/>
    </row>
    <row r="20" spans="1:18" ht="0.75" customHeight="1" hidden="1">
      <c r="A20" s="47"/>
      <c r="B20" s="50"/>
      <c r="C20" s="50"/>
      <c r="D20" s="50"/>
      <c r="E20" s="50"/>
      <c r="F20" s="50"/>
      <c r="G20" s="50"/>
      <c r="H20" s="50"/>
      <c r="I20" s="50"/>
      <c r="J20" s="55"/>
      <c r="K20" s="55"/>
      <c r="L20" s="58"/>
      <c r="M20" s="58"/>
      <c r="N20" s="58"/>
      <c r="O20" s="58"/>
      <c r="P20" s="58"/>
      <c r="Q20" s="58"/>
      <c r="R20" s="58"/>
    </row>
    <row r="21" spans="1:18" ht="19.5" hidden="1" thickBot="1">
      <c r="A21" s="47"/>
      <c r="B21" s="50"/>
      <c r="C21" s="50"/>
      <c r="D21" s="50"/>
      <c r="E21" s="50"/>
      <c r="F21" s="50"/>
      <c r="G21" s="62" t="s">
        <v>130</v>
      </c>
      <c r="H21" s="63" t="s">
        <v>85</v>
      </c>
      <c r="I21" s="50"/>
      <c r="J21" s="55"/>
      <c r="K21" s="55"/>
      <c r="L21" s="58"/>
      <c r="M21" s="58"/>
      <c r="N21" s="58"/>
      <c r="O21" s="58"/>
      <c r="P21" s="58"/>
      <c r="Q21" s="58"/>
      <c r="R21" s="58"/>
    </row>
    <row r="22" spans="1:18" ht="18.75" hidden="1">
      <c r="A22" s="47"/>
      <c r="B22" s="64" t="s">
        <v>63</v>
      </c>
      <c r="C22" s="64"/>
      <c r="D22" s="64"/>
      <c r="E22" s="64"/>
      <c r="F22" s="53"/>
      <c r="G22" s="50">
        <v>347.8</v>
      </c>
      <c r="H22" s="50">
        <v>7.55</v>
      </c>
      <c r="I22" s="54">
        <f>G22*H22</f>
        <v>2625.89</v>
      </c>
      <c r="J22" s="55"/>
      <c r="K22" s="55"/>
      <c r="L22" s="58"/>
      <c r="M22" s="58"/>
      <c r="N22" s="58"/>
      <c r="O22" s="58"/>
      <c r="P22" s="58"/>
      <c r="Q22" s="58"/>
      <c r="R22" s="58"/>
    </row>
    <row r="23" spans="1:18" ht="18.75" hidden="1">
      <c r="A23" s="47"/>
      <c r="B23" s="64" t="s">
        <v>64</v>
      </c>
      <c r="C23" s="64"/>
      <c r="D23" s="64"/>
      <c r="E23" s="64"/>
      <c r="F23" s="50"/>
      <c r="G23" s="50"/>
      <c r="H23" s="50"/>
      <c r="I23" s="50"/>
      <c r="J23" s="55"/>
      <c r="K23" s="55"/>
      <c r="L23" s="58"/>
      <c r="M23" s="58"/>
      <c r="N23" s="58"/>
      <c r="O23" s="58"/>
      <c r="P23" s="58"/>
      <c r="Q23" s="58"/>
      <c r="R23" s="58"/>
    </row>
    <row r="24" spans="1:18" ht="2.25" customHeight="1" hidden="1">
      <c r="A24" s="47"/>
      <c r="B24" s="64" t="s">
        <v>65</v>
      </c>
      <c r="C24" s="64" t="s">
        <v>66</v>
      </c>
      <c r="D24" s="64"/>
      <c r="E24" s="64"/>
      <c r="F24" s="50"/>
      <c r="G24" s="50"/>
      <c r="H24" s="50"/>
      <c r="I24" s="50"/>
      <c r="J24" s="55"/>
      <c r="K24" s="55"/>
      <c r="L24" s="58"/>
      <c r="M24" s="58"/>
      <c r="N24" s="58"/>
      <c r="O24" s="58"/>
      <c r="P24" s="58"/>
      <c r="Q24" s="58"/>
      <c r="R24" s="58"/>
    </row>
    <row r="25" spans="1:18" ht="14.25" customHeight="1" hidden="1">
      <c r="A25" s="47"/>
      <c r="B25" s="64" t="s">
        <v>67</v>
      </c>
      <c r="C25" s="64"/>
      <c r="D25" s="64"/>
      <c r="E25" s="64"/>
      <c r="F25" s="50"/>
      <c r="G25" s="50"/>
      <c r="H25" s="50"/>
      <c r="I25" s="50"/>
      <c r="J25" s="55"/>
      <c r="K25" s="55"/>
      <c r="L25" s="58"/>
      <c r="M25" s="58"/>
      <c r="N25" s="58"/>
      <c r="O25" s="58"/>
      <c r="P25" s="58"/>
      <c r="Q25" s="58"/>
      <c r="R25" s="58"/>
    </row>
    <row r="26" spans="1:18" ht="18.75" hidden="1">
      <c r="A26" s="47"/>
      <c r="B26" s="50"/>
      <c r="C26" s="50"/>
      <c r="D26" s="50"/>
      <c r="E26" s="50"/>
      <c r="F26" s="50"/>
      <c r="G26" s="50"/>
      <c r="H26" s="50"/>
      <c r="I26" s="50"/>
      <c r="J26" s="55"/>
      <c r="K26" s="55"/>
      <c r="L26" s="58"/>
      <c r="M26" s="58"/>
      <c r="N26" s="58"/>
      <c r="O26" s="58"/>
      <c r="P26" s="58"/>
      <c r="Q26" s="58"/>
      <c r="R26" s="58"/>
    </row>
    <row r="27" spans="1:18" ht="0.75" customHeight="1" hidden="1">
      <c r="A27" s="47"/>
      <c r="B27" s="50"/>
      <c r="C27" s="50"/>
      <c r="D27" s="50"/>
      <c r="E27" s="50"/>
      <c r="F27" s="50"/>
      <c r="G27" s="50"/>
      <c r="H27" s="50"/>
      <c r="I27" s="50"/>
      <c r="J27" s="55"/>
      <c r="K27" s="55"/>
      <c r="L27" s="58"/>
      <c r="M27" s="58"/>
      <c r="N27" s="58"/>
      <c r="O27" s="58"/>
      <c r="P27" s="58"/>
      <c r="Q27" s="58"/>
      <c r="R27" s="58"/>
    </row>
    <row r="28" spans="1:18" ht="3.75" customHeight="1" hidden="1">
      <c r="A28" s="47"/>
      <c r="B28" s="50"/>
      <c r="C28" s="50"/>
      <c r="D28" s="50"/>
      <c r="E28" s="50"/>
      <c r="F28" s="50"/>
      <c r="G28" s="50"/>
      <c r="H28" s="50"/>
      <c r="I28" s="50"/>
      <c r="J28" s="55"/>
      <c r="K28" s="55"/>
      <c r="L28" s="58"/>
      <c r="M28" s="58"/>
      <c r="N28" s="58"/>
      <c r="O28" s="58"/>
      <c r="P28" s="58"/>
      <c r="Q28" s="58"/>
      <c r="R28" s="58"/>
    </row>
    <row r="29" spans="1:18" ht="18.75" hidden="1">
      <c r="A29" s="47"/>
      <c r="B29" s="50"/>
      <c r="C29" s="50"/>
      <c r="D29" s="50"/>
      <c r="E29" s="50"/>
      <c r="F29" s="50"/>
      <c r="G29" s="50"/>
      <c r="H29" s="50"/>
      <c r="I29" s="50"/>
      <c r="J29" s="55"/>
      <c r="K29" s="55"/>
      <c r="L29" s="58"/>
      <c r="M29" s="58"/>
      <c r="N29" s="58"/>
      <c r="O29" s="58"/>
      <c r="P29" s="58"/>
      <c r="Q29" s="58"/>
      <c r="R29" s="58"/>
    </row>
    <row r="30" spans="1:18" ht="0.75" customHeight="1" hidden="1">
      <c r="A30" s="47"/>
      <c r="B30" s="50"/>
      <c r="C30" s="50"/>
      <c r="D30" s="50"/>
      <c r="E30" s="50"/>
      <c r="F30" s="50"/>
      <c r="G30" s="50"/>
      <c r="H30" s="50"/>
      <c r="I30" s="50"/>
      <c r="J30" s="55"/>
      <c r="K30" s="55"/>
      <c r="L30" s="58"/>
      <c r="M30" s="58"/>
      <c r="N30" s="58"/>
      <c r="O30" s="58"/>
      <c r="P30" s="58"/>
      <c r="Q30" s="58"/>
      <c r="R30" s="58"/>
    </row>
    <row r="31" spans="1:18" ht="18.75" hidden="1">
      <c r="A31" s="47"/>
      <c r="B31" s="50"/>
      <c r="C31" s="50"/>
      <c r="D31" s="50"/>
      <c r="E31" s="50"/>
      <c r="F31" s="50"/>
      <c r="G31" s="50"/>
      <c r="H31" s="50"/>
      <c r="I31" s="50"/>
      <c r="J31" s="55"/>
      <c r="K31" s="55"/>
      <c r="L31" s="58"/>
      <c r="M31" s="58"/>
      <c r="N31" s="58"/>
      <c r="O31" s="58"/>
      <c r="P31" s="58"/>
      <c r="Q31" s="58"/>
      <c r="R31" s="58"/>
    </row>
    <row r="32" spans="1:18" ht="18.75" hidden="1">
      <c r="A32" s="47"/>
      <c r="B32" s="50"/>
      <c r="C32" s="50"/>
      <c r="D32" s="50"/>
      <c r="E32" s="50"/>
      <c r="F32" s="50"/>
      <c r="G32" s="50"/>
      <c r="H32" s="50"/>
      <c r="I32" s="50"/>
      <c r="J32" s="55"/>
      <c r="K32" s="55"/>
      <c r="L32" s="58"/>
      <c r="M32" s="58"/>
      <c r="N32" s="58"/>
      <c r="O32" s="58"/>
      <c r="P32" s="58"/>
      <c r="Q32" s="58"/>
      <c r="R32" s="58"/>
    </row>
    <row r="33" spans="1:18" ht="18.75" hidden="1">
      <c r="A33" s="47"/>
      <c r="B33" s="50"/>
      <c r="C33" s="50"/>
      <c r="D33" s="50"/>
      <c r="E33" s="50"/>
      <c r="F33" s="50"/>
      <c r="G33" s="51"/>
      <c r="H33" s="51"/>
      <c r="I33" s="65"/>
      <c r="J33" s="55"/>
      <c r="K33" s="55"/>
      <c r="L33" s="58"/>
      <c r="M33" s="58"/>
      <c r="N33" s="58"/>
      <c r="O33" s="58"/>
      <c r="P33" s="58"/>
      <c r="Q33" s="58"/>
      <c r="R33" s="58"/>
    </row>
    <row r="34" spans="1:18" ht="18.75" hidden="1">
      <c r="A34" s="47"/>
      <c r="B34" s="50"/>
      <c r="C34" s="50"/>
      <c r="D34" s="50"/>
      <c r="E34" s="50"/>
      <c r="F34" s="50"/>
      <c r="G34" s="50"/>
      <c r="H34" s="50" t="s">
        <v>18</v>
      </c>
      <c r="I34" s="66">
        <f>SUM(I17:I33)</f>
        <v>2625.89</v>
      </c>
      <c r="J34" s="55"/>
      <c r="K34" s="55"/>
      <c r="L34" s="58"/>
      <c r="M34" s="58"/>
      <c r="N34" s="58"/>
      <c r="O34" s="58"/>
      <c r="P34" s="58"/>
      <c r="Q34" s="58"/>
      <c r="R34" s="58"/>
    </row>
    <row r="35" spans="1:11" ht="15">
      <c r="A35" s="420" t="s">
        <v>131</v>
      </c>
      <c r="B35" s="420"/>
      <c r="C35" s="420"/>
      <c r="D35" s="420"/>
      <c r="E35" s="420"/>
      <c r="F35" s="420"/>
      <c r="G35" s="420"/>
      <c r="H35" s="420"/>
      <c r="I35" s="420"/>
      <c r="J35" s="420"/>
      <c r="K35" s="420"/>
    </row>
    <row r="36" spans="1:30" ht="15">
      <c r="A36" s="420"/>
      <c r="B36" s="420"/>
      <c r="C36" s="420"/>
      <c r="D36" s="420"/>
      <c r="E36" s="420"/>
      <c r="F36" s="420"/>
      <c r="G36" s="420"/>
      <c r="H36" s="420"/>
      <c r="I36" s="420"/>
      <c r="J36" s="420"/>
      <c r="K36" s="420"/>
      <c r="V36" s="58"/>
      <c r="W36" s="58"/>
      <c r="X36" s="58"/>
      <c r="Y36" s="58"/>
      <c r="Z36" s="58"/>
      <c r="AA36" s="58"/>
      <c r="AB36" s="58"/>
      <c r="AC36" s="58"/>
      <c r="AD36" s="58"/>
    </row>
    <row r="37" spans="1:30" ht="18.75" hidden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V37" s="58"/>
      <c r="W37" s="58"/>
      <c r="X37" s="58"/>
      <c r="Y37" s="58"/>
      <c r="Z37" s="58"/>
      <c r="AA37" s="58"/>
      <c r="AB37" s="58"/>
      <c r="AC37" s="58"/>
      <c r="AD37" s="58"/>
    </row>
    <row r="38" spans="1:30" ht="18.75" hidden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V38" s="58"/>
      <c r="W38" s="58"/>
      <c r="X38" s="58"/>
      <c r="Y38" s="58"/>
      <c r="Z38" s="58"/>
      <c r="AA38" s="58"/>
      <c r="AB38" s="58"/>
      <c r="AC38" s="58"/>
      <c r="AD38" s="58"/>
    </row>
    <row r="39" spans="1:30" ht="18.75">
      <c r="A39" s="67"/>
      <c r="B39" s="68"/>
      <c r="C39" s="68"/>
      <c r="D39" s="68"/>
      <c r="E39" s="68"/>
      <c r="F39" s="68"/>
      <c r="G39" s="68"/>
      <c r="H39" s="67"/>
      <c r="I39" s="67"/>
      <c r="J39" s="47"/>
      <c r="K39" s="47"/>
      <c r="V39" s="58"/>
      <c r="W39" s="464"/>
      <c r="X39" s="464"/>
      <c r="Y39" s="464"/>
      <c r="Z39" s="464"/>
      <c r="AA39" s="464"/>
      <c r="AB39" s="58"/>
      <c r="AC39" s="58"/>
      <c r="AD39" s="58"/>
    </row>
    <row r="40" spans="1:30" ht="18.75">
      <c r="A40" s="67"/>
      <c r="B40" s="67" t="s">
        <v>132</v>
      </c>
      <c r="C40" s="68"/>
      <c r="D40" s="68"/>
      <c r="E40" s="68"/>
      <c r="F40" s="68"/>
      <c r="G40" s="67"/>
      <c r="H40" s="68"/>
      <c r="I40" s="67"/>
      <c r="J40" s="47"/>
      <c r="K40" s="47"/>
      <c r="V40" s="262"/>
      <c r="W40" s="263"/>
      <c r="X40" s="263"/>
      <c r="Y40" s="263"/>
      <c r="Z40" s="263"/>
      <c r="AA40" s="263"/>
      <c r="AB40" s="58"/>
      <c r="AC40" s="58"/>
      <c r="AD40" s="58"/>
    </row>
    <row r="41" spans="1:30" ht="18.75">
      <c r="A41" s="67"/>
      <c r="B41" s="68" t="s">
        <v>133</v>
      </c>
      <c r="C41" s="67" t="s">
        <v>239</v>
      </c>
      <c r="D41" s="67"/>
      <c r="E41" s="67"/>
      <c r="F41" s="68"/>
      <c r="G41" s="67"/>
      <c r="H41" s="68"/>
      <c r="I41" s="67"/>
      <c r="J41" s="47"/>
      <c r="K41" s="47"/>
      <c r="V41" s="264"/>
      <c r="W41" s="265"/>
      <c r="X41" s="265"/>
      <c r="Y41" s="265"/>
      <c r="Z41" s="265"/>
      <c r="AA41" s="265"/>
      <c r="AB41" s="58"/>
      <c r="AC41" s="58"/>
      <c r="AD41" s="58"/>
    </row>
    <row r="42" spans="1:30" ht="18.75">
      <c r="A42" s="67"/>
      <c r="B42" s="68" t="s">
        <v>135</v>
      </c>
      <c r="C42" s="69">
        <v>366.4</v>
      </c>
      <c r="D42" s="67" t="s">
        <v>136</v>
      </c>
      <c r="E42" s="67"/>
      <c r="F42" s="68"/>
      <c r="G42" s="67"/>
      <c r="H42" s="68"/>
      <c r="I42" s="67"/>
      <c r="J42" s="47"/>
      <c r="K42" s="47"/>
      <c r="V42" s="264"/>
      <c r="W42" s="266"/>
      <c r="X42" s="266"/>
      <c r="Y42" s="266"/>
      <c r="Z42" s="265"/>
      <c r="AA42" s="266"/>
      <c r="AB42" s="58"/>
      <c r="AC42" s="58"/>
      <c r="AD42" s="58"/>
    </row>
    <row r="43" spans="1:30" ht="18" customHeight="1">
      <c r="A43" s="67"/>
      <c r="B43" s="68" t="s">
        <v>137</v>
      </c>
      <c r="C43" s="70" t="s">
        <v>214</v>
      </c>
      <c r="D43" s="67" t="s">
        <v>251</v>
      </c>
      <c r="E43" s="67"/>
      <c r="F43" s="67"/>
      <c r="G43" s="68"/>
      <c r="H43" s="68"/>
      <c r="I43" s="67"/>
      <c r="J43" s="47"/>
      <c r="K43" s="47"/>
      <c r="V43" s="264"/>
      <c r="W43" s="266"/>
      <c r="X43" s="266"/>
      <c r="Y43" s="266"/>
      <c r="Z43" s="265"/>
      <c r="AA43" s="267"/>
      <c r="AB43" s="58"/>
      <c r="AC43" s="58"/>
      <c r="AD43" s="58"/>
    </row>
    <row r="44" spans="1:30" ht="18" customHeight="1">
      <c r="A44" s="67"/>
      <c r="B44" s="68"/>
      <c r="C44" s="70"/>
      <c r="D44" s="67"/>
      <c r="E44" s="67"/>
      <c r="F44" s="67"/>
      <c r="G44" s="68"/>
      <c r="H44" s="68"/>
      <c r="I44" s="67"/>
      <c r="J44" s="47"/>
      <c r="K44" s="47"/>
      <c r="V44" s="264"/>
      <c r="W44" s="266"/>
      <c r="X44" s="268"/>
      <c r="Y44" s="268"/>
      <c r="Z44" s="265"/>
      <c r="AA44" s="269"/>
      <c r="AB44" s="58"/>
      <c r="AC44" s="58"/>
      <c r="AD44" s="58"/>
    </row>
    <row r="45" spans="1:30" s="77" customFormat="1" ht="56.25">
      <c r="A45" s="71"/>
      <c r="B45" s="72"/>
      <c r="C45" s="73"/>
      <c r="D45" s="71"/>
      <c r="E45" s="71"/>
      <c r="F45" s="71"/>
      <c r="G45" s="74" t="s">
        <v>140</v>
      </c>
      <c r="H45" s="75" t="s">
        <v>1</v>
      </c>
      <c r="I45" s="75" t="s">
        <v>2</v>
      </c>
      <c r="J45" s="76" t="s">
        <v>141</v>
      </c>
      <c r="K45" s="76" t="s">
        <v>142</v>
      </c>
      <c r="V45" s="264"/>
      <c r="W45" s="266"/>
      <c r="X45" s="266"/>
      <c r="Y45" s="266"/>
      <c r="Z45" s="265"/>
      <c r="AA45" s="267"/>
      <c r="AB45" s="227"/>
      <c r="AC45" s="227"/>
      <c r="AD45" s="227"/>
    </row>
    <row r="46" spans="1:30" ht="18.75">
      <c r="A46" s="67"/>
      <c r="B46" s="68"/>
      <c r="C46" s="70"/>
      <c r="D46" s="67"/>
      <c r="E46" s="67"/>
      <c r="F46" s="67"/>
      <c r="G46" s="78" t="s">
        <v>25</v>
      </c>
      <c r="H46" s="78" t="s">
        <v>25</v>
      </c>
      <c r="I46" s="78" t="s">
        <v>25</v>
      </c>
      <c r="J46" s="79"/>
      <c r="K46" s="79"/>
      <c r="V46" s="264"/>
      <c r="W46" s="266"/>
      <c r="X46" s="266"/>
      <c r="Y46" s="266"/>
      <c r="Z46" s="265"/>
      <c r="AA46" s="267"/>
      <c r="AB46" s="58"/>
      <c r="AC46" s="58"/>
      <c r="AD46" s="58"/>
    </row>
    <row r="47" spans="1:30" ht="33" customHeight="1">
      <c r="A47" s="67"/>
      <c r="B47" s="421" t="s">
        <v>143</v>
      </c>
      <c r="C47" s="421"/>
      <c r="D47" s="421"/>
      <c r="E47" s="421"/>
      <c r="F47" s="421"/>
      <c r="G47" s="80">
        <f>G49+G50</f>
        <v>14.36</v>
      </c>
      <c r="H47" s="337">
        <f>H49+H50</f>
        <v>5261.503999999999</v>
      </c>
      <c r="I47" s="337">
        <f>I49+I50</f>
        <v>6506.7</v>
      </c>
      <c r="J47" s="337">
        <f>J49+J50</f>
        <v>2682.048</v>
      </c>
      <c r="K47" s="337">
        <f>K49+K50</f>
        <v>3824.652</v>
      </c>
      <c r="L47" s="226" t="s">
        <v>223</v>
      </c>
      <c r="M47" s="226" t="s">
        <v>224</v>
      </c>
      <c r="N47" s="316" t="s">
        <v>233</v>
      </c>
      <c r="O47" s="316" t="s">
        <v>234</v>
      </c>
      <c r="P47" s="316" t="s">
        <v>183</v>
      </c>
      <c r="Q47" s="316" t="s">
        <v>235</v>
      </c>
      <c r="R47" s="316" t="s">
        <v>236</v>
      </c>
      <c r="V47" s="264"/>
      <c r="W47" s="266"/>
      <c r="X47" s="266"/>
      <c r="Y47" s="266"/>
      <c r="Z47" s="265"/>
      <c r="AA47" s="267"/>
      <c r="AB47" s="58"/>
      <c r="AC47" s="58"/>
      <c r="AD47" s="58"/>
    </row>
    <row r="48" spans="1:30" ht="18" customHeight="1">
      <c r="A48" s="67"/>
      <c r="B48" s="422" t="s">
        <v>147</v>
      </c>
      <c r="C48" s="423"/>
      <c r="D48" s="423"/>
      <c r="E48" s="423"/>
      <c r="F48" s="424"/>
      <c r="G48" s="80"/>
      <c r="H48" s="84"/>
      <c r="I48" s="84"/>
      <c r="J48" s="79"/>
      <c r="K48" s="79"/>
      <c r="L48" s="310">
        <v>11791.390000000001</v>
      </c>
      <c r="M48" s="310">
        <v>10546.19</v>
      </c>
      <c r="N48" s="225">
        <v>6506.7</v>
      </c>
      <c r="O48" s="225">
        <v>0</v>
      </c>
      <c r="P48" s="225">
        <v>0</v>
      </c>
      <c r="Q48" s="225">
        <v>53.1</v>
      </c>
      <c r="R48" s="225">
        <v>324.27</v>
      </c>
      <c r="V48" s="264"/>
      <c r="W48" s="266"/>
      <c r="X48" s="266"/>
      <c r="Y48" s="266"/>
      <c r="Z48" s="265"/>
      <c r="AA48" s="267"/>
      <c r="AB48" s="58"/>
      <c r="AC48" s="58"/>
      <c r="AD48" s="58"/>
    </row>
    <row r="49" spans="1:30" ht="18" customHeight="1">
      <c r="A49" s="67"/>
      <c r="B49" s="425" t="s">
        <v>11</v>
      </c>
      <c r="C49" s="425"/>
      <c r="D49" s="425"/>
      <c r="E49" s="425"/>
      <c r="F49" s="425"/>
      <c r="G49" s="80">
        <f>G59</f>
        <v>7.32</v>
      </c>
      <c r="H49" s="84">
        <f>G49*C42</f>
        <v>2682.048</v>
      </c>
      <c r="I49" s="107">
        <f>H49</f>
        <v>2682.048</v>
      </c>
      <c r="J49" s="82">
        <f>H59</f>
        <v>2682.048</v>
      </c>
      <c r="K49" s="82">
        <f>I49-J49</f>
        <v>0</v>
      </c>
      <c r="V49" s="264"/>
      <c r="W49" s="266"/>
      <c r="X49" s="266"/>
      <c r="Y49" s="266"/>
      <c r="Z49" s="265"/>
      <c r="AA49" s="267"/>
      <c r="AB49" s="58"/>
      <c r="AC49" s="58"/>
      <c r="AD49" s="58"/>
    </row>
    <row r="50" spans="1:30" ht="18.75">
      <c r="A50" s="67"/>
      <c r="B50" s="425" t="s">
        <v>27</v>
      </c>
      <c r="C50" s="425"/>
      <c r="D50" s="425"/>
      <c r="E50" s="425"/>
      <c r="F50" s="425"/>
      <c r="G50" s="80">
        <v>7.04</v>
      </c>
      <c r="H50" s="84">
        <f>G50*C42</f>
        <v>2579.4559999999997</v>
      </c>
      <c r="I50" s="107">
        <f>N48+O48-I49</f>
        <v>3824.652</v>
      </c>
      <c r="J50" s="82">
        <f>H64</f>
        <v>0</v>
      </c>
      <c r="K50" s="82">
        <f>I50-J50</f>
        <v>3824.652</v>
      </c>
      <c r="V50" s="264"/>
      <c r="W50" s="266"/>
      <c r="X50" s="266"/>
      <c r="Y50" s="266"/>
      <c r="Z50" s="265"/>
      <c r="AA50" s="267"/>
      <c r="AB50" s="58"/>
      <c r="AC50" s="58"/>
      <c r="AD50" s="58"/>
    </row>
    <row r="51" spans="1:30" ht="39" customHeight="1">
      <c r="A51" s="67"/>
      <c r="B51" s="47"/>
      <c r="C51" s="47"/>
      <c r="D51" s="47"/>
      <c r="E51" s="47"/>
      <c r="F51" s="47"/>
      <c r="G51" s="47"/>
      <c r="H51" s="47"/>
      <c r="I51" s="47"/>
      <c r="J51" s="47"/>
      <c r="K51" s="47"/>
      <c r="V51" s="264"/>
      <c r="W51" s="266"/>
      <c r="X51" s="266"/>
      <c r="Y51" s="266"/>
      <c r="Z51" s="265"/>
      <c r="AA51" s="267"/>
      <c r="AB51" s="58"/>
      <c r="AC51" s="58"/>
      <c r="AD51" s="58"/>
    </row>
    <row r="52" spans="1:30" ht="18" customHeight="1">
      <c r="A52" s="47"/>
      <c r="B52" s="68"/>
      <c r="C52" s="70"/>
      <c r="D52" s="67"/>
      <c r="E52" s="67"/>
      <c r="F52" s="67"/>
      <c r="G52" s="140" t="s">
        <v>178</v>
      </c>
      <c r="H52" s="140" t="s">
        <v>1</v>
      </c>
      <c r="I52" s="140" t="s">
        <v>2</v>
      </c>
      <c r="J52" s="141" t="s">
        <v>179</v>
      </c>
      <c r="K52" s="141" t="s">
        <v>221</v>
      </c>
      <c r="V52" s="264"/>
      <c r="W52" s="266"/>
      <c r="X52" s="266"/>
      <c r="Y52" s="266"/>
      <c r="Z52" s="265"/>
      <c r="AA52" s="267"/>
      <c r="AB52" s="58"/>
      <c r="AC52" s="58"/>
      <c r="AD52" s="58"/>
    </row>
    <row r="53" spans="2:30" s="49" customFormat="1" ht="18" customHeight="1">
      <c r="B53" s="426" t="s">
        <v>177</v>
      </c>
      <c r="C53" s="426"/>
      <c r="D53" s="426"/>
      <c r="E53" s="426"/>
      <c r="F53" s="455"/>
      <c r="G53" s="140">
        <f>'05 16 г'!J53</f>
        <v>377.36999999999983</v>
      </c>
      <c r="H53" s="140">
        <f>P48</f>
        <v>0</v>
      </c>
      <c r="I53" s="140">
        <f>Q48</f>
        <v>53.1</v>
      </c>
      <c r="J53" s="139">
        <f>G53+H53-I53</f>
        <v>324.2699999999998</v>
      </c>
      <c r="K53" s="139">
        <f>I53</f>
        <v>53.1</v>
      </c>
      <c r="L53" s="317"/>
      <c r="V53" s="270"/>
      <c r="W53" s="271"/>
      <c r="X53" s="271"/>
      <c r="Y53" s="271"/>
      <c r="Z53" s="271"/>
      <c r="AA53" s="271"/>
      <c r="AB53" s="52"/>
      <c r="AC53" s="52"/>
      <c r="AD53" s="52"/>
    </row>
    <row r="54" spans="1:30" ht="18" customHeight="1">
      <c r="A54" s="47"/>
      <c r="B54" s="90"/>
      <c r="C54" s="90"/>
      <c r="D54" s="167"/>
      <c r="E54" s="167"/>
      <c r="F54" s="167"/>
      <c r="G54" s="91"/>
      <c r="H54" s="92"/>
      <c r="I54" s="92"/>
      <c r="J54" s="93"/>
      <c r="K54" s="244"/>
      <c r="V54" s="58"/>
      <c r="W54" s="58"/>
      <c r="X54" s="58"/>
      <c r="Y54" s="58"/>
      <c r="Z54" s="58"/>
      <c r="AA54" s="58"/>
      <c r="AB54" s="58"/>
      <c r="AC54" s="58"/>
      <c r="AD54" s="58"/>
    </row>
    <row r="55" spans="1:30" ht="38.25" customHeight="1">
      <c r="A55" s="47"/>
      <c r="B55" s="68"/>
      <c r="C55" s="70"/>
      <c r="D55" s="67"/>
      <c r="E55" s="67"/>
      <c r="F55" s="67"/>
      <c r="G55" s="68"/>
      <c r="H55" s="68"/>
      <c r="I55" s="67"/>
      <c r="J55" s="47"/>
      <c r="K55" s="47"/>
      <c r="V55" s="58"/>
      <c r="W55" s="58"/>
      <c r="X55" s="58"/>
      <c r="Y55" s="58"/>
      <c r="Z55" s="58"/>
      <c r="AA55" s="58"/>
      <c r="AB55" s="58"/>
      <c r="AC55" s="58"/>
      <c r="AD55" s="58"/>
    </row>
    <row r="56" spans="1:11" ht="18.75">
      <c r="A56" s="67"/>
      <c r="B56" s="47"/>
      <c r="C56" s="95"/>
      <c r="D56" s="96"/>
      <c r="E56" s="96"/>
      <c r="F56" s="96"/>
      <c r="G56" s="97" t="s">
        <v>140</v>
      </c>
      <c r="H56" s="97" t="s">
        <v>149</v>
      </c>
      <c r="I56" s="67"/>
      <c r="J56" s="47"/>
      <c r="K56" s="47"/>
    </row>
    <row r="57" spans="1:11" ht="18.75">
      <c r="A57" s="67"/>
      <c r="B57" s="47"/>
      <c r="C57" s="95"/>
      <c r="D57" s="96"/>
      <c r="E57" s="96"/>
      <c r="F57" s="96"/>
      <c r="G57" s="78" t="s">
        <v>25</v>
      </c>
      <c r="H57" s="78" t="s">
        <v>25</v>
      </c>
      <c r="I57" s="67"/>
      <c r="J57" s="47"/>
      <c r="K57" s="47"/>
    </row>
    <row r="58" spans="1:12" ht="36.75" customHeight="1">
      <c r="A58" s="98" t="s">
        <v>150</v>
      </c>
      <c r="B58" s="456" t="s">
        <v>176</v>
      </c>
      <c r="C58" s="457"/>
      <c r="D58" s="457"/>
      <c r="E58" s="457"/>
      <c r="F58" s="457"/>
      <c r="G58" s="50"/>
      <c r="H58" s="81">
        <f>ROUND(H59+H64,2)</f>
        <v>2682.05</v>
      </c>
      <c r="I58" s="67"/>
      <c r="J58" s="47"/>
      <c r="K58" s="47"/>
      <c r="L58" s="354"/>
    </row>
    <row r="59" spans="1:12" ht="18.75">
      <c r="A59" s="100" t="s">
        <v>152</v>
      </c>
      <c r="B59" s="428" t="s">
        <v>153</v>
      </c>
      <c r="C59" s="429"/>
      <c r="D59" s="429"/>
      <c r="E59" s="429"/>
      <c r="F59" s="430"/>
      <c r="G59" s="318">
        <f>G60+G61+G62+G63</f>
        <v>7.32</v>
      </c>
      <c r="H59" s="377">
        <f>SUM(H60:H63)</f>
        <v>2682.048</v>
      </c>
      <c r="I59" s="67"/>
      <c r="J59" s="47"/>
      <c r="K59" s="47"/>
      <c r="L59" s="354"/>
    </row>
    <row r="60" spans="1:12" ht="34.5" customHeight="1">
      <c r="A60" s="378" t="s">
        <v>154</v>
      </c>
      <c r="B60" s="431" t="s">
        <v>155</v>
      </c>
      <c r="C60" s="432"/>
      <c r="D60" s="432"/>
      <c r="E60" s="432"/>
      <c r="F60" s="432"/>
      <c r="G60" s="376">
        <v>1.53</v>
      </c>
      <c r="H60" s="377">
        <f>G60*C$42</f>
        <v>560.592</v>
      </c>
      <c r="I60" s="67"/>
      <c r="J60" s="47"/>
      <c r="K60" s="106"/>
      <c r="L60" s="354"/>
    </row>
    <row r="61" spans="1:12" ht="34.5" customHeight="1">
      <c r="A61" s="324" t="s">
        <v>156</v>
      </c>
      <c r="B61" s="465" t="s">
        <v>157</v>
      </c>
      <c r="C61" s="466"/>
      <c r="D61" s="466"/>
      <c r="E61" s="466"/>
      <c r="F61" s="467"/>
      <c r="G61" s="325">
        <v>2.3</v>
      </c>
      <c r="H61" s="377">
        <f>G61*C$42</f>
        <v>842.7199999999999</v>
      </c>
      <c r="I61" s="67"/>
      <c r="J61" s="47"/>
      <c r="K61" s="47"/>
      <c r="L61" s="354"/>
    </row>
    <row r="62" spans="1:13" ht="34.5" customHeight="1">
      <c r="A62" s="324" t="s">
        <v>158</v>
      </c>
      <c r="B62" s="465" t="s">
        <v>159</v>
      </c>
      <c r="C62" s="466"/>
      <c r="D62" s="466"/>
      <c r="E62" s="466"/>
      <c r="F62" s="467"/>
      <c r="G62" s="325">
        <v>1.49</v>
      </c>
      <c r="H62" s="377">
        <f>G62*C$42</f>
        <v>545.9359999999999</v>
      </c>
      <c r="I62" s="67"/>
      <c r="J62" s="47"/>
      <c r="K62" s="47"/>
      <c r="L62" s="354"/>
      <c r="M62" s="354"/>
    </row>
    <row r="63" spans="1:12" ht="18.75" customHeight="1">
      <c r="A63" s="378" t="s">
        <v>160</v>
      </c>
      <c r="B63" s="434" t="s">
        <v>161</v>
      </c>
      <c r="C63" s="434"/>
      <c r="D63" s="434"/>
      <c r="E63" s="434"/>
      <c r="F63" s="434"/>
      <c r="G63" s="97">
        <v>2</v>
      </c>
      <c r="H63" s="377">
        <f>G63*C$42</f>
        <v>732.8</v>
      </c>
      <c r="I63" s="67"/>
      <c r="J63" s="47"/>
      <c r="K63" s="47"/>
      <c r="L63" s="354"/>
    </row>
    <row r="64" spans="1:12" ht="18.75">
      <c r="A64" s="81" t="s">
        <v>162</v>
      </c>
      <c r="B64" s="437" t="s">
        <v>163</v>
      </c>
      <c r="C64" s="438"/>
      <c r="D64" s="438"/>
      <c r="E64" s="438"/>
      <c r="F64" s="438"/>
      <c r="G64" s="81"/>
      <c r="H64" s="81">
        <f>SUM(H65:H68)</f>
        <v>0</v>
      </c>
      <c r="I64" s="67"/>
      <c r="J64" s="47"/>
      <c r="K64" s="47"/>
      <c r="L64" s="354"/>
    </row>
    <row r="65" spans="1:11" ht="18.75" customHeight="1">
      <c r="A65" s="108"/>
      <c r="B65" s="439" t="s">
        <v>182</v>
      </c>
      <c r="C65" s="432"/>
      <c r="D65" s="432"/>
      <c r="E65" s="432"/>
      <c r="F65" s="432"/>
      <c r="G65" s="109"/>
      <c r="H65" s="109"/>
      <c r="I65" s="67"/>
      <c r="J65" s="47"/>
      <c r="K65" s="47"/>
    </row>
    <row r="66" spans="1:11" ht="18.75" customHeight="1">
      <c r="A66" s="108"/>
      <c r="B66" s="468"/>
      <c r="C66" s="441"/>
      <c r="D66" s="441"/>
      <c r="E66" s="441"/>
      <c r="F66" s="442"/>
      <c r="G66" s="107"/>
      <c r="H66" s="110"/>
      <c r="I66" s="67"/>
      <c r="J66" s="47"/>
      <c r="K66" s="47"/>
    </row>
    <row r="67" spans="1:11" ht="15" customHeight="1">
      <c r="A67" s="108"/>
      <c r="B67" s="440"/>
      <c r="C67" s="441"/>
      <c r="D67" s="441"/>
      <c r="E67" s="441"/>
      <c r="F67" s="442"/>
      <c r="G67" s="107"/>
      <c r="H67" s="110"/>
      <c r="I67" s="67"/>
      <c r="J67" s="47"/>
      <c r="K67" s="47"/>
    </row>
    <row r="68" spans="1:11" ht="18.75" customHeight="1">
      <c r="A68" s="108"/>
      <c r="B68" s="440"/>
      <c r="C68" s="441"/>
      <c r="D68" s="441"/>
      <c r="E68" s="441"/>
      <c r="F68" s="442"/>
      <c r="G68" s="107"/>
      <c r="H68" s="110"/>
      <c r="I68" s="67"/>
      <c r="J68" s="47"/>
      <c r="K68" s="47"/>
    </row>
    <row r="69" spans="1:11" ht="18.75">
      <c r="A69" s="108"/>
      <c r="B69" s="111"/>
      <c r="C69" s="112"/>
      <c r="D69" s="112"/>
      <c r="E69" s="112"/>
      <c r="F69" s="112"/>
      <c r="G69" s="114"/>
      <c r="H69" s="67"/>
      <c r="I69" s="67"/>
      <c r="J69" s="47"/>
      <c r="K69" s="47"/>
    </row>
    <row r="70" spans="1:11" ht="18.75">
      <c r="A70" s="108"/>
      <c r="B70" s="111"/>
      <c r="C70" s="112"/>
      <c r="D70" s="112"/>
      <c r="E70" s="112"/>
      <c r="F70" s="112"/>
      <c r="G70" s="443" t="s">
        <v>27</v>
      </c>
      <c r="H70" s="444"/>
      <c r="I70" s="452" t="s">
        <v>148</v>
      </c>
      <c r="J70" s="444"/>
      <c r="K70" s="47"/>
    </row>
    <row r="71" spans="1:11" ht="18.75">
      <c r="A71" s="108"/>
      <c r="B71" s="111"/>
      <c r="C71" s="112"/>
      <c r="D71" s="112"/>
      <c r="E71" s="112"/>
      <c r="F71" s="112"/>
      <c r="G71" s="453" t="s">
        <v>25</v>
      </c>
      <c r="H71" s="454"/>
      <c r="I71" s="453" t="s">
        <v>25</v>
      </c>
      <c r="J71" s="454"/>
      <c r="K71" s="47"/>
    </row>
    <row r="72" spans="1:13" s="58" customFormat="1" ht="18.75">
      <c r="A72" s="108"/>
      <c r="B72" s="461" t="s">
        <v>228</v>
      </c>
      <c r="C72" s="462"/>
      <c r="D72" s="462"/>
      <c r="E72" s="462"/>
      <c r="F72" s="463"/>
      <c r="G72" s="435">
        <f>'05 16 г'!G73:H73</f>
        <v>-38946.76000000001</v>
      </c>
      <c r="H72" s="447"/>
      <c r="I72" s="435">
        <f>'05 16 г'!I73:J73</f>
        <v>0</v>
      </c>
      <c r="J72" s="447"/>
      <c r="K72" s="55"/>
      <c r="L72" s="115" t="s">
        <v>168</v>
      </c>
      <c r="M72" s="115" t="s">
        <v>169</v>
      </c>
    </row>
    <row r="73" spans="1:13" ht="18.75">
      <c r="A73" s="68"/>
      <c r="B73" s="461" t="s">
        <v>229</v>
      </c>
      <c r="C73" s="462"/>
      <c r="D73" s="462"/>
      <c r="E73" s="462"/>
      <c r="F73" s="463"/>
      <c r="G73" s="435">
        <f>G72+I47-H58+K53</f>
        <v>-35069.01000000001</v>
      </c>
      <c r="H73" s="447"/>
      <c r="I73" s="448">
        <f>I72+I53-K53</f>
        <v>0</v>
      </c>
      <c r="J73" s="447"/>
      <c r="K73" s="47"/>
      <c r="L73" s="85">
        <f>G73</f>
        <v>-35069.01000000001</v>
      </c>
      <c r="M73" s="85">
        <f>I73</f>
        <v>0</v>
      </c>
    </row>
    <row r="74" spans="1:11" ht="18.75">
      <c r="A74" s="67"/>
      <c r="B74" s="67"/>
      <c r="C74" s="67"/>
      <c r="D74" s="67"/>
      <c r="E74" s="67"/>
      <c r="F74" s="67"/>
      <c r="G74" s="69"/>
      <c r="H74" s="69"/>
      <c r="I74" s="67"/>
      <c r="J74" s="47"/>
      <c r="K74" s="47"/>
    </row>
    <row r="75" spans="1:17" ht="4.5" customHeight="1">
      <c r="A75" s="67"/>
      <c r="B75" s="47"/>
      <c r="C75" s="47"/>
      <c r="D75" s="47"/>
      <c r="E75" s="47"/>
      <c r="F75" s="47"/>
      <c r="G75" s="116"/>
      <c r="H75" s="117" t="s">
        <v>171</v>
      </c>
      <c r="I75" s="67"/>
      <c r="J75" s="47"/>
      <c r="K75" s="47"/>
      <c r="L75" s="459"/>
      <c r="M75" s="460"/>
      <c r="N75" s="460"/>
      <c r="O75" s="460"/>
      <c r="P75" s="460"/>
      <c r="Q75" s="460"/>
    </row>
    <row r="76" spans="1:17" ht="18.75">
      <c r="A76" s="67"/>
      <c r="B76" s="111"/>
      <c r="C76" s="112"/>
      <c r="D76" s="112"/>
      <c r="E76" s="112"/>
      <c r="F76" s="112"/>
      <c r="G76" s="453" t="s">
        <v>25</v>
      </c>
      <c r="H76" s="454"/>
      <c r="I76" s="453" t="s">
        <v>25</v>
      </c>
      <c r="J76" s="454"/>
      <c r="K76" s="47"/>
      <c r="L76" s="184"/>
      <c r="M76" s="185"/>
      <c r="N76" s="185"/>
      <c r="O76" s="185"/>
      <c r="P76" s="185"/>
      <c r="Q76" s="185"/>
    </row>
    <row r="77" spans="1:17" ht="18.75">
      <c r="A77" s="67"/>
      <c r="B77" s="445" t="s">
        <v>227</v>
      </c>
      <c r="C77" s="438"/>
      <c r="D77" s="438"/>
      <c r="E77" s="438"/>
      <c r="F77" s="446"/>
      <c r="G77" s="435">
        <f>L48</f>
        <v>11791.390000000001</v>
      </c>
      <c r="H77" s="447"/>
      <c r="I77" s="435">
        <f>M48</f>
        <v>10546.19</v>
      </c>
      <c r="J77" s="447"/>
      <c r="K77" s="47"/>
      <c r="L77" s="222" t="s">
        <v>225</v>
      </c>
      <c r="M77" s="223">
        <f>G77+H47-I47-I77+M78</f>
        <v>0.003999999998995918</v>
      </c>
      <c r="N77" s="185"/>
      <c r="O77" s="185"/>
      <c r="P77" s="185"/>
      <c r="Q77" s="185"/>
    </row>
    <row r="78" spans="1:17" ht="18.75">
      <c r="A78" s="67"/>
      <c r="B78" s="47"/>
      <c r="C78" s="47"/>
      <c r="D78" s="47"/>
      <c r="E78" s="47"/>
      <c r="F78" s="47"/>
      <c r="G78" s="47"/>
      <c r="H78" s="67"/>
      <c r="I78" s="67"/>
      <c r="J78" s="47"/>
      <c r="K78" s="47"/>
      <c r="L78" s="227" t="s">
        <v>226</v>
      </c>
      <c r="M78" s="185">
        <v>0</v>
      </c>
      <c r="N78" s="185"/>
      <c r="O78" s="185"/>
      <c r="P78" s="185"/>
      <c r="Q78" s="185"/>
    </row>
    <row r="79" spans="1:17" ht="18.75">
      <c r="A79" s="221" t="s">
        <v>242</v>
      </c>
      <c r="B79" s="47"/>
      <c r="C79" s="47"/>
      <c r="D79" s="47"/>
      <c r="E79" s="47"/>
      <c r="F79" s="47"/>
      <c r="G79" s="47"/>
      <c r="H79" s="67"/>
      <c r="I79" s="67"/>
      <c r="J79" s="47"/>
      <c r="K79" s="47"/>
      <c r="L79" s="184"/>
      <c r="M79" s="185"/>
      <c r="N79" s="185"/>
      <c r="O79" s="185"/>
      <c r="P79" s="185"/>
      <c r="Q79" s="185"/>
    </row>
    <row r="80" spans="1:17" ht="18.75">
      <c r="A80" s="187" t="s">
        <v>238</v>
      </c>
      <c r="B80" s="47"/>
      <c r="C80" s="47"/>
      <c r="D80" s="47"/>
      <c r="E80" s="47"/>
      <c r="F80" s="47"/>
      <c r="G80" s="47"/>
      <c r="H80" s="67"/>
      <c r="I80" s="228" t="s">
        <v>31</v>
      </c>
      <c r="J80" s="47"/>
      <c r="K80" s="47"/>
      <c r="L80" s="184"/>
      <c r="M80" s="185"/>
      <c r="N80" s="185"/>
      <c r="O80" s="186"/>
      <c r="P80" s="186"/>
      <c r="Q80" s="185"/>
    </row>
    <row r="81" spans="1:17" ht="18.75">
      <c r="A81" s="187" t="s">
        <v>213</v>
      </c>
      <c r="B81" s="47"/>
      <c r="C81" s="47"/>
      <c r="D81" s="47"/>
      <c r="E81" s="47"/>
      <c r="G81" s="47"/>
      <c r="H81" s="67"/>
      <c r="I81" s="228" t="s">
        <v>173</v>
      </c>
      <c r="J81" s="47"/>
      <c r="L81" s="184"/>
      <c r="M81" s="185"/>
      <c r="N81" s="185"/>
      <c r="O81" s="185"/>
      <c r="P81" s="185"/>
      <c r="Q81" s="185"/>
    </row>
    <row r="82" spans="8:17" ht="18.75">
      <c r="H82" s="47"/>
      <c r="I82" s="47"/>
      <c r="J82" s="47"/>
      <c r="K82" s="47"/>
      <c r="L82" s="184"/>
      <c r="M82" s="128"/>
      <c r="N82" s="58"/>
      <c r="O82" s="58"/>
      <c r="P82" s="58"/>
      <c r="Q82" s="128"/>
    </row>
    <row r="83" spans="1:17" ht="18.7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58"/>
      <c r="M83" s="128"/>
      <c r="N83" s="58"/>
      <c r="O83" s="58"/>
      <c r="P83" s="58"/>
      <c r="Q83" s="58"/>
    </row>
  </sheetData>
  <sheetProtection password="ECC7" sheet="1" formatCells="0" formatColumns="0" formatRows="0" insertColumns="0" insertRows="0" insertHyperlinks="0" deleteColumns="0" deleteRows="0" sort="0" autoFilter="0" pivotTables="0"/>
  <mergeCells count="35">
    <mergeCell ref="B77:F77"/>
    <mergeCell ref="G77:H77"/>
    <mergeCell ref="I77:J77"/>
    <mergeCell ref="B73:F73"/>
    <mergeCell ref="G73:H73"/>
    <mergeCell ref="I73:J73"/>
    <mergeCell ref="L75:Q75"/>
    <mergeCell ref="G76:H76"/>
    <mergeCell ref="I76:J76"/>
    <mergeCell ref="B68:F68"/>
    <mergeCell ref="G70:H70"/>
    <mergeCell ref="I70:J70"/>
    <mergeCell ref="G71:H71"/>
    <mergeCell ref="I71:J71"/>
    <mergeCell ref="B72:F72"/>
    <mergeCell ref="G72:H72"/>
    <mergeCell ref="I72:J72"/>
    <mergeCell ref="B62:F62"/>
    <mergeCell ref="B63:F63"/>
    <mergeCell ref="B64:F64"/>
    <mergeCell ref="B65:F65"/>
    <mergeCell ref="B66:F66"/>
    <mergeCell ref="B67:F67"/>
    <mergeCell ref="B50:F50"/>
    <mergeCell ref="B53:F53"/>
    <mergeCell ref="B58:F58"/>
    <mergeCell ref="B59:F59"/>
    <mergeCell ref="B60:F60"/>
    <mergeCell ref="B61:F61"/>
    <mergeCell ref="C14:D15"/>
    <mergeCell ref="A35:K36"/>
    <mergeCell ref="W39:AA39"/>
    <mergeCell ref="B47:F47"/>
    <mergeCell ref="B48:F48"/>
    <mergeCell ref="B49:F4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8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D83"/>
  <sheetViews>
    <sheetView view="pageBreakPreview" zoomScale="80" zoomScaleSheetLayoutView="80" zoomScalePageLayoutView="0" workbookViewId="0" topLeftCell="A42">
      <selection activeCell="G72" sqref="G72:H72"/>
    </sheetView>
  </sheetViews>
  <sheetFormatPr defaultColWidth="9.140625" defaultRowHeight="15" outlineLevelCol="1"/>
  <cols>
    <col min="1" max="1" width="6.8515625" style="125" customWidth="1"/>
    <col min="2" max="2" width="10.00390625" style="355" customWidth="1"/>
    <col min="3" max="3" width="12.57421875" style="355" customWidth="1"/>
    <col min="4" max="4" width="10.57421875" style="355" customWidth="1"/>
    <col min="5" max="5" width="10.28125" style="355" customWidth="1"/>
    <col min="6" max="6" width="8.00390625" style="355" customWidth="1"/>
    <col min="7" max="7" width="11.140625" style="355" customWidth="1"/>
    <col min="8" max="8" width="13.00390625" style="355" customWidth="1"/>
    <col min="9" max="9" width="12.00390625" style="355" customWidth="1"/>
    <col min="10" max="10" width="14.28125" style="355" customWidth="1"/>
    <col min="11" max="11" width="18.421875" style="355" customWidth="1"/>
    <col min="12" max="12" width="13.421875" style="355" hidden="1" customWidth="1" outlineLevel="1"/>
    <col min="13" max="13" width="10.00390625" style="355" hidden="1" customWidth="1" outlineLevel="1"/>
    <col min="14" max="14" width="11.421875" style="355" hidden="1" customWidth="1" outlineLevel="1"/>
    <col min="15" max="15" width="10.28125" style="355" hidden="1" customWidth="1" outlineLevel="1"/>
    <col min="16" max="16" width="9.8515625" style="355" hidden="1" customWidth="1" outlineLevel="1"/>
    <col min="17" max="17" width="10.00390625" style="355" hidden="1" customWidth="1" outlineLevel="1"/>
    <col min="18" max="18" width="9.57421875" style="355" hidden="1" customWidth="1" outlineLevel="1"/>
    <col min="19" max="19" width="9.140625" style="355" customWidth="1" collapsed="1"/>
    <col min="20" max="20" width="9.28125" style="355" customWidth="1"/>
    <col min="21" max="22" width="9.140625" style="355" customWidth="1"/>
    <col min="23" max="23" width="11.140625" style="355" bestFit="1" customWidth="1"/>
    <col min="24" max="27" width="13.140625" style="355" bestFit="1" customWidth="1"/>
    <col min="28" max="43" width="9.140625" style="355" customWidth="1"/>
    <col min="44" max="44" width="3.7109375" style="355" customWidth="1"/>
    <col min="45" max="16384" width="9.140625" style="355" customWidth="1"/>
  </cols>
  <sheetData>
    <row r="1" spans="1:11" ht="12.75" customHeight="1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.75" hidden="1">
      <c r="A2" s="47"/>
      <c r="B2" s="49" t="s">
        <v>125</v>
      </c>
      <c r="C2" s="49"/>
      <c r="D2" s="49" t="s">
        <v>126</v>
      </c>
      <c r="E2" s="49"/>
      <c r="F2" s="49" t="s">
        <v>127</v>
      </c>
      <c r="G2" s="49"/>
      <c r="H2" s="49"/>
      <c r="I2" s="47"/>
      <c r="J2" s="47"/>
      <c r="K2" s="47"/>
    </row>
    <row r="3" spans="1:11" ht="18.75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.5" customHeight="1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8.75" hidden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8.75" hidden="1">
      <c r="A6" s="47"/>
      <c r="B6" s="50"/>
      <c r="C6" s="51" t="s">
        <v>0</v>
      </c>
      <c r="D6" s="51" t="s">
        <v>1</v>
      </c>
      <c r="E6" s="51"/>
      <c r="F6" s="51" t="s">
        <v>2</v>
      </c>
      <c r="G6" s="51" t="s">
        <v>3</v>
      </c>
      <c r="H6" s="51" t="s">
        <v>4</v>
      </c>
      <c r="I6" s="51" t="s">
        <v>5</v>
      </c>
      <c r="J6" s="51"/>
      <c r="K6" s="52"/>
    </row>
    <row r="7" spans="1:11" ht="18.75" hidden="1">
      <c r="A7" s="47"/>
      <c r="B7" s="50"/>
      <c r="C7" s="51" t="s">
        <v>6</v>
      </c>
      <c r="D7" s="51"/>
      <c r="E7" s="51"/>
      <c r="F7" s="51"/>
      <c r="G7" s="51" t="s">
        <v>7</v>
      </c>
      <c r="H7" s="51" t="s">
        <v>8</v>
      </c>
      <c r="I7" s="51" t="s">
        <v>9</v>
      </c>
      <c r="J7" s="51"/>
      <c r="K7" s="52"/>
    </row>
    <row r="8" spans="1:11" ht="18.75" hidden="1">
      <c r="A8" s="47"/>
      <c r="B8" s="50" t="s">
        <v>128</v>
      </c>
      <c r="C8" s="53">
        <v>48.28</v>
      </c>
      <c r="D8" s="53">
        <v>0</v>
      </c>
      <c r="E8" s="53"/>
      <c r="F8" s="54"/>
      <c r="G8" s="50"/>
      <c r="H8" s="53">
        <v>0</v>
      </c>
      <c r="I8" s="54">
        <v>48.28</v>
      </c>
      <c r="J8" s="50"/>
      <c r="K8" s="55"/>
    </row>
    <row r="9" spans="1:11" ht="18.75" hidden="1">
      <c r="A9" s="47"/>
      <c r="B9" s="50" t="s">
        <v>11</v>
      </c>
      <c r="C9" s="53">
        <v>4790.06</v>
      </c>
      <c r="D9" s="53">
        <v>3707.55</v>
      </c>
      <c r="E9" s="53"/>
      <c r="F9" s="54">
        <v>2795.32</v>
      </c>
      <c r="G9" s="50"/>
      <c r="H9" s="53">
        <v>2795.32</v>
      </c>
      <c r="I9" s="54">
        <v>5702.29</v>
      </c>
      <c r="J9" s="50"/>
      <c r="K9" s="55"/>
    </row>
    <row r="10" spans="1:11" ht="18.75" hidden="1">
      <c r="A10" s="47"/>
      <c r="B10" s="50" t="s">
        <v>12</v>
      </c>
      <c r="C10" s="50"/>
      <c r="D10" s="53">
        <f>SUM(D8:D9)</f>
        <v>3707.55</v>
      </c>
      <c r="E10" s="53"/>
      <c r="F10" s="50"/>
      <c r="G10" s="50"/>
      <c r="H10" s="53">
        <f>SUM(H8:H9)</f>
        <v>2795.32</v>
      </c>
      <c r="I10" s="50"/>
      <c r="J10" s="50"/>
      <c r="K10" s="55"/>
    </row>
    <row r="11" spans="1:11" ht="18.75" hidden="1">
      <c r="A11" s="47"/>
      <c r="B11" s="47" t="s">
        <v>129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7.5" customHeight="1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8.25" customHeight="1" hidden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8" ht="18.75" hidden="1">
      <c r="A14" s="47"/>
      <c r="B14" s="56" t="s">
        <v>95</v>
      </c>
      <c r="C14" s="416" t="s">
        <v>14</v>
      </c>
      <c r="D14" s="417"/>
      <c r="E14" s="384"/>
      <c r="F14" s="51"/>
      <c r="G14" s="51"/>
      <c r="H14" s="51"/>
      <c r="I14" s="51" t="s">
        <v>17</v>
      </c>
      <c r="J14" s="55"/>
      <c r="K14" s="55"/>
      <c r="L14" s="58"/>
      <c r="M14" s="58"/>
      <c r="N14" s="58"/>
      <c r="O14" s="58"/>
      <c r="P14" s="58"/>
      <c r="Q14" s="58"/>
      <c r="R14" s="58"/>
    </row>
    <row r="15" spans="1:18" ht="14.25" customHeight="1" hidden="1">
      <c r="A15" s="47"/>
      <c r="B15" s="59"/>
      <c r="C15" s="418"/>
      <c r="D15" s="419"/>
      <c r="E15" s="385"/>
      <c r="F15" s="51"/>
      <c r="G15" s="51"/>
      <c r="H15" s="51" t="s">
        <v>105</v>
      </c>
      <c r="I15" s="51"/>
      <c r="J15" s="55"/>
      <c r="K15" s="55"/>
      <c r="L15" s="58"/>
      <c r="M15" s="58"/>
      <c r="N15" s="58"/>
      <c r="O15" s="58"/>
      <c r="P15" s="58"/>
      <c r="Q15" s="58"/>
      <c r="R15" s="58"/>
    </row>
    <row r="16" spans="1:18" ht="3.75" customHeight="1" hidden="1">
      <c r="A16" s="47"/>
      <c r="B16" s="61"/>
      <c r="C16" s="50"/>
      <c r="D16" s="50"/>
      <c r="E16" s="50"/>
      <c r="F16" s="50"/>
      <c r="G16" s="50"/>
      <c r="H16" s="50"/>
      <c r="I16" s="50"/>
      <c r="J16" s="55"/>
      <c r="K16" s="55"/>
      <c r="L16" s="58"/>
      <c r="M16" s="58"/>
      <c r="N16" s="58"/>
      <c r="O16" s="58"/>
      <c r="P16" s="58"/>
      <c r="Q16" s="58"/>
      <c r="R16" s="58"/>
    </row>
    <row r="17" spans="1:18" ht="13.5" customHeight="1" hidden="1">
      <c r="A17" s="47"/>
      <c r="B17" s="50"/>
      <c r="C17" s="50"/>
      <c r="D17" s="50"/>
      <c r="E17" s="50"/>
      <c r="F17" s="50"/>
      <c r="G17" s="50"/>
      <c r="H17" s="50"/>
      <c r="I17" s="50"/>
      <c r="J17" s="55"/>
      <c r="K17" s="55"/>
      <c r="L17" s="58"/>
      <c r="M17" s="58"/>
      <c r="N17" s="58"/>
      <c r="O17" s="58"/>
      <c r="P17" s="58"/>
      <c r="Q17" s="58"/>
      <c r="R17" s="58"/>
    </row>
    <row r="18" spans="1:18" ht="0.75" customHeight="1" hidden="1">
      <c r="A18" s="47"/>
      <c r="B18" s="50"/>
      <c r="C18" s="50"/>
      <c r="D18" s="50"/>
      <c r="E18" s="50"/>
      <c r="F18" s="50"/>
      <c r="G18" s="50"/>
      <c r="H18" s="50"/>
      <c r="I18" s="50"/>
      <c r="J18" s="55"/>
      <c r="K18" s="55"/>
      <c r="L18" s="58"/>
      <c r="M18" s="58"/>
      <c r="N18" s="58"/>
      <c r="O18" s="58"/>
      <c r="P18" s="58"/>
      <c r="Q18" s="58"/>
      <c r="R18" s="58"/>
    </row>
    <row r="19" spans="1:18" ht="14.25" customHeight="1" hidden="1" thickBot="1">
      <c r="A19" s="47"/>
      <c r="B19" s="50"/>
      <c r="C19" s="50"/>
      <c r="D19" s="50"/>
      <c r="E19" s="50"/>
      <c r="F19" s="50"/>
      <c r="G19" s="50"/>
      <c r="H19" s="50"/>
      <c r="I19" s="50"/>
      <c r="J19" s="55"/>
      <c r="K19" s="55"/>
      <c r="L19" s="58"/>
      <c r="M19" s="58"/>
      <c r="N19" s="58"/>
      <c r="O19" s="58"/>
      <c r="P19" s="58"/>
      <c r="Q19" s="58"/>
      <c r="R19" s="58"/>
    </row>
    <row r="20" spans="1:18" ht="0.75" customHeight="1" hidden="1">
      <c r="A20" s="47"/>
      <c r="B20" s="50"/>
      <c r="C20" s="50"/>
      <c r="D20" s="50"/>
      <c r="E20" s="50"/>
      <c r="F20" s="50"/>
      <c r="G20" s="50"/>
      <c r="H20" s="50"/>
      <c r="I20" s="50"/>
      <c r="J20" s="55"/>
      <c r="K20" s="55"/>
      <c r="L20" s="58"/>
      <c r="M20" s="58"/>
      <c r="N20" s="58"/>
      <c r="O20" s="58"/>
      <c r="P20" s="58"/>
      <c r="Q20" s="58"/>
      <c r="R20" s="58"/>
    </row>
    <row r="21" spans="1:18" ht="19.5" hidden="1" thickBot="1">
      <c r="A21" s="47"/>
      <c r="B21" s="50"/>
      <c r="C21" s="50"/>
      <c r="D21" s="50"/>
      <c r="E21" s="50"/>
      <c r="F21" s="50"/>
      <c r="G21" s="62" t="s">
        <v>130</v>
      </c>
      <c r="H21" s="63" t="s">
        <v>85</v>
      </c>
      <c r="I21" s="50"/>
      <c r="J21" s="55"/>
      <c r="K21" s="55"/>
      <c r="L21" s="58"/>
      <c r="M21" s="58"/>
      <c r="N21" s="58"/>
      <c r="O21" s="58"/>
      <c r="P21" s="58"/>
      <c r="Q21" s="58"/>
      <c r="R21" s="58"/>
    </row>
    <row r="22" spans="1:18" ht="18.75" hidden="1">
      <c r="A22" s="47"/>
      <c r="B22" s="64" t="s">
        <v>63</v>
      </c>
      <c r="C22" s="64"/>
      <c r="D22" s="64"/>
      <c r="E22" s="64"/>
      <c r="F22" s="53"/>
      <c r="G22" s="50">
        <v>347.8</v>
      </c>
      <c r="H22" s="50">
        <v>7.55</v>
      </c>
      <c r="I22" s="54">
        <f>G22*H22</f>
        <v>2625.89</v>
      </c>
      <c r="J22" s="55"/>
      <c r="K22" s="55"/>
      <c r="L22" s="58"/>
      <c r="M22" s="58"/>
      <c r="N22" s="58"/>
      <c r="O22" s="58"/>
      <c r="P22" s="58"/>
      <c r="Q22" s="58"/>
      <c r="R22" s="58"/>
    </row>
    <row r="23" spans="1:18" ht="18.75" hidden="1">
      <c r="A23" s="47"/>
      <c r="B23" s="64" t="s">
        <v>64</v>
      </c>
      <c r="C23" s="64"/>
      <c r="D23" s="64"/>
      <c r="E23" s="64"/>
      <c r="F23" s="50"/>
      <c r="G23" s="50"/>
      <c r="H23" s="50"/>
      <c r="I23" s="50"/>
      <c r="J23" s="55"/>
      <c r="K23" s="55"/>
      <c r="L23" s="58"/>
      <c r="M23" s="58"/>
      <c r="N23" s="58"/>
      <c r="O23" s="58"/>
      <c r="P23" s="58"/>
      <c r="Q23" s="58"/>
      <c r="R23" s="58"/>
    </row>
    <row r="24" spans="1:18" ht="2.25" customHeight="1" hidden="1">
      <c r="A24" s="47"/>
      <c r="B24" s="64" t="s">
        <v>65</v>
      </c>
      <c r="C24" s="64" t="s">
        <v>66</v>
      </c>
      <c r="D24" s="64"/>
      <c r="E24" s="64"/>
      <c r="F24" s="50"/>
      <c r="G24" s="50"/>
      <c r="H24" s="50"/>
      <c r="I24" s="50"/>
      <c r="J24" s="55"/>
      <c r="K24" s="55"/>
      <c r="L24" s="58"/>
      <c r="M24" s="58"/>
      <c r="N24" s="58"/>
      <c r="O24" s="58"/>
      <c r="P24" s="58"/>
      <c r="Q24" s="58"/>
      <c r="R24" s="58"/>
    </row>
    <row r="25" spans="1:18" ht="14.25" customHeight="1" hidden="1">
      <c r="A25" s="47"/>
      <c r="B25" s="64" t="s">
        <v>67</v>
      </c>
      <c r="C25" s="64"/>
      <c r="D25" s="64"/>
      <c r="E25" s="64"/>
      <c r="F25" s="50"/>
      <c r="G25" s="50"/>
      <c r="H25" s="50"/>
      <c r="I25" s="50"/>
      <c r="J25" s="55"/>
      <c r="K25" s="55"/>
      <c r="L25" s="58"/>
      <c r="M25" s="58"/>
      <c r="N25" s="58"/>
      <c r="O25" s="58"/>
      <c r="P25" s="58"/>
      <c r="Q25" s="58"/>
      <c r="R25" s="58"/>
    </row>
    <row r="26" spans="1:18" ht="18.75" hidden="1">
      <c r="A26" s="47"/>
      <c r="B26" s="50"/>
      <c r="C26" s="50"/>
      <c r="D26" s="50"/>
      <c r="E26" s="50"/>
      <c r="F26" s="50"/>
      <c r="G26" s="50"/>
      <c r="H26" s="50"/>
      <c r="I26" s="50"/>
      <c r="J26" s="55"/>
      <c r="K26" s="55"/>
      <c r="L26" s="58"/>
      <c r="M26" s="58"/>
      <c r="N26" s="58"/>
      <c r="O26" s="58"/>
      <c r="P26" s="58"/>
      <c r="Q26" s="58"/>
      <c r="R26" s="58"/>
    </row>
    <row r="27" spans="1:18" ht="0.75" customHeight="1" hidden="1">
      <c r="A27" s="47"/>
      <c r="B27" s="50"/>
      <c r="C27" s="50"/>
      <c r="D27" s="50"/>
      <c r="E27" s="50"/>
      <c r="F27" s="50"/>
      <c r="G27" s="50"/>
      <c r="H27" s="50"/>
      <c r="I27" s="50"/>
      <c r="J27" s="55"/>
      <c r="K27" s="55"/>
      <c r="L27" s="58"/>
      <c r="M27" s="58"/>
      <c r="N27" s="58"/>
      <c r="O27" s="58"/>
      <c r="P27" s="58"/>
      <c r="Q27" s="58"/>
      <c r="R27" s="58"/>
    </row>
    <row r="28" spans="1:18" ht="3.75" customHeight="1" hidden="1">
      <c r="A28" s="47"/>
      <c r="B28" s="50"/>
      <c r="C28" s="50"/>
      <c r="D28" s="50"/>
      <c r="E28" s="50"/>
      <c r="F28" s="50"/>
      <c r="G28" s="50"/>
      <c r="H28" s="50"/>
      <c r="I28" s="50"/>
      <c r="J28" s="55"/>
      <c r="K28" s="55"/>
      <c r="L28" s="58"/>
      <c r="M28" s="58"/>
      <c r="N28" s="58"/>
      <c r="O28" s="58"/>
      <c r="P28" s="58"/>
      <c r="Q28" s="58"/>
      <c r="R28" s="58"/>
    </row>
    <row r="29" spans="1:18" ht="18.75" hidden="1">
      <c r="A29" s="47"/>
      <c r="B29" s="50"/>
      <c r="C29" s="50"/>
      <c r="D29" s="50"/>
      <c r="E29" s="50"/>
      <c r="F29" s="50"/>
      <c r="G29" s="50"/>
      <c r="H29" s="50"/>
      <c r="I29" s="50"/>
      <c r="J29" s="55"/>
      <c r="K29" s="55"/>
      <c r="L29" s="58"/>
      <c r="M29" s="58"/>
      <c r="N29" s="58"/>
      <c r="O29" s="58"/>
      <c r="P29" s="58"/>
      <c r="Q29" s="58"/>
      <c r="R29" s="58"/>
    </row>
    <row r="30" spans="1:18" ht="0.75" customHeight="1" hidden="1">
      <c r="A30" s="47"/>
      <c r="B30" s="50"/>
      <c r="C30" s="50"/>
      <c r="D30" s="50"/>
      <c r="E30" s="50"/>
      <c r="F30" s="50"/>
      <c r="G30" s="50"/>
      <c r="H30" s="50"/>
      <c r="I30" s="50"/>
      <c r="J30" s="55"/>
      <c r="K30" s="55"/>
      <c r="L30" s="58"/>
      <c r="M30" s="58"/>
      <c r="N30" s="58"/>
      <c r="O30" s="58"/>
      <c r="P30" s="58"/>
      <c r="Q30" s="58"/>
      <c r="R30" s="58"/>
    </row>
    <row r="31" spans="1:18" ht="18.75" hidden="1">
      <c r="A31" s="47"/>
      <c r="B31" s="50"/>
      <c r="C31" s="50"/>
      <c r="D31" s="50"/>
      <c r="E31" s="50"/>
      <c r="F31" s="50"/>
      <c r="G31" s="50"/>
      <c r="H31" s="50"/>
      <c r="I31" s="50"/>
      <c r="J31" s="55"/>
      <c r="K31" s="55"/>
      <c r="L31" s="58"/>
      <c r="M31" s="58"/>
      <c r="N31" s="58"/>
      <c r="O31" s="58"/>
      <c r="P31" s="58"/>
      <c r="Q31" s="58"/>
      <c r="R31" s="58"/>
    </row>
    <row r="32" spans="1:18" ht="18.75" hidden="1">
      <c r="A32" s="47"/>
      <c r="B32" s="50"/>
      <c r="C32" s="50"/>
      <c r="D32" s="50"/>
      <c r="E32" s="50"/>
      <c r="F32" s="50"/>
      <c r="G32" s="50"/>
      <c r="H32" s="50"/>
      <c r="I32" s="50"/>
      <c r="J32" s="55"/>
      <c r="K32" s="55"/>
      <c r="L32" s="58"/>
      <c r="M32" s="58"/>
      <c r="N32" s="58"/>
      <c r="O32" s="58"/>
      <c r="P32" s="58"/>
      <c r="Q32" s="58"/>
      <c r="R32" s="58"/>
    </row>
    <row r="33" spans="1:18" ht="18.75" hidden="1">
      <c r="A33" s="47"/>
      <c r="B33" s="50"/>
      <c r="C33" s="50"/>
      <c r="D33" s="50"/>
      <c r="E33" s="50"/>
      <c r="F33" s="50"/>
      <c r="G33" s="51"/>
      <c r="H33" s="51"/>
      <c r="I33" s="65"/>
      <c r="J33" s="55"/>
      <c r="K33" s="55"/>
      <c r="L33" s="58"/>
      <c r="M33" s="58"/>
      <c r="N33" s="58"/>
      <c r="O33" s="58"/>
      <c r="P33" s="58"/>
      <c r="Q33" s="58"/>
      <c r="R33" s="58"/>
    </row>
    <row r="34" spans="1:18" ht="18.75" hidden="1">
      <c r="A34" s="47"/>
      <c r="B34" s="50"/>
      <c r="C34" s="50"/>
      <c r="D34" s="50"/>
      <c r="E34" s="50"/>
      <c r="F34" s="50"/>
      <c r="G34" s="50"/>
      <c r="H34" s="50" t="s">
        <v>18</v>
      </c>
      <c r="I34" s="66">
        <f>SUM(I17:I33)</f>
        <v>2625.89</v>
      </c>
      <c r="J34" s="55"/>
      <c r="K34" s="55"/>
      <c r="L34" s="58"/>
      <c r="M34" s="58"/>
      <c r="N34" s="58"/>
      <c r="O34" s="58"/>
      <c r="P34" s="58"/>
      <c r="Q34" s="58"/>
      <c r="R34" s="58"/>
    </row>
    <row r="35" spans="1:11" ht="15">
      <c r="A35" s="420" t="s">
        <v>131</v>
      </c>
      <c r="B35" s="420"/>
      <c r="C35" s="420"/>
      <c r="D35" s="420"/>
      <c r="E35" s="420"/>
      <c r="F35" s="420"/>
      <c r="G35" s="420"/>
      <c r="H35" s="420"/>
      <c r="I35" s="420"/>
      <c r="J35" s="420"/>
      <c r="K35" s="420"/>
    </row>
    <row r="36" spans="1:30" ht="15">
      <c r="A36" s="420"/>
      <c r="B36" s="420"/>
      <c r="C36" s="420"/>
      <c r="D36" s="420"/>
      <c r="E36" s="420"/>
      <c r="F36" s="420"/>
      <c r="G36" s="420"/>
      <c r="H36" s="420"/>
      <c r="I36" s="420"/>
      <c r="J36" s="420"/>
      <c r="K36" s="420"/>
      <c r="V36" s="58"/>
      <c r="W36" s="58"/>
      <c r="X36" s="58"/>
      <c r="Y36" s="58"/>
      <c r="Z36" s="58"/>
      <c r="AA36" s="58"/>
      <c r="AB36" s="58"/>
      <c r="AC36" s="58"/>
      <c r="AD36" s="58"/>
    </row>
    <row r="37" spans="1:30" ht="18.75" hidden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V37" s="58"/>
      <c r="W37" s="58"/>
      <c r="X37" s="58"/>
      <c r="Y37" s="58"/>
      <c r="Z37" s="58"/>
      <c r="AA37" s="58"/>
      <c r="AB37" s="58"/>
      <c r="AC37" s="58"/>
      <c r="AD37" s="58"/>
    </row>
    <row r="38" spans="1:30" ht="18.75" hidden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V38" s="58"/>
      <c r="W38" s="58"/>
      <c r="X38" s="58"/>
      <c r="Y38" s="58"/>
      <c r="Z38" s="58"/>
      <c r="AA38" s="58"/>
      <c r="AB38" s="58"/>
      <c r="AC38" s="58"/>
      <c r="AD38" s="58"/>
    </row>
    <row r="39" spans="1:30" ht="18.75">
      <c r="A39" s="67"/>
      <c r="B39" s="68"/>
      <c r="C39" s="68"/>
      <c r="D39" s="68"/>
      <c r="E39" s="68"/>
      <c r="F39" s="68"/>
      <c r="G39" s="68"/>
      <c r="H39" s="67"/>
      <c r="I39" s="67"/>
      <c r="J39" s="47"/>
      <c r="K39" s="47"/>
      <c r="V39" s="58"/>
      <c r="W39" s="464"/>
      <c r="X39" s="464"/>
      <c r="Y39" s="464"/>
      <c r="Z39" s="464"/>
      <c r="AA39" s="464"/>
      <c r="AB39" s="58"/>
      <c r="AC39" s="58"/>
      <c r="AD39" s="58"/>
    </row>
    <row r="40" spans="1:30" ht="18.75">
      <c r="A40" s="67"/>
      <c r="B40" s="67" t="s">
        <v>132</v>
      </c>
      <c r="C40" s="68"/>
      <c r="D40" s="68"/>
      <c r="E40" s="68"/>
      <c r="F40" s="68"/>
      <c r="G40" s="67"/>
      <c r="H40" s="68"/>
      <c r="I40" s="67"/>
      <c r="J40" s="47"/>
      <c r="K40" s="47"/>
      <c r="V40" s="262"/>
      <c r="W40" s="263"/>
      <c r="X40" s="263"/>
      <c r="Y40" s="263"/>
      <c r="Z40" s="263"/>
      <c r="AA40" s="263"/>
      <c r="AB40" s="58"/>
      <c r="AC40" s="58"/>
      <c r="AD40" s="58"/>
    </row>
    <row r="41" spans="1:30" ht="18.75">
      <c r="A41" s="67"/>
      <c r="B41" s="68" t="s">
        <v>133</v>
      </c>
      <c r="C41" s="67" t="s">
        <v>239</v>
      </c>
      <c r="D41" s="67"/>
      <c r="E41" s="67"/>
      <c r="F41" s="68"/>
      <c r="G41" s="67"/>
      <c r="H41" s="68"/>
      <c r="I41" s="67"/>
      <c r="J41" s="47"/>
      <c r="K41" s="47"/>
      <c r="V41" s="264"/>
      <c r="W41" s="265"/>
      <c r="X41" s="265"/>
      <c r="Y41" s="265"/>
      <c r="Z41" s="265"/>
      <c r="AA41" s="265"/>
      <c r="AB41" s="58"/>
      <c r="AC41" s="58"/>
      <c r="AD41" s="58"/>
    </row>
    <row r="42" spans="1:30" ht="18.75">
      <c r="A42" s="67"/>
      <c r="B42" s="68" t="s">
        <v>135</v>
      </c>
      <c r="C42" s="69">
        <v>366.4</v>
      </c>
      <c r="D42" s="67" t="s">
        <v>136</v>
      </c>
      <c r="E42" s="67"/>
      <c r="F42" s="68"/>
      <c r="G42" s="67"/>
      <c r="H42" s="68"/>
      <c r="I42" s="67"/>
      <c r="J42" s="47"/>
      <c r="K42" s="47"/>
      <c r="V42" s="264"/>
      <c r="W42" s="266"/>
      <c r="X42" s="266"/>
      <c r="Y42" s="266"/>
      <c r="Z42" s="265"/>
      <c r="AA42" s="266"/>
      <c r="AB42" s="58"/>
      <c r="AC42" s="58"/>
      <c r="AD42" s="58"/>
    </row>
    <row r="43" spans="1:30" ht="18" customHeight="1">
      <c r="A43" s="67"/>
      <c r="B43" s="68" t="s">
        <v>137</v>
      </c>
      <c r="C43" s="70" t="s">
        <v>215</v>
      </c>
      <c r="D43" s="67" t="s">
        <v>251</v>
      </c>
      <c r="E43" s="67"/>
      <c r="F43" s="67"/>
      <c r="G43" s="68"/>
      <c r="H43" s="68"/>
      <c r="I43" s="67"/>
      <c r="J43" s="47"/>
      <c r="K43" s="47"/>
      <c r="V43" s="264"/>
      <c r="W43" s="266"/>
      <c r="X43" s="266"/>
      <c r="Y43" s="266"/>
      <c r="Z43" s="265"/>
      <c r="AA43" s="267"/>
      <c r="AB43" s="58"/>
      <c r="AC43" s="58"/>
      <c r="AD43" s="58"/>
    </row>
    <row r="44" spans="1:30" ht="18" customHeight="1">
      <c r="A44" s="67"/>
      <c r="B44" s="68"/>
      <c r="C44" s="70"/>
      <c r="D44" s="67"/>
      <c r="E44" s="67"/>
      <c r="F44" s="67"/>
      <c r="G44" s="68"/>
      <c r="H44" s="68"/>
      <c r="I44" s="67"/>
      <c r="J44" s="47"/>
      <c r="K44" s="47"/>
      <c r="V44" s="264"/>
      <c r="W44" s="266"/>
      <c r="X44" s="268"/>
      <c r="Y44" s="268"/>
      <c r="Z44" s="265"/>
      <c r="AA44" s="269"/>
      <c r="AB44" s="58"/>
      <c r="AC44" s="58"/>
      <c r="AD44" s="58"/>
    </row>
    <row r="45" spans="1:30" s="77" customFormat="1" ht="56.25">
      <c r="A45" s="71"/>
      <c r="B45" s="72"/>
      <c r="C45" s="73"/>
      <c r="D45" s="71"/>
      <c r="E45" s="71"/>
      <c r="F45" s="71"/>
      <c r="G45" s="74" t="s">
        <v>140</v>
      </c>
      <c r="H45" s="75" t="s">
        <v>1</v>
      </c>
      <c r="I45" s="75" t="s">
        <v>2</v>
      </c>
      <c r="J45" s="76" t="s">
        <v>141</v>
      </c>
      <c r="K45" s="76" t="s">
        <v>142</v>
      </c>
      <c r="V45" s="264"/>
      <c r="W45" s="266"/>
      <c r="X45" s="266"/>
      <c r="Y45" s="266"/>
      <c r="Z45" s="265"/>
      <c r="AA45" s="267"/>
      <c r="AB45" s="227"/>
      <c r="AC45" s="227"/>
      <c r="AD45" s="227"/>
    </row>
    <row r="46" spans="1:30" ht="18.75">
      <c r="A46" s="67"/>
      <c r="B46" s="68"/>
      <c r="C46" s="70"/>
      <c r="D46" s="67"/>
      <c r="E46" s="67"/>
      <c r="F46" s="67"/>
      <c r="G46" s="78" t="s">
        <v>25</v>
      </c>
      <c r="H46" s="78" t="s">
        <v>25</v>
      </c>
      <c r="I46" s="78" t="s">
        <v>25</v>
      </c>
      <c r="J46" s="79"/>
      <c r="K46" s="79"/>
      <c r="V46" s="264"/>
      <c r="W46" s="266"/>
      <c r="X46" s="266"/>
      <c r="Y46" s="266"/>
      <c r="Z46" s="265"/>
      <c r="AA46" s="267"/>
      <c r="AB46" s="58"/>
      <c r="AC46" s="58"/>
      <c r="AD46" s="58"/>
    </row>
    <row r="47" spans="1:30" ht="33" customHeight="1">
      <c r="A47" s="67"/>
      <c r="B47" s="421" t="s">
        <v>143</v>
      </c>
      <c r="C47" s="421"/>
      <c r="D47" s="421"/>
      <c r="E47" s="421"/>
      <c r="F47" s="421"/>
      <c r="G47" s="80">
        <f>G49+G50</f>
        <v>14.36</v>
      </c>
      <c r="H47" s="337">
        <f>H49+H50</f>
        <v>5261.503999999999</v>
      </c>
      <c r="I47" s="337">
        <f>I49+I50</f>
        <v>6641.889999999999</v>
      </c>
      <c r="J47" s="337">
        <f>J49+J50</f>
        <v>2682.048</v>
      </c>
      <c r="K47" s="337">
        <f>K49+K50</f>
        <v>3959.8419999999996</v>
      </c>
      <c r="L47" s="226" t="s">
        <v>223</v>
      </c>
      <c r="M47" s="226" t="s">
        <v>224</v>
      </c>
      <c r="N47" s="316" t="s">
        <v>233</v>
      </c>
      <c r="O47" s="316" t="s">
        <v>234</v>
      </c>
      <c r="P47" s="316" t="s">
        <v>183</v>
      </c>
      <c r="Q47" s="316" t="s">
        <v>235</v>
      </c>
      <c r="R47" s="316" t="s">
        <v>236</v>
      </c>
      <c r="V47" s="264"/>
      <c r="W47" s="266"/>
      <c r="X47" s="266"/>
      <c r="Y47" s="266"/>
      <c r="Z47" s="265"/>
      <c r="AA47" s="267"/>
      <c r="AB47" s="58"/>
      <c r="AC47" s="58"/>
      <c r="AD47" s="58"/>
    </row>
    <row r="48" spans="1:30" ht="18" customHeight="1">
      <c r="A48" s="67"/>
      <c r="B48" s="422" t="s">
        <v>147</v>
      </c>
      <c r="C48" s="423"/>
      <c r="D48" s="423"/>
      <c r="E48" s="423"/>
      <c r="F48" s="424"/>
      <c r="G48" s="80"/>
      <c r="H48" s="84"/>
      <c r="I48" s="84"/>
      <c r="J48" s="79"/>
      <c r="K48" s="79"/>
      <c r="L48" s="310">
        <v>10546.19</v>
      </c>
      <c r="M48" s="310">
        <v>9165.800000000001</v>
      </c>
      <c r="N48" s="225">
        <v>6641.889999999999</v>
      </c>
      <c r="O48" s="225">
        <v>0</v>
      </c>
      <c r="P48" s="225">
        <v>0</v>
      </c>
      <c r="Q48" s="225">
        <v>0</v>
      </c>
      <c r="R48" s="225">
        <v>324.27</v>
      </c>
      <c r="V48" s="264"/>
      <c r="W48" s="266"/>
      <c r="X48" s="266"/>
      <c r="Y48" s="266"/>
      <c r="Z48" s="265"/>
      <c r="AA48" s="267"/>
      <c r="AB48" s="58"/>
      <c r="AC48" s="58"/>
      <c r="AD48" s="58"/>
    </row>
    <row r="49" spans="1:30" ht="18" customHeight="1">
      <c r="A49" s="67"/>
      <c r="B49" s="425" t="s">
        <v>11</v>
      </c>
      <c r="C49" s="425"/>
      <c r="D49" s="425"/>
      <c r="E49" s="425"/>
      <c r="F49" s="425"/>
      <c r="G49" s="80">
        <f>G59</f>
        <v>7.32</v>
      </c>
      <c r="H49" s="84">
        <f>G49*C42</f>
        <v>2682.048</v>
      </c>
      <c r="I49" s="107">
        <f>H49</f>
        <v>2682.048</v>
      </c>
      <c r="J49" s="82">
        <f>H59</f>
        <v>2682.048</v>
      </c>
      <c r="K49" s="82">
        <f>I49-J49</f>
        <v>0</v>
      </c>
      <c r="V49" s="264"/>
      <c r="W49" s="266"/>
      <c r="X49" s="266"/>
      <c r="Y49" s="266"/>
      <c r="Z49" s="265"/>
      <c r="AA49" s="267"/>
      <c r="AB49" s="58"/>
      <c r="AC49" s="58"/>
      <c r="AD49" s="58"/>
    </row>
    <row r="50" spans="1:30" ht="18.75">
      <c r="A50" s="67"/>
      <c r="B50" s="425" t="s">
        <v>27</v>
      </c>
      <c r="C50" s="425"/>
      <c r="D50" s="425"/>
      <c r="E50" s="425"/>
      <c r="F50" s="425"/>
      <c r="G50" s="80">
        <v>7.04</v>
      </c>
      <c r="H50" s="84">
        <f>G50*C42</f>
        <v>2579.4559999999997</v>
      </c>
      <c r="I50" s="107">
        <f>N48+O48-I49</f>
        <v>3959.8419999999996</v>
      </c>
      <c r="J50" s="82">
        <f>H64</f>
        <v>0</v>
      </c>
      <c r="K50" s="82">
        <f>I50-J50</f>
        <v>3959.8419999999996</v>
      </c>
      <c r="V50" s="264"/>
      <c r="W50" s="266"/>
      <c r="X50" s="266"/>
      <c r="Y50" s="266"/>
      <c r="Z50" s="265"/>
      <c r="AA50" s="267"/>
      <c r="AB50" s="58"/>
      <c r="AC50" s="58"/>
      <c r="AD50" s="58"/>
    </row>
    <row r="51" spans="1:30" ht="39" customHeight="1">
      <c r="A51" s="67"/>
      <c r="B51" s="47"/>
      <c r="C51" s="47"/>
      <c r="D51" s="47"/>
      <c r="E51" s="47"/>
      <c r="F51" s="47"/>
      <c r="G51" s="47"/>
      <c r="H51" s="47"/>
      <c r="I51" s="47"/>
      <c r="J51" s="47"/>
      <c r="K51" s="47"/>
      <c r="V51" s="264"/>
      <c r="W51" s="266"/>
      <c r="X51" s="266"/>
      <c r="Y51" s="266"/>
      <c r="Z51" s="265"/>
      <c r="AA51" s="267"/>
      <c r="AB51" s="58"/>
      <c r="AC51" s="58"/>
      <c r="AD51" s="58"/>
    </row>
    <row r="52" spans="1:30" ht="18" customHeight="1">
      <c r="A52" s="47"/>
      <c r="B52" s="68"/>
      <c r="C52" s="70"/>
      <c r="D52" s="67"/>
      <c r="E52" s="67"/>
      <c r="F52" s="67"/>
      <c r="G52" s="140" t="s">
        <v>178</v>
      </c>
      <c r="H52" s="140" t="s">
        <v>1</v>
      </c>
      <c r="I52" s="140" t="s">
        <v>2</v>
      </c>
      <c r="J52" s="141" t="s">
        <v>179</v>
      </c>
      <c r="K52" s="141" t="s">
        <v>221</v>
      </c>
      <c r="V52" s="264"/>
      <c r="W52" s="266"/>
      <c r="X52" s="266"/>
      <c r="Y52" s="266"/>
      <c r="Z52" s="265"/>
      <c r="AA52" s="267"/>
      <c r="AB52" s="58"/>
      <c r="AC52" s="58"/>
      <c r="AD52" s="58"/>
    </row>
    <row r="53" spans="2:30" s="49" customFormat="1" ht="18" customHeight="1">
      <c r="B53" s="426" t="s">
        <v>177</v>
      </c>
      <c r="C53" s="426"/>
      <c r="D53" s="426"/>
      <c r="E53" s="426"/>
      <c r="F53" s="455"/>
      <c r="G53" s="140">
        <f>'06 16 г'!J53</f>
        <v>324.2699999999998</v>
      </c>
      <c r="H53" s="140">
        <f>P48</f>
        <v>0</v>
      </c>
      <c r="I53" s="140">
        <f>Q48</f>
        <v>0</v>
      </c>
      <c r="J53" s="139">
        <f>G53+H53-I53</f>
        <v>324.2699999999998</v>
      </c>
      <c r="K53" s="139">
        <f>I53</f>
        <v>0</v>
      </c>
      <c r="L53" s="317"/>
      <c r="V53" s="270"/>
      <c r="W53" s="271"/>
      <c r="X53" s="271"/>
      <c r="Y53" s="271"/>
      <c r="Z53" s="271"/>
      <c r="AA53" s="271"/>
      <c r="AB53" s="52"/>
      <c r="AC53" s="52"/>
      <c r="AD53" s="52"/>
    </row>
    <row r="54" spans="1:30" ht="18" customHeight="1">
      <c r="A54" s="47"/>
      <c r="B54" s="90"/>
      <c r="C54" s="90"/>
      <c r="D54" s="167"/>
      <c r="E54" s="167"/>
      <c r="F54" s="167"/>
      <c r="G54" s="91"/>
      <c r="H54" s="92"/>
      <c r="I54" s="92"/>
      <c r="J54" s="93"/>
      <c r="K54" s="244"/>
      <c r="V54" s="58"/>
      <c r="W54" s="58"/>
      <c r="X54" s="58"/>
      <c r="Y54" s="58"/>
      <c r="Z54" s="58"/>
      <c r="AA54" s="58"/>
      <c r="AB54" s="58"/>
      <c r="AC54" s="58"/>
      <c r="AD54" s="58"/>
    </row>
    <row r="55" spans="1:30" ht="38.25" customHeight="1">
      <c r="A55" s="47"/>
      <c r="B55" s="68"/>
      <c r="C55" s="70"/>
      <c r="D55" s="67"/>
      <c r="E55" s="67"/>
      <c r="F55" s="67"/>
      <c r="G55" s="68"/>
      <c r="H55" s="68"/>
      <c r="I55" s="67"/>
      <c r="J55" s="47"/>
      <c r="K55" s="47"/>
      <c r="V55" s="58"/>
      <c r="W55" s="58"/>
      <c r="X55" s="58"/>
      <c r="Y55" s="58"/>
      <c r="Z55" s="58"/>
      <c r="AA55" s="58"/>
      <c r="AB55" s="58"/>
      <c r="AC55" s="58"/>
      <c r="AD55" s="58"/>
    </row>
    <row r="56" spans="1:11" ht="18.75">
      <c r="A56" s="67"/>
      <c r="B56" s="47"/>
      <c r="C56" s="95"/>
      <c r="D56" s="96"/>
      <c r="E56" s="96"/>
      <c r="F56" s="96"/>
      <c r="G56" s="97" t="s">
        <v>140</v>
      </c>
      <c r="H56" s="97" t="s">
        <v>149</v>
      </c>
      <c r="I56" s="67"/>
      <c r="J56" s="47"/>
      <c r="K56" s="47"/>
    </row>
    <row r="57" spans="1:11" ht="18.75">
      <c r="A57" s="67"/>
      <c r="B57" s="47"/>
      <c r="C57" s="95"/>
      <c r="D57" s="96"/>
      <c r="E57" s="96"/>
      <c r="F57" s="96"/>
      <c r="G57" s="78" t="s">
        <v>25</v>
      </c>
      <c r="H57" s="78" t="s">
        <v>25</v>
      </c>
      <c r="I57" s="67"/>
      <c r="J57" s="47"/>
      <c r="K57" s="47"/>
    </row>
    <row r="58" spans="1:12" ht="36.75" customHeight="1">
      <c r="A58" s="98" t="s">
        <v>150</v>
      </c>
      <c r="B58" s="456" t="s">
        <v>176</v>
      </c>
      <c r="C58" s="457"/>
      <c r="D58" s="457"/>
      <c r="E58" s="457"/>
      <c r="F58" s="457"/>
      <c r="G58" s="50"/>
      <c r="H58" s="81">
        <f>ROUND(H59+H64,2)</f>
        <v>2682.05</v>
      </c>
      <c r="I58" s="67"/>
      <c r="J58" s="47"/>
      <c r="K58" s="47"/>
      <c r="L58" s="354"/>
    </row>
    <row r="59" spans="1:12" ht="18.75">
      <c r="A59" s="100" t="s">
        <v>152</v>
      </c>
      <c r="B59" s="428" t="s">
        <v>153</v>
      </c>
      <c r="C59" s="429"/>
      <c r="D59" s="429"/>
      <c r="E59" s="429"/>
      <c r="F59" s="430"/>
      <c r="G59" s="318">
        <f>G60+G61+G62+G63</f>
        <v>7.32</v>
      </c>
      <c r="H59" s="382">
        <f>SUM(H60:H63)</f>
        <v>2682.048</v>
      </c>
      <c r="I59" s="67"/>
      <c r="J59" s="47"/>
      <c r="K59" s="47"/>
      <c r="L59" s="354"/>
    </row>
    <row r="60" spans="1:12" ht="34.5" customHeight="1">
      <c r="A60" s="383" t="s">
        <v>154</v>
      </c>
      <c r="B60" s="431" t="s">
        <v>155</v>
      </c>
      <c r="C60" s="432"/>
      <c r="D60" s="432"/>
      <c r="E60" s="432"/>
      <c r="F60" s="432"/>
      <c r="G60" s="381">
        <v>1.53</v>
      </c>
      <c r="H60" s="382">
        <f>G60*C$42</f>
        <v>560.592</v>
      </c>
      <c r="I60" s="67"/>
      <c r="J60" s="47"/>
      <c r="K60" s="106"/>
      <c r="L60" s="354"/>
    </row>
    <row r="61" spans="1:12" ht="34.5" customHeight="1">
      <c r="A61" s="324" t="s">
        <v>156</v>
      </c>
      <c r="B61" s="465" t="s">
        <v>157</v>
      </c>
      <c r="C61" s="466"/>
      <c r="D61" s="466"/>
      <c r="E61" s="466"/>
      <c r="F61" s="467"/>
      <c r="G61" s="325">
        <v>2.3</v>
      </c>
      <c r="H61" s="382">
        <f>G61*C$42</f>
        <v>842.7199999999999</v>
      </c>
      <c r="I61" s="67"/>
      <c r="J61" s="47"/>
      <c r="K61" s="47"/>
      <c r="L61" s="354"/>
    </row>
    <row r="62" spans="1:13" ht="34.5" customHeight="1">
      <c r="A62" s="324" t="s">
        <v>158</v>
      </c>
      <c r="B62" s="465" t="s">
        <v>159</v>
      </c>
      <c r="C62" s="466"/>
      <c r="D62" s="466"/>
      <c r="E62" s="466"/>
      <c r="F62" s="467"/>
      <c r="G62" s="325">
        <v>1.49</v>
      </c>
      <c r="H62" s="382">
        <f>G62*C$42</f>
        <v>545.9359999999999</v>
      </c>
      <c r="I62" s="67"/>
      <c r="J62" s="47"/>
      <c r="K62" s="47"/>
      <c r="L62" s="354"/>
      <c r="M62" s="354"/>
    </row>
    <row r="63" spans="1:12" ht="18.75" customHeight="1">
      <c r="A63" s="383" t="s">
        <v>160</v>
      </c>
      <c r="B63" s="434" t="s">
        <v>161</v>
      </c>
      <c r="C63" s="434"/>
      <c r="D63" s="434"/>
      <c r="E63" s="434"/>
      <c r="F63" s="434"/>
      <c r="G63" s="97">
        <v>2</v>
      </c>
      <c r="H63" s="382">
        <f>G63*C$42</f>
        <v>732.8</v>
      </c>
      <c r="I63" s="67"/>
      <c r="J63" s="47"/>
      <c r="K63" s="47"/>
      <c r="L63" s="354"/>
    </row>
    <row r="64" spans="1:12" ht="18.75">
      <c r="A64" s="81" t="s">
        <v>162</v>
      </c>
      <c r="B64" s="437" t="s">
        <v>163</v>
      </c>
      <c r="C64" s="438"/>
      <c r="D64" s="438"/>
      <c r="E64" s="438"/>
      <c r="F64" s="438"/>
      <c r="G64" s="81"/>
      <c r="H64" s="81">
        <f>SUM(H65:H68)</f>
        <v>0</v>
      </c>
      <c r="I64" s="67"/>
      <c r="J64" s="47"/>
      <c r="K64" s="47"/>
      <c r="L64" s="354"/>
    </row>
    <row r="65" spans="1:11" ht="18.75" customHeight="1">
      <c r="A65" s="108"/>
      <c r="B65" s="439" t="s">
        <v>182</v>
      </c>
      <c r="C65" s="432"/>
      <c r="D65" s="432"/>
      <c r="E65" s="432"/>
      <c r="F65" s="432"/>
      <c r="G65" s="109"/>
      <c r="H65" s="109"/>
      <c r="I65" s="67"/>
      <c r="J65" s="47"/>
      <c r="K65" s="47"/>
    </row>
    <row r="66" spans="1:11" ht="18.75" customHeight="1">
      <c r="A66" s="108"/>
      <c r="B66" s="468"/>
      <c r="C66" s="441"/>
      <c r="D66" s="441"/>
      <c r="E66" s="441"/>
      <c r="F66" s="442"/>
      <c r="G66" s="107"/>
      <c r="H66" s="110"/>
      <c r="I66" s="67"/>
      <c r="J66" s="47"/>
      <c r="K66" s="47"/>
    </row>
    <row r="67" spans="1:11" ht="15" customHeight="1">
      <c r="A67" s="108"/>
      <c r="B67" s="440"/>
      <c r="C67" s="441"/>
      <c r="D67" s="441"/>
      <c r="E67" s="441"/>
      <c r="F67" s="442"/>
      <c r="G67" s="107"/>
      <c r="H67" s="110"/>
      <c r="I67" s="67"/>
      <c r="J67" s="47"/>
      <c r="K67" s="47"/>
    </row>
    <row r="68" spans="1:11" ht="18.75" customHeight="1">
      <c r="A68" s="108"/>
      <c r="B68" s="440"/>
      <c r="C68" s="441"/>
      <c r="D68" s="441"/>
      <c r="E68" s="441"/>
      <c r="F68" s="442"/>
      <c r="G68" s="107"/>
      <c r="H68" s="110"/>
      <c r="I68" s="67"/>
      <c r="J68" s="47"/>
      <c r="K68" s="47"/>
    </row>
    <row r="69" spans="1:11" ht="18.75">
      <c r="A69" s="108"/>
      <c r="B69" s="111"/>
      <c r="C69" s="112"/>
      <c r="D69" s="112"/>
      <c r="E69" s="112"/>
      <c r="F69" s="112"/>
      <c r="G69" s="114"/>
      <c r="H69" s="67"/>
      <c r="I69" s="67"/>
      <c r="J69" s="47"/>
      <c r="K69" s="47"/>
    </row>
    <row r="70" spans="1:11" ht="18.75">
      <c r="A70" s="108"/>
      <c r="B70" s="111"/>
      <c r="C70" s="112"/>
      <c r="D70" s="112"/>
      <c r="E70" s="112"/>
      <c r="F70" s="112"/>
      <c r="G70" s="443" t="s">
        <v>27</v>
      </c>
      <c r="H70" s="444"/>
      <c r="I70" s="452" t="s">
        <v>148</v>
      </c>
      <c r="J70" s="444"/>
      <c r="K70" s="47"/>
    </row>
    <row r="71" spans="1:11" ht="18.75">
      <c r="A71" s="108"/>
      <c r="B71" s="111"/>
      <c r="C71" s="112"/>
      <c r="D71" s="112"/>
      <c r="E71" s="112"/>
      <c r="F71" s="112"/>
      <c r="G71" s="453" t="s">
        <v>25</v>
      </c>
      <c r="H71" s="454"/>
      <c r="I71" s="453" t="s">
        <v>25</v>
      </c>
      <c r="J71" s="454"/>
      <c r="K71" s="47"/>
    </row>
    <row r="72" spans="1:13" s="58" customFormat="1" ht="18.75">
      <c r="A72" s="108"/>
      <c r="B72" s="461" t="s">
        <v>228</v>
      </c>
      <c r="C72" s="462"/>
      <c r="D72" s="462"/>
      <c r="E72" s="462"/>
      <c r="F72" s="463"/>
      <c r="G72" s="435">
        <f>'06 16 г'!G73:H73</f>
        <v>-35069.01000000001</v>
      </c>
      <c r="H72" s="447"/>
      <c r="I72" s="435">
        <f>'06 16 г'!I73:J73</f>
        <v>0</v>
      </c>
      <c r="J72" s="447"/>
      <c r="K72" s="55"/>
      <c r="L72" s="115" t="s">
        <v>168</v>
      </c>
      <c r="M72" s="115" t="s">
        <v>169</v>
      </c>
    </row>
    <row r="73" spans="1:13" ht="18.75">
      <c r="A73" s="68"/>
      <c r="B73" s="461" t="s">
        <v>229</v>
      </c>
      <c r="C73" s="462"/>
      <c r="D73" s="462"/>
      <c r="E73" s="462"/>
      <c r="F73" s="463"/>
      <c r="G73" s="435">
        <f>G72+I47-H58+K53</f>
        <v>-31109.17000000001</v>
      </c>
      <c r="H73" s="447"/>
      <c r="I73" s="448">
        <f>I72+I53-K53</f>
        <v>0</v>
      </c>
      <c r="J73" s="447"/>
      <c r="K73" s="47"/>
      <c r="L73" s="85">
        <f>G73</f>
        <v>-31109.17000000001</v>
      </c>
      <c r="M73" s="85">
        <f>I73</f>
        <v>0</v>
      </c>
    </row>
    <row r="74" spans="1:11" ht="18.75">
      <c r="A74" s="67"/>
      <c r="B74" s="67"/>
      <c r="C74" s="67"/>
      <c r="D74" s="67"/>
      <c r="E74" s="67"/>
      <c r="F74" s="67"/>
      <c r="G74" s="69"/>
      <c r="H74" s="69"/>
      <c r="I74" s="67"/>
      <c r="J74" s="47"/>
      <c r="K74" s="47"/>
    </row>
    <row r="75" spans="1:17" ht="4.5" customHeight="1">
      <c r="A75" s="67"/>
      <c r="B75" s="47"/>
      <c r="C75" s="47"/>
      <c r="D75" s="47"/>
      <c r="E75" s="47"/>
      <c r="F75" s="47"/>
      <c r="G75" s="116"/>
      <c r="H75" s="117" t="s">
        <v>171</v>
      </c>
      <c r="I75" s="67"/>
      <c r="J75" s="47"/>
      <c r="K75" s="47"/>
      <c r="L75" s="459"/>
      <c r="M75" s="460"/>
      <c r="N75" s="460"/>
      <c r="O75" s="460"/>
      <c r="P75" s="460"/>
      <c r="Q75" s="460"/>
    </row>
    <row r="76" spans="1:17" ht="18.75">
      <c r="A76" s="67"/>
      <c r="B76" s="111"/>
      <c r="C76" s="112"/>
      <c r="D76" s="112"/>
      <c r="E76" s="112"/>
      <c r="F76" s="112"/>
      <c r="G76" s="453" t="s">
        <v>25</v>
      </c>
      <c r="H76" s="454"/>
      <c r="I76" s="453" t="s">
        <v>25</v>
      </c>
      <c r="J76" s="454"/>
      <c r="K76" s="47"/>
      <c r="L76" s="184"/>
      <c r="M76" s="185"/>
      <c r="N76" s="185"/>
      <c r="O76" s="185"/>
      <c r="P76" s="185"/>
      <c r="Q76" s="185"/>
    </row>
    <row r="77" spans="1:17" ht="18.75">
      <c r="A77" s="67"/>
      <c r="B77" s="445" t="s">
        <v>227</v>
      </c>
      <c r="C77" s="438"/>
      <c r="D77" s="438"/>
      <c r="E77" s="438"/>
      <c r="F77" s="446"/>
      <c r="G77" s="435">
        <f>L48</f>
        <v>10546.19</v>
      </c>
      <c r="H77" s="447"/>
      <c r="I77" s="435">
        <f>M48</f>
        <v>9165.800000000001</v>
      </c>
      <c r="J77" s="447"/>
      <c r="K77" s="47"/>
      <c r="L77" s="222" t="s">
        <v>225</v>
      </c>
      <c r="M77" s="223">
        <f>G77+H47-I47-I77+M78</f>
        <v>0.003999999998995918</v>
      </c>
      <c r="N77" s="185"/>
      <c r="O77" s="185"/>
      <c r="P77" s="185"/>
      <c r="Q77" s="185"/>
    </row>
    <row r="78" spans="1:17" ht="18.75">
      <c r="A78" s="67"/>
      <c r="B78" s="47"/>
      <c r="C78" s="47"/>
      <c r="D78" s="47"/>
      <c r="E78" s="47"/>
      <c r="F78" s="47"/>
      <c r="G78" s="47"/>
      <c r="H78" s="67"/>
      <c r="I78" s="67"/>
      <c r="J78" s="47"/>
      <c r="K78" s="47"/>
      <c r="L78" s="227" t="s">
        <v>226</v>
      </c>
      <c r="M78" s="185">
        <v>0</v>
      </c>
      <c r="N78" s="185"/>
      <c r="O78" s="185"/>
      <c r="P78" s="185"/>
      <c r="Q78" s="185"/>
    </row>
    <row r="79" spans="1:17" ht="18.75">
      <c r="A79" s="221" t="s">
        <v>242</v>
      </c>
      <c r="B79" s="47"/>
      <c r="C79" s="47"/>
      <c r="D79" s="47"/>
      <c r="E79" s="47"/>
      <c r="F79" s="47"/>
      <c r="G79" s="47"/>
      <c r="H79" s="67"/>
      <c r="I79" s="67"/>
      <c r="J79" s="47"/>
      <c r="K79" s="47"/>
      <c r="L79" s="184"/>
      <c r="M79" s="185"/>
      <c r="N79" s="185"/>
      <c r="O79" s="185"/>
      <c r="P79" s="185"/>
      <c r="Q79" s="185"/>
    </row>
    <row r="80" spans="1:17" ht="18.75">
      <c r="A80" s="187" t="s">
        <v>238</v>
      </c>
      <c r="B80" s="47"/>
      <c r="C80" s="47"/>
      <c r="D80" s="47"/>
      <c r="E80" s="47"/>
      <c r="F80" s="47"/>
      <c r="G80" s="47"/>
      <c r="H80" s="67"/>
      <c r="I80" s="228" t="s">
        <v>31</v>
      </c>
      <c r="J80" s="47"/>
      <c r="K80" s="47"/>
      <c r="L80" s="184"/>
      <c r="M80" s="185"/>
      <c r="N80" s="185"/>
      <c r="O80" s="186"/>
      <c r="P80" s="186"/>
      <c r="Q80" s="185"/>
    </row>
    <row r="81" spans="1:17" ht="18.75">
      <c r="A81" s="187" t="s">
        <v>213</v>
      </c>
      <c r="B81" s="47"/>
      <c r="C81" s="47"/>
      <c r="D81" s="47"/>
      <c r="E81" s="47"/>
      <c r="G81" s="47"/>
      <c r="H81" s="67"/>
      <c r="I81" s="228" t="s">
        <v>173</v>
      </c>
      <c r="J81" s="47"/>
      <c r="L81" s="184"/>
      <c r="M81" s="185"/>
      <c r="N81" s="185"/>
      <c r="O81" s="185"/>
      <c r="P81" s="185"/>
      <c r="Q81" s="185"/>
    </row>
    <row r="82" spans="8:17" ht="18.75">
      <c r="H82" s="47"/>
      <c r="I82" s="47"/>
      <c r="J82" s="47"/>
      <c r="K82" s="47"/>
      <c r="L82" s="184"/>
      <c r="M82" s="128"/>
      <c r="N82" s="58"/>
      <c r="O82" s="58"/>
      <c r="P82" s="58"/>
      <c r="Q82" s="128"/>
    </row>
    <row r="83" spans="1:17" ht="18.7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58"/>
      <c r="M83" s="128"/>
      <c r="N83" s="58"/>
      <c r="O83" s="58"/>
      <c r="P83" s="58"/>
      <c r="Q83" s="58"/>
    </row>
  </sheetData>
  <sheetProtection password="ECC7" sheet="1" objects="1" scenarios="1" formatCells="0" formatColumns="0" formatRows="0" insertColumns="0" insertRows="0" insertHyperlinks="0" deleteColumns="0" deleteRows="0" sort="0" autoFilter="0" pivotTables="0"/>
  <mergeCells count="35">
    <mergeCell ref="B77:F77"/>
    <mergeCell ref="G77:H77"/>
    <mergeCell ref="I77:J77"/>
    <mergeCell ref="B73:F73"/>
    <mergeCell ref="G73:H73"/>
    <mergeCell ref="I73:J73"/>
    <mergeCell ref="L75:Q75"/>
    <mergeCell ref="G76:H76"/>
    <mergeCell ref="I76:J76"/>
    <mergeCell ref="B68:F68"/>
    <mergeCell ref="G70:H70"/>
    <mergeCell ref="I70:J70"/>
    <mergeCell ref="G71:H71"/>
    <mergeCell ref="I71:J71"/>
    <mergeCell ref="B72:F72"/>
    <mergeCell ref="G72:H72"/>
    <mergeCell ref="I72:J72"/>
    <mergeCell ref="B62:F62"/>
    <mergeCell ref="B63:F63"/>
    <mergeCell ref="B64:F64"/>
    <mergeCell ref="B65:F65"/>
    <mergeCell ref="B66:F66"/>
    <mergeCell ref="B67:F67"/>
    <mergeCell ref="B50:F50"/>
    <mergeCell ref="B53:F53"/>
    <mergeCell ref="B58:F58"/>
    <mergeCell ref="B59:F59"/>
    <mergeCell ref="B60:F60"/>
    <mergeCell ref="B61:F61"/>
    <mergeCell ref="C14:D15"/>
    <mergeCell ref="A35:K36"/>
    <mergeCell ref="W39:AA39"/>
    <mergeCell ref="B47:F47"/>
    <mergeCell ref="B48:F48"/>
    <mergeCell ref="B49:F4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8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D83"/>
  <sheetViews>
    <sheetView view="pageBreakPreview" zoomScale="80" zoomScaleSheetLayoutView="80" zoomScalePageLayoutView="0" workbookViewId="0" topLeftCell="A51">
      <selection activeCell="H66" sqref="H66"/>
    </sheetView>
  </sheetViews>
  <sheetFormatPr defaultColWidth="9.140625" defaultRowHeight="15" outlineLevelCol="1"/>
  <cols>
    <col min="1" max="1" width="6.8515625" style="125" customWidth="1"/>
    <col min="2" max="2" width="10.00390625" style="355" customWidth="1"/>
    <col min="3" max="3" width="12.57421875" style="355" customWidth="1"/>
    <col min="4" max="4" width="10.57421875" style="355" customWidth="1"/>
    <col min="5" max="5" width="10.28125" style="355" customWidth="1"/>
    <col min="6" max="6" width="8.00390625" style="355" customWidth="1"/>
    <col min="7" max="7" width="11.140625" style="355" customWidth="1"/>
    <col min="8" max="8" width="13.00390625" style="355" customWidth="1"/>
    <col min="9" max="9" width="12.00390625" style="355" customWidth="1"/>
    <col min="10" max="10" width="14.28125" style="355" customWidth="1"/>
    <col min="11" max="11" width="18.421875" style="355" customWidth="1"/>
    <col min="12" max="12" width="13.421875" style="355" hidden="1" customWidth="1" outlineLevel="1"/>
    <col min="13" max="13" width="10.00390625" style="355" hidden="1" customWidth="1" outlineLevel="1"/>
    <col min="14" max="14" width="11.421875" style="355" hidden="1" customWidth="1" outlineLevel="1"/>
    <col min="15" max="15" width="10.28125" style="355" hidden="1" customWidth="1" outlineLevel="1"/>
    <col min="16" max="16" width="9.8515625" style="355" hidden="1" customWidth="1" outlineLevel="1"/>
    <col min="17" max="17" width="10.00390625" style="355" hidden="1" customWidth="1" outlineLevel="1"/>
    <col min="18" max="18" width="9.57421875" style="355" hidden="1" customWidth="1" outlineLevel="1"/>
    <col min="19" max="19" width="9.140625" style="355" customWidth="1" collapsed="1"/>
    <col min="20" max="20" width="9.28125" style="355" customWidth="1"/>
    <col min="21" max="22" width="9.140625" style="355" customWidth="1"/>
    <col min="23" max="23" width="11.140625" style="355" bestFit="1" customWidth="1"/>
    <col min="24" max="27" width="13.140625" style="355" bestFit="1" customWidth="1"/>
    <col min="28" max="43" width="9.140625" style="355" customWidth="1"/>
    <col min="44" max="44" width="3.7109375" style="355" customWidth="1"/>
    <col min="45" max="16384" width="9.140625" style="355" customWidth="1"/>
  </cols>
  <sheetData>
    <row r="1" spans="1:11" ht="12.75" customHeight="1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.75" hidden="1">
      <c r="A2" s="47"/>
      <c r="B2" s="49" t="s">
        <v>125</v>
      </c>
      <c r="C2" s="49"/>
      <c r="D2" s="49" t="s">
        <v>126</v>
      </c>
      <c r="E2" s="49"/>
      <c r="F2" s="49" t="s">
        <v>127</v>
      </c>
      <c r="G2" s="49"/>
      <c r="H2" s="49"/>
      <c r="I2" s="47"/>
      <c r="J2" s="47"/>
      <c r="K2" s="47"/>
    </row>
    <row r="3" spans="1:11" ht="18.75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.5" customHeight="1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8.75" hidden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8.75" hidden="1">
      <c r="A6" s="47"/>
      <c r="B6" s="50"/>
      <c r="C6" s="51" t="s">
        <v>0</v>
      </c>
      <c r="D6" s="51" t="s">
        <v>1</v>
      </c>
      <c r="E6" s="51"/>
      <c r="F6" s="51" t="s">
        <v>2</v>
      </c>
      <c r="G6" s="51" t="s">
        <v>3</v>
      </c>
      <c r="H6" s="51" t="s">
        <v>4</v>
      </c>
      <c r="I6" s="51" t="s">
        <v>5</v>
      </c>
      <c r="J6" s="51"/>
      <c r="K6" s="52"/>
    </row>
    <row r="7" spans="1:11" ht="18.75" hidden="1">
      <c r="A7" s="47"/>
      <c r="B7" s="50"/>
      <c r="C7" s="51" t="s">
        <v>6</v>
      </c>
      <c r="D7" s="51"/>
      <c r="E7" s="51"/>
      <c r="F7" s="51"/>
      <c r="G7" s="51" t="s">
        <v>7</v>
      </c>
      <c r="H7" s="51" t="s">
        <v>8</v>
      </c>
      <c r="I7" s="51" t="s">
        <v>9</v>
      </c>
      <c r="J7" s="51"/>
      <c r="K7" s="52"/>
    </row>
    <row r="8" spans="1:11" ht="18.75" hidden="1">
      <c r="A8" s="47"/>
      <c r="B8" s="50" t="s">
        <v>128</v>
      </c>
      <c r="C8" s="53">
        <v>48.28</v>
      </c>
      <c r="D8" s="53">
        <v>0</v>
      </c>
      <c r="E8" s="53"/>
      <c r="F8" s="54"/>
      <c r="G8" s="50"/>
      <c r="H8" s="53">
        <v>0</v>
      </c>
      <c r="I8" s="54">
        <v>48.28</v>
      </c>
      <c r="J8" s="50"/>
      <c r="K8" s="55"/>
    </row>
    <row r="9" spans="1:11" ht="18.75" hidden="1">
      <c r="A9" s="47"/>
      <c r="B9" s="50" t="s">
        <v>11</v>
      </c>
      <c r="C9" s="53">
        <v>4790.06</v>
      </c>
      <c r="D9" s="53">
        <v>3707.55</v>
      </c>
      <c r="E9" s="53"/>
      <c r="F9" s="54">
        <v>2795.32</v>
      </c>
      <c r="G9" s="50"/>
      <c r="H9" s="53">
        <v>2795.32</v>
      </c>
      <c r="I9" s="54">
        <v>5702.29</v>
      </c>
      <c r="J9" s="50"/>
      <c r="K9" s="55"/>
    </row>
    <row r="10" spans="1:11" ht="18.75" hidden="1">
      <c r="A10" s="47"/>
      <c r="B10" s="50" t="s">
        <v>12</v>
      </c>
      <c r="C10" s="50"/>
      <c r="D10" s="53">
        <f>SUM(D8:D9)</f>
        <v>3707.55</v>
      </c>
      <c r="E10" s="53"/>
      <c r="F10" s="50"/>
      <c r="G10" s="50"/>
      <c r="H10" s="53">
        <f>SUM(H8:H9)</f>
        <v>2795.32</v>
      </c>
      <c r="I10" s="50"/>
      <c r="J10" s="50"/>
      <c r="K10" s="55"/>
    </row>
    <row r="11" spans="1:11" ht="18.75" hidden="1">
      <c r="A11" s="47"/>
      <c r="B11" s="47" t="s">
        <v>129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7.5" customHeight="1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8.25" customHeight="1" hidden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8" ht="18.75" hidden="1">
      <c r="A14" s="47"/>
      <c r="B14" s="56" t="s">
        <v>95</v>
      </c>
      <c r="C14" s="416" t="s">
        <v>14</v>
      </c>
      <c r="D14" s="417"/>
      <c r="E14" s="386"/>
      <c r="F14" s="51"/>
      <c r="G14" s="51"/>
      <c r="H14" s="51"/>
      <c r="I14" s="51" t="s">
        <v>17</v>
      </c>
      <c r="J14" s="55"/>
      <c r="K14" s="55"/>
      <c r="L14" s="58"/>
      <c r="M14" s="58"/>
      <c r="N14" s="58"/>
      <c r="O14" s="58"/>
      <c r="P14" s="58"/>
      <c r="Q14" s="58"/>
      <c r="R14" s="58"/>
    </row>
    <row r="15" spans="1:18" ht="14.25" customHeight="1" hidden="1">
      <c r="A15" s="47"/>
      <c r="B15" s="59"/>
      <c r="C15" s="418"/>
      <c r="D15" s="419"/>
      <c r="E15" s="387"/>
      <c r="F15" s="51"/>
      <c r="G15" s="51"/>
      <c r="H15" s="51" t="s">
        <v>105</v>
      </c>
      <c r="I15" s="51"/>
      <c r="J15" s="55"/>
      <c r="K15" s="55"/>
      <c r="L15" s="58"/>
      <c r="M15" s="58"/>
      <c r="N15" s="58"/>
      <c r="O15" s="58"/>
      <c r="P15" s="58"/>
      <c r="Q15" s="58"/>
      <c r="R15" s="58"/>
    </row>
    <row r="16" spans="1:18" ht="3.75" customHeight="1" hidden="1">
      <c r="A16" s="47"/>
      <c r="B16" s="61"/>
      <c r="C16" s="50"/>
      <c r="D16" s="50"/>
      <c r="E16" s="50"/>
      <c r="F16" s="50"/>
      <c r="G16" s="50"/>
      <c r="H16" s="50"/>
      <c r="I16" s="50"/>
      <c r="J16" s="55"/>
      <c r="K16" s="55"/>
      <c r="L16" s="58"/>
      <c r="M16" s="58"/>
      <c r="N16" s="58"/>
      <c r="O16" s="58"/>
      <c r="P16" s="58"/>
      <c r="Q16" s="58"/>
      <c r="R16" s="58"/>
    </row>
    <row r="17" spans="1:18" ht="13.5" customHeight="1" hidden="1">
      <c r="A17" s="47"/>
      <c r="B17" s="50"/>
      <c r="C17" s="50"/>
      <c r="D17" s="50"/>
      <c r="E17" s="50"/>
      <c r="F17" s="50"/>
      <c r="G17" s="50"/>
      <c r="H17" s="50"/>
      <c r="I17" s="50"/>
      <c r="J17" s="55"/>
      <c r="K17" s="55"/>
      <c r="L17" s="58"/>
      <c r="M17" s="58"/>
      <c r="N17" s="58"/>
      <c r="O17" s="58"/>
      <c r="P17" s="58"/>
      <c r="Q17" s="58"/>
      <c r="R17" s="58"/>
    </row>
    <row r="18" spans="1:18" ht="0.75" customHeight="1" hidden="1">
      <c r="A18" s="47"/>
      <c r="B18" s="50"/>
      <c r="C18" s="50"/>
      <c r="D18" s="50"/>
      <c r="E18" s="50"/>
      <c r="F18" s="50"/>
      <c r="G18" s="50"/>
      <c r="H18" s="50"/>
      <c r="I18" s="50"/>
      <c r="J18" s="55"/>
      <c r="K18" s="55"/>
      <c r="L18" s="58"/>
      <c r="M18" s="58"/>
      <c r="N18" s="58"/>
      <c r="O18" s="58"/>
      <c r="P18" s="58"/>
      <c r="Q18" s="58"/>
      <c r="R18" s="58"/>
    </row>
    <row r="19" spans="1:18" ht="14.25" customHeight="1" hidden="1" thickBot="1">
      <c r="A19" s="47"/>
      <c r="B19" s="50"/>
      <c r="C19" s="50"/>
      <c r="D19" s="50"/>
      <c r="E19" s="50"/>
      <c r="F19" s="50"/>
      <c r="G19" s="50"/>
      <c r="H19" s="50"/>
      <c r="I19" s="50"/>
      <c r="J19" s="55"/>
      <c r="K19" s="55"/>
      <c r="L19" s="58"/>
      <c r="M19" s="58"/>
      <c r="N19" s="58"/>
      <c r="O19" s="58"/>
      <c r="P19" s="58"/>
      <c r="Q19" s="58"/>
      <c r="R19" s="58"/>
    </row>
    <row r="20" spans="1:18" ht="0.75" customHeight="1" hidden="1">
      <c r="A20" s="47"/>
      <c r="B20" s="50"/>
      <c r="C20" s="50"/>
      <c r="D20" s="50"/>
      <c r="E20" s="50"/>
      <c r="F20" s="50"/>
      <c r="G20" s="50"/>
      <c r="H20" s="50"/>
      <c r="I20" s="50"/>
      <c r="J20" s="55"/>
      <c r="K20" s="55"/>
      <c r="L20" s="58"/>
      <c r="M20" s="58"/>
      <c r="N20" s="58"/>
      <c r="O20" s="58"/>
      <c r="P20" s="58"/>
      <c r="Q20" s="58"/>
      <c r="R20" s="58"/>
    </row>
    <row r="21" spans="1:18" ht="19.5" hidden="1" thickBot="1">
      <c r="A21" s="47"/>
      <c r="B21" s="50"/>
      <c r="C21" s="50"/>
      <c r="D21" s="50"/>
      <c r="E21" s="50"/>
      <c r="F21" s="50"/>
      <c r="G21" s="62" t="s">
        <v>130</v>
      </c>
      <c r="H21" s="63" t="s">
        <v>85</v>
      </c>
      <c r="I21" s="50"/>
      <c r="J21" s="55"/>
      <c r="K21" s="55"/>
      <c r="L21" s="58"/>
      <c r="M21" s="58"/>
      <c r="N21" s="58"/>
      <c r="O21" s="58"/>
      <c r="P21" s="58"/>
      <c r="Q21" s="58"/>
      <c r="R21" s="58"/>
    </row>
    <row r="22" spans="1:18" ht="18.75" hidden="1">
      <c r="A22" s="47"/>
      <c r="B22" s="64" t="s">
        <v>63</v>
      </c>
      <c r="C22" s="64"/>
      <c r="D22" s="64"/>
      <c r="E22" s="64"/>
      <c r="F22" s="53"/>
      <c r="G22" s="50">
        <v>347.8</v>
      </c>
      <c r="H22" s="50">
        <v>7.55</v>
      </c>
      <c r="I22" s="54">
        <f>G22*H22</f>
        <v>2625.89</v>
      </c>
      <c r="J22" s="55"/>
      <c r="K22" s="55"/>
      <c r="L22" s="58"/>
      <c r="M22" s="58"/>
      <c r="N22" s="58"/>
      <c r="O22" s="58"/>
      <c r="P22" s="58"/>
      <c r="Q22" s="58"/>
      <c r="R22" s="58"/>
    </row>
    <row r="23" spans="1:18" ht="18.75" hidden="1">
      <c r="A23" s="47"/>
      <c r="B23" s="64" t="s">
        <v>64</v>
      </c>
      <c r="C23" s="64"/>
      <c r="D23" s="64"/>
      <c r="E23" s="64"/>
      <c r="F23" s="50"/>
      <c r="G23" s="50"/>
      <c r="H23" s="50"/>
      <c r="I23" s="50"/>
      <c r="J23" s="55"/>
      <c r="K23" s="55"/>
      <c r="L23" s="58"/>
      <c r="M23" s="58"/>
      <c r="N23" s="58"/>
      <c r="O23" s="58"/>
      <c r="P23" s="58"/>
      <c r="Q23" s="58"/>
      <c r="R23" s="58"/>
    </row>
    <row r="24" spans="1:18" ht="2.25" customHeight="1" hidden="1">
      <c r="A24" s="47"/>
      <c r="B24" s="64" t="s">
        <v>65</v>
      </c>
      <c r="C24" s="64" t="s">
        <v>66</v>
      </c>
      <c r="D24" s="64"/>
      <c r="E24" s="64"/>
      <c r="F24" s="50"/>
      <c r="G24" s="50"/>
      <c r="H24" s="50"/>
      <c r="I24" s="50"/>
      <c r="J24" s="55"/>
      <c r="K24" s="55"/>
      <c r="L24" s="58"/>
      <c r="M24" s="58"/>
      <c r="N24" s="58"/>
      <c r="O24" s="58"/>
      <c r="P24" s="58"/>
      <c r="Q24" s="58"/>
      <c r="R24" s="58"/>
    </row>
    <row r="25" spans="1:18" ht="14.25" customHeight="1" hidden="1">
      <c r="A25" s="47"/>
      <c r="B25" s="64" t="s">
        <v>67</v>
      </c>
      <c r="C25" s="64"/>
      <c r="D25" s="64"/>
      <c r="E25" s="64"/>
      <c r="F25" s="50"/>
      <c r="G25" s="50"/>
      <c r="H25" s="50"/>
      <c r="I25" s="50"/>
      <c r="J25" s="55"/>
      <c r="K25" s="55"/>
      <c r="L25" s="58"/>
      <c r="M25" s="58"/>
      <c r="N25" s="58"/>
      <c r="O25" s="58"/>
      <c r="P25" s="58"/>
      <c r="Q25" s="58"/>
      <c r="R25" s="58"/>
    </row>
    <row r="26" spans="1:18" ht="18.75" hidden="1">
      <c r="A26" s="47"/>
      <c r="B26" s="50"/>
      <c r="C26" s="50"/>
      <c r="D26" s="50"/>
      <c r="E26" s="50"/>
      <c r="F26" s="50"/>
      <c r="G26" s="50"/>
      <c r="H26" s="50"/>
      <c r="I26" s="50"/>
      <c r="J26" s="55"/>
      <c r="K26" s="55"/>
      <c r="L26" s="58"/>
      <c r="M26" s="58"/>
      <c r="N26" s="58"/>
      <c r="O26" s="58"/>
      <c r="P26" s="58"/>
      <c r="Q26" s="58"/>
      <c r="R26" s="58"/>
    </row>
    <row r="27" spans="1:18" ht="0.75" customHeight="1" hidden="1">
      <c r="A27" s="47"/>
      <c r="B27" s="50"/>
      <c r="C27" s="50"/>
      <c r="D27" s="50"/>
      <c r="E27" s="50"/>
      <c r="F27" s="50"/>
      <c r="G27" s="50"/>
      <c r="H27" s="50"/>
      <c r="I27" s="50"/>
      <c r="J27" s="55"/>
      <c r="K27" s="55"/>
      <c r="L27" s="58"/>
      <c r="M27" s="58"/>
      <c r="N27" s="58"/>
      <c r="O27" s="58"/>
      <c r="P27" s="58"/>
      <c r="Q27" s="58"/>
      <c r="R27" s="58"/>
    </row>
    <row r="28" spans="1:18" ht="3.75" customHeight="1" hidden="1">
      <c r="A28" s="47"/>
      <c r="B28" s="50"/>
      <c r="C28" s="50"/>
      <c r="D28" s="50"/>
      <c r="E28" s="50"/>
      <c r="F28" s="50"/>
      <c r="G28" s="50"/>
      <c r="H28" s="50"/>
      <c r="I28" s="50"/>
      <c r="J28" s="55"/>
      <c r="K28" s="55"/>
      <c r="L28" s="58"/>
      <c r="M28" s="58"/>
      <c r="N28" s="58"/>
      <c r="O28" s="58"/>
      <c r="P28" s="58"/>
      <c r="Q28" s="58"/>
      <c r="R28" s="58"/>
    </row>
    <row r="29" spans="1:18" ht="18.75" hidden="1">
      <c r="A29" s="47"/>
      <c r="B29" s="50"/>
      <c r="C29" s="50"/>
      <c r="D29" s="50"/>
      <c r="E29" s="50"/>
      <c r="F29" s="50"/>
      <c r="G29" s="50"/>
      <c r="H29" s="50"/>
      <c r="I29" s="50"/>
      <c r="J29" s="55"/>
      <c r="K29" s="55"/>
      <c r="L29" s="58"/>
      <c r="M29" s="58"/>
      <c r="N29" s="58"/>
      <c r="O29" s="58"/>
      <c r="P29" s="58"/>
      <c r="Q29" s="58"/>
      <c r="R29" s="58"/>
    </row>
    <row r="30" spans="1:18" ht="0.75" customHeight="1" hidden="1">
      <c r="A30" s="47"/>
      <c r="B30" s="50"/>
      <c r="C30" s="50"/>
      <c r="D30" s="50"/>
      <c r="E30" s="50"/>
      <c r="F30" s="50"/>
      <c r="G30" s="50"/>
      <c r="H30" s="50"/>
      <c r="I30" s="50"/>
      <c r="J30" s="55"/>
      <c r="K30" s="55"/>
      <c r="L30" s="58"/>
      <c r="M30" s="58"/>
      <c r="N30" s="58"/>
      <c r="O30" s="58"/>
      <c r="P30" s="58"/>
      <c r="Q30" s="58"/>
      <c r="R30" s="58"/>
    </row>
    <row r="31" spans="1:18" ht="18.75" hidden="1">
      <c r="A31" s="47"/>
      <c r="B31" s="50"/>
      <c r="C31" s="50"/>
      <c r="D31" s="50"/>
      <c r="E31" s="50"/>
      <c r="F31" s="50"/>
      <c r="G31" s="50"/>
      <c r="H31" s="50"/>
      <c r="I31" s="50"/>
      <c r="J31" s="55"/>
      <c r="K31" s="55"/>
      <c r="L31" s="58"/>
      <c r="M31" s="58"/>
      <c r="N31" s="58"/>
      <c r="O31" s="58"/>
      <c r="P31" s="58"/>
      <c r="Q31" s="58"/>
      <c r="R31" s="58"/>
    </row>
    <row r="32" spans="1:18" ht="18.75" hidden="1">
      <c r="A32" s="47"/>
      <c r="B32" s="50"/>
      <c r="C32" s="50"/>
      <c r="D32" s="50"/>
      <c r="E32" s="50"/>
      <c r="F32" s="50"/>
      <c r="G32" s="50"/>
      <c r="H32" s="50"/>
      <c r="I32" s="50"/>
      <c r="J32" s="55"/>
      <c r="K32" s="55"/>
      <c r="L32" s="58"/>
      <c r="M32" s="58"/>
      <c r="N32" s="58"/>
      <c r="O32" s="58"/>
      <c r="P32" s="58"/>
      <c r="Q32" s="58"/>
      <c r="R32" s="58"/>
    </row>
    <row r="33" spans="1:18" ht="18.75" hidden="1">
      <c r="A33" s="47"/>
      <c r="B33" s="50"/>
      <c r="C33" s="50"/>
      <c r="D33" s="50"/>
      <c r="E33" s="50"/>
      <c r="F33" s="50"/>
      <c r="G33" s="51"/>
      <c r="H33" s="51"/>
      <c r="I33" s="65"/>
      <c r="J33" s="55"/>
      <c r="K33" s="55"/>
      <c r="L33" s="58"/>
      <c r="M33" s="58"/>
      <c r="N33" s="58"/>
      <c r="O33" s="58"/>
      <c r="P33" s="58"/>
      <c r="Q33" s="58"/>
      <c r="R33" s="58"/>
    </row>
    <row r="34" spans="1:18" ht="18.75" hidden="1">
      <c r="A34" s="47"/>
      <c r="B34" s="50"/>
      <c r="C34" s="50"/>
      <c r="D34" s="50"/>
      <c r="E34" s="50"/>
      <c r="F34" s="50"/>
      <c r="G34" s="50"/>
      <c r="H34" s="50" t="s">
        <v>18</v>
      </c>
      <c r="I34" s="66">
        <f>SUM(I17:I33)</f>
        <v>2625.89</v>
      </c>
      <c r="J34" s="55"/>
      <c r="K34" s="55"/>
      <c r="L34" s="58"/>
      <c r="M34" s="58"/>
      <c r="N34" s="58"/>
      <c r="O34" s="58"/>
      <c r="P34" s="58"/>
      <c r="Q34" s="58"/>
      <c r="R34" s="58"/>
    </row>
    <row r="35" spans="1:11" ht="15">
      <c r="A35" s="420" t="s">
        <v>131</v>
      </c>
      <c r="B35" s="420"/>
      <c r="C35" s="420"/>
      <c r="D35" s="420"/>
      <c r="E35" s="420"/>
      <c r="F35" s="420"/>
      <c r="G35" s="420"/>
      <c r="H35" s="420"/>
      <c r="I35" s="420"/>
      <c r="J35" s="420"/>
      <c r="K35" s="420"/>
    </row>
    <row r="36" spans="1:30" ht="15">
      <c r="A36" s="420"/>
      <c r="B36" s="420"/>
      <c r="C36" s="420"/>
      <c r="D36" s="420"/>
      <c r="E36" s="420"/>
      <c r="F36" s="420"/>
      <c r="G36" s="420"/>
      <c r="H36" s="420"/>
      <c r="I36" s="420"/>
      <c r="J36" s="420"/>
      <c r="K36" s="420"/>
      <c r="V36" s="58"/>
      <c r="W36" s="58"/>
      <c r="X36" s="58"/>
      <c r="Y36" s="58"/>
      <c r="Z36" s="58"/>
      <c r="AA36" s="58"/>
      <c r="AB36" s="58"/>
      <c r="AC36" s="58"/>
      <c r="AD36" s="58"/>
    </row>
    <row r="37" spans="1:30" ht="18.75" hidden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V37" s="58"/>
      <c r="W37" s="58"/>
      <c r="X37" s="58"/>
      <c r="Y37" s="58"/>
      <c r="Z37" s="58"/>
      <c r="AA37" s="58"/>
      <c r="AB37" s="58"/>
      <c r="AC37" s="58"/>
      <c r="AD37" s="58"/>
    </row>
    <row r="38" spans="1:30" ht="18.75" hidden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V38" s="58"/>
      <c r="W38" s="58"/>
      <c r="X38" s="58"/>
      <c r="Y38" s="58"/>
      <c r="Z38" s="58"/>
      <c r="AA38" s="58"/>
      <c r="AB38" s="58"/>
      <c r="AC38" s="58"/>
      <c r="AD38" s="58"/>
    </row>
    <row r="39" spans="1:30" ht="18.75">
      <c r="A39" s="67"/>
      <c r="B39" s="68"/>
      <c r="C39" s="68"/>
      <c r="D39" s="68"/>
      <c r="E39" s="68"/>
      <c r="F39" s="68"/>
      <c r="G39" s="68"/>
      <c r="H39" s="67"/>
      <c r="I39" s="67"/>
      <c r="J39" s="47"/>
      <c r="K39" s="47"/>
      <c r="V39" s="58"/>
      <c r="W39" s="464"/>
      <c r="X39" s="464"/>
      <c r="Y39" s="464"/>
      <c r="Z39" s="464"/>
      <c r="AA39" s="464"/>
      <c r="AB39" s="58"/>
      <c r="AC39" s="58"/>
      <c r="AD39" s="58"/>
    </row>
    <row r="40" spans="1:30" ht="18.75">
      <c r="A40" s="67"/>
      <c r="B40" s="67" t="s">
        <v>132</v>
      </c>
      <c r="C40" s="68"/>
      <c r="D40" s="68"/>
      <c r="E40" s="68"/>
      <c r="F40" s="68"/>
      <c r="G40" s="67"/>
      <c r="H40" s="68"/>
      <c r="I40" s="67"/>
      <c r="J40" s="47"/>
      <c r="K40" s="47"/>
      <c r="V40" s="262"/>
      <c r="W40" s="263"/>
      <c r="X40" s="263"/>
      <c r="Y40" s="263"/>
      <c r="Z40" s="263"/>
      <c r="AA40" s="263"/>
      <c r="AB40" s="58"/>
      <c r="AC40" s="58"/>
      <c r="AD40" s="58"/>
    </row>
    <row r="41" spans="1:30" ht="18.75">
      <c r="A41" s="67"/>
      <c r="B41" s="68" t="s">
        <v>133</v>
      </c>
      <c r="C41" s="67" t="s">
        <v>239</v>
      </c>
      <c r="D41" s="67"/>
      <c r="E41" s="67"/>
      <c r="F41" s="68"/>
      <c r="G41" s="67"/>
      <c r="H41" s="68"/>
      <c r="I41" s="67"/>
      <c r="J41" s="47"/>
      <c r="K41" s="47"/>
      <c r="V41" s="264"/>
      <c r="W41" s="265"/>
      <c r="X41" s="265"/>
      <c r="Y41" s="265"/>
      <c r="Z41" s="265"/>
      <c r="AA41" s="265"/>
      <c r="AB41" s="58"/>
      <c r="AC41" s="58"/>
      <c r="AD41" s="58"/>
    </row>
    <row r="42" spans="1:30" ht="18.75">
      <c r="A42" s="67"/>
      <c r="B42" s="68" t="s">
        <v>135</v>
      </c>
      <c r="C42" s="69">
        <v>366.4</v>
      </c>
      <c r="D42" s="67" t="s">
        <v>136</v>
      </c>
      <c r="E42" s="67"/>
      <c r="F42" s="68"/>
      <c r="G42" s="67"/>
      <c r="H42" s="68"/>
      <c r="I42" s="67"/>
      <c r="J42" s="47"/>
      <c r="K42" s="47"/>
      <c r="V42" s="264"/>
      <c r="W42" s="266"/>
      <c r="X42" s="266"/>
      <c r="Y42" s="266"/>
      <c r="Z42" s="265"/>
      <c r="AA42" s="266"/>
      <c r="AB42" s="58"/>
      <c r="AC42" s="58"/>
      <c r="AD42" s="58"/>
    </row>
    <row r="43" spans="1:30" ht="18" customHeight="1">
      <c r="A43" s="67"/>
      <c r="B43" s="68" t="s">
        <v>137</v>
      </c>
      <c r="C43" s="70" t="s">
        <v>216</v>
      </c>
      <c r="D43" s="67" t="s">
        <v>251</v>
      </c>
      <c r="E43" s="67"/>
      <c r="F43" s="67"/>
      <c r="G43" s="68"/>
      <c r="H43" s="68"/>
      <c r="I43" s="67"/>
      <c r="J43" s="47"/>
      <c r="K43" s="47"/>
      <c r="V43" s="264"/>
      <c r="W43" s="266"/>
      <c r="X43" s="266"/>
      <c r="Y43" s="266"/>
      <c r="Z43" s="265"/>
      <c r="AA43" s="267"/>
      <c r="AB43" s="58"/>
      <c r="AC43" s="58"/>
      <c r="AD43" s="58"/>
    </row>
    <row r="44" spans="1:30" ht="18" customHeight="1">
      <c r="A44" s="67"/>
      <c r="B44" s="68"/>
      <c r="C44" s="70"/>
      <c r="D44" s="67"/>
      <c r="E44" s="67"/>
      <c r="F44" s="67"/>
      <c r="G44" s="68"/>
      <c r="H44" s="68"/>
      <c r="I44" s="67"/>
      <c r="J44" s="47"/>
      <c r="K44" s="47"/>
      <c r="V44" s="264"/>
      <c r="W44" s="266"/>
      <c r="X44" s="268"/>
      <c r="Y44" s="268"/>
      <c r="Z44" s="265"/>
      <c r="AA44" s="269"/>
      <c r="AB44" s="58"/>
      <c r="AC44" s="58"/>
      <c r="AD44" s="58"/>
    </row>
    <row r="45" spans="1:30" s="77" customFormat="1" ht="56.25">
      <c r="A45" s="71"/>
      <c r="B45" s="72"/>
      <c r="C45" s="73"/>
      <c r="D45" s="71"/>
      <c r="E45" s="71"/>
      <c r="F45" s="71"/>
      <c r="G45" s="74" t="s">
        <v>140</v>
      </c>
      <c r="H45" s="75" t="s">
        <v>1</v>
      </c>
      <c r="I45" s="75" t="s">
        <v>2</v>
      </c>
      <c r="J45" s="76" t="s">
        <v>141</v>
      </c>
      <c r="K45" s="76" t="s">
        <v>142</v>
      </c>
      <c r="V45" s="264"/>
      <c r="W45" s="266"/>
      <c r="X45" s="266"/>
      <c r="Y45" s="266"/>
      <c r="Z45" s="265"/>
      <c r="AA45" s="267"/>
      <c r="AB45" s="227"/>
      <c r="AC45" s="227"/>
      <c r="AD45" s="227"/>
    </row>
    <row r="46" spans="1:30" ht="18.75">
      <c r="A46" s="67"/>
      <c r="B46" s="68"/>
      <c r="C46" s="70"/>
      <c r="D46" s="67"/>
      <c r="E46" s="67"/>
      <c r="F46" s="67"/>
      <c r="G46" s="78" t="s">
        <v>25</v>
      </c>
      <c r="H46" s="78" t="s">
        <v>25</v>
      </c>
      <c r="I46" s="78" t="s">
        <v>25</v>
      </c>
      <c r="J46" s="79"/>
      <c r="K46" s="79"/>
      <c r="V46" s="264"/>
      <c r="W46" s="266"/>
      <c r="X46" s="266"/>
      <c r="Y46" s="266"/>
      <c r="Z46" s="265"/>
      <c r="AA46" s="267"/>
      <c r="AB46" s="58"/>
      <c r="AC46" s="58"/>
      <c r="AD46" s="58"/>
    </row>
    <row r="47" spans="1:30" ht="33" customHeight="1">
      <c r="A47" s="67"/>
      <c r="B47" s="421" t="s">
        <v>143</v>
      </c>
      <c r="C47" s="421"/>
      <c r="D47" s="421"/>
      <c r="E47" s="421"/>
      <c r="F47" s="421"/>
      <c r="G47" s="80">
        <f>G49+G50</f>
        <v>14.36</v>
      </c>
      <c r="H47" s="337">
        <f>H49+H50</f>
        <v>5261.503999999999</v>
      </c>
      <c r="I47" s="337">
        <f>I49+I50</f>
        <v>8654.19</v>
      </c>
      <c r="J47" s="337">
        <f>J49+J50</f>
        <v>18423.738</v>
      </c>
      <c r="K47" s="337">
        <f>K49+K50</f>
        <v>-9769.547999999999</v>
      </c>
      <c r="L47" s="226" t="s">
        <v>223</v>
      </c>
      <c r="M47" s="226" t="s">
        <v>224</v>
      </c>
      <c r="N47" s="316" t="s">
        <v>233</v>
      </c>
      <c r="O47" s="316" t="s">
        <v>234</v>
      </c>
      <c r="P47" s="316" t="s">
        <v>183</v>
      </c>
      <c r="Q47" s="316" t="s">
        <v>235</v>
      </c>
      <c r="R47" s="316" t="s">
        <v>236</v>
      </c>
      <c r="V47" s="264"/>
      <c r="W47" s="266"/>
      <c r="X47" s="266"/>
      <c r="Y47" s="266"/>
      <c r="Z47" s="265"/>
      <c r="AA47" s="267"/>
      <c r="AB47" s="58"/>
      <c r="AC47" s="58"/>
      <c r="AD47" s="58"/>
    </row>
    <row r="48" spans="1:30" ht="18" customHeight="1">
      <c r="A48" s="67"/>
      <c r="B48" s="422" t="s">
        <v>147</v>
      </c>
      <c r="C48" s="423"/>
      <c r="D48" s="423"/>
      <c r="E48" s="423"/>
      <c r="F48" s="424"/>
      <c r="G48" s="80"/>
      <c r="H48" s="84"/>
      <c r="I48" s="84"/>
      <c r="J48" s="79"/>
      <c r="K48" s="79"/>
      <c r="L48" s="310">
        <v>9165.800000000001</v>
      </c>
      <c r="M48" s="310">
        <v>5773.11</v>
      </c>
      <c r="N48" s="225">
        <v>8654.19</v>
      </c>
      <c r="O48" s="225">
        <v>0</v>
      </c>
      <c r="P48" s="225">
        <v>0</v>
      </c>
      <c r="Q48" s="225">
        <v>237.41</v>
      </c>
      <c r="R48" s="225">
        <v>324.27</v>
      </c>
      <c r="V48" s="264"/>
      <c r="W48" s="266"/>
      <c r="X48" s="266"/>
      <c r="Y48" s="266"/>
      <c r="Z48" s="265"/>
      <c r="AA48" s="267"/>
      <c r="AB48" s="58"/>
      <c r="AC48" s="58"/>
      <c r="AD48" s="58"/>
    </row>
    <row r="49" spans="1:30" ht="18" customHeight="1">
      <c r="A49" s="67"/>
      <c r="B49" s="425" t="s">
        <v>11</v>
      </c>
      <c r="C49" s="425"/>
      <c r="D49" s="425"/>
      <c r="E49" s="425"/>
      <c r="F49" s="425"/>
      <c r="G49" s="80">
        <f>G59</f>
        <v>7.32</v>
      </c>
      <c r="H49" s="84">
        <f>G49*C42</f>
        <v>2682.048</v>
      </c>
      <c r="I49" s="107">
        <f>H49</f>
        <v>2682.048</v>
      </c>
      <c r="J49" s="82">
        <f>H59</f>
        <v>2682.048</v>
      </c>
      <c r="K49" s="82">
        <f>I49-J49</f>
        <v>0</v>
      </c>
      <c r="V49" s="264"/>
      <c r="W49" s="266"/>
      <c r="X49" s="266"/>
      <c r="Y49" s="266"/>
      <c r="Z49" s="265"/>
      <c r="AA49" s="267"/>
      <c r="AB49" s="58"/>
      <c r="AC49" s="58"/>
      <c r="AD49" s="58"/>
    </row>
    <row r="50" spans="1:30" ht="18.75">
      <c r="A50" s="67"/>
      <c r="B50" s="425" t="s">
        <v>27</v>
      </c>
      <c r="C50" s="425"/>
      <c r="D50" s="425"/>
      <c r="E50" s="425"/>
      <c r="F50" s="425"/>
      <c r="G50" s="80">
        <v>7.04</v>
      </c>
      <c r="H50" s="84">
        <f>G50*C42</f>
        <v>2579.4559999999997</v>
      </c>
      <c r="I50" s="107">
        <f>N48+O48-I49</f>
        <v>5972.142000000001</v>
      </c>
      <c r="J50" s="82">
        <f>H64</f>
        <v>15741.69</v>
      </c>
      <c r="K50" s="82">
        <f>I50-J50</f>
        <v>-9769.547999999999</v>
      </c>
      <c r="V50" s="264"/>
      <c r="W50" s="266"/>
      <c r="X50" s="266"/>
      <c r="Y50" s="266"/>
      <c r="Z50" s="265"/>
      <c r="AA50" s="267"/>
      <c r="AB50" s="58"/>
      <c r="AC50" s="58"/>
      <c r="AD50" s="58"/>
    </row>
    <row r="51" spans="1:30" ht="39" customHeight="1">
      <c r="A51" s="67"/>
      <c r="B51" s="47"/>
      <c r="C51" s="47"/>
      <c r="D51" s="47"/>
      <c r="E51" s="47"/>
      <c r="F51" s="47"/>
      <c r="G51" s="47"/>
      <c r="H51" s="47"/>
      <c r="I51" s="47"/>
      <c r="J51" s="47"/>
      <c r="K51" s="47"/>
      <c r="V51" s="264"/>
      <c r="W51" s="266"/>
      <c r="X51" s="266"/>
      <c r="Y51" s="266"/>
      <c r="Z51" s="265"/>
      <c r="AA51" s="267"/>
      <c r="AB51" s="58"/>
      <c r="AC51" s="58"/>
      <c r="AD51" s="58"/>
    </row>
    <row r="52" spans="1:30" ht="18" customHeight="1">
      <c r="A52" s="47"/>
      <c r="B52" s="68"/>
      <c r="C52" s="70"/>
      <c r="D52" s="67"/>
      <c r="E52" s="67"/>
      <c r="F52" s="67"/>
      <c r="G52" s="140" t="s">
        <v>178</v>
      </c>
      <c r="H52" s="140" t="s">
        <v>1</v>
      </c>
      <c r="I52" s="140" t="s">
        <v>2</v>
      </c>
      <c r="J52" s="141" t="s">
        <v>179</v>
      </c>
      <c r="K52" s="141" t="s">
        <v>221</v>
      </c>
      <c r="V52" s="264"/>
      <c r="W52" s="266"/>
      <c r="X52" s="266"/>
      <c r="Y52" s="266"/>
      <c r="Z52" s="265"/>
      <c r="AA52" s="267"/>
      <c r="AB52" s="58"/>
      <c r="AC52" s="58"/>
      <c r="AD52" s="58"/>
    </row>
    <row r="53" spans="2:30" s="49" customFormat="1" ht="18" customHeight="1">
      <c r="B53" s="426" t="s">
        <v>177</v>
      </c>
      <c r="C53" s="426"/>
      <c r="D53" s="426"/>
      <c r="E53" s="426"/>
      <c r="F53" s="455"/>
      <c r="G53" s="140">
        <f>'07 16 г'!J53</f>
        <v>324.2699999999998</v>
      </c>
      <c r="H53" s="140">
        <f>P48</f>
        <v>0</v>
      </c>
      <c r="I53" s="140">
        <f>Q48</f>
        <v>237.41</v>
      </c>
      <c r="J53" s="139">
        <f>G53+H53-I53</f>
        <v>86.85999999999981</v>
      </c>
      <c r="K53" s="139">
        <f>I53</f>
        <v>237.41</v>
      </c>
      <c r="L53" s="317"/>
      <c r="V53" s="270"/>
      <c r="W53" s="271"/>
      <c r="X53" s="271"/>
      <c r="Y53" s="271"/>
      <c r="Z53" s="271"/>
      <c r="AA53" s="271"/>
      <c r="AB53" s="52"/>
      <c r="AC53" s="52"/>
      <c r="AD53" s="52"/>
    </row>
    <row r="54" spans="1:30" ht="18" customHeight="1">
      <c r="A54" s="47"/>
      <c r="B54" s="90"/>
      <c r="C54" s="90"/>
      <c r="D54" s="167"/>
      <c r="E54" s="167"/>
      <c r="F54" s="167"/>
      <c r="G54" s="91"/>
      <c r="H54" s="92"/>
      <c r="I54" s="92"/>
      <c r="J54" s="93"/>
      <c r="K54" s="244"/>
      <c r="V54" s="58"/>
      <c r="W54" s="58"/>
      <c r="X54" s="58"/>
      <c r="Y54" s="58"/>
      <c r="Z54" s="58"/>
      <c r="AA54" s="58"/>
      <c r="AB54" s="58"/>
      <c r="AC54" s="58"/>
      <c r="AD54" s="58"/>
    </row>
    <row r="55" spans="1:30" ht="38.25" customHeight="1">
      <c r="A55" s="47"/>
      <c r="B55" s="68"/>
      <c r="C55" s="70"/>
      <c r="D55" s="67"/>
      <c r="E55" s="67"/>
      <c r="F55" s="67"/>
      <c r="G55" s="68"/>
      <c r="H55" s="68"/>
      <c r="I55" s="67"/>
      <c r="J55" s="47"/>
      <c r="K55" s="47"/>
      <c r="V55" s="58"/>
      <c r="W55" s="58"/>
      <c r="X55" s="58"/>
      <c r="Y55" s="58"/>
      <c r="Z55" s="58"/>
      <c r="AA55" s="58"/>
      <c r="AB55" s="58"/>
      <c r="AC55" s="58"/>
      <c r="AD55" s="58"/>
    </row>
    <row r="56" spans="1:11" ht="18.75">
      <c r="A56" s="67"/>
      <c r="B56" s="47"/>
      <c r="C56" s="95"/>
      <c r="D56" s="96"/>
      <c r="E56" s="96"/>
      <c r="F56" s="96"/>
      <c r="G56" s="97" t="s">
        <v>140</v>
      </c>
      <c r="H56" s="97" t="s">
        <v>149</v>
      </c>
      <c r="I56" s="67"/>
      <c r="J56" s="47"/>
      <c r="K56" s="47"/>
    </row>
    <row r="57" spans="1:11" ht="18.75">
      <c r="A57" s="67"/>
      <c r="B57" s="47"/>
      <c r="C57" s="95"/>
      <c r="D57" s="96"/>
      <c r="E57" s="96"/>
      <c r="F57" s="96"/>
      <c r="G57" s="78" t="s">
        <v>25</v>
      </c>
      <c r="H57" s="78" t="s">
        <v>25</v>
      </c>
      <c r="I57" s="67"/>
      <c r="J57" s="47"/>
      <c r="K57" s="47"/>
    </row>
    <row r="58" spans="1:12" ht="36.75" customHeight="1">
      <c r="A58" s="98" t="s">
        <v>150</v>
      </c>
      <c r="B58" s="456" t="s">
        <v>176</v>
      </c>
      <c r="C58" s="457"/>
      <c r="D58" s="457"/>
      <c r="E58" s="457"/>
      <c r="F58" s="457"/>
      <c r="G58" s="50"/>
      <c r="H58" s="81">
        <f>ROUND(H59+H64,2)</f>
        <v>18423.74</v>
      </c>
      <c r="I58" s="67"/>
      <c r="J58" s="47"/>
      <c r="K58" s="47"/>
      <c r="L58" s="354"/>
    </row>
    <row r="59" spans="1:12" ht="18.75">
      <c r="A59" s="100" t="s">
        <v>152</v>
      </c>
      <c r="B59" s="428" t="s">
        <v>153</v>
      </c>
      <c r="C59" s="429"/>
      <c r="D59" s="429"/>
      <c r="E59" s="429"/>
      <c r="F59" s="430"/>
      <c r="G59" s="318">
        <f>G60+G61+G62+G63</f>
        <v>7.32</v>
      </c>
      <c r="H59" s="390">
        <f>SUM(H60:H63)</f>
        <v>2682.048</v>
      </c>
      <c r="I59" s="67"/>
      <c r="J59" s="47"/>
      <c r="K59" s="47"/>
      <c r="L59" s="354"/>
    </row>
    <row r="60" spans="1:12" ht="34.5" customHeight="1">
      <c r="A60" s="388" t="s">
        <v>154</v>
      </c>
      <c r="B60" s="431" t="s">
        <v>155</v>
      </c>
      <c r="C60" s="432"/>
      <c r="D60" s="432"/>
      <c r="E60" s="432"/>
      <c r="F60" s="432"/>
      <c r="G60" s="389">
        <v>1.53</v>
      </c>
      <c r="H60" s="390">
        <f>G60*C$42</f>
        <v>560.592</v>
      </c>
      <c r="I60" s="67"/>
      <c r="J60" s="47"/>
      <c r="K60" s="106"/>
      <c r="L60" s="354"/>
    </row>
    <row r="61" spans="1:12" ht="34.5" customHeight="1">
      <c r="A61" s="324" t="s">
        <v>156</v>
      </c>
      <c r="B61" s="465" t="s">
        <v>157</v>
      </c>
      <c r="C61" s="466"/>
      <c r="D61" s="466"/>
      <c r="E61" s="466"/>
      <c r="F61" s="467"/>
      <c r="G61" s="325">
        <v>2.3</v>
      </c>
      <c r="H61" s="390">
        <f>G61*C$42</f>
        <v>842.7199999999999</v>
      </c>
      <c r="I61" s="67"/>
      <c r="J61" s="47"/>
      <c r="K61" s="47"/>
      <c r="L61" s="354"/>
    </row>
    <row r="62" spans="1:13" ht="34.5" customHeight="1">
      <c r="A62" s="324" t="s">
        <v>158</v>
      </c>
      <c r="B62" s="465" t="s">
        <v>159</v>
      </c>
      <c r="C62" s="466"/>
      <c r="D62" s="466"/>
      <c r="E62" s="466"/>
      <c r="F62" s="467"/>
      <c r="G62" s="325">
        <v>1.49</v>
      </c>
      <c r="H62" s="390">
        <f>G62*C$42</f>
        <v>545.9359999999999</v>
      </c>
      <c r="I62" s="67"/>
      <c r="J62" s="47"/>
      <c r="K62" s="47"/>
      <c r="L62" s="354"/>
      <c r="M62" s="354"/>
    </row>
    <row r="63" spans="1:12" ht="18.75" customHeight="1">
      <c r="A63" s="388" t="s">
        <v>160</v>
      </c>
      <c r="B63" s="434" t="s">
        <v>161</v>
      </c>
      <c r="C63" s="434"/>
      <c r="D63" s="434"/>
      <c r="E63" s="434"/>
      <c r="F63" s="434"/>
      <c r="G63" s="97">
        <v>2</v>
      </c>
      <c r="H63" s="390">
        <f>G63*C$42</f>
        <v>732.8</v>
      </c>
      <c r="I63" s="67"/>
      <c r="J63" s="47"/>
      <c r="K63" s="47"/>
      <c r="L63" s="354"/>
    </row>
    <row r="64" spans="1:12" ht="18.75">
      <c r="A64" s="81" t="s">
        <v>162</v>
      </c>
      <c r="B64" s="437" t="s">
        <v>163</v>
      </c>
      <c r="C64" s="438"/>
      <c r="D64" s="438"/>
      <c r="E64" s="438"/>
      <c r="F64" s="438"/>
      <c r="G64" s="81"/>
      <c r="H64" s="81">
        <f>SUM(H65:H68)</f>
        <v>15741.69</v>
      </c>
      <c r="I64" s="67"/>
      <c r="J64" s="47"/>
      <c r="K64" s="47"/>
      <c r="L64" s="354"/>
    </row>
    <row r="65" spans="1:11" ht="18.75" customHeight="1">
      <c r="A65" s="108"/>
      <c r="B65" s="439" t="s">
        <v>182</v>
      </c>
      <c r="C65" s="432"/>
      <c r="D65" s="432"/>
      <c r="E65" s="432"/>
      <c r="F65" s="432"/>
      <c r="G65" s="109"/>
      <c r="H65" s="109"/>
      <c r="I65" s="67"/>
      <c r="J65" s="47"/>
      <c r="K65" s="47"/>
    </row>
    <row r="66" spans="1:11" ht="18.75" customHeight="1">
      <c r="A66" s="108"/>
      <c r="B66" s="468" t="s">
        <v>253</v>
      </c>
      <c r="C66" s="441"/>
      <c r="D66" s="441"/>
      <c r="E66" s="441"/>
      <c r="F66" s="442"/>
      <c r="G66" s="107"/>
      <c r="H66" s="110">
        <v>15741.69</v>
      </c>
      <c r="I66" s="67"/>
      <c r="J66" s="47"/>
      <c r="K66" s="47"/>
    </row>
    <row r="67" spans="1:11" ht="15" customHeight="1">
      <c r="A67" s="108"/>
      <c r="B67" s="440"/>
      <c r="C67" s="441"/>
      <c r="D67" s="441"/>
      <c r="E67" s="441"/>
      <c r="F67" s="442"/>
      <c r="G67" s="107"/>
      <c r="H67" s="110"/>
      <c r="I67" s="67"/>
      <c r="J67" s="47"/>
      <c r="K67" s="47"/>
    </row>
    <row r="68" spans="1:11" ht="18.75" customHeight="1">
      <c r="A68" s="108"/>
      <c r="B68" s="440"/>
      <c r="C68" s="441"/>
      <c r="D68" s="441"/>
      <c r="E68" s="441"/>
      <c r="F68" s="442"/>
      <c r="G68" s="107"/>
      <c r="H68" s="110"/>
      <c r="I68" s="67"/>
      <c r="J68" s="47"/>
      <c r="K68" s="47"/>
    </row>
    <row r="69" spans="1:11" ht="18.75">
      <c r="A69" s="108"/>
      <c r="B69" s="111"/>
      <c r="C69" s="112"/>
      <c r="D69" s="112"/>
      <c r="E69" s="112"/>
      <c r="F69" s="112"/>
      <c r="G69" s="114"/>
      <c r="H69" s="67"/>
      <c r="I69" s="67"/>
      <c r="J69" s="47"/>
      <c r="K69" s="47"/>
    </row>
    <row r="70" spans="1:11" ht="18.75">
      <c r="A70" s="108"/>
      <c r="B70" s="111"/>
      <c r="C70" s="112"/>
      <c r="D70" s="112"/>
      <c r="E70" s="112"/>
      <c r="F70" s="112"/>
      <c r="G70" s="443" t="s">
        <v>27</v>
      </c>
      <c r="H70" s="444"/>
      <c r="I70" s="452" t="s">
        <v>148</v>
      </c>
      <c r="J70" s="444"/>
      <c r="K70" s="47"/>
    </row>
    <row r="71" spans="1:11" ht="18.75">
      <c r="A71" s="108"/>
      <c r="B71" s="111"/>
      <c r="C71" s="112"/>
      <c r="D71" s="112"/>
      <c r="E71" s="112"/>
      <c r="F71" s="112"/>
      <c r="G71" s="453" t="s">
        <v>25</v>
      </c>
      <c r="H71" s="454"/>
      <c r="I71" s="453" t="s">
        <v>25</v>
      </c>
      <c r="J71" s="454"/>
      <c r="K71" s="47"/>
    </row>
    <row r="72" spans="1:13" s="58" customFormat="1" ht="18.75">
      <c r="A72" s="108"/>
      <c r="B72" s="461" t="s">
        <v>228</v>
      </c>
      <c r="C72" s="462"/>
      <c r="D72" s="462"/>
      <c r="E72" s="462"/>
      <c r="F72" s="463"/>
      <c r="G72" s="435">
        <f>'07 16 г'!G73:H73</f>
        <v>-31109.17000000001</v>
      </c>
      <c r="H72" s="447"/>
      <c r="I72" s="435">
        <f>'07 16 г'!I73:J73</f>
        <v>0</v>
      </c>
      <c r="J72" s="447"/>
      <c r="K72" s="55"/>
      <c r="L72" s="115" t="s">
        <v>168</v>
      </c>
      <c r="M72" s="115" t="s">
        <v>169</v>
      </c>
    </row>
    <row r="73" spans="1:13" ht="18.75">
      <c r="A73" s="68"/>
      <c r="B73" s="461" t="s">
        <v>229</v>
      </c>
      <c r="C73" s="462"/>
      <c r="D73" s="462"/>
      <c r="E73" s="462"/>
      <c r="F73" s="463"/>
      <c r="G73" s="435">
        <f>G72+I47-H58+K53</f>
        <v>-40641.31000000001</v>
      </c>
      <c r="H73" s="447"/>
      <c r="I73" s="448">
        <f>I72+I53-K53</f>
        <v>0</v>
      </c>
      <c r="J73" s="447"/>
      <c r="K73" s="47"/>
      <c r="L73" s="85">
        <f>G73</f>
        <v>-40641.31000000001</v>
      </c>
      <c r="M73" s="85">
        <f>I73</f>
        <v>0</v>
      </c>
    </row>
    <row r="74" spans="1:11" ht="18.75">
      <c r="A74" s="67"/>
      <c r="B74" s="67"/>
      <c r="C74" s="67"/>
      <c r="D74" s="67"/>
      <c r="E74" s="67"/>
      <c r="F74" s="67"/>
      <c r="G74" s="69"/>
      <c r="H74" s="69"/>
      <c r="I74" s="67"/>
      <c r="J74" s="47"/>
      <c r="K74" s="47"/>
    </row>
    <row r="75" spans="1:17" ht="4.5" customHeight="1">
      <c r="A75" s="67"/>
      <c r="B75" s="47"/>
      <c r="C75" s="47"/>
      <c r="D75" s="47"/>
      <c r="E75" s="47"/>
      <c r="F75" s="47"/>
      <c r="G75" s="116"/>
      <c r="H75" s="117" t="s">
        <v>171</v>
      </c>
      <c r="I75" s="67"/>
      <c r="J75" s="47"/>
      <c r="K75" s="47"/>
      <c r="L75" s="459"/>
      <c r="M75" s="460"/>
      <c r="N75" s="460"/>
      <c r="O75" s="460"/>
      <c r="P75" s="460"/>
      <c r="Q75" s="460"/>
    </row>
    <row r="76" spans="1:17" ht="18.75">
      <c r="A76" s="67"/>
      <c r="B76" s="111"/>
      <c r="C76" s="112"/>
      <c r="D76" s="112"/>
      <c r="E76" s="112"/>
      <c r="F76" s="112"/>
      <c r="G76" s="453" t="s">
        <v>25</v>
      </c>
      <c r="H76" s="454"/>
      <c r="I76" s="453" t="s">
        <v>25</v>
      </c>
      <c r="J76" s="454"/>
      <c r="K76" s="47"/>
      <c r="L76" s="184"/>
      <c r="M76" s="185"/>
      <c r="N76" s="185"/>
      <c r="O76" s="185"/>
      <c r="P76" s="185"/>
      <c r="Q76" s="185"/>
    </row>
    <row r="77" spans="1:17" ht="18.75">
      <c r="A77" s="67"/>
      <c r="B77" s="445" t="s">
        <v>227</v>
      </c>
      <c r="C77" s="438"/>
      <c r="D77" s="438"/>
      <c r="E77" s="438"/>
      <c r="F77" s="446"/>
      <c r="G77" s="435">
        <f>L48</f>
        <v>9165.800000000001</v>
      </c>
      <c r="H77" s="447"/>
      <c r="I77" s="435">
        <f>M48</f>
        <v>5773.11</v>
      </c>
      <c r="J77" s="447"/>
      <c r="K77" s="47"/>
      <c r="L77" s="222" t="s">
        <v>225</v>
      </c>
      <c r="M77" s="223">
        <f>G77+H47-I47-I77+M78</f>
        <v>0.0039999999999054126</v>
      </c>
      <c r="N77" s="185"/>
      <c r="O77" s="185"/>
      <c r="P77" s="185"/>
      <c r="Q77" s="185"/>
    </row>
    <row r="78" spans="1:17" ht="18.75">
      <c r="A78" s="67"/>
      <c r="B78" s="47"/>
      <c r="C78" s="47"/>
      <c r="D78" s="47"/>
      <c r="E78" s="47"/>
      <c r="F78" s="47"/>
      <c r="G78" s="47"/>
      <c r="H78" s="67"/>
      <c r="I78" s="67"/>
      <c r="J78" s="47"/>
      <c r="K78" s="47"/>
      <c r="L78" s="227" t="s">
        <v>226</v>
      </c>
      <c r="M78" s="185">
        <v>0</v>
      </c>
      <c r="N78" s="185"/>
      <c r="O78" s="185"/>
      <c r="P78" s="185"/>
      <c r="Q78" s="185"/>
    </row>
    <row r="79" spans="1:17" ht="18.75">
      <c r="A79" s="221" t="s">
        <v>242</v>
      </c>
      <c r="B79" s="47"/>
      <c r="C79" s="47"/>
      <c r="D79" s="47"/>
      <c r="E79" s="47"/>
      <c r="F79" s="47"/>
      <c r="G79" s="47"/>
      <c r="H79" s="67"/>
      <c r="I79" s="67"/>
      <c r="J79" s="47"/>
      <c r="K79" s="47"/>
      <c r="L79" s="184"/>
      <c r="M79" s="185"/>
      <c r="N79" s="185"/>
      <c r="O79" s="185"/>
      <c r="P79" s="185"/>
      <c r="Q79" s="185"/>
    </row>
    <row r="80" spans="1:17" ht="18.75">
      <c r="A80" s="187" t="s">
        <v>238</v>
      </c>
      <c r="B80" s="47"/>
      <c r="C80" s="47"/>
      <c r="D80" s="47"/>
      <c r="E80" s="47"/>
      <c r="F80" s="47"/>
      <c r="G80" s="47"/>
      <c r="H80" s="67"/>
      <c r="I80" s="228" t="s">
        <v>31</v>
      </c>
      <c r="J80" s="47"/>
      <c r="K80" s="47"/>
      <c r="L80" s="184"/>
      <c r="M80" s="185"/>
      <c r="N80" s="185"/>
      <c r="O80" s="186"/>
      <c r="P80" s="186"/>
      <c r="Q80" s="185"/>
    </row>
    <row r="81" spans="1:17" ht="18.75">
      <c r="A81" s="187" t="s">
        <v>213</v>
      </c>
      <c r="B81" s="47"/>
      <c r="C81" s="47"/>
      <c r="D81" s="47"/>
      <c r="E81" s="47"/>
      <c r="G81" s="47"/>
      <c r="H81" s="67"/>
      <c r="I81" s="228" t="s">
        <v>173</v>
      </c>
      <c r="J81" s="47"/>
      <c r="L81" s="184"/>
      <c r="M81" s="185"/>
      <c r="N81" s="185"/>
      <c r="O81" s="185"/>
      <c r="P81" s="185"/>
      <c r="Q81" s="185"/>
    </row>
    <row r="82" spans="8:17" ht="18.75">
      <c r="H82" s="47"/>
      <c r="I82" s="47"/>
      <c r="J82" s="47"/>
      <c r="K82" s="47"/>
      <c r="L82" s="184"/>
      <c r="M82" s="128"/>
      <c r="N82" s="58"/>
      <c r="O82" s="58"/>
      <c r="P82" s="58"/>
      <c r="Q82" s="128"/>
    </row>
    <row r="83" spans="1:17" ht="18.7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58"/>
      <c r="M83" s="128"/>
      <c r="N83" s="58"/>
      <c r="O83" s="58"/>
      <c r="P83" s="58"/>
      <c r="Q83" s="58"/>
    </row>
  </sheetData>
  <sheetProtection password="ECC7" sheet="1" objects="1" scenarios="1" formatCells="0" formatColumns="0" formatRows="0" insertColumns="0" insertRows="0" insertHyperlinks="0" deleteColumns="0" deleteRows="0" sort="0" autoFilter="0" pivotTables="0"/>
  <mergeCells count="35">
    <mergeCell ref="C14:D15"/>
    <mergeCell ref="A35:K36"/>
    <mergeCell ref="W39:AA39"/>
    <mergeCell ref="B47:F47"/>
    <mergeCell ref="B48:F48"/>
    <mergeCell ref="B49:F49"/>
    <mergeCell ref="B50:F50"/>
    <mergeCell ref="B53:F53"/>
    <mergeCell ref="B58:F58"/>
    <mergeCell ref="B59:F59"/>
    <mergeCell ref="B60:F60"/>
    <mergeCell ref="B61:F61"/>
    <mergeCell ref="I72:J72"/>
    <mergeCell ref="B62:F62"/>
    <mergeCell ref="B63:F63"/>
    <mergeCell ref="B64:F64"/>
    <mergeCell ref="B65:F65"/>
    <mergeCell ref="B66:F66"/>
    <mergeCell ref="B67:F67"/>
    <mergeCell ref="L75:Q75"/>
    <mergeCell ref="G76:H76"/>
    <mergeCell ref="I76:J76"/>
    <mergeCell ref="B68:F68"/>
    <mergeCell ref="G70:H70"/>
    <mergeCell ref="I70:J70"/>
    <mergeCell ref="G71:H71"/>
    <mergeCell ref="I71:J71"/>
    <mergeCell ref="B72:F72"/>
    <mergeCell ref="G72:H72"/>
    <mergeCell ref="B77:F77"/>
    <mergeCell ref="G77:H77"/>
    <mergeCell ref="I77:J77"/>
    <mergeCell ref="B73:F73"/>
    <mergeCell ref="G73:H73"/>
    <mergeCell ref="I73:J73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8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D83"/>
  <sheetViews>
    <sheetView view="pageBreakPreview" zoomScale="80" zoomScaleSheetLayoutView="80" zoomScalePageLayoutView="0" workbookViewId="0" topLeftCell="A45">
      <selection activeCell="H66" sqref="H66"/>
    </sheetView>
  </sheetViews>
  <sheetFormatPr defaultColWidth="9.140625" defaultRowHeight="15" outlineLevelCol="1"/>
  <cols>
    <col min="1" max="1" width="6.8515625" style="125" customWidth="1"/>
    <col min="2" max="2" width="10.00390625" style="355" customWidth="1"/>
    <col min="3" max="3" width="12.57421875" style="355" customWidth="1"/>
    <col min="4" max="4" width="10.57421875" style="355" customWidth="1"/>
    <col min="5" max="5" width="10.28125" style="355" customWidth="1"/>
    <col min="6" max="6" width="8.00390625" style="355" customWidth="1"/>
    <col min="7" max="7" width="11.140625" style="355" customWidth="1"/>
    <col min="8" max="8" width="13.00390625" style="355" customWidth="1"/>
    <col min="9" max="9" width="12.00390625" style="355" customWidth="1"/>
    <col min="10" max="10" width="14.28125" style="355" customWidth="1"/>
    <col min="11" max="11" width="18.421875" style="355" customWidth="1"/>
    <col min="12" max="12" width="13.421875" style="355" hidden="1" customWidth="1" outlineLevel="1"/>
    <col min="13" max="13" width="10.00390625" style="355" hidden="1" customWidth="1" outlineLevel="1"/>
    <col min="14" max="14" width="11.421875" style="355" hidden="1" customWidth="1" outlineLevel="1"/>
    <col min="15" max="15" width="10.28125" style="355" hidden="1" customWidth="1" outlineLevel="1"/>
    <col min="16" max="16" width="9.8515625" style="355" hidden="1" customWidth="1" outlineLevel="1"/>
    <col min="17" max="17" width="10.00390625" style="355" hidden="1" customWidth="1" outlineLevel="1"/>
    <col min="18" max="18" width="9.57421875" style="355" hidden="1" customWidth="1" outlineLevel="1"/>
    <col min="19" max="19" width="9.140625" style="355" customWidth="1" collapsed="1"/>
    <col min="20" max="20" width="9.28125" style="355" customWidth="1"/>
    <col min="21" max="22" width="9.140625" style="355" customWidth="1"/>
    <col min="23" max="23" width="11.140625" style="355" bestFit="1" customWidth="1"/>
    <col min="24" max="27" width="13.140625" style="355" bestFit="1" customWidth="1"/>
    <col min="28" max="43" width="9.140625" style="355" customWidth="1"/>
    <col min="44" max="44" width="3.7109375" style="355" customWidth="1"/>
    <col min="45" max="16384" width="9.140625" style="355" customWidth="1"/>
  </cols>
  <sheetData>
    <row r="1" spans="1:11" ht="12.75" customHeight="1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.75" hidden="1">
      <c r="A2" s="47"/>
      <c r="B2" s="49" t="s">
        <v>125</v>
      </c>
      <c r="C2" s="49"/>
      <c r="D2" s="49" t="s">
        <v>126</v>
      </c>
      <c r="E2" s="49"/>
      <c r="F2" s="49" t="s">
        <v>127</v>
      </c>
      <c r="G2" s="49"/>
      <c r="H2" s="49"/>
      <c r="I2" s="47"/>
      <c r="J2" s="47"/>
      <c r="K2" s="47"/>
    </row>
    <row r="3" spans="1:11" ht="18.75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.5" customHeight="1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8.75" hidden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8.75" hidden="1">
      <c r="A6" s="47"/>
      <c r="B6" s="50"/>
      <c r="C6" s="51" t="s">
        <v>0</v>
      </c>
      <c r="D6" s="51" t="s">
        <v>1</v>
      </c>
      <c r="E6" s="51"/>
      <c r="F6" s="51" t="s">
        <v>2</v>
      </c>
      <c r="G6" s="51" t="s">
        <v>3</v>
      </c>
      <c r="H6" s="51" t="s">
        <v>4</v>
      </c>
      <c r="I6" s="51" t="s">
        <v>5</v>
      </c>
      <c r="J6" s="51"/>
      <c r="K6" s="52"/>
    </row>
    <row r="7" spans="1:11" ht="18.75" hidden="1">
      <c r="A7" s="47"/>
      <c r="B7" s="50"/>
      <c r="C7" s="51" t="s">
        <v>6</v>
      </c>
      <c r="D7" s="51"/>
      <c r="E7" s="51"/>
      <c r="F7" s="51"/>
      <c r="G7" s="51" t="s">
        <v>7</v>
      </c>
      <c r="H7" s="51" t="s">
        <v>8</v>
      </c>
      <c r="I7" s="51" t="s">
        <v>9</v>
      </c>
      <c r="J7" s="51"/>
      <c r="K7" s="52"/>
    </row>
    <row r="8" spans="1:11" ht="18.75" hidden="1">
      <c r="A8" s="47"/>
      <c r="B8" s="50" t="s">
        <v>128</v>
      </c>
      <c r="C8" s="53">
        <v>48.28</v>
      </c>
      <c r="D8" s="53">
        <v>0</v>
      </c>
      <c r="E8" s="53"/>
      <c r="F8" s="54"/>
      <c r="G8" s="50"/>
      <c r="H8" s="53">
        <v>0</v>
      </c>
      <c r="I8" s="54">
        <v>48.28</v>
      </c>
      <c r="J8" s="50"/>
      <c r="K8" s="55"/>
    </row>
    <row r="9" spans="1:11" ht="18.75" hidden="1">
      <c r="A9" s="47"/>
      <c r="B9" s="50" t="s">
        <v>11</v>
      </c>
      <c r="C9" s="53">
        <v>4790.06</v>
      </c>
      <c r="D9" s="53">
        <v>3707.55</v>
      </c>
      <c r="E9" s="53"/>
      <c r="F9" s="54">
        <v>2795.32</v>
      </c>
      <c r="G9" s="50"/>
      <c r="H9" s="53">
        <v>2795.32</v>
      </c>
      <c r="I9" s="54">
        <v>5702.29</v>
      </c>
      <c r="J9" s="50"/>
      <c r="K9" s="55"/>
    </row>
    <row r="10" spans="1:11" ht="18.75" hidden="1">
      <c r="A10" s="47"/>
      <c r="B10" s="50" t="s">
        <v>12</v>
      </c>
      <c r="C10" s="50"/>
      <c r="D10" s="53">
        <f>SUM(D8:D9)</f>
        <v>3707.55</v>
      </c>
      <c r="E10" s="53"/>
      <c r="F10" s="50"/>
      <c r="G10" s="50"/>
      <c r="H10" s="53">
        <f>SUM(H8:H9)</f>
        <v>2795.32</v>
      </c>
      <c r="I10" s="50"/>
      <c r="J10" s="50"/>
      <c r="K10" s="55"/>
    </row>
    <row r="11" spans="1:11" ht="18.75" hidden="1">
      <c r="A11" s="47"/>
      <c r="B11" s="47" t="s">
        <v>129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7.5" customHeight="1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8.25" customHeight="1" hidden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8" ht="18.75" hidden="1">
      <c r="A14" s="47"/>
      <c r="B14" s="56" t="s">
        <v>95</v>
      </c>
      <c r="C14" s="416" t="s">
        <v>14</v>
      </c>
      <c r="D14" s="417"/>
      <c r="E14" s="394"/>
      <c r="F14" s="51"/>
      <c r="G14" s="51"/>
      <c r="H14" s="51"/>
      <c r="I14" s="51" t="s">
        <v>17</v>
      </c>
      <c r="J14" s="55"/>
      <c r="K14" s="55"/>
      <c r="L14" s="58"/>
      <c r="M14" s="58"/>
      <c r="N14" s="58"/>
      <c r="O14" s="58"/>
      <c r="P14" s="58"/>
      <c r="Q14" s="58"/>
      <c r="R14" s="58"/>
    </row>
    <row r="15" spans="1:18" ht="14.25" customHeight="1" hidden="1">
      <c r="A15" s="47"/>
      <c r="B15" s="59"/>
      <c r="C15" s="418"/>
      <c r="D15" s="419"/>
      <c r="E15" s="395"/>
      <c r="F15" s="51"/>
      <c r="G15" s="51"/>
      <c r="H15" s="51" t="s">
        <v>105</v>
      </c>
      <c r="I15" s="51"/>
      <c r="J15" s="55"/>
      <c r="K15" s="55"/>
      <c r="L15" s="58"/>
      <c r="M15" s="58"/>
      <c r="N15" s="58"/>
      <c r="O15" s="58"/>
      <c r="P15" s="58"/>
      <c r="Q15" s="58"/>
      <c r="R15" s="58"/>
    </row>
    <row r="16" spans="1:18" ht="3.75" customHeight="1" hidden="1">
      <c r="A16" s="47"/>
      <c r="B16" s="61"/>
      <c r="C16" s="50"/>
      <c r="D16" s="50"/>
      <c r="E16" s="50"/>
      <c r="F16" s="50"/>
      <c r="G16" s="50"/>
      <c r="H16" s="50"/>
      <c r="I16" s="50"/>
      <c r="J16" s="55"/>
      <c r="K16" s="55"/>
      <c r="L16" s="58"/>
      <c r="M16" s="58"/>
      <c r="N16" s="58"/>
      <c r="O16" s="58"/>
      <c r="P16" s="58"/>
      <c r="Q16" s="58"/>
      <c r="R16" s="58"/>
    </row>
    <row r="17" spans="1:18" ht="13.5" customHeight="1" hidden="1">
      <c r="A17" s="47"/>
      <c r="B17" s="50"/>
      <c r="C17" s="50"/>
      <c r="D17" s="50"/>
      <c r="E17" s="50"/>
      <c r="F17" s="50"/>
      <c r="G17" s="50"/>
      <c r="H17" s="50"/>
      <c r="I17" s="50"/>
      <c r="J17" s="55"/>
      <c r="K17" s="55"/>
      <c r="L17" s="58"/>
      <c r="M17" s="58"/>
      <c r="N17" s="58"/>
      <c r="O17" s="58"/>
      <c r="P17" s="58"/>
      <c r="Q17" s="58"/>
      <c r="R17" s="58"/>
    </row>
    <row r="18" spans="1:18" ht="0.75" customHeight="1" hidden="1">
      <c r="A18" s="47"/>
      <c r="B18" s="50"/>
      <c r="C18" s="50"/>
      <c r="D18" s="50"/>
      <c r="E18" s="50"/>
      <c r="F18" s="50"/>
      <c r="G18" s="50"/>
      <c r="H18" s="50"/>
      <c r="I18" s="50"/>
      <c r="J18" s="55"/>
      <c r="K18" s="55"/>
      <c r="L18" s="58"/>
      <c r="M18" s="58"/>
      <c r="N18" s="58"/>
      <c r="O18" s="58"/>
      <c r="P18" s="58"/>
      <c r="Q18" s="58"/>
      <c r="R18" s="58"/>
    </row>
    <row r="19" spans="1:18" ht="14.25" customHeight="1" hidden="1" thickBot="1">
      <c r="A19" s="47"/>
      <c r="B19" s="50"/>
      <c r="C19" s="50"/>
      <c r="D19" s="50"/>
      <c r="E19" s="50"/>
      <c r="F19" s="50"/>
      <c r="G19" s="50"/>
      <c r="H19" s="50"/>
      <c r="I19" s="50"/>
      <c r="J19" s="55"/>
      <c r="K19" s="55"/>
      <c r="L19" s="58"/>
      <c r="M19" s="58"/>
      <c r="N19" s="58"/>
      <c r="O19" s="58"/>
      <c r="P19" s="58"/>
      <c r="Q19" s="58"/>
      <c r="R19" s="58"/>
    </row>
    <row r="20" spans="1:18" ht="0.75" customHeight="1" hidden="1">
      <c r="A20" s="47"/>
      <c r="B20" s="50"/>
      <c r="C20" s="50"/>
      <c r="D20" s="50"/>
      <c r="E20" s="50"/>
      <c r="F20" s="50"/>
      <c r="G20" s="50"/>
      <c r="H20" s="50"/>
      <c r="I20" s="50"/>
      <c r="J20" s="55"/>
      <c r="K20" s="55"/>
      <c r="L20" s="58"/>
      <c r="M20" s="58"/>
      <c r="N20" s="58"/>
      <c r="O20" s="58"/>
      <c r="P20" s="58"/>
      <c r="Q20" s="58"/>
      <c r="R20" s="58"/>
    </row>
    <row r="21" spans="1:18" ht="19.5" hidden="1" thickBot="1">
      <c r="A21" s="47"/>
      <c r="B21" s="50"/>
      <c r="C21" s="50"/>
      <c r="D21" s="50"/>
      <c r="E21" s="50"/>
      <c r="F21" s="50"/>
      <c r="G21" s="62" t="s">
        <v>130</v>
      </c>
      <c r="H21" s="63" t="s">
        <v>85</v>
      </c>
      <c r="I21" s="50"/>
      <c r="J21" s="55"/>
      <c r="K21" s="55"/>
      <c r="L21" s="58"/>
      <c r="M21" s="58"/>
      <c r="N21" s="58"/>
      <c r="O21" s="58"/>
      <c r="P21" s="58"/>
      <c r="Q21" s="58"/>
      <c r="R21" s="58"/>
    </row>
    <row r="22" spans="1:18" ht="18.75" hidden="1">
      <c r="A22" s="47"/>
      <c r="B22" s="64" t="s">
        <v>63</v>
      </c>
      <c r="C22" s="64"/>
      <c r="D22" s="64"/>
      <c r="E22" s="64"/>
      <c r="F22" s="53"/>
      <c r="G22" s="50">
        <v>347.8</v>
      </c>
      <c r="H22" s="50">
        <v>7.55</v>
      </c>
      <c r="I22" s="54">
        <f>G22*H22</f>
        <v>2625.89</v>
      </c>
      <c r="J22" s="55"/>
      <c r="K22" s="55"/>
      <c r="L22" s="58"/>
      <c r="M22" s="58"/>
      <c r="N22" s="58"/>
      <c r="O22" s="58"/>
      <c r="P22" s="58"/>
      <c r="Q22" s="58"/>
      <c r="R22" s="58"/>
    </row>
    <row r="23" spans="1:18" ht="18.75" hidden="1">
      <c r="A23" s="47"/>
      <c r="B23" s="64" t="s">
        <v>64</v>
      </c>
      <c r="C23" s="64"/>
      <c r="D23" s="64"/>
      <c r="E23" s="64"/>
      <c r="F23" s="50"/>
      <c r="G23" s="50"/>
      <c r="H23" s="50"/>
      <c r="I23" s="50"/>
      <c r="J23" s="55"/>
      <c r="K23" s="55"/>
      <c r="L23" s="58"/>
      <c r="M23" s="58"/>
      <c r="N23" s="58"/>
      <c r="O23" s="58"/>
      <c r="P23" s="58"/>
      <c r="Q23" s="58"/>
      <c r="R23" s="58"/>
    </row>
    <row r="24" spans="1:18" ht="2.25" customHeight="1" hidden="1">
      <c r="A24" s="47"/>
      <c r="B24" s="64" t="s">
        <v>65</v>
      </c>
      <c r="C24" s="64" t="s">
        <v>66</v>
      </c>
      <c r="D24" s="64"/>
      <c r="E24" s="64"/>
      <c r="F24" s="50"/>
      <c r="G24" s="50"/>
      <c r="H24" s="50"/>
      <c r="I24" s="50"/>
      <c r="J24" s="55"/>
      <c r="K24" s="55"/>
      <c r="L24" s="58"/>
      <c r="M24" s="58"/>
      <c r="N24" s="58"/>
      <c r="O24" s="58"/>
      <c r="P24" s="58"/>
      <c r="Q24" s="58"/>
      <c r="R24" s="58"/>
    </row>
    <row r="25" spans="1:18" ht="14.25" customHeight="1" hidden="1">
      <c r="A25" s="47"/>
      <c r="B25" s="64" t="s">
        <v>67</v>
      </c>
      <c r="C25" s="64"/>
      <c r="D25" s="64"/>
      <c r="E25" s="64"/>
      <c r="F25" s="50"/>
      <c r="G25" s="50"/>
      <c r="H25" s="50"/>
      <c r="I25" s="50"/>
      <c r="J25" s="55"/>
      <c r="K25" s="55"/>
      <c r="L25" s="58"/>
      <c r="M25" s="58"/>
      <c r="N25" s="58"/>
      <c r="O25" s="58"/>
      <c r="P25" s="58"/>
      <c r="Q25" s="58"/>
      <c r="R25" s="58"/>
    </row>
    <row r="26" spans="1:18" ht="18.75" hidden="1">
      <c r="A26" s="47"/>
      <c r="B26" s="50"/>
      <c r="C26" s="50"/>
      <c r="D26" s="50"/>
      <c r="E26" s="50"/>
      <c r="F26" s="50"/>
      <c r="G26" s="50"/>
      <c r="H26" s="50"/>
      <c r="I26" s="50"/>
      <c r="J26" s="55"/>
      <c r="K26" s="55"/>
      <c r="L26" s="58"/>
      <c r="M26" s="58"/>
      <c r="N26" s="58"/>
      <c r="O26" s="58"/>
      <c r="P26" s="58"/>
      <c r="Q26" s="58"/>
      <c r="R26" s="58"/>
    </row>
    <row r="27" spans="1:18" ht="0.75" customHeight="1" hidden="1">
      <c r="A27" s="47"/>
      <c r="B27" s="50"/>
      <c r="C27" s="50"/>
      <c r="D27" s="50"/>
      <c r="E27" s="50"/>
      <c r="F27" s="50"/>
      <c r="G27" s="50"/>
      <c r="H27" s="50"/>
      <c r="I27" s="50"/>
      <c r="J27" s="55"/>
      <c r="K27" s="55"/>
      <c r="L27" s="58"/>
      <c r="M27" s="58"/>
      <c r="N27" s="58"/>
      <c r="O27" s="58"/>
      <c r="P27" s="58"/>
      <c r="Q27" s="58"/>
      <c r="R27" s="58"/>
    </row>
    <row r="28" spans="1:18" ht="3.75" customHeight="1" hidden="1">
      <c r="A28" s="47"/>
      <c r="B28" s="50"/>
      <c r="C28" s="50"/>
      <c r="D28" s="50"/>
      <c r="E28" s="50"/>
      <c r="F28" s="50"/>
      <c r="G28" s="50"/>
      <c r="H28" s="50"/>
      <c r="I28" s="50"/>
      <c r="J28" s="55"/>
      <c r="K28" s="55"/>
      <c r="L28" s="58"/>
      <c r="M28" s="58"/>
      <c r="N28" s="58"/>
      <c r="O28" s="58"/>
      <c r="P28" s="58"/>
      <c r="Q28" s="58"/>
      <c r="R28" s="58"/>
    </row>
    <row r="29" spans="1:18" ht="18.75" hidden="1">
      <c r="A29" s="47"/>
      <c r="B29" s="50"/>
      <c r="C29" s="50"/>
      <c r="D29" s="50"/>
      <c r="E29" s="50"/>
      <c r="F29" s="50"/>
      <c r="G29" s="50"/>
      <c r="H29" s="50"/>
      <c r="I29" s="50"/>
      <c r="J29" s="55"/>
      <c r="K29" s="55"/>
      <c r="L29" s="58"/>
      <c r="M29" s="58"/>
      <c r="N29" s="58"/>
      <c r="O29" s="58"/>
      <c r="P29" s="58"/>
      <c r="Q29" s="58"/>
      <c r="R29" s="58"/>
    </row>
    <row r="30" spans="1:18" ht="0.75" customHeight="1" hidden="1">
      <c r="A30" s="47"/>
      <c r="B30" s="50"/>
      <c r="C30" s="50"/>
      <c r="D30" s="50"/>
      <c r="E30" s="50"/>
      <c r="F30" s="50"/>
      <c r="G30" s="50"/>
      <c r="H30" s="50"/>
      <c r="I30" s="50"/>
      <c r="J30" s="55"/>
      <c r="K30" s="55"/>
      <c r="L30" s="58"/>
      <c r="M30" s="58"/>
      <c r="N30" s="58"/>
      <c r="O30" s="58"/>
      <c r="P30" s="58"/>
      <c r="Q30" s="58"/>
      <c r="R30" s="58"/>
    </row>
    <row r="31" spans="1:18" ht="18.75" hidden="1">
      <c r="A31" s="47"/>
      <c r="B31" s="50"/>
      <c r="C31" s="50"/>
      <c r="D31" s="50"/>
      <c r="E31" s="50"/>
      <c r="F31" s="50"/>
      <c r="G31" s="50"/>
      <c r="H31" s="50"/>
      <c r="I31" s="50"/>
      <c r="J31" s="55"/>
      <c r="K31" s="55"/>
      <c r="L31" s="58"/>
      <c r="M31" s="58"/>
      <c r="N31" s="58"/>
      <c r="O31" s="58"/>
      <c r="P31" s="58"/>
      <c r="Q31" s="58"/>
      <c r="R31" s="58"/>
    </row>
    <row r="32" spans="1:18" ht="18.75" hidden="1">
      <c r="A32" s="47"/>
      <c r="B32" s="50"/>
      <c r="C32" s="50"/>
      <c r="D32" s="50"/>
      <c r="E32" s="50"/>
      <c r="F32" s="50"/>
      <c r="G32" s="50"/>
      <c r="H32" s="50"/>
      <c r="I32" s="50"/>
      <c r="J32" s="55"/>
      <c r="K32" s="55"/>
      <c r="L32" s="58"/>
      <c r="M32" s="58"/>
      <c r="N32" s="58"/>
      <c r="O32" s="58"/>
      <c r="P32" s="58"/>
      <c r="Q32" s="58"/>
      <c r="R32" s="58"/>
    </row>
    <row r="33" spans="1:18" ht="18.75" hidden="1">
      <c r="A33" s="47"/>
      <c r="B33" s="50"/>
      <c r="C33" s="50"/>
      <c r="D33" s="50"/>
      <c r="E33" s="50"/>
      <c r="F33" s="50"/>
      <c r="G33" s="51"/>
      <c r="H33" s="51"/>
      <c r="I33" s="65"/>
      <c r="J33" s="55"/>
      <c r="K33" s="55"/>
      <c r="L33" s="58"/>
      <c r="M33" s="58"/>
      <c r="N33" s="58"/>
      <c r="O33" s="58"/>
      <c r="P33" s="58"/>
      <c r="Q33" s="58"/>
      <c r="R33" s="58"/>
    </row>
    <row r="34" spans="1:18" ht="18.75" hidden="1">
      <c r="A34" s="47"/>
      <c r="B34" s="50"/>
      <c r="C34" s="50"/>
      <c r="D34" s="50"/>
      <c r="E34" s="50"/>
      <c r="F34" s="50"/>
      <c r="G34" s="50"/>
      <c r="H34" s="50" t="s">
        <v>18</v>
      </c>
      <c r="I34" s="66">
        <f>SUM(I17:I33)</f>
        <v>2625.89</v>
      </c>
      <c r="J34" s="55"/>
      <c r="K34" s="55"/>
      <c r="L34" s="58"/>
      <c r="M34" s="58"/>
      <c r="N34" s="58"/>
      <c r="O34" s="58"/>
      <c r="P34" s="58"/>
      <c r="Q34" s="58"/>
      <c r="R34" s="58"/>
    </row>
    <row r="35" spans="1:11" ht="15">
      <c r="A35" s="420" t="s">
        <v>131</v>
      </c>
      <c r="B35" s="420"/>
      <c r="C35" s="420"/>
      <c r="D35" s="420"/>
      <c r="E35" s="420"/>
      <c r="F35" s="420"/>
      <c r="G35" s="420"/>
      <c r="H35" s="420"/>
      <c r="I35" s="420"/>
      <c r="J35" s="420"/>
      <c r="K35" s="420"/>
    </row>
    <row r="36" spans="1:30" ht="15">
      <c r="A36" s="420"/>
      <c r="B36" s="420"/>
      <c r="C36" s="420"/>
      <c r="D36" s="420"/>
      <c r="E36" s="420"/>
      <c r="F36" s="420"/>
      <c r="G36" s="420"/>
      <c r="H36" s="420"/>
      <c r="I36" s="420"/>
      <c r="J36" s="420"/>
      <c r="K36" s="420"/>
      <c r="V36" s="58"/>
      <c r="W36" s="58"/>
      <c r="X36" s="58"/>
      <c r="Y36" s="58"/>
      <c r="Z36" s="58"/>
      <c r="AA36" s="58"/>
      <c r="AB36" s="58"/>
      <c r="AC36" s="58"/>
      <c r="AD36" s="58"/>
    </row>
    <row r="37" spans="1:30" ht="18.75" hidden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V37" s="58"/>
      <c r="W37" s="58"/>
      <c r="X37" s="58"/>
      <c r="Y37" s="58"/>
      <c r="Z37" s="58"/>
      <c r="AA37" s="58"/>
      <c r="AB37" s="58"/>
      <c r="AC37" s="58"/>
      <c r="AD37" s="58"/>
    </row>
    <row r="38" spans="1:30" ht="18.75" hidden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V38" s="58"/>
      <c r="W38" s="58"/>
      <c r="X38" s="58"/>
      <c r="Y38" s="58"/>
      <c r="Z38" s="58"/>
      <c r="AA38" s="58"/>
      <c r="AB38" s="58"/>
      <c r="AC38" s="58"/>
      <c r="AD38" s="58"/>
    </row>
    <row r="39" spans="1:30" ht="18.75">
      <c r="A39" s="67"/>
      <c r="B39" s="68"/>
      <c r="C39" s="68"/>
      <c r="D39" s="68"/>
      <c r="E39" s="68"/>
      <c r="F39" s="68"/>
      <c r="G39" s="68"/>
      <c r="H39" s="67"/>
      <c r="I39" s="67"/>
      <c r="J39" s="47"/>
      <c r="K39" s="47"/>
      <c r="V39" s="58"/>
      <c r="W39" s="464"/>
      <c r="X39" s="464"/>
      <c r="Y39" s="464"/>
      <c r="Z39" s="464"/>
      <c r="AA39" s="464"/>
      <c r="AB39" s="58"/>
      <c r="AC39" s="58"/>
      <c r="AD39" s="58"/>
    </row>
    <row r="40" spans="1:30" ht="18.75">
      <c r="A40" s="67"/>
      <c r="B40" s="67" t="s">
        <v>132</v>
      </c>
      <c r="C40" s="68"/>
      <c r="D40" s="68"/>
      <c r="E40" s="68"/>
      <c r="F40" s="68"/>
      <c r="G40" s="67"/>
      <c r="H40" s="68"/>
      <c r="I40" s="67"/>
      <c r="J40" s="47"/>
      <c r="K40" s="47"/>
      <c r="V40" s="262"/>
      <c r="W40" s="263"/>
      <c r="X40" s="263"/>
      <c r="Y40" s="263"/>
      <c r="Z40" s="263"/>
      <c r="AA40" s="263"/>
      <c r="AB40" s="58"/>
      <c r="AC40" s="58"/>
      <c r="AD40" s="58"/>
    </row>
    <row r="41" spans="1:30" ht="18.75">
      <c r="A41" s="67"/>
      <c r="B41" s="68" t="s">
        <v>133</v>
      </c>
      <c r="C41" s="67" t="s">
        <v>239</v>
      </c>
      <c r="D41" s="67"/>
      <c r="E41" s="67"/>
      <c r="F41" s="68"/>
      <c r="G41" s="67"/>
      <c r="H41" s="68"/>
      <c r="I41" s="67"/>
      <c r="J41" s="47"/>
      <c r="K41" s="47"/>
      <c r="V41" s="264"/>
      <c r="W41" s="265"/>
      <c r="X41" s="265"/>
      <c r="Y41" s="265"/>
      <c r="Z41" s="265"/>
      <c r="AA41" s="265"/>
      <c r="AB41" s="58"/>
      <c r="AC41" s="58"/>
      <c r="AD41" s="58"/>
    </row>
    <row r="42" spans="1:30" ht="18.75">
      <c r="A42" s="67"/>
      <c r="B42" s="68" t="s">
        <v>135</v>
      </c>
      <c r="C42" s="69">
        <v>366.4</v>
      </c>
      <c r="D42" s="67" t="s">
        <v>136</v>
      </c>
      <c r="E42" s="67"/>
      <c r="F42" s="68"/>
      <c r="G42" s="67"/>
      <c r="H42" s="68"/>
      <c r="I42" s="67"/>
      <c r="J42" s="47"/>
      <c r="K42" s="47"/>
      <c r="V42" s="264"/>
      <c r="W42" s="266"/>
      <c r="X42" s="266"/>
      <c r="Y42" s="266"/>
      <c r="Z42" s="265"/>
      <c r="AA42" s="266"/>
      <c r="AB42" s="58"/>
      <c r="AC42" s="58"/>
      <c r="AD42" s="58"/>
    </row>
    <row r="43" spans="1:30" ht="18" customHeight="1">
      <c r="A43" s="67"/>
      <c r="B43" s="68" t="s">
        <v>137</v>
      </c>
      <c r="C43" s="70" t="s">
        <v>218</v>
      </c>
      <c r="D43" s="67" t="s">
        <v>251</v>
      </c>
      <c r="E43" s="67"/>
      <c r="F43" s="67"/>
      <c r="G43" s="68"/>
      <c r="H43" s="68"/>
      <c r="I43" s="67"/>
      <c r="J43" s="47"/>
      <c r="K43" s="47"/>
      <c r="V43" s="264"/>
      <c r="W43" s="266"/>
      <c r="X43" s="266"/>
      <c r="Y43" s="266"/>
      <c r="Z43" s="265"/>
      <c r="AA43" s="267"/>
      <c r="AB43" s="58"/>
      <c r="AC43" s="58"/>
      <c r="AD43" s="58"/>
    </row>
    <row r="44" spans="1:30" ht="18" customHeight="1">
      <c r="A44" s="67"/>
      <c r="B44" s="68"/>
      <c r="C44" s="70"/>
      <c r="D44" s="67"/>
      <c r="E44" s="67"/>
      <c r="F44" s="67"/>
      <c r="G44" s="68"/>
      <c r="H44" s="68"/>
      <c r="I44" s="67"/>
      <c r="J44" s="47"/>
      <c r="K44" s="47"/>
      <c r="V44" s="264"/>
      <c r="W44" s="266"/>
      <c r="X44" s="268"/>
      <c r="Y44" s="268"/>
      <c r="Z44" s="265"/>
      <c r="AA44" s="269"/>
      <c r="AB44" s="58"/>
      <c r="AC44" s="58"/>
      <c r="AD44" s="58"/>
    </row>
    <row r="45" spans="1:30" s="77" customFormat="1" ht="56.25">
      <c r="A45" s="71"/>
      <c r="B45" s="72"/>
      <c r="C45" s="73"/>
      <c r="D45" s="71"/>
      <c r="E45" s="71"/>
      <c r="F45" s="71"/>
      <c r="G45" s="74" t="s">
        <v>140</v>
      </c>
      <c r="H45" s="75" t="s">
        <v>1</v>
      </c>
      <c r="I45" s="75" t="s">
        <v>2</v>
      </c>
      <c r="J45" s="76" t="s">
        <v>141</v>
      </c>
      <c r="K45" s="76" t="s">
        <v>142</v>
      </c>
      <c r="V45" s="264"/>
      <c r="W45" s="266"/>
      <c r="X45" s="266"/>
      <c r="Y45" s="266"/>
      <c r="Z45" s="265"/>
      <c r="AA45" s="267"/>
      <c r="AB45" s="227"/>
      <c r="AC45" s="227"/>
      <c r="AD45" s="227"/>
    </row>
    <row r="46" spans="1:30" ht="18.75">
      <c r="A46" s="67"/>
      <c r="B46" s="68"/>
      <c r="C46" s="70"/>
      <c r="D46" s="67"/>
      <c r="E46" s="67"/>
      <c r="F46" s="67"/>
      <c r="G46" s="78" t="s">
        <v>25</v>
      </c>
      <c r="H46" s="78" t="s">
        <v>25</v>
      </c>
      <c r="I46" s="78" t="s">
        <v>25</v>
      </c>
      <c r="J46" s="79"/>
      <c r="K46" s="79"/>
      <c r="V46" s="264"/>
      <c r="W46" s="266"/>
      <c r="X46" s="266"/>
      <c r="Y46" s="266"/>
      <c r="Z46" s="265"/>
      <c r="AA46" s="267"/>
      <c r="AB46" s="58"/>
      <c r="AC46" s="58"/>
      <c r="AD46" s="58"/>
    </row>
    <row r="47" spans="1:30" ht="33" customHeight="1">
      <c r="A47" s="67"/>
      <c r="B47" s="421" t="s">
        <v>143</v>
      </c>
      <c r="C47" s="421"/>
      <c r="D47" s="421"/>
      <c r="E47" s="421"/>
      <c r="F47" s="421"/>
      <c r="G47" s="80">
        <f>G49+G50</f>
        <v>14.36</v>
      </c>
      <c r="H47" s="337">
        <f>H49+H50</f>
        <v>5261.503999999999</v>
      </c>
      <c r="I47" s="337">
        <f>I49+I50</f>
        <v>6596.099999999999</v>
      </c>
      <c r="J47" s="337">
        <f>J49+J50</f>
        <v>3454.548</v>
      </c>
      <c r="K47" s="337">
        <f>K49+K50</f>
        <v>3141.5519999999997</v>
      </c>
      <c r="L47" s="226" t="s">
        <v>223</v>
      </c>
      <c r="M47" s="226" t="s">
        <v>224</v>
      </c>
      <c r="N47" s="316" t="s">
        <v>233</v>
      </c>
      <c r="O47" s="316" t="s">
        <v>234</v>
      </c>
      <c r="P47" s="316" t="s">
        <v>183</v>
      </c>
      <c r="Q47" s="316" t="s">
        <v>235</v>
      </c>
      <c r="R47" s="316" t="s">
        <v>236</v>
      </c>
      <c r="V47" s="264"/>
      <c r="W47" s="266"/>
      <c r="X47" s="266"/>
      <c r="Y47" s="266"/>
      <c r="Z47" s="265"/>
      <c r="AA47" s="267"/>
      <c r="AB47" s="58"/>
      <c r="AC47" s="58"/>
      <c r="AD47" s="58"/>
    </row>
    <row r="48" spans="1:30" ht="18" customHeight="1">
      <c r="A48" s="67"/>
      <c r="B48" s="422" t="s">
        <v>147</v>
      </c>
      <c r="C48" s="423"/>
      <c r="D48" s="423"/>
      <c r="E48" s="423"/>
      <c r="F48" s="424"/>
      <c r="G48" s="80"/>
      <c r="H48" s="84"/>
      <c r="I48" s="84"/>
      <c r="J48" s="79"/>
      <c r="K48" s="79"/>
      <c r="L48" s="310">
        <v>5773.11</v>
      </c>
      <c r="M48" s="310">
        <v>4438.51</v>
      </c>
      <c r="N48" s="225">
        <v>6596.099999999999</v>
      </c>
      <c r="O48" s="225">
        <v>0</v>
      </c>
      <c r="P48" s="225">
        <v>0</v>
      </c>
      <c r="Q48" s="225">
        <v>0</v>
      </c>
      <c r="R48" s="225">
        <v>0</v>
      </c>
      <c r="V48" s="264"/>
      <c r="W48" s="266"/>
      <c r="X48" s="266"/>
      <c r="Y48" s="266"/>
      <c r="Z48" s="265"/>
      <c r="AA48" s="267"/>
      <c r="AB48" s="58"/>
      <c r="AC48" s="58"/>
      <c r="AD48" s="58"/>
    </row>
    <row r="49" spans="1:30" ht="18" customHeight="1">
      <c r="A49" s="67"/>
      <c r="B49" s="425" t="s">
        <v>11</v>
      </c>
      <c r="C49" s="425"/>
      <c r="D49" s="425"/>
      <c r="E49" s="425"/>
      <c r="F49" s="425"/>
      <c r="G49" s="80">
        <f>G59</f>
        <v>7.32</v>
      </c>
      <c r="H49" s="84">
        <f>G49*C42</f>
        <v>2682.048</v>
      </c>
      <c r="I49" s="107">
        <f>H49</f>
        <v>2682.048</v>
      </c>
      <c r="J49" s="82">
        <f>H59</f>
        <v>2682.048</v>
      </c>
      <c r="K49" s="82">
        <f>I49-J49</f>
        <v>0</v>
      </c>
      <c r="V49" s="264"/>
      <c r="W49" s="266"/>
      <c r="X49" s="266"/>
      <c r="Y49" s="266"/>
      <c r="Z49" s="265"/>
      <c r="AA49" s="267"/>
      <c r="AB49" s="58"/>
      <c r="AC49" s="58"/>
      <c r="AD49" s="58"/>
    </row>
    <row r="50" spans="1:30" ht="18.75">
      <c r="A50" s="67"/>
      <c r="B50" s="425" t="s">
        <v>27</v>
      </c>
      <c r="C50" s="425"/>
      <c r="D50" s="425"/>
      <c r="E50" s="425"/>
      <c r="F50" s="425"/>
      <c r="G50" s="80">
        <v>7.04</v>
      </c>
      <c r="H50" s="84">
        <f>G50*C42</f>
        <v>2579.4559999999997</v>
      </c>
      <c r="I50" s="107">
        <f>N48+O48-I49</f>
        <v>3914.0519999999997</v>
      </c>
      <c r="J50" s="82">
        <f>H64</f>
        <v>772.5</v>
      </c>
      <c r="K50" s="82">
        <f>I50-J50</f>
        <v>3141.5519999999997</v>
      </c>
      <c r="V50" s="264"/>
      <c r="W50" s="266"/>
      <c r="X50" s="266"/>
      <c r="Y50" s="266"/>
      <c r="Z50" s="265"/>
      <c r="AA50" s="267"/>
      <c r="AB50" s="58"/>
      <c r="AC50" s="58"/>
      <c r="AD50" s="58"/>
    </row>
    <row r="51" spans="1:30" ht="39" customHeight="1">
      <c r="A51" s="67"/>
      <c r="B51" s="47"/>
      <c r="C51" s="47"/>
      <c r="D51" s="47"/>
      <c r="E51" s="47"/>
      <c r="F51" s="47"/>
      <c r="G51" s="47"/>
      <c r="H51" s="47"/>
      <c r="I51" s="47"/>
      <c r="J51" s="47"/>
      <c r="K51" s="47"/>
      <c r="V51" s="264"/>
      <c r="W51" s="266"/>
      <c r="X51" s="266"/>
      <c r="Y51" s="266"/>
      <c r="Z51" s="265"/>
      <c r="AA51" s="267"/>
      <c r="AB51" s="58"/>
      <c r="AC51" s="58"/>
      <c r="AD51" s="58"/>
    </row>
    <row r="52" spans="1:30" ht="18" customHeight="1">
      <c r="A52" s="47"/>
      <c r="B52" s="68"/>
      <c r="C52" s="70"/>
      <c r="D52" s="67"/>
      <c r="E52" s="67"/>
      <c r="F52" s="67"/>
      <c r="G52" s="140" t="s">
        <v>178</v>
      </c>
      <c r="H52" s="140" t="s">
        <v>1</v>
      </c>
      <c r="I52" s="140" t="s">
        <v>2</v>
      </c>
      <c r="J52" s="141" t="s">
        <v>179</v>
      </c>
      <c r="K52" s="141" t="s">
        <v>221</v>
      </c>
      <c r="V52" s="264"/>
      <c r="W52" s="266"/>
      <c r="X52" s="266"/>
      <c r="Y52" s="266"/>
      <c r="Z52" s="265"/>
      <c r="AA52" s="267"/>
      <c r="AB52" s="58"/>
      <c r="AC52" s="58"/>
      <c r="AD52" s="58"/>
    </row>
    <row r="53" spans="2:30" s="49" customFormat="1" ht="18" customHeight="1">
      <c r="B53" s="426" t="s">
        <v>177</v>
      </c>
      <c r="C53" s="426"/>
      <c r="D53" s="426"/>
      <c r="E53" s="426"/>
      <c r="F53" s="455"/>
      <c r="G53" s="140">
        <f>'08 16 г'!J53</f>
        <v>86.85999999999981</v>
      </c>
      <c r="H53" s="140">
        <f>P48</f>
        <v>0</v>
      </c>
      <c r="I53" s="140">
        <f>Q48</f>
        <v>0</v>
      </c>
      <c r="J53" s="139">
        <f>G53+H53-I53</f>
        <v>86.85999999999981</v>
      </c>
      <c r="K53" s="139">
        <f>I53</f>
        <v>0</v>
      </c>
      <c r="L53" s="317"/>
      <c r="V53" s="270"/>
      <c r="W53" s="271"/>
      <c r="X53" s="271"/>
      <c r="Y53" s="271"/>
      <c r="Z53" s="271"/>
      <c r="AA53" s="271"/>
      <c r="AB53" s="52"/>
      <c r="AC53" s="52"/>
      <c r="AD53" s="52"/>
    </row>
    <row r="54" spans="1:30" ht="18" customHeight="1">
      <c r="A54" s="47"/>
      <c r="B54" s="90"/>
      <c r="C54" s="90"/>
      <c r="D54" s="167"/>
      <c r="E54" s="167"/>
      <c r="F54" s="167"/>
      <c r="G54" s="91"/>
      <c r="H54" s="92"/>
      <c r="I54" s="92"/>
      <c r="J54" s="93"/>
      <c r="K54" s="244"/>
      <c r="V54" s="58"/>
      <c r="W54" s="58"/>
      <c r="X54" s="58"/>
      <c r="Y54" s="58"/>
      <c r="Z54" s="58"/>
      <c r="AA54" s="58"/>
      <c r="AB54" s="58"/>
      <c r="AC54" s="58"/>
      <c r="AD54" s="58"/>
    </row>
    <row r="55" spans="1:30" ht="38.25" customHeight="1">
      <c r="A55" s="47"/>
      <c r="B55" s="68"/>
      <c r="C55" s="70"/>
      <c r="D55" s="67"/>
      <c r="E55" s="67"/>
      <c r="F55" s="67"/>
      <c r="G55" s="68"/>
      <c r="H55" s="68"/>
      <c r="I55" s="67"/>
      <c r="J55" s="47"/>
      <c r="K55" s="47"/>
      <c r="V55" s="58"/>
      <c r="W55" s="58"/>
      <c r="X55" s="58"/>
      <c r="Y55" s="58"/>
      <c r="Z55" s="58"/>
      <c r="AA55" s="58"/>
      <c r="AB55" s="58"/>
      <c r="AC55" s="58"/>
      <c r="AD55" s="58"/>
    </row>
    <row r="56" spans="1:11" ht="18.75">
      <c r="A56" s="67"/>
      <c r="B56" s="47"/>
      <c r="C56" s="95"/>
      <c r="D56" s="96"/>
      <c r="E56" s="96"/>
      <c r="F56" s="96"/>
      <c r="G56" s="97" t="s">
        <v>140</v>
      </c>
      <c r="H56" s="97" t="s">
        <v>149</v>
      </c>
      <c r="I56" s="67"/>
      <c r="J56" s="47"/>
      <c r="K56" s="47"/>
    </row>
    <row r="57" spans="1:11" ht="18.75">
      <c r="A57" s="67"/>
      <c r="B57" s="47"/>
      <c r="C57" s="95"/>
      <c r="D57" s="96"/>
      <c r="E57" s="96"/>
      <c r="F57" s="96"/>
      <c r="G57" s="78" t="s">
        <v>25</v>
      </c>
      <c r="H57" s="78" t="s">
        <v>25</v>
      </c>
      <c r="I57" s="67"/>
      <c r="J57" s="47"/>
      <c r="K57" s="47"/>
    </row>
    <row r="58" spans="1:12" ht="36.75" customHeight="1">
      <c r="A58" s="98" t="s">
        <v>150</v>
      </c>
      <c r="B58" s="456" t="s">
        <v>176</v>
      </c>
      <c r="C58" s="457"/>
      <c r="D58" s="457"/>
      <c r="E58" s="457"/>
      <c r="F58" s="457"/>
      <c r="G58" s="50"/>
      <c r="H58" s="81">
        <f>ROUND(H59+H64,2)</f>
        <v>3454.55</v>
      </c>
      <c r="I58" s="67"/>
      <c r="J58" s="47"/>
      <c r="K58" s="47"/>
      <c r="L58" s="354"/>
    </row>
    <row r="59" spans="1:12" ht="18.75">
      <c r="A59" s="100" t="s">
        <v>152</v>
      </c>
      <c r="B59" s="428" t="s">
        <v>153</v>
      </c>
      <c r="C59" s="429"/>
      <c r="D59" s="429"/>
      <c r="E59" s="429"/>
      <c r="F59" s="430"/>
      <c r="G59" s="318">
        <f>G60+G61+G62+G63</f>
        <v>7.32</v>
      </c>
      <c r="H59" s="392">
        <f>SUM(H60:H63)</f>
        <v>2682.048</v>
      </c>
      <c r="I59" s="67"/>
      <c r="J59" s="47"/>
      <c r="K59" s="47"/>
      <c r="L59" s="354"/>
    </row>
    <row r="60" spans="1:12" ht="34.5" customHeight="1">
      <c r="A60" s="393" t="s">
        <v>154</v>
      </c>
      <c r="B60" s="431" t="s">
        <v>155</v>
      </c>
      <c r="C60" s="432"/>
      <c r="D60" s="432"/>
      <c r="E60" s="432"/>
      <c r="F60" s="432"/>
      <c r="G60" s="391">
        <v>1.53</v>
      </c>
      <c r="H60" s="392">
        <f>G60*C$42</f>
        <v>560.592</v>
      </c>
      <c r="I60" s="67"/>
      <c r="J60" s="47"/>
      <c r="K60" s="106"/>
      <c r="L60" s="354"/>
    </row>
    <row r="61" spans="1:12" ht="34.5" customHeight="1">
      <c r="A61" s="324" t="s">
        <v>156</v>
      </c>
      <c r="B61" s="465" t="s">
        <v>157</v>
      </c>
      <c r="C61" s="466"/>
      <c r="D61" s="466"/>
      <c r="E61" s="466"/>
      <c r="F61" s="467"/>
      <c r="G61" s="325">
        <v>2.3</v>
      </c>
      <c r="H61" s="392">
        <f>G61*C$42</f>
        <v>842.7199999999999</v>
      </c>
      <c r="I61" s="67"/>
      <c r="J61" s="47"/>
      <c r="K61" s="47"/>
      <c r="L61" s="354"/>
    </row>
    <row r="62" spans="1:13" ht="34.5" customHeight="1">
      <c r="A62" s="324" t="s">
        <v>158</v>
      </c>
      <c r="B62" s="465" t="s">
        <v>159</v>
      </c>
      <c r="C62" s="466"/>
      <c r="D62" s="466"/>
      <c r="E62" s="466"/>
      <c r="F62" s="467"/>
      <c r="G62" s="325">
        <v>1.49</v>
      </c>
      <c r="H62" s="392">
        <f>G62*C$42</f>
        <v>545.9359999999999</v>
      </c>
      <c r="I62" s="67"/>
      <c r="J62" s="47"/>
      <c r="K62" s="47"/>
      <c r="L62" s="354"/>
      <c r="M62" s="354"/>
    </row>
    <row r="63" spans="1:12" ht="18.75" customHeight="1">
      <c r="A63" s="393" t="s">
        <v>160</v>
      </c>
      <c r="B63" s="434" t="s">
        <v>161</v>
      </c>
      <c r="C63" s="434"/>
      <c r="D63" s="434"/>
      <c r="E63" s="434"/>
      <c r="F63" s="434"/>
      <c r="G63" s="97">
        <v>2</v>
      </c>
      <c r="H63" s="392">
        <f>G63*C$42</f>
        <v>732.8</v>
      </c>
      <c r="I63" s="67"/>
      <c r="J63" s="47"/>
      <c r="K63" s="47"/>
      <c r="L63" s="354"/>
    </row>
    <row r="64" spans="1:12" ht="18.75">
      <c r="A64" s="81" t="s">
        <v>162</v>
      </c>
      <c r="B64" s="437" t="s">
        <v>163</v>
      </c>
      <c r="C64" s="438"/>
      <c r="D64" s="438"/>
      <c r="E64" s="438"/>
      <c r="F64" s="438"/>
      <c r="G64" s="81"/>
      <c r="H64" s="81">
        <f>SUM(H65:H68)</f>
        <v>772.5</v>
      </c>
      <c r="I64" s="67"/>
      <c r="J64" s="47"/>
      <c r="K64" s="47"/>
      <c r="L64" s="354"/>
    </row>
    <row r="65" spans="1:11" ht="18.75" customHeight="1">
      <c r="A65" s="108"/>
      <c r="B65" s="439" t="s">
        <v>182</v>
      </c>
      <c r="C65" s="432"/>
      <c r="D65" s="432"/>
      <c r="E65" s="432"/>
      <c r="F65" s="432"/>
      <c r="G65" s="109"/>
      <c r="H65" s="109"/>
      <c r="I65" s="67"/>
      <c r="J65" s="47"/>
      <c r="K65" s="47"/>
    </row>
    <row r="66" spans="1:11" ht="18.75" customHeight="1">
      <c r="A66" s="108"/>
      <c r="B66" s="468" t="s">
        <v>254</v>
      </c>
      <c r="C66" s="441"/>
      <c r="D66" s="441"/>
      <c r="E66" s="441"/>
      <c r="F66" s="442"/>
      <c r="G66" s="107"/>
      <c r="H66" s="110">
        <v>772.5</v>
      </c>
      <c r="I66" s="67"/>
      <c r="J66" s="47"/>
      <c r="K66" s="47"/>
    </row>
    <row r="67" spans="1:11" ht="15" customHeight="1">
      <c r="A67" s="108"/>
      <c r="B67" s="440"/>
      <c r="C67" s="441"/>
      <c r="D67" s="441"/>
      <c r="E67" s="441"/>
      <c r="F67" s="442"/>
      <c r="G67" s="107"/>
      <c r="H67" s="110"/>
      <c r="I67" s="67"/>
      <c r="J67" s="47"/>
      <c r="K67" s="47"/>
    </row>
    <row r="68" spans="1:11" ht="18.75" customHeight="1">
      <c r="A68" s="108"/>
      <c r="B68" s="440"/>
      <c r="C68" s="441"/>
      <c r="D68" s="441"/>
      <c r="E68" s="441"/>
      <c r="F68" s="442"/>
      <c r="G68" s="107"/>
      <c r="H68" s="110"/>
      <c r="I68" s="67"/>
      <c r="J68" s="47"/>
      <c r="K68" s="47"/>
    </row>
    <row r="69" spans="1:11" ht="18.75">
      <c r="A69" s="108"/>
      <c r="B69" s="111"/>
      <c r="C69" s="112"/>
      <c r="D69" s="112"/>
      <c r="E69" s="112"/>
      <c r="F69" s="112"/>
      <c r="G69" s="114"/>
      <c r="H69" s="67"/>
      <c r="I69" s="67"/>
      <c r="J69" s="47"/>
      <c r="K69" s="47"/>
    </row>
    <row r="70" spans="1:11" ht="18.75">
      <c r="A70" s="108"/>
      <c r="B70" s="111"/>
      <c r="C70" s="112"/>
      <c r="D70" s="112"/>
      <c r="E70" s="112"/>
      <c r="F70" s="112"/>
      <c r="G70" s="443" t="s">
        <v>27</v>
      </c>
      <c r="H70" s="444"/>
      <c r="I70" s="452" t="s">
        <v>148</v>
      </c>
      <c r="J70" s="444"/>
      <c r="K70" s="47"/>
    </row>
    <row r="71" spans="1:11" ht="18.75">
      <c r="A71" s="108"/>
      <c r="B71" s="111"/>
      <c r="C71" s="112"/>
      <c r="D71" s="112"/>
      <c r="E71" s="112"/>
      <c r="F71" s="112"/>
      <c r="G71" s="453" t="s">
        <v>25</v>
      </c>
      <c r="H71" s="454"/>
      <c r="I71" s="453" t="s">
        <v>25</v>
      </c>
      <c r="J71" s="454"/>
      <c r="K71" s="47"/>
    </row>
    <row r="72" spans="1:13" s="58" customFormat="1" ht="18.75">
      <c r="A72" s="108"/>
      <c r="B72" s="461" t="s">
        <v>228</v>
      </c>
      <c r="C72" s="462"/>
      <c r="D72" s="462"/>
      <c r="E72" s="462"/>
      <c r="F72" s="463"/>
      <c r="G72" s="435">
        <f>'08 16 г'!G73:H73</f>
        <v>-40641.31000000001</v>
      </c>
      <c r="H72" s="447"/>
      <c r="I72" s="435">
        <f>'08 16 г'!I73:J73</f>
        <v>0</v>
      </c>
      <c r="J72" s="447"/>
      <c r="K72" s="55"/>
      <c r="L72" s="115" t="s">
        <v>168</v>
      </c>
      <c r="M72" s="115" t="s">
        <v>169</v>
      </c>
    </row>
    <row r="73" spans="1:13" ht="18.75">
      <c r="A73" s="68"/>
      <c r="B73" s="461" t="s">
        <v>229</v>
      </c>
      <c r="C73" s="462"/>
      <c r="D73" s="462"/>
      <c r="E73" s="462"/>
      <c r="F73" s="463"/>
      <c r="G73" s="435">
        <f>G72+I47-H58+K53</f>
        <v>-37499.76000000002</v>
      </c>
      <c r="H73" s="447"/>
      <c r="I73" s="448">
        <f>I72+I53-K53</f>
        <v>0</v>
      </c>
      <c r="J73" s="447"/>
      <c r="K73" s="47"/>
      <c r="L73" s="85">
        <f>G73</f>
        <v>-37499.76000000002</v>
      </c>
      <c r="M73" s="85">
        <f>I73</f>
        <v>0</v>
      </c>
    </row>
    <row r="74" spans="1:11" ht="18.75">
      <c r="A74" s="67"/>
      <c r="B74" s="67"/>
      <c r="C74" s="67"/>
      <c r="D74" s="67"/>
      <c r="E74" s="67"/>
      <c r="F74" s="67"/>
      <c r="G74" s="69"/>
      <c r="H74" s="69"/>
      <c r="I74" s="67"/>
      <c r="J74" s="47"/>
      <c r="K74" s="47"/>
    </row>
    <row r="75" spans="1:17" ht="4.5" customHeight="1">
      <c r="A75" s="67"/>
      <c r="B75" s="47"/>
      <c r="C75" s="47"/>
      <c r="D75" s="47"/>
      <c r="E75" s="47"/>
      <c r="F75" s="47"/>
      <c r="G75" s="116"/>
      <c r="H75" s="117" t="s">
        <v>171</v>
      </c>
      <c r="I75" s="67"/>
      <c r="J75" s="47"/>
      <c r="K75" s="47"/>
      <c r="L75" s="459"/>
      <c r="M75" s="460"/>
      <c r="N75" s="460"/>
      <c r="O75" s="460"/>
      <c r="P75" s="460"/>
      <c r="Q75" s="460"/>
    </row>
    <row r="76" spans="1:17" ht="18.75">
      <c r="A76" s="67"/>
      <c r="B76" s="111"/>
      <c r="C76" s="112"/>
      <c r="D76" s="112"/>
      <c r="E76" s="112"/>
      <c r="F76" s="112"/>
      <c r="G76" s="453" t="s">
        <v>25</v>
      </c>
      <c r="H76" s="454"/>
      <c r="I76" s="453" t="s">
        <v>25</v>
      </c>
      <c r="J76" s="454"/>
      <c r="K76" s="47"/>
      <c r="L76" s="184"/>
      <c r="M76" s="185"/>
      <c r="N76" s="185"/>
      <c r="O76" s="185"/>
      <c r="P76" s="185"/>
      <c r="Q76" s="185"/>
    </row>
    <row r="77" spans="1:17" ht="18.75">
      <c r="A77" s="67"/>
      <c r="B77" s="445" t="s">
        <v>227</v>
      </c>
      <c r="C77" s="438"/>
      <c r="D77" s="438"/>
      <c r="E77" s="438"/>
      <c r="F77" s="446"/>
      <c r="G77" s="435">
        <f>L48</f>
        <v>5773.11</v>
      </c>
      <c r="H77" s="447"/>
      <c r="I77" s="435">
        <f>M48</f>
        <v>4438.51</v>
      </c>
      <c r="J77" s="447"/>
      <c r="K77" s="47"/>
      <c r="L77" s="222" t="s">
        <v>225</v>
      </c>
      <c r="M77" s="223">
        <f>G77+H47-I47-I77+M78</f>
        <v>0.003999999998086423</v>
      </c>
      <c r="N77" s="185"/>
      <c r="O77" s="185"/>
      <c r="P77" s="185"/>
      <c r="Q77" s="185"/>
    </row>
    <row r="78" spans="1:17" ht="18.75">
      <c r="A78" s="67"/>
      <c r="B78" s="47"/>
      <c r="C78" s="47"/>
      <c r="D78" s="47"/>
      <c r="E78" s="47"/>
      <c r="F78" s="47"/>
      <c r="G78" s="47"/>
      <c r="H78" s="67"/>
      <c r="I78" s="67"/>
      <c r="J78" s="47"/>
      <c r="K78" s="47"/>
      <c r="L78" s="227" t="s">
        <v>226</v>
      </c>
      <c r="M78" s="185">
        <v>0</v>
      </c>
      <c r="N78" s="185"/>
      <c r="O78" s="185"/>
      <c r="P78" s="185"/>
      <c r="Q78" s="185"/>
    </row>
    <row r="79" spans="1:17" ht="18.75">
      <c r="A79" s="221" t="s">
        <v>242</v>
      </c>
      <c r="B79" s="47"/>
      <c r="C79" s="47"/>
      <c r="D79" s="47"/>
      <c r="E79" s="47"/>
      <c r="F79" s="47"/>
      <c r="G79" s="47"/>
      <c r="H79" s="67"/>
      <c r="I79" s="67"/>
      <c r="J79" s="47"/>
      <c r="K79" s="47"/>
      <c r="L79" s="184"/>
      <c r="M79" s="185"/>
      <c r="N79" s="185"/>
      <c r="O79" s="185"/>
      <c r="P79" s="185"/>
      <c r="Q79" s="185"/>
    </row>
    <row r="80" spans="1:17" ht="18.75">
      <c r="A80" s="187" t="s">
        <v>238</v>
      </c>
      <c r="B80" s="47"/>
      <c r="C80" s="47"/>
      <c r="D80" s="47"/>
      <c r="E80" s="47"/>
      <c r="F80" s="47"/>
      <c r="G80" s="47"/>
      <c r="H80" s="67"/>
      <c r="I80" s="228" t="s">
        <v>31</v>
      </c>
      <c r="J80" s="47"/>
      <c r="K80" s="47"/>
      <c r="L80" s="184"/>
      <c r="M80" s="185"/>
      <c r="N80" s="185"/>
      <c r="O80" s="186"/>
      <c r="P80" s="186"/>
      <c r="Q80" s="185"/>
    </row>
    <row r="81" spans="1:17" ht="18.75">
      <c r="A81" s="187" t="s">
        <v>213</v>
      </c>
      <c r="B81" s="47"/>
      <c r="C81" s="47"/>
      <c r="D81" s="47"/>
      <c r="E81" s="47"/>
      <c r="G81" s="47"/>
      <c r="H81" s="67"/>
      <c r="I81" s="228" t="s">
        <v>173</v>
      </c>
      <c r="J81" s="47"/>
      <c r="L81" s="184"/>
      <c r="M81" s="185"/>
      <c r="N81" s="185"/>
      <c r="O81" s="185"/>
      <c r="P81" s="185"/>
      <c r="Q81" s="185"/>
    </row>
    <row r="82" spans="8:17" ht="18.75">
      <c r="H82" s="47"/>
      <c r="I82" s="47"/>
      <c r="J82" s="47"/>
      <c r="K82" s="47"/>
      <c r="L82" s="184"/>
      <c r="M82" s="128"/>
      <c r="N82" s="58"/>
      <c r="O82" s="58"/>
      <c r="P82" s="58"/>
      <c r="Q82" s="128"/>
    </row>
    <row r="83" spans="1:17" ht="18.7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58"/>
      <c r="M83" s="128"/>
      <c r="N83" s="58"/>
      <c r="O83" s="58"/>
      <c r="P83" s="58"/>
      <c r="Q83" s="58"/>
    </row>
  </sheetData>
  <sheetProtection password="ECC7" sheet="1" formatCells="0" formatColumns="0" formatRows="0" insertColumns="0" insertRows="0" insertHyperlinks="0" deleteColumns="0" deleteRows="0" sort="0" autoFilter="0" pivotTables="0"/>
  <mergeCells count="35">
    <mergeCell ref="B77:F77"/>
    <mergeCell ref="G77:H77"/>
    <mergeCell ref="I77:J77"/>
    <mergeCell ref="B73:F73"/>
    <mergeCell ref="G73:H73"/>
    <mergeCell ref="I73:J73"/>
    <mergeCell ref="L75:Q75"/>
    <mergeCell ref="G76:H76"/>
    <mergeCell ref="I76:J76"/>
    <mergeCell ref="B68:F68"/>
    <mergeCell ref="G70:H70"/>
    <mergeCell ref="I70:J70"/>
    <mergeCell ref="G71:H71"/>
    <mergeCell ref="I71:J71"/>
    <mergeCell ref="B72:F72"/>
    <mergeCell ref="G72:H72"/>
    <mergeCell ref="I72:J72"/>
    <mergeCell ref="B62:F62"/>
    <mergeCell ref="B63:F63"/>
    <mergeCell ref="B64:F64"/>
    <mergeCell ref="B65:F65"/>
    <mergeCell ref="B66:F66"/>
    <mergeCell ref="B67:F67"/>
    <mergeCell ref="B50:F50"/>
    <mergeCell ref="B53:F53"/>
    <mergeCell ref="B58:F58"/>
    <mergeCell ref="B59:F59"/>
    <mergeCell ref="B60:F60"/>
    <mergeCell ref="B61:F61"/>
    <mergeCell ref="C14:D15"/>
    <mergeCell ref="A35:K36"/>
    <mergeCell ref="W39:AA39"/>
    <mergeCell ref="B47:F47"/>
    <mergeCell ref="B48:F48"/>
    <mergeCell ref="B49:F4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8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D83"/>
  <sheetViews>
    <sheetView view="pageBreakPreview" zoomScale="80" zoomScaleSheetLayoutView="80" zoomScalePageLayoutView="0" workbookViewId="0" topLeftCell="A39">
      <selection activeCell="H66" sqref="H66"/>
    </sheetView>
  </sheetViews>
  <sheetFormatPr defaultColWidth="9.140625" defaultRowHeight="15" outlineLevelCol="1"/>
  <cols>
    <col min="1" max="1" width="6.8515625" style="125" customWidth="1"/>
    <col min="2" max="2" width="10.00390625" style="355" customWidth="1"/>
    <col min="3" max="3" width="12.57421875" style="355" customWidth="1"/>
    <col min="4" max="4" width="10.57421875" style="355" customWidth="1"/>
    <col min="5" max="5" width="10.28125" style="355" customWidth="1"/>
    <col min="6" max="6" width="8.00390625" style="355" customWidth="1"/>
    <col min="7" max="7" width="11.140625" style="355" customWidth="1"/>
    <col min="8" max="8" width="13.00390625" style="355" customWidth="1"/>
    <col min="9" max="9" width="12.00390625" style="355" customWidth="1"/>
    <col min="10" max="10" width="14.28125" style="355" customWidth="1"/>
    <col min="11" max="11" width="18.421875" style="355" customWidth="1"/>
    <col min="12" max="12" width="13.421875" style="355" hidden="1" customWidth="1" outlineLevel="1"/>
    <col min="13" max="13" width="10.00390625" style="355" hidden="1" customWidth="1" outlineLevel="1"/>
    <col min="14" max="14" width="11.421875" style="355" hidden="1" customWidth="1" outlineLevel="1"/>
    <col min="15" max="15" width="10.28125" style="355" hidden="1" customWidth="1" outlineLevel="1"/>
    <col min="16" max="16" width="9.8515625" style="355" hidden="1" customWidth="1" outlineLevel="1"/>
    <col min="17" max="17" width="10.00390625" style="355" hidden="1" customWidth="1" outlineLevel="1"/>
    <col min="18" max="18" width="9.57421875" style="355" hidden="1" customWidth="1" outlineLevel="1"/>
    <col min="19" max="19" width="9.140625" style="355" customWidth="1" collapsed="1"/>
    <col min="20" max="20" width="9.28125" style="355" customWidth="1"/>
    <col min="21" max="22" width="9.140625" style="355" customWidth="1"/>
    <col min="23" max="23" width="11.140625" style="355" bestFit="1" customWidth="1"/>
    <col min="24" max="27" width="13.140625" style="355" bestFit="1" customWidth="1"/>
    <col min="28" max="43" width="9.140625" style="355" customWidth="1"/>
    <col min="44" max="44" width="3.7109375" style="355" customWidth="1"/>
    <col min="45" max="16384" width="9.140625" style="355" customWidth="1"/>
  </cols>
  <sheetData>
    <row r="1" spans="1:11" ht="12.75" customHeight="1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.75" hidden="1">
      <c r="A2" s="47"/>
      <c r="B2" s="49" t="s">
        <v>125</v>
      </c>
      <c r="C2" s="49"/>
      <c r="D2" s="49" t="s">
        <v>126</v>
      </c>
      <c r="E2" s="49"/>
      <c r="F2" s="49" t="s">
        <v>127</v>
      </c>
      <c r="G2" s="49"/>
      <c r="H2" s="49"/>
      <c r="I2" s="47"/>
      <c r="J2" s="47"/>
      <c r="K2" s="47"/>
    </row>
    <row r="3" spans="1:11" ht="18.75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.5" customHeight="1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8.75" hidden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8.75" hidden="1">
      <c r="A6" s="47"/>
      <c r="B6" s="50"/>
      <c r="C6" s="51" t="s">
        <v>0</v>
      </c>
      <c r="D6" s="51" t="s">
        <v>1</v>
      </c>
      <c r="E6" s="51"/>
      <c r="F6" s="51" t="s">
        <v>2</v>
      </c>
      <c r="G6" s="51" t="s">
        <v>3</v>
      </c>
      <c r="H6" s="51" t="s">
        <v>4</v>
      </c>
      <c r="I6" s="51" t="s">
        <v>5</v>
      </c>
      <c r="J6" s="51"/>
      <c r="K6" s="52"/>
    </row>
    <row r="7" spans="1:11" ht="18.75" hidden="1">
      <c r="A7" s="47"/>
      <c r="B7" s="50"/>
      <c r="C7" s="51" t="s">
        <v>6</v>
      </c>
      <c r="D7" s="51"/>
      <c r="E7" s="51"/>
      <c r="F7" s="51"/>
      <c r="G7" s="51" t="s">
        <v>7</v>
      </c>
      <c r="H7" s="51" t="s">
        <v>8</v>
      </c>
      <c r="I7" s="51" t="s">
        <v>9</v>
      </c>
      <c r="J7" s="51"/>
      <c r="K7" s="52"/>
    </row>
    <row r="8" spans="1:11" ht="18.75" hidden="1">
      <c r="A8" s="47"/>
      <c r="B8" s="50" t="s">
        <v>128</v>
      </c>
      <c r="C8" s="53">
        <v>48.28</v>
      </c>
      <c r="D8" s="53">
        <v>0</v>
      </c>
      <c r="E8" s="53"/>
      <c r="F8" s="54"/>
      <c r="G8" s="50"/>
      <c r="H8" s="53">
        <v>0</v>
      </c>
      <c r="I8" s="54">
        <v>48.28</v>
      </c>
      <c r="J8" s="50"/>
      <c r="K8" s="55"/>
    </row>
    <row r="9" spans="1:11" ht="18.75" hidden="1">
      <c r="A9" s="47"/>
      <c r="B9" s="50" t="s">
        <v>11</v>
      </c>
      <c r="C9" s="53">
        <v>4790.06</v>
      </c>
      <c r="D9" s="53">
        <v>3707.55</v>
      </c>
      <c r="E9" s="53"/>
      <c r="F9" s="54">
        <v>2795.32</v>
      </c>
      <c r="G9" s="50"/>
      <c r="H9" s="53">
        <v>2795.32</v>
      </c>
      <c r="I9" s="54">
        <v>5702.29</v>
      </c>
      <c r="J9" s="50"/>
      <c r="K9" s="55"/>
    </row>
    <row r="10" spans="1:11" ht="18.75" hidden="1">
      <c r="A10" s="47"/>
      <c r="B10" s="50" t="s">
        <v>12</v>
      </c>
      <c r="C10" s="50"/>
      <c r="D10" s="53">
        <f>SUM(D8:D9)</f>
        <v>3707.55</v>
      </c>
      <c r="E10" s="53"/>
      <c r="F10" s="50"/>
      <c r="G10" s="50"/>
      <c r="H10" s="53">
        <f>SUM(H8:H9)</f>
        <v>2795.32</v>
      </c>
      <c r="I10" s="50"/>
      <c r="J10" s="50"/>
      <c r="K10" s="55"/>
    </row>
    <row r="11" spans="1:11" ht="18.75" hidden="1">
      <c r="A11" s="47"/>
      <c r="B11" s="47" t="s">
        <v>129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7.5" customHeight="1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8.25" customHeight="1" hidden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8" ht="18.75" hidden="1">
      <c r="A14" s="47"/>
      <c r="B14" s="56" t="s">
        <v>95</v>
      </c>
      <c r="C14" s="416" t="s">
        <v>14</v>
      </c>
      <c r="D14" s="417"/>
      <c r="E14" s="396"/>
      <c r="F14" s="51"/>
      <c r="G14" s="51"/>
      <c r="H14" s="51"/>
      <c r="I14" s="51" t="s">
        <v>17</v>
      </c>
      <c r="J14" s="55"/>
      <c r="K14" s="55"/>
      <c r="L14" s="58"/>
      <c r="M14" s="58"/>
      <c r="N14" s="58"/>
      <c r="O14" s="58"/>
      <c r="P14" s="58"/>
      <c r="Q14" s="58"/>
      <c r="R14" s="58"/>
    </row>
    <row r="15" spans="1:18" ht="14.25" customHeight="1" hidden="1">
      <c r="A15" s="47"/>
      <c r="B15" s="59"/>
      <c r="C15" s="418"/>
      <c r="D15" s="419"/>
      <c r="E15" s="397"/>
      <c r="F15" s="51"/>
      <c r="G15" s="51"/>
      <c r="H15" s="51" t="s">
        <v>105</v>
      </c>
      <c r="I15" s="51"/>
      <c r="J15" s="55"/>
      <c r="K15" s="55"/>
      <c r="L15" s="58"/>
      <c r="M15" s="58"/>
      <c r="N15" s="58"/>
      <c r="O15" s="58"/>
      <c r="P15" s="58"/>
      <c r="Q15" s="58"/>
      <c r="R15" s="58"/>
    </row>
    <row r="16" spans="1:18" ht="3.75" customHeight="1" hidden="1">
      <c r="A16" s="47"/>
      <c r="B16" s="61"/>
      <c r="C16" s="50"/>
      <c r="D16" s="50"/>
      <c r="E16" s="50"/>
      <c r="F16" s="50"/>
      <c r="G16" s="50"/>
      <c r="H16" s="50"/>
      <c r="I16" s="50"/>
      <c r="J16" s="55"/>
      <c r="K16" s="55"/>
      <c r="L16" s="58"/>
      <c r="M16" s="58"/>
      <c r="N16" s="58"/>
      <c r="O16" s="58"/>
      <c r="P16" s="58"/>
      <c r="Q16" s="58"/>
      <c r="R16" s="58"/>
    </row>
    <row r="17" spans="1:18" ht="13.5" customHeight="1" hidden="1">
      <c r="A17" s="47"/>
      <c r="B17" s="50"/>
      <c r="C17" s="50"/>
      <c r="D17" s="50"/>
      <c r="E17" s="50"/>
      <c r="F17" s="50"/>
      <c r="G17" s="50"/>
      <c r="H17" s="50"/>
      <c r="I17" s="50"/>
      <c r="J17" s="55"/>
      <c r="K17" s="55"/>
      <c r="L17" s="58"/>
      <c r="M17" s="58"/>
      <c r="N17" s="58"/>
      <c r="O17" s="58"/>
      <c r="P17" s="58"/>
      <c r="Q17" s="58"/>
      <c r="R17" s="58"/>
    </row>
    <row r="18" spans="1:18" ht="0.75" customHeight="1" hidden="1">
      <c r="A18" s="47"/>
      <c r="B18" s="50"/>
      <c r="C18" s="50"/>
      <c r="D18" s="50"/>
      <c r="E18" s="50"/>
      <c r="F18" s="50"/>
      <c r="G18" s="50"/>
      <c r="H18" s="50"/>
      <c r="I18" s="50"/>
      <c r="J18" s="55"/>
      <c r="K18" s="55"/>
      <c r="L18" s="58"/>
      <c r="M18" s="58"/>
      <c r="N18" s="58"/>
      <c r="O18" s="58"/>
      <c r="P18" s="58"/>
      <c r="Q18" s="58"/>
      <c r="R18" s="58"/>
    </row>
    <row r="19" spans="1:18" ht="14.25" customHeight="1" hidden="1" thickBot="1">
      <c r="A19" s="47"/>
      <c r="B19" s="50"/>
      <c r="C19" s="50"/>
      <c r="D19" s="50"/>
      <c r="E19" s="50"/>
      <c r="F19" s="50"/>
      <c r="G19" s="50"/>
      <c r="H19" s="50"/>
      <c r="I19" s="50"/>
      <c r="J19" s="55"/>
      <c r="K19" s="55"/>
      <c r="L19" s="58"/>
      <c r="M19" s="58"/>
      <c r="N19" s="58"/>
      <c r="O19" s="58"/>
      <c r="P19" s="58"/>
      <c r="Q19" s="58"/>
      <c r="R19" s="58"/>
    </row>
    <row r="20" spans="1:18" ht="0.75" customHeight="1" hidden="1">
      <c r="A20" s="47"/>
      <c r="B20" s="50"/>
      <c r="C20" s="50"/>
      <c r="D20" s="50"/>
      <c r="E20" s="50"/>
      <c r="F20" s="50"/>
      <c r="G20" s="50"/>
      <c r="H20" s="50"/>
      <c r="I20" s="50"/>
      <c r="J20" s="55"/>
      <c r="K20" s="55"/>
      <c r="L20" s="58"/>
      <c r="M20" s="58"/>
      <c r="N20" s="58"/>
      <c r="O20" s="58"/>
      <c r="P20" s="58"/>
      <c r="Q20" s="58"/>
      <c r="R20" s="58"/>
    </row>
    <row r="21" spans="1:18" ht="19.5" hidden="1" thickBot="1">
      <c r="A21" s="47"/>
      <c r="B21" s="50"/>
      <c r="C21" s="50"/>
      <c r="D21" s="50"/>
      <c r="E21" s="50"/>
      <c r="F21" s="50"/>
      <c r="G21" s="62" t="s">
        <v>130</v>
      </c>
      <c r="H21" s="63" t="s">
        <v>85</v>
      </c>
      <c r="I21" s="50"/>
      <c r="J21" s="55"/>
      <c r="K21" s="55"/>
      <c r="L21" s="58"/>
      <c r="M21" s="58"/>
      <c r="N21" s="58"/>
      <c r="O21" s="58"/>
      <c r="P21" s="58"/>
      <c r="Q21" s="58"/>
      <c r="R21" s="58"/>
    </row>
    <row r="22" spans="1:18" ht="18.75" hidden="1">
      <c r="A22" s="47"/>
      <c r="B22" s="64" t="s">
        <v>63</v>
      </c>
      <c r="C22" s="64"/>
      <c r="D22" s="64"/>
      <c r="E22" s="64"/>
      <c r="F22" s="53"/>
      <c r="G22" s="50">
        <v>347.8</v>
      </c>
      <c r="H22" s="50">
        <v>7.55</v>
      </c>
      <c r="I22" s="54">
        <f>G22*H22</f>
        <v>2625.89</v>
      </c>
      <c r="J22" s="55"/>
      <c r="K22" s="55"/>
      <c r="L22" s="58"/>
      <c r="M22" s="58"/>
      <c r="N22" s="58"/>
      <c r="O22" s="58"/>
      <c r="P22" s="58"/>
      <c r="Q22" s="58"/>
      <c r="R22" s="58"/>
    </row>
    <row r="23" spans="1:18" ht="18.75" hidden="1">
      <c r="A23" s="47"/>
      <c r="B23" s="64" t="s">
        <v>64</v>
      </c>
      <c r="C23" s="64"/>
      <c r="D23" s="64"/>
      <c r="E23" s="64"/>
      <c r="F23" s="50"/>
      <c r="G23" s="50"/>
      <c r="H23" s="50"/>
      <c r="I23" s="50"/>
      <c r="J23" s="55"/>
      <c r="K23" s="55"/>
      <c r="L23" s="58"/>
      <c r="M23" s="58"/>
      <c r="N23" s="58"/>
      <c r="O23" s="58"/>
      <c r="P23" s="58"/>
      <c r="Q23" s="58"/>
      <c r="R23" s="58"/>
    </row>
    <row r="24" spans="1:18" ht="2.25" customHeight="1" hidden="1">
      <c r="A24" s="47"/>
      <c r="B24" s="64" t="s">
        <v>65</v>
      </c>
      <c r="C24" s="64" t="s">
        <v>66</v>
      </c>
      <c r="D24" s="64"/>
      <c r="E24" s="64"/>
      <c r="F24" s="50"/>
      <c r="G24" s="50"/>
      <c r="H24" s="50"/>
      <c r="I24" s="50"/>
      <c r="J24" s="55"/>
      <c r="K24" s="55"/>
      <c r="L24" s="58"/>
      <c r="M24" s="58"/>
      <c r="N24" s="58"/>
      <c r="O24" s="58"/>
      <c r="P24" s="58"/>
      <c r="Q24" s="58"/>
      <c r="R24" s="58"/>
    </row>
    <row r="25" spans="1:18" ht="14.25" customHeight="1" hidden="1">
      <c r="A25" s="47"/>
      <c r="B25" s="64" t="s">
        <v>67</v>
      </c>
      <c r="C25" s="64"/>
      <c r="D25" s="64"/>
      <c r="E25" s="64"/>
      <c r="F25" s="50"/>
      <c r="G25" s="50"/>
      <c r="H25" s="50"/>
      <c r="I25" s="50"/>
      <c r="J25" s="55"/>
      <c r="K25" s="55"/>
      <c r="L25" s="58"/>
      <c r="M25" s="58"/>
      <c r="N25" s="58"/>
      <c r="O25" s="58"/>
      <c r="P25" s="58"/>
      <c r="Q25" s="58"/>
      <c r="R25" s="58"/>
    </row>
    <row r="26" spans="1:18" ht="18.75" hidden="1">
      <c r="A26" s="47"/>
      <c r="B26" s="50"/>
      <c r="C26" s="50"/>
      <c r="D26" s="50"/>
      <c r="E26" s="50"/>
      <c r="F26" s="50"/>
      <c r="G26" s="50"/>
      <c r="H26" s="50"/>
      <c r="I26" s="50"/>
      <c r="J26" s="55"/>
      <c r="K26" s="55"/>
      <c r="L26" s="58"/>
      <c r="M26" s="58"/>
      <c r="N26" s="58"/>
      <c r="O26" s="58"/>
      <c r="P26" s="58"/>
      <c r="Q26" s="58"/>
      <c r="R26" s="58"/>
    </row>
    <row r="27" spans="1:18" ht="0.75" customHeight="1" hidden="1">
      <c r="A27" s="47"/>
      <c r="B27" s="50"/>
      <c r="C27" s="50"/>
      <c r="D27" s="50"/>
      <c r="E27" s="50"/>
      <c r="F27" s="50"/>
      <c r="G27" s="50"/>
      <c r="H27" s="50"/>
      <c r="I27" s="50"/>
      <c r="J27" s="55"/>
      <c r="K27" s="55"/>
      <c r="L27" s="58"/>
      <c r="M27" s="58"/>
      <c r="N27" s="58"/>
      <c r="O27" s="58"/>
      <c r="P27" s="58"/>
      <c r="Q27" s="58"/>
      <c r="R27" s="58"/>
    </row>
    <row r="28" spans="1:18" ht="3.75" customHeight="1" hidden="1">
      <c r="A28" s="47"/>
      <c r="B28" s="50"/>
      <c r="C28" s="50"/>
      <c r="D28" s="50"/>
      <c r="E28" s="50"/>
      <c r="F28" s="50"/>
      <c r="G28" s="50"/>
      <c r="H28" s="50"/>
      <c r="I28" s="50"/>
      <c r="J28" s="55"/>
      <c r="K28" s="55"/>
      <c r="L28" s="58"/>
      <c r="M28" s="58"/>
      <c r="N28" s="58"/>
      <c r="O28" s="58"/>
      <c r="P28" s="58"/>
      <c r="Q28" s="58"/>
      <c r="R28" s="58"/>
    </row>
    <row r="29" spans="1:18" ht="18.75" hidden="1">
      <c r="A29" s="47"/>
      <c r="B29" s="50"/>
      <c r="C29" s="50"/>
      <c r="D29" s="50"/>
      <c r="E29" s="50"/>
      <c r="F29" s="50"/>
      <c r="G29" s="50"/>
      <c r="H29" s="50"/>
      <c r="I29" s="50"/>
      <c r="J29" s="55"/>
      <c r="K29" s="55"/>
      <c r="L29" s="58"/>
      <c r="M29" s="58"/>
      <c r="N29" s="58"/>
      <c r="O29" s="58"/>
      <c r="P29" s="58"/>
      <c r="Q29" s="58"/>
      <c r="R29" s="58"/>
    </row>
    <row r="30" spans="1:18" ht="0.75" customHeight="1" hidden="1">
      <c r="A30" s="47"/>
      <c r="B30" s="50"/>
      <c r="C30" s="50"/>
      <c r="D30" s="50"/>
      <c r="E30" s="50"/>
      <c r="F30" s="50"/>
      <c r="G30" s="50"/>
      <c r="H30" s="50"/>
      <c r="I30" s="50"/>
      <c r="J30" s="55"/>
      <c r="K30" s="55"/>
      <c r="L30" s="58"/>
      <c r="M30" s="58"/>
      <c r="N30" s="58"/>
      <c r="O30" s="58"/>
      <c r="P30" s="58"/>
      <c r="Q30" s="58"/>
      <c r="R30" s="58"/>
    </row>
    <row r="31" spans="1:18" ht="18.75" hidden="1">
      <c r="A31" s="47"/>
      <c r="B31" s="50"/>
      <c r="C31" s="50"/>
      <c r="D31" s="50"/>
      <c r="E31" s="50"/>
      <c r="F31" s="50"/>
      <c r="G31" s="50"/>
      <c r="H31" s="50"/>
      <c r="I31" s="50"/>
      <c r="J31" s="55"/>
      <c r="K31" s="55"/>
      <c r="L31" s="58"/>
      <c r="M31" s="58"/>
      <c r="N31" s="58"/>
      <c r="O31" s="58"/>
      <c r="P31" s="58"/>
      <c r="Q31" s="58"/>
      <c r="R31" s="58"/>
    </row>
    <row r="32" spans="1:18" ht="18.75" hidden="1">
      <c r="A32" s="47"/>
      <c r="B32" s="50"/>
      <c r="C32" s="50"/>
      <c r="D32" s="50"/>
      <c r="E32" s="50"/>
      <c r="F32" s="50"/>
      <c r="G32" s="50"/>
      <c r="H32" s="50"/>
      <c r="I32" s="50"/>
      <c r="J32" s="55"/>
      <c r="K32" s="55"/>
      <c r="L32" s="58"/>
      <c r="M32" s="58"/>
      <c r="N32" s="58"/>
      <c r="O32" s="58"/>
      <c r="P32" s="58"/>
      <c r="Q32" s="58"/>
      <c r="R32" s="58"/>
    </row>
    <row r="33" spans="1:18" ht="18.75" hidden="1">
      <c r="A33" s="47"/>
      <c r="B33" s="50"/>
      <c r="C33" s="50"/>
      <c r="D33" s="50"/>
      <c r="E33" s="50"/>
      <c r="F33" s="50"/>
      <c r="G33" s="51"/>
      <c r="H33" s="51"/>
      <c r="I33" s="65"/>
      <c r="J33" s="55"/>
      <c r="K33" s="55"/>
      <c r="L33" s="58"/>
      <c r="M33" s="58"/>
      <c r="N33" s="58"/>
      <c r="O33" s="58"/>
      <c r="P33" s="58"/>
      <c r="Q33" s="58"/>
      <c r="R33" s="58"/>
    </row>
    <row r="34" spans="1:18" ht="18.75" hidden="1">
      <c r="A34" s="47"/>
      <c r="B34" s="50"/>
      <c r="C34" s="50"/>
      <c r="D34" s="50"/>
      <c r="E34" s="50"/>
      <c r="F34" s="50"/>
      <c r="G34" s="50"/>
      <c r="H34" s="50" t="s">
        <v>18</v>
      </c>
      <c r="I34" s="66">
        <f>SUM(I17:I33)</f>
        <v>2625.89</v>
      </c>
      <c r="J34" s="55"/>
      <c r="K34" s="55"/>
      <c r="L34" s="58"/>
      <c r="M34" s="58"/>
      <c r="N34" s="58"/>
      <c r="O34" s="58"/>
      <c r="P34" s="58"/>
      <c r="Q34" s="58"/>
      <c r="R34" s="58"/>
    </row>
    <row r="35" spans="1:11" ht="15">
      <c r="A35" s="420" t="s">
        <v>131</v>
      </c>
      <c r="B35" s="420"/>
      <c r="C35" s="420"/>
      <c r="D35" s="420"/>
      <c r="E35" s="420"/>
      <c r="F35" s="420"/>
      <c r="G35" s="420"/>
      <c r="H35" s="420"/>
      <c r="I35" s="420"/>
      <c r="J35" s="420"/>
      <c r="K35" s="420"/>
    </row>
    <row r="36" spans="1:30" ht="15">
      <c r="A36" s="420"/>
      <c r="B36" s="420"/>
      <c r="C36" s="420"/>
      <c r="D36" s="420"/>
      <c r="E36" s="420"/>
      <c r="F36" s="420"/>
      <c r="G36" s="420"/>
      <c r="H36" s="420"/>
      <c r="I36" s="420"/>
      <c r="J36" s="420"/>
      <c r="K36" s="420"/>
      <c r="V36" s="58"/>
      <c r="W36" s="58"/>
      <c r="X36" s="58"/>
      <c r="Y36" s="58"/>
      <c r="Z36" s="58"/>
      <c r="AA36" s="58"/>
      <c r="AB36" s="58"/>
      <c r="AC36" s="58"/>
      <c r="AD36" s="58"/>
    </row>
    <row r="37" spans="1:30" ht="18.75" hidden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V37" s="58"/>
      <c r="W37" s="58"/>
      <c r="X37" s="58"/>
      <c r="Y37" s="58"/>
      <c r="Z37" s="58"/>
      <c r="AA37" s="58"/>
      <c r="AB37" s="58"/>
      <c r="AC37" s="58"/>
      <c r="AD37" s="58"/>
    </row>
    <row r="38" spans="1:30" ht="18.75" hidden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V38" s="58"/>
      <c r="W38" s="58"/>
      <c r="X38" s="58"/>
      <c r="Y38" s="58"/>
      <c r="Z38" s="58"/>
      <c r="AA38" s="58"/>
      <c r="AB38" s="58"/>
      <c r="AC38" s="58"/>
      <c r="AD38" s="58"/>
    </row>
    <row r="39" spans="1:30" ht="18.75">
      <c r="A39" s="67"/>
      <c r="B39" s="68"/>
      <c r="C39" s="68"/>
      <c r="D39" s="68"/>
      <c r="E39" s="68"/>
      <c r="F39" s="68"/>
      <c r="G39" s="68"/>
      <c r="H39" s="67"/>
      <c r="I39" s="67"/>
      <c r="J39" s="47"/>
      <c r="K39" s="47"/>
      <c r="V39" s="58"/>
      <c r="W39" s="464"/>
      <c r="X39" s="464"/>
      <c r="Y39" s="464"/>
      <c r="Z39" s="464"/>
      <c r="AA39" s="464"/>
      <c r="AB39" s="58"/>
      <c r="AC39" s="58"/>
      <c r="AD39" s="58"/>
    </row>
    <row r="40" spans="1:30" ht="18.75">
      <c r="A40" s="67"/>
      <c r="B40" s="67" t="s">
        <v>132</v>
      </c>
      <c r="C40" s="68"/>
      <c r="D40" s="68"/>
      <c r="E40" s="68"/>
      <c r="F40" s="68"/>
      <c r="G40" s="67"/>
      <c r="H40" s="68"/>
      <c r="I40" s="67"/>
      <c r="J40" s="47"/>
      <c r="K40" s="47"/>
      <c r="V40" s="262"/>
      <c r="W40" s="263"/>
      <c r="X40" s="263"/>
      <c r="Y40" s="263"/>
      <c r="Z40" s="263"/>
      <c r="AA40" s="263"/>
      <c r="AB40" s="58"/>
      <c r="AC40" s="58"/>
      <c r="AD40" s="58"/>
    </row>
    <row r="41" spans="1:30" ht="18.75">
      <c r="A41" s="67"/>
      <c r="B41" s="68" t="s">
        <v>133</v>
      </c>
      <c r="C41" s="67" t="s">
        <v>239</v>
      </c>
      <c r="D41" s="67"/>
      <c r="E41" s="67"/>
      <c r="F41" s="68"/>
      <c r="G41" s="67"/>
      <c r="H41" s="68"/>
      <c r="I41" s="67"/>
      <c r="J41" s="47"/>
      <c r="K41" s="47"/>
      <c r="V41" s="264"/>
      <c r="W41" s="265"/>
      <c r="X41" s="265"/>
      <c r="Y41" s="265"/>
      <c r="Z41" s="265"/>
      <c r="AA41" s="265"/>
      <c r="AB41" s="58"/>
      <c r="AC41" s="58"/>
      <c r="AD41" s="58"/>
    </row>
    <row r="42" spans="1:30" ht="18.75">
      <c r="A42" s="67"/>
      <c r="B42" s="68" t="s">
        <v>135</v>
      </c>
      <c r="C42" s="69">
        <v>366.4</v>
      </c>
      <c r="D42" s="67" t="s">
        <v>136</v>
      </c>
      <c r="E42" s="67"/>
      <c r="F42" s="68"/>
      <c r="G42" s="67"/>
      <c r="H42" s="68"/>
      <c r="I42" s="67"/>
      <c r="J42" s="47"/>
      <c r="K42" s="47"/>
      <c r="V42" s="264"/>
      <c r="W42" s="266"/>
      <c r="X42" s="266"/>
      <c r="Y42" s="266"/>
      <c r="Z42" s="265"/>
      <c r="AA42" s="266"/>
      <c r="AB42" s="58"/>
      <c r="AC42" s="58"/>
      <c r="AD42" s="58"/>
    </row>
    <row r="43" spans="1:30" ht="18" customHeight="1">
      <c r="A43" s="67"/>
      <c r="B43" s="68" t="s">
        <v>137</v>
      </c>
      <c r="C43" s="70" t="s">
        <v>138</v>
      </c>
      <c r="D43" s="67" t="s">
        <v>251</v>
      </c>
      <c r="E43" s="67"/>
      <c r="F43" s="67"/>
      <c r="G43" s="68"/>
      <c r="H43" s="68"/>
      <c r="I43" s="67"/>
      <c r="J43" s="47"/>
      <c r="K43" s="47"/>
      <c r="V43" s="264"/>
      <c r="W43" s="266"/>
      <c r="X43" s="266"/>
      <c r="Y43" s="266"/>
      <c r="Z43" s="265"/>
      <c r="AA43" s="267"/>
      <c r="AB43" s="58"/>
      <c r="AC43" s="58"/>
      <c r="AD43" s="58"/>
    </row>
    <row r="44" spans="1:30" ht="18" customHeight="1">
      <c r="A44" s="67"/>
      <c r="B44" s="68"/>
      <c r="C44" s="70"/>
      <c r="D44" s="67"/>
      <c r="E44" s="67"/>
      <c r="F44" s="67"/>
      <c r="G44" s="68"/>
      <c r="H44" s="68"/>
      <c r="I44" s="67"/>
      <c r="J44" s="47"/>
      <c r="K44" s="47"/>
      <c r="V44" s="264"/>
      <c r="W44" s="266"/>
      <c r="X44" s="268"/>
      <c r="Y44" s="268"/>
      <c r="Z44" s="265"/>
      <c r="AA44" s="269"/>
      <c r="AB44" s="58"/>
      <c r="AC44" s="58"/>
      <c r="AD44" s="58"/>
    </row>
    <row r="45" spans="1:30" s="77" customFormat="1" ht="56.25">
      <c r="A45" s="71"/>
      <c r="B45" s="72"/>
      <c r="C45" s="73"/>
      <c r="D45" s="71"/>
      <c r="E45" s="71"/>
      <c r="F45" s="71"/>
      <c r="G45" s="74" t="s">
        <v>140</v>
      </c>
      <c r="H45" s="75" t="s">
        <v>1</v>
      </c>
      <c r="I45" s="75" t="s">
        <v>2</v>
      </c>
      <c r="J45" s="76" t="s">
        <v>141</v>
      </c>
      <c r="K45" s="76" t="s">
        <v>142</v>
      </c>
      <c r="V45" s="264"/>
      <c r="W45" s="266"/>
      <c r="X45" s="266"/>
      <c r="Y45" s="266"/>
      <c r="Z45" s="265"/>
      <c r="AA45" s="267"/>
      <c r="AB45" s="227"/>
      <c r="AC45" s="227"/>
      <c r="AD45" s="227"/>
    </row>
    <row r="46" spans="1:30" ht="18.75">
      <c r="A46" s="67"/>
      <c r="B46" s="68"/>
      <c r="C46" s="70"/>
      <c r="D46" s="67"/>
      <c r="E46" s="67"/>
      <c r="F46" s="67"/>
      <c r="G46" s="78" t="s">
        <v>25</v>
      </c>
      <c r="H46" s="78" t="s">
        <v>25</v>
      </c>
      <c r="I46" s="78" t="s">
        <v>25</v>
      </c>
      <c r="J46" s="79"/>
      <c r="K46" s="79"/>
      <c r="V46" s="264"/>
      <c r="W46" s="266"/>
      <c r="X46" s="266"/>
      <c r="Y46" s="266"/>
      <c r="Z46" s="265"/>
      <c r="AA46" s="267"/>
      <c r="AB46" s="58"/>
      <c r="AC46" s="58"/>
      <c r="AD46" s="58"/>
    </row>
    <row r="47" spans="1:30" ht="33" customHeight="1">
      <c r="A47" s="67"/>
      <c r="B47" s="421" t="s">
        <v>143</v>
      </c>
      <c r="C47" s="421"/>
      <c r="D47" s="421"/>
      <c r="E47" s="421"/>
      <c r="F47" s="421"/>
      <c r="G47" s="80">
        <f>G49+G50</f>
        <v>14.36</v>
      </c>
      <c r="H47" s="337">
        <f>H49+H50</f>
        <v>5261.503999999999</v>
      </c>
      <c r="I47" s="337">
        <f>I49+I50</f>
        <v>7770.09</v>
      </c>
      <c r="J47" s="337">
        <f>J49+J50</f>
        <v>10314.068</v>
      </c>
      <c r="K47" s="337">
        <f>K49+K50</f>
        <v>-2543.978</v>
      </c>
      <c r="L47" s="226" t="s">
        <v>223</v>
      </c>
      <c r="M47" s="226" t="s">
        <v>224</v>
      </c>
      <c r="N47" s="316" t="s">
        <v>233</v>
      </c>
      <c r="O47" s="316" t="s">
        <v>234</v>
      </c>
      <c r="P47" s="316" t="s">
        <v>183</v>
      </c>
      <c r="Q47" s="316" t="s">
        <v>235</v>
      </c>
      <c r="R47" s="316" t="s">
        <v>236</v>
      </c>
      <c r="V47" s="264"/>
      <c r="W47" s="266"/>
      <c r="X47" s="266"/>
      <c r="Y47" s="266"/>
      <c r="Z47" s="265"/>
      <c r="AA47" s="267"/>
      <c r="AB47" s="58"/>
      <c r="AC47" s="58"/>
      <c r="AD47" s="58"/>
    </row>
    <row r="48" spans="1:30" ht="18" customHeight="1">
      <c r="A48" s="67"/>
      <c r="B48" s="422" t="s">
        <v>147</v>
      </c>
      <c r="C48" s="423"/>
      <c r="D48" s="423"/>
      <c r="E48" s="423"/>
      <c r="F48" s="424"/>
      <c r="G48" s="80"/>
      <c r="H48" s="84"/>
      <c r="I48" s="84"/>
      <c r="J48" s="79"/>
      <c r="K48" s="79"/>
      <c r="L48" s="310">
        <v>4438.51</v>
      </c>
      <c r="M48" s="310">
        <v>1929.9200000000003</v>
      </c>
      <c r="N48" s="225">
        <v>7770.09</v>
      </c>
      <c r="O48" s="225">
        <v>0</v>
      </c>
      <c r="P48" s="225">
        <v>0</v>
      </c>
      <c r="Q48" s="225">
        <v>86.86</v>
      </c>
      <c r="R48" s="225">
        <v>0</v>
      </c>
      <c r="V48" s="264"/>
      <c r="W48" s="266"/>
      <c r="X48" s="266"/>
      <c r="Y48" s="266"/>
      <c r="Z48" s="265"/>
      <c r="AA48" s="267"/>
      <c r="AB48" s="58"/>
      <c r="AC48" s="58"/>
      <c r="AD48" s="58"/>
    </row>
    <row r="49" spans="1:30" ht="18" customHeight="1">
      <c r="A49" s="67"/>
      <c r="B49" s="425" t="s">
        <v>11</v>
      </c>
      <c r="C49" s="425"/>
      <c r="D49" s="425"/>
      <c r="E49" s="425"/>
      <c r="F49" s="425"/>
      <c r="G49" s="80">
        <f>G59</f>
        <v>7.32</v>
      </c>
      <c r="H49" s="84">
        <f>G49*C42</f>
        <v>2682.048</v>
      </c>
      <c r="I49" s="107">
        <f>H49</f>
        <v>2682.048</v>
      </c>
      <c r="J49" s="82">
        <f>H59</f>
        <v>2682.048</v>
      </c>
      <c r="K49" s="82">
        <f>I49-J49</f>
        <v>0</v>
      </c>
      <c r="V49" s="264"/>
      <c r="W49" s="266"/>
      <c r="X49" s="266"/>
      <c r="Y49" s="266"/>
      <c r="Z49" s="265"/>
      <c r="AA49" s="267"/>
      <c r="AB49" s="58"/>
      <c r="AC49" s="58"/>
      <c r="AD49" s="58"/>
    </row>
    <row r="50" spans="1:30" ht="18.75">
      <c r="A50" s="67"/>
      <c r="B50" s="425" t="s">
        <v>27</v>
      </c>
      <c r="C50" s="425"/>
      <c r="D50" s="425"/>
      <c r="E50" s="425"/>
      <c r="F50" s="425"/>
      <c r="G50" s="80">
        <v>7.04</v>
      </c>
      <c r="H50" s="84">
        <f>G50*C42</f>
        <v>2579.4559999999997</v>
      </c>
      <c r="I50" s="107">
        <f>N48+O48-I49</f>
        <v>5088.042</v>
      </c>
      <c r="J50" s="82">
        <f>H64</f>
        <v>7632.02</v>
      </c>
      <c r="K50" s="82">
        <f>I50-J50</f>
        <v>-2543.978</v>
      </c>
      <c r="V50" s="264"/>
      <c r="W50" s="266"/>
      <c r="X50" s="266"/>
      <c r="Y50" s="266"/>
      <c r="Z50" s="265"/>
      <c r="AA50" s="267"/>
      <c r="AB50" s="58"/>
      <c r="AC50" s="58"/>
      <c r="AD50" s="58"/>
    </row>
    <row r="51" spans="1:30" ht="39" customHeight="1">
      <c r="A51" s="67"/>
      <c r="B51" s="47"/>
      <c r="C51" s="47"/>
      <c r="D51" s="47"/>
      <c r="E51" s="47"/>
      <c r="F51" s="47"/>
      <c r="G51" s="47"/>
      <c r="H51" s="47"/>
      <c r="I51" s="47"/>
      <c r="J51" s="47"/>
      <c r="K51" s="47"/>
      <c r="V51" s="264"/>
      <c r="W51" s="266"/>
      <c r="X51" s="266"/>
      <c r="Y51" s="266"/>
      <c r="Z51" s="265"/>
      <c r="AA51" s="267"/>
      <c r="AB51" s="58"/>
      <c r="AC51" s="58"/>
      <c r="AD51" s="58"/>
    </row>
    <row r="52" spans="1:30" ht="18" customHeight="1">
      <c r="A52" s="47"/>
      <c r="B52" s="68"/>
      <c r="C52" s="70"/>
      <c r="D52" s="67"/>
      <c r="E52" s="67"/>
      <c r="F52" s="67"/>
      <c r="G52" s="140" t="s">
        <v>178</v>
      </c>
      <c r="H52" s="140" t="s">
        <v>1</v>
      </c>
      <c r="I52" s="140" t="s">
        <v>2</v>
      </c>
      <c r="J52" s="141" t="s">
        <v>179</v>
      </c>
      <c r="K52" s="141" t="s">
        <v>221</v>
      </c>
      <c r="V52" s="264"/>
      <c r="W52" s="266"/>
      <c r="X52" s="266"/>
      <c r="Y52" s="266"/>
      <c r="Z52" s="265"/>
      <c r="AA52" s="267"/>
      <c r="AB52" s="58"/>
      <c r="AC52" s="58"/>
      <c r="AD52" s="58"/>
    </row>
    <row r="53" spans="2:30" s="49" customFormat="1" ht="18" customHeight="1">
      <c r="B53" s="426" t="s">
        <v>177</v>
      </c>
      <c r="C53" s="426"/>
      <c r="D53" s="426"/>
      <c r="E53" s="426"/>
      <c r="F53" s="455"/>
      <c r="G53" s="140">
        <f>'09 16 г'!J53</f>
        <v>86.85999999999981</v>
      </c>
      <c r="H53" s="140">
        <f>P48</f>
        <v>0</v>
      </c>
      <c r="I53" s="140">
        <f>Q48</f>
        <v>86.86</v>
      </c>
      <c r="J53" s="139">
        <f>G53+H53-I53</f>
        <v>-1.8474111129762605E-13</v>
      </c>
      <c r="K53" s="139">
        <f>I53</f>
        <v>86.86</v>
      </c>
      <c r="L53" s="317"/>
      <c r="V53" s="270"/>
      <c r="W53" s="271"/>
      <c r="X53" s="271"/>
      <c r="Y53" s="271"/>
      <c r="Z53" s="271"/>
      <c r="AA53" s="271"/>
      <c r="AB53" s="52"/>
      <c r="AC53" s="52"/>
      <c r="AD53" s="52"/>
    </row>
    <row r="54" spans="1:30" ht="18" customHeight="1">
      <c r="A54" s="47"/>
      <c r="B54" s="90"/>
      <c r="C54" s="90"/>
      <c r="D54" s="167"/>
      <c r="E54" s="167"/>
      <c r="F54" s="167"/>
      <c r="G54" s="91"/>
      <c r="H54" s="92"/>
      <c r="I54" s="92"/>
      <c r="J54" s="93"/>
      <c r="K54" s="244"/>
      <c r="V54" s="58"/>
      <c r="W54" s="58"/>
      <c r="X54" s="58"/>
      <c r="Y54" s="58"/>
      <c r="Z54" s="58"/>
      <c r="AA54" s="58"/>
      <c r="AB54" s="58"/>
      <c r="AC54" s="58"/>
      <c r="AD54" s="58"/>
    </row>
    <row r="55" spans="1:30" ht="38.25" customHeight="1">
      <c r="A55" s="47"/>
      <c r="B55" s="68"/>
      <c r="C55" s="70"/>
      <c r="D55" s="67"/>
      <c r="E55" s="67"/>
      <c r="F55" s="67"/>
      <c r="G55" s="68"/>
      <c r="H55" s="68"/>
      <c r="I55" s="67"/>
      <c r="J55" s="47"/>
      <c r="K55" s="47"/>
      <c r="V55" s="58"/>
      <c r="W55" s="58"/>
      <c r="X55" s="58"/>
      <c r="Y55" s="58"/>
      <c r="Z55" s="58"/>
      <c r="AA55" s="58"/>
      <c r="AB55" s="58"/>
      <c r="AC55" s="58"/>
      <c r="AD55" s="58"/>
    </row>
    <row r="56" spans="1:11" ht="18.75">
      <c r="A56" s="67"/>
      <c r="B56" s="47"/>
      <c r="C56" s="95"/>
      <c r="D56" s="96"/>
      <c r="E56" s="96"/>
      <c r="F56" s="96"/>
      <c r="G56" s="97" t="s">
        <v>140</v>
      </c>
      <c r="H56" s="97" t="s">
        <v>149</v>
      </c>
      <c r="I56" s="67"/>
      <c r="J56" s="47"/>
      <c r="K56" s="47"/>
    </row>
    <row r="57" spans="1:11" ht="18.75">
      <c r="A57" s="67"/>
      <c r="B57" s="47"/>
      <c r="C57" s="95"/>
      <c r="D57" s="96"/>
      <c r="E57" s="96"/>
      <c r="F57" s="96"/>
      <c r="G57" s="78" t="s">
        <v>25</v>
      </c>
      <c r="H57" s="78" t="s">
        <v>25</v>
      </c>
      <c r="I57" s="67"/>
      <c r="J57" s="47"/>
      <c r="K57" s="47"/>
    </row>
    <row r="58" spans="1:12" ht="36.75" customHeight="1">
      <c r="A58" s="98" t="s">
        <v>150</v>
      </c>
      <c r="B58" s="456" t="s">
        <v>176</v>
      </c>
      <c r="C58" s="457"/>
      <c r="D58" s="457"/>
      <c r="E58" s="457"/>
      <c r="F58" s="457"/>
      <c r="G58" s="50"/>
      <c r="H58" s="81">
        <f>ROUND(H59+H64,2)</f>
        <v>10314.07</v>
      </c>
      <c r="I58" s="67"/>
      <c r="J58" s="47"/>
      <c r="K58" s="47"/>
      <c r="L58" s="354"/>
    </row>
    <row r="59" spans="1:12" ht="18.75">
      <c r="A59" s="100" t="s">
        <v>152</v>
      </c>
      <c r="B59" s="428" t="s">
        <v>153</v>
      </c>
      <c r="C59" s="429"/>
      <c r="D59" s="429"/>
      <c r="E59" s="429"/>
      <c r="F59" s="430"/>
      <c r="G59" s="318">
        <f>G60+G61+G62+G63</f>
        <v>7.32</v>
      </c>
      <c r="H59" s="400">
        <f>SUM(H60:H63)</f>
        <v>2682.048</v>
      </c>
      <c r="I59" s="67"/>
      <c r="J59" s="47"/>
      <c r="K59" s="47"/>
      <c r="L59" s="354"/>
    </row>
    <row r="60" spans="1:12" ht="34.5" customHeight="1">
      <c r="A60" s="398" t="s">
        <v>154</v>
      </c>
      <c r="B60" s="431" t="s">
        <v>155</v>
      </c>
      <c r="C60" s="432"/>
      <c r="D60" s="432"/>
      <c r="E60" s="432"/>
      <c r="F60" s="432"/>
      <c r="G60" s="399">
        <v>1.53</v>
      </c>
      <c r="H60" s="400">
        <f>G60*C$42</f>
        <v>560.592</v>
      </c>
      <c r="I60" s="67"/>
      <c r="J60" s="47"/>
      <c r="K60" s="106"/>
      <c r="L60" s="354"/>
    </row>
    <row r="61" spans="1:12" ht="34.5" customHeight="1">
      <c r="A61" s="324" t="s">
        <v>156</v>
      </c>
      <c r="B61" s="465" t="s">
        <v>157</v>
      </c>
      <c r="C61" s="466"/>
      <c r="D61" s="466"/>
      <c r="E61" s="466"/>
      <c r="F61" s="467"/>
      <c r="G61" s="325">
        <v>2.3</v>
      </c>
      <c r="H61" s="400">
        <f>G61*C$42</f>
        <v>842.7199999999999</v>
      </c>
      <c r="I61" s="67"/>
      <c r="J61" s="47"/>
      <c r="K61" s="47"/>
      <c r="L61" s="354"/>
    </row>
    <row r="62" spans="1:13" ht="34.5" customHeight="1">
      <c r="A62" s="324" t="s">
        <v>158</v>
      </c>
      <c r="B62" s="465" t="s">
        <v>159</v>
      </c>
      <c r="C62" s="466"/>
      <c r="D62" s="466"/>
      <c r="E62" s="466"/>
      <c r="F62" s="467"/>
      <c r="G62" s="325">
        <v>1.49</v>
      </c>
      <c r="H62" s="400">
        <f>G62*C$42</f>
        <v>545.9359999999999</v>
      </c>
      <c r="I62" s="67"/>
      <c r="J62" s="47"/>
      <c r="K62" s="47"/>
      <c r="L62" s="354"/>
      <c r="M62" s="354"/>
    </row>
    <row r="63" spans="1:12" ht="18.75" customHeight="1">
      <c r="A63" s="398" t="s">
        <v>160</v>
      </c>
      <c r="B63" s="434" t="s">
        <v>161</v>
      </c>
      <c r="C63" s="434"/>
      <c r="D63" s="434"/>
      <c r="E63" s="434"/>
      <c r="F63" s="434"/>
      <c r="G63" s="97">
        <v>2</v>
      </c>
      <c r="H63" s="400">
        <f>G63*C$42</f>
        <v>732.8</v>
      </c>
      <c r="I63" s="67"/>
      <c r="J63" s="47"/>
      <c r="K63" s="47"/>
      <c r="L63" s="354"/>
    </row>
    <row r="64" spans="1:12" ht="18.75">
      <c r="A64" s="81" t="s">
        <v>162</v>
      </c>
      <c r="B64" s="437" t="s">
        <v>163</v>
      </c>
      <c r="C64" s="438"/>
      <c r="D64" s="438"/>
      <c r="E64" s="438"/>
      <c r="F64" s="438"/>
      <c r="G64" s="81"/>
      <c r="H64" s="81">
        <f>SUM(H65:H68)</f>
        <v>7632.02</v>
      </c>
      <c r="I64" s="67"/>
      <c r="J64" s="47"/>
      <c r="K64" s="47"/>
      <c r="L64" s="354"/>
    </row>
    <row r="65" spans="1:11" ht="18.75" customHeight="1">
      <c r="A65" s="108"/>
      <c r="B65" s="439" t="s">
        <v>182</v>
      </c>
      <c r="C65" s="432"/>
      <c r="D65" s="432"/>
      <c r="E65" s="432"/>
      <c r="F65" s="432"/>
      <c r="G65" s="109"/>
      <c r="H65" s="109"/>
      <c r="I65" s="67"/>
      <c r="J65" s="47"/>
      <c r="K65" s="47"/>
    </row>
    <row r="66" spans="1:11" ht="18.75" customHeight="1">
      <c r="A66" s="108"/>
      <c r="B66" s="468" t="s">
        <v>255</v>
      </c>
      <c r="C66" s="441"/>
      <c r="D66" s="441"/>
      <c r="E66" s="441"/>
      <c r="F66" s="442"/>
      <c r="G66" s="107"/>
      <c r="H66" s="110">
        <v>7632.02</v>
      </c>
      <c r="I66" s="67"/>
      <c r="J66" s="47"/>
      <c r="K66" s="47"/>
    </row>
    <row r="67" spans="1:11" ht="15" customHeight="1">
      <c r="A67" s="108"/>
      <c r="B67" s="440"/>
      <c r="C67" s="441"/>
      <c r="D67" s="441"/>
      <c r="E67" s="441"/>
      <c r="F67" s="442"/>
      <c r="G67" s="107"/>
      <c r="H67" s="110"/>
      <c r="I67" s="67"/>
      <c r="J67" s="47"/>
      <c r="K67" s="47"/>
    </row>
    <row r="68" spans="1:11" ht="18.75" customHeight="1">
      <c r="A68" s="108"/>
      <c r="B68" s="440"/>
      <c r="C68" s="441"/>
      <c r="D68" s="441"/>
      <c r="E68" s="441"/>
      <c r="F68" s="442"/>
      <c r="G68" s="107"/>
      <c r="H68" s="110"/>
      <c r="I68" s="67"/>
      <c r="J68" s="47"/>
      <c r="K68" s="47"/>
    </row>
    <row r="69" spans="1:11" ht="18.75">
      <c r="A69" s="108"/>
      <c r="B69" s="111"/>
      <c r="C69" s="112"/>
      <c r="D69" s="112"/>
      <c r="E69" s="112"/>
      <c r="F69" s="112"/>
      <c r="G69" s="114"/>
      <c r="H69" s="67"/>
      <c r="I69" s="67"/>
      <c r="J69" s="47"/>
      <c r="K69" s="47"/>
    </row>
    <row r="70" spans="1:11" ht="18.75">
      <c r="A70" s="108"/>
      <c r="B70" s="111"/>
      <c r="C70" s="112"/>
      <c r="D70" s="112"/>
      <c r="E70" s="112"/>
      <c r="F70" s="112"/>
      <c r="G70" s="443" t="s">
        <v>27</v>
      </c>
      <c r="H70" s="444"/>
      <c r="I70" s="452" t="s">
        <v>148</v>
      </c>
      <c r="J70" s="444"/>
      <c r="K70" s="47"/>
    </row>
    <row r="71" spans="1:11" ht="18.75">
      <c r="A71" s="108"/>
      <c r="B71" s="111"/>
      <c r="C71" s="112"/>
      <c r="D71" s="112"/>
      <c r="E71" s="112"/>
      <c r="F71" s="112"/>
      <c r="G71" s="453" t="s">
        <v>25</v>
      </c>
      <c r="H71" s="454"/>
      <c r="I71" s="453" t="s">
        <v>25</v>
      </c>
      <c r="J71" s="454"/>
      <c r="K71" s="47"/>
    </row>
    <row r="72" spans="1:13" s="58" customFormat="1" ht="18.75">
      <c r="A72" s="108"/>
      <c r="B72" s="461" t="s">
        <v>228</v>
      </c>
      <c r="C72" s="462"/>
      <c r="D72" s="462"/>
      <c r="E72" s="462"/>
      <c r="F72" s="463"/>
      <c r="G72" s="435">
        <f>'09 16 г'!G73:H73</f>
        <v>-37499.76000000002</v>
      </c>
      <c r="H72" s="447"/>
      <c r="I72" s="435">
        <f>'09 16 г'!I73:J73</f>
        <v>0</v>
      </c>
      <c r="J72" s="447"/>
      <c r="K72" s="55"/>
      <c r="L72" s="115" t="s">
        <v>168</v>
      </c>
      <c r="M72" s="115" t="s">
        <v>169</v>
      </c>
    </row>
    <row r="73" spans="1:13" ht="18.75">
      <c r="A73" s="68"/>
      <c r="B73" s="461" t="s">
        <v>229</v>
      </c>
      <c r="C73" s="462"/>
      <c r="D73" s="462"/>
      <c r="E73" s="462"/>
      <c r="F73" s="463"/>
      <c r="G73" s="435">
        <f>G72+I47-H58+K53</f>
        <v>-39956.88000000002</v>
      </c>
      <c r="H73" s="447"/>
      <c r="I73" s="448">
        <f>I72+I53-K53</f>
        <v>0</v>
      </c>
      <c r="J73" s="447"/>
      <c r="K73" s="47"/>
      <c r="L73" s="85">
        <f>G73</f>
        <v>-39956.88000000002</v>
      </c>
      <c r="M73" s="85">
        <f>I73</f>
        <v>0</v>
      </c>
    </row>
    <row r="74" spans="1:11" ht="18.75">
      <c r="A74" s="67"/>
      <c r="B74" s="67"/>
      <c r="C74" s="67"/>
      <c r="D74" s="67"/>
      <c r="E74" s="67"/>
      <c r="F74" s="67"/>
      <c r="G74" s="69"/>
      <c r="H74" s="69"/>
      <c r="I74" s="67"/>
      <c r="J74" s="47"/>
      <c r="K74" s="47"/>
    </row>
    <row r="75" spans="1:17" ht="4.5" customHeight="1">
      <c r="A75" s="67"/>
      <c r="B75" s="47"/>
      <c r="C75" s="47"/>
      <c r="D75" s="47"/>
      <c r="E75" s="47"/>
      <c r="F75" s="47"/>
      <c r="G75" s="116"/>
      <c r="H75" s="117" t="s">
        <v>171</v>
      </c>
      <c r="I75" s="67"/>
      <c r="J75" s="47"/>
      <c r="K75" s="47"/>
      <c r="L75" s="459"/>
      <c r="M75" s="460"/>
      <c r="N75" s="460"/>
      <c r="O75" s="460"/>
      <c r="P75" s="460"/>
      <c r="Q75" s="460"/>
    </row>
    <row r="76" spans="1:17" ht="18.75">
      <c r="A76" s="67"/>
      <c r="B76" s="111"/>
      <c r="C76" s="112"/>
      <c r="D76" s="112"/>
      <c r="E76" s="112"/>
      <c r="F76" s="112"/>
      <c r="G76" s="453" t="s">
        <v>25</v>
      </c>
      <c r="H76" s="454"/>
      <c r="I76" s="453" t="s">
        <v>25</v>
      </c>
      <c r="J76" s="454"/>
      <c r="K76" s="47"/>
      <c r="L76" s="184"/>
      <c r="M76" s="185"/>
      <c r="N76" s="185"/>
      <c r="O76" s="185"/>
      <c r="P76" s="185"/>
      <c r="Q76" s="185"/>
    </row>
    <row r="77" spans="1:17" ht="18.75">
      <c r="A77" s="67"/>
      <c r="B77" s="445" t="s">
        <v>227</v>
      </c>
      <c r="C77" s="438"/>
      <c r="D77" s="438"/>
      <c r="E77" s="438"/>
      <c r="F77" s="446"/>
      <c r="G77" s="435">
        <f>L48</f>
        <v>4438.51</v>
      </c>
      <c r="H77" s="447"/>
      <c r="I77" s="435">
        <f>M48</f>
        <v>1929.9200000000003</v>
      </c>
      <c r="J77" s="447"/>
      <c r="K77" s="47"/>
      <c r="L77" s="222" t="s">
        <v>225</v>
      </c>
      <c r="M77" s="223">
        <f>G77+H47-I47-I77+M78</f>
        <v>0.003999999998768544</v>
      </c>
      <c r="N77" s="185"/>
      <c r="O77" s="185"/>
      <c r="P77" s="185"/>
      <c r="Q77" s="185"/>
    </row>
    <row r="78" spans="1:17" ht="18.75">
      <c r="A78" s="67"/>
      <c r="B78" s="47"/>
      <c r="C78" s="47"/>
      <c r="D78" s="47"/>
      <c r="E78" s="47"/>
      <c r="F78" s="47"/>
      <c r="G78" s="47"/>
      <c r="H78" s="67"/>
      <c r="I78" s="67"/>
      <c r="J78" s="47"/>
      <c r="K78" s="47"/>
      <c r="L78" s="227" t="s">
        <v>226</v>
      </c>
      <c r="M78" s="185">
        <v>0</v>
      </c>
      <c r="N78" s="185"/>
      <c r="O78" s="185"/>
      <c r="P78" s="185"/>
      <c r="Q78" s="185"/>
    </row>
    <row r="79" spans="1:17" ht="18.75">
      <c r="A79" s="221" t="s">
        <v>242</v>
      </c>
      <c r="B79" s="47"/>
      <c r="C79" s="47"/>
      <c r="D79" s="47"/>
      <c r="E79" s="47"/>
      <c r="F79" s="47"/>
      <c r="G79" s="47"/>
      <c r="H79" s="67"/>
      <c r="I79" s="67"/>
      <c r="J79" s="47"/>
      <c r="K79" s="47"/>
      <c r="L79" s="184"/>
      <c r="M79" s="185"/>
      <c r="N79" s="185"/>
      <c r="O79" s="185"/>
      <c r="P79" s="185"/>
      <c r="Q79" s="185"/>
    </row>
    <row r="80" spans="1:17" ht="18.75">
      <c r="A80" s="187" t="s">
        <v>238</v>
      </c>
      <c r="B80" s="47"/>
      <c r="C80" s="47"/>
      <c r="D80" s="47"/>
      <c r="E80" s="47"/>
      <c r="F80" s="47"/>
      <c r="G80" s="47"/>
      <c r="H80" s="67"/>
      <c r="I80" s="228" t="s">
        <v>31</v>
      </c>
      <c r="J80" s="47"/>
      <c r="K80" s="47"/>
      <c r="L80" s="184"/>
      <c r="M80" s="185"/>
      <c r="N80" s="185"/>
      <c r="O80" s="186"/>
      <c r="P80" s="186"/>
      <c r="Q80" s="185"/>
    </row>
    <row r="81" spans="1:17" ht="18.75">
      <c r="A81" s="187" t="s">
        <v>213</v>
      </c>
      <c r="B81" s="47"/>
      <c r="C81" s="47"/>
      <c r="D81" s="47"/>
      <c r="E81" s="47"/>
      <c r="G81" s="47"/>
      <c r="H81" s="67"/>
      <c r="I81" s="228" t="s">
        <v>173</v>
      </c>
      <c r="J81" s="47"/>
      <c r="L81" s="184"/>
      <c r="M81" s="185"/>
      <c r="N81" s="185"/>
      <c r="O81" s="185"/>
      <c r="P81" s="185"/>
      <c r="Q81" s="185"/>
    </row>
    <row r="82" spans="8:17" ht="18.75">
      <c r="H82" s="47"/>
      <c r="I82" s="47"/>
      <c r="J82" s="47"/>
      <c r="K82" s="47"/>
      <c r="L82" s="184"/>
      <c r="M82" s="128"/>
      <c r="N82" s="58"/>
      <c r="O82" s="58"/>
      <c r="P82" s="58"/>
      <c r="Q82" s="128"/>
    </row>
    <row r="83" spans="1:17" ht="18.7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58"/>
      <c r="M83" s="128"/>
      <c r="N83" s="58"/>
      <c r="O83" s="58"/>
      <c r="P83" s="58"/>
      <c r="Q83" s="58"/>
    </row>
  </sheetData>
  <sheetProtection password="ECC7" sheet="1" formatCells="0" formatColumns="0" formatRows="0" insertColumns="0" insertRows="0" insertHyperlinks="0" deleteColumns="0" deleteRows="0" sort="0" autoFilter="0" pivotTables="0"/>
  <mergeCells count="35">
    <mergeCell ref="C14:D15"/>
    <mergeCell ref="A35:K36"/>
    <mergeCell ref="W39:AA39"/>
    <mergeCell ref="B47:F47"/>
    <mergeCell ref="B48:F48"/>
    <mergeCell ref="B49:F49"/>
    <mergeCell ref="B50:F50"/>
    <mergeCell ref="B53:F53"/>
    <mergeCell ref="B58:F58"/>
    <mergeCell ref="B59:F59"/>
    <mergeCell ref="B60:F60"/>
    <mergeCell ref="B61:F61"/>
    <mergeCell ref="I72:J72"/>
    <mergeCell ref="B62:F62"/>
    <mergeCell ref="B63:F63"/>
    <mergeCell ref="B64:F64"/>
    <mergeCell ref="B65:F65"/>
    <mergeCell ref="B66:F66"/>
    <mergeCell ref="B67:F67"/>
    <mergeCell ref="L75:Q75"/>
    <mergeCell ref="G76:H76"/>
    <mergeCell ref="I76:J76"/>
    <mergeCell ref="B68:F68"/>
    <mergeCell ref="G70:H70"/>
    <mergeCell ref="I70:J70"/>
    <mergeCell ref="G71:H71"/>
    <mergeCell ref="I71:J71"/>
    <mergeCell ref="B72:F72"/>
    <mergeCell ref="G72:H72"/>
    <mergeCell ref="B77:F77"/>
    <mergeCell ref="G77:H77"/>
    <mergeCell ref="I77:J77"/>
    <mergeCell ref="B73:F73"/>
    <mergeCell ref="G73:H73"/>
    <mergeCell ref="I73:J73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8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D83"/>
  <sheetViews>
    <sheetView view="pageBreakPreview" zoomScale="80" zoomScaleSheetLayoutView="80" zoomScalePageLayoutView="0" workbookViewId="0" topLeftCell="A35">
      <selection activeCell="I72" sqref="I72:J72"/>
    </sheetView>
  </sheetViews>
  <sheetFormatPr defaultColWidth="9.140625" defaultRowHeight="15" outlineLevelCol="1"/>
  <cols>
    <col min="1" max="1" width="6.8515625" style="125" customWidth="1"/>
    <col min="2" max="2" width="10.00390625" style="355" customWidth="1"/>
    <col min="3" max="3" width="12.57421875" style="355" customWidth="1"/>
    <col min="4" max="4" width="10.57421875" style="355" customWidth="1"/>
    <col min="5" max="5" width="10.28125" style="355" customWidth="1"/>
    <col min="6" max="6" width="8.00390625" style="355" customWidth="1"/>
    <col min="7" max="7" width="11.140625" style="355" customWidth="1"/>
    <col min="8" max="8" width="13.00390625" style="355" customWidth="1"/>
    <col min="9" max="9" width="12.00390625" style="355" customWidth="1"/>
    <col min="10" max="10" width="14.28125" style="355" customWidth="1"/>
    <col min="11" max="11" width="18.421875" style="355" customWidth="1"/>
    <col min="12" max="12" width="13.421875" style="355" hidden="1" customWidth="1" outlineLevel="1"/>
    <col min="13" max="13" width="10.00390625" style="355" hidden="1" customWidth="1" outlineLevel="1"/>
    <col min="14" max="14" width="11.421875" style="355" hidden="1" customWidth="1" outlineLevel="1"/>
    <col min="15" max="15" width="10.28125" style="355" hidden="1" customWidth="1" outlineLevel="1"/>
    <col min="16" max="16" width="9.8515625" style="355" hidden="1" customWidth="1" outlineLevel="1"/>
    <col min="17" max="17" width="10.00390625" style="355" hidden="1" customWidth="1" outlineLevel="1"/>
    <col min="18" max="18" width="9.57421875" style="355" hidden="1" customWidth="1" outlineLevel="1"/>
    <col min="19" max="19" width="9.140625" style="355" customWidth="1" collapsed="1"/>
    <col min="20" max="20" width="9.28125" style="355" customWidth="1"/>
    <col min="21" max="22" width="9.140625" style="355" customWidth="1"/>
    <col min="23" max="23" width="11.140625" style="355" bestFit="1" customWidth="1"/>
    <col min="24" max="27" width="13.140625" style="355" bestFit="1" customWidth="1"/>
    <col min="28" max="43" width="9.140625" style="355" customWidth="1"/>
    <col min="44" max="44" width="3.7109375" style="355" customWidth="1"/>
    <col min="45" max="16384" width="9.140625" style="355" customWidth="1"/>
  </cols>
  <sheetData>
    <row r="1" spans="1:11" ht="12.75" customHeight="1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.75" hidden="1">
      <c r="A2" s="47"/>
      <c r="B2" s="49" t="s">
        <v>125</v>
      </c>
      <c r="C2" s="49"/>
      <c r="D2" s="49" t="s">
        <v>126</v>
      </c>
      <c r="E2" s="49"/>
      <c r="F2" s="49" t="s">
        <v>127</v>
      </c>
      <c r="G2" s="49"/>
      <c r="H2" s="49"/>
      <c r="I2" s="47"/>
      <c r="J2" s="47"/>
      <c r="K2" s="47"/>
    </row>
    <row r="3" spans="1:11" ht="18.75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.5" customHeight="1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8.75" hidden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8.75" hidden="1">
      <c r="A6" s="47"/>
      <c r="B6" s="50"/>
      <c r="C6" s="51" t="s">
        <v>0</v>
      </c>
      <c r="D6" s="51" t="s">
        <v>1</v>
      </c>
      <c r="E6" s="51"/>
      <c r="F6" s="51" t="s">
        <v>2</v>
      </c>
      <c r="G6" s="51" t="s">
        <v>3</v>
      </c>
      <c r="H6" s="51" t="s">
        <v>4</v>
      </c>
      <c r="I6" s="51" t="s">
        <v>5</v>
      </c>
      <c r="J6" s="51"/>
      <c r="K6" s="52"/>
    </row>
    <row r="7" spans="1:11" ht="18.75" hidden="1">
      <c r="A7" s="47"/>
      <c r="B7" s="50"/>
      <c r="C7" s="51" t="s">
        <v>6</v>
      </c>
      <c r="D7" s="51"/>
      <c r="E7" s="51"/>
      <c r="F7" s="51"/>
      <c r="G7" s="51" t="s">
        <v>7</v>
      </c>
      <c r="H7" s="51" t="s">
        <v>8</v>
      </c>
      <c r="I7" s="51" t="s">
        <v>9</v>
      </c>
      <c r="J7" s="51"/>
      <c r="K7" s="52"/>
    </row>
    <row r="8" spans="1:11" ht="18.75" hidden="1">
      <c r="A8" s="47"/>
      <c r="B8" s="50" t="s">
        <v>128</v>
      </c>
      <c r="C8" s="53">
        <v>48.28</v>
      </c>
      <c r="D8" s="53">
        <v>0</v>
      </c>
      <c r="E8" s="53"/>
      <c r="F8" s="54"/>
      <c r="G8" s="50"/>
      <c r="H8" s="53">
        <v>0</v>
      </c>
      <c r="I8" s="54">
        <v>48.28</v>
      </c>
      <c r="J8" s="50"/>
      <c r="K8" s="55"/>
    </row>
    <row r="9" spans="1:11" ht="18.75" hidden="1">
      <c r="A9" s="47"/>
      <c r="B9" s="50" t="s">
        <v>11</v>
      </c>
      <c r="C9" s="53">
        <v>4790.06</v>
      </c>
      <c r="D9" s="53">
        <v>3707.55</v>
      </c>
      <c r="E9" s="53"/>
      <c r="F9" s="54">
        <v>2795.32</v>
      </c>
      <c r="G9" s="50"/>
      <c r="H9" s="53">
        <v>2795.32</v>
      </c>
      <c r="I9" s="54">
        <v>5702.29</v>
      </c>
      <c r="J9" s="50"/>
      <c r="K9" s="55"/>
    </row>
    <row r="10" spans="1:11" ht="18.75" hidden="1">
      <c r="A10" s="47"/>
      <c r="B10" s="50" t="s">
        <v>12</v>
      </c>
      <c r="C10" s="50"/>
      <c r="D10" s="53">
        <f>SUM(D8:D9)</f>
        <v>3707.55</v>
      </c>
      <c r="E10" s="53"/>
      <c r="F10" s="50"/>
      <c r="G10" s="50"/>
      <c r="H10" s="53">
        <f>SUM(H8:H9)</f>
        <v>2795.32</v>
      </c>
      <c r="I10" s="50"/>
      <c r="J10" s="50"/>
      <c r="K10" s="55"/>
    </row>
    <row r="11" spans="1:11" ht="18.75" hidden="1">
      <c r="A11" s="47"/>
      <c r="B11" s="47" t="s">
        <v>129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7.5" customHeight="1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8.25" customHeight="1" hidden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8" ht="18.75" hidden="1">
      <c r="A14" s="47"/>
      <c r="B14" s="56" t="s">
        <v>95</v>
      </c>
      <c r="C14" s="416" t="s">
        <v>14</v>
      </c>
      <c r="D14" s="417"/>
      <c r="E14" s="401"/>
      <c r="F14" s="51"/>
      <c r="G14" s="51"/>
      <c r="H14" s="51"/>
      <c r="I14" s="51" t="s">
        <v>17</v>
      </c>
      <c r="J14" s="55"/>
      <c r="K14" s="55"/>
      <c r="L14" s="58"/>
      <c r="M14" s="58"/>
      <c r="N14" s="58"/>
      <c r="O14" s="58"/>
      <c r="P14" s="58"/>
      <c r="Q14" s="58"/>
      <c r="R14" s="58"/>
    </row>
    <row r="15" spans="1:18" ht="14.25" customHeight="1" hidden="1">
      <c r="A15" s="47"/>
      <c r="B15" s="59"/>
      <c r="C15" s="418"/>
      <c r="D15" s="419"/>
      <c r="E15" s="402"/>
      <c r="F15" s="51"/>
      <c r="G15" s="51"/>
      <c r="H15" s="51" t="s">
        <v>105</v>
      </c>
      <c r="I15" s="51"/>
      <c r="J15" s="55"/>
      <c r="K15" s="55"/>
      <c r="L15" s="58"/>
      <c r="M15" s="58"/>
      <c r="N15" s="58"/>
      <c r="O15" s="58"/>
      <c r="P15" s="58"/>
      <c r="Q15" s="58"/>
      <c r="R15" s="58"/>
    </row>
    <row r="16" spans="1:18" ht="3.75" customHeight="1" hidden="1">
      <c r="A16" s="47"/>
      <c r="B16" s="61"/>
      <c r="C16" s="50"/>
      <c r="D16" s="50"/>
      <c r="E16" s="50"/>
      <c r="F16" s="50"/>
      <c r="G16" s="50"/>
      <c r="H16" s="50"/>
      <c r="I16" s="50"/>
      <c r="J16" s="55"/>
      <c r="K16" s="55"/>
      <c r="L16" s="58"/>
      <c r="M16" s="58"/>
      <c r="N16" s="58"/>
      <c r="O16" s="58"/>
      <c r="P16" s="58"/>
      <c r="Q16" s="58"/>
      <c r="R16" s="58"/>
    </row>
    <row r="17" spans="1:18" ht="13.5" customHeight="1" hidden="1">
      <c r="A17" s="47"/>
      <c r="B17" s="50"/>
      <c r="C17" s="50"/>
      <c r="D17" s="50"/>
      <c r="E17" s="50"/>
      <c r="F17" s="50"/>
      <c r="G17" s="50"/>
      <c r="H17" s="50"/>
      <c r="I17" s="50"/>
      <c r="J17" s="55"/>
      <c r="K17" s="55"/>
      <c r="L17" s="58"/>
      <c r="M17" s="58"/>
      <c r="N17" s="58"/>
      <c r="O17" s="58"/>
      <c r="P17" s="58"/>
      <c r="Q17" s="58"/>
      <c r="R17" s="58"/>
    </row>
    <row r="18" spans="1:18" ht="0.75" customHeight="1" hidden="1">
      <c r="A18" s="47"/>
      <c r="B18" s="50"/>
      <c r="C18" s="50"/>
      <c r="D18" s="50"/>
      <c r="E18" s="50"/>
      <c r="F18" s="50"/>
      <c r="G18" s="50"/>
      <c r="H18" s="50"/>
      <c r="I18" s="50"/>
      <c r="J18" s="55"/>
      <c r="K18" s="55"/>
      <c r="L18" s="58"/>
      <c r="M18" s="58"/>
      <c r="N18" s="58"/>
      <c r="O18" s="58"/>
      <c r="P18" s="58"/>
      <c r="Q18" s="58"/>
      <c r="R18" s="58"/>
    </row>
    <row r="19" spans="1:18" ht="14.25" customHeight="1" hidden="1" thickBot="1">
      <c r="A19" s="47"/>
      <c r="B19" s="50"/>
      <c r="C19" s="50"/>
      <c r="D19" s="50"/>
      <c r="E19" s="50"/>
      <c r="F19" s="50"/>
      <c r="G19" s="50"/>
      <c r="H19" s="50"/>
      <c r="I19" s="50"/>
      <c r="J19" s="55"/>
      <c r="K19" s="55"/>
      <c r="L19" s="58"/>
      <c r="M19" s="58"/>
      <c r="N19" s="58"/>
      <c r="O19" s="58"/>
      <c r="P19" s="58"/>
      <c r="Q19" s="58"/>
      <c r="R19" s="58"/>
    </row>
    <row r="20" spans="1:18" ht="0.75" customHeight="1" hidden="1">
      <c r="A20" s="47"/>
      <c r="B20" s="50"/>
      <c r="C20" s="50"/>
      <c r="D20" s="50"/>
      <c r="E20" s="50"/>
      <c r="F20" s="50"/>
      <c r="G20" s="50"/>
      <c r="H20" s="50"/>
      <c r="I20" s="50"/>
      <c r="J20" s="55"/>
      <c r="K20" s="55"/>
      <c r="L20" s="58"/>
      <c r="M20" s="58"/>
      <c r="N20" s="58"/>
      <c r="O20" s="58"/>
      <c r="P20" s="58"/>
      <c r="Q20" s="58"/>
      <c r="R20" s="58"/>
    </row>
    <row r="21" spans="1:18" ht="19.5" hidden="1" thickBot="1">
      <c r="A21" s="47"/>
      <c r="B21" s="50"/>
      <c r="C21" s="50"/>
      <c r="D21" s="50"/>
      <c r="E21" s="50"/>
      <c r="F21" s="50"/>
      <c r="G21" s="62" t="s">
        <v>130</v>
      </c>
      <c r="H21" s="63" t="s">
        <v>85</v>
      </c>
      <c r="I21" s="50"/>
      <c r="J21" s="55"/>
      <c r="K21" s="55"/>
      <c r="L21" s="58"/>
      <c r="M21" s="58"/>
      <c r="N21" s="58"/>
      <c r="O21" s="58"/>
      <c r="P21" s="58"/>
      <c r="Q21" s="58"/>
      <c r="R21" s="58"/>
    </row>
    <row r="22" spans="1:18" ht="18.75" hidden="1">
      <c r="A22" s="47"/>
      <c r="B22" s="64" t="s">
        <v>63</v>
      </c>
      <c r="C22" s="64"/>
      <c r="D22" s="64"/>
      <c r="E22" s="64"/>
      <c r="F22" s="53"/>
      <c r="G22" s="50">
        <v>347.8</v>
      </c>
      <c r="H22" s="50">
        <v>7.55</v>
      </c>
      <c r="I22" s="54">
        <f>G22*H22</f>
        <v>2625.89</v>
      </c>
      <c r="J22" s="55"/>
      <c r="K22" s="55"/>
      <c r="L22" s="58"/>
      <c r="M22" s="58"/>
      <c r="N22" s="58"/>
      <c r="O22" s="58"/>
      <c r="P22" s="58"/>
      <c r="Q22" s="58"/>
      <c r="R22" s="58"/>
    </row>
    <row r="23" spans="1:18" ht="18.75" hidden="1">
      <c r="A23" s="47"/>
      <c r="B23" s="64" t="s">
        <v>64</v>
      </c>
      <c r="C23" s="64"/>
      <c r="D23" s="64"/>
      <c r="E23" s="64"/>
      <c r="F23" s="50"/>
      <c r="G23" s="50"/>
      <c r="H23" s="50"/>
      <c r="I23" s="50"/>
      <c r="J23" s="55"/>
      <c r="K23" s="55"/>
      <c r="L23" s="58"/>
      <c r="M23" s="58"/>
      <c r="N23" s="58"/>
      <c r="O23" s="58"/>
      <c r="P23" s="58"/>
      <c r="Q23" s="58"/>
      <c r="R23" s="58"/>
    </row>
    <row r="24" spans="1:18" ht="2.25" customHeight="1" hidden="1">
      <c r="A24" s="47"/>
      <c r="B24" s="64" t="s">
        <v>65</v>
      </c>
      <c r="C24" s="64" t="s">
        <v>66</v>
      </c>
      <c r="D24" s="64"/>
      <c r="E24" s="64"/>
      <c r="F24" s="50"/>
      <c r="G24" s="50"/>
      <c r="H24" s="50"/>
      <c r="I24" s="50"/>
      <c r="J24" s="55"/>
      <c r="K24" s="55"/>
      <c r="L24" s="58"/>
      <c r="M24" s="58"/>
      <c r="N24" s="58"/>
      <c r="O24" s="58"/>
      <c r="P24" s="58"/>
      <c r="Q24" s="58"/>
      <c r="R24" s="58"/>
    </row>
    <row r="25" spans="1:18" ht="14.25" customHeight="1" hidden="1">
      <c r="A25" s="47"/>
      <c r="B25" s="64" t="s">
        <v>67</v>
      </c>
      <c r="C25" s="64"/>
      <c r="D25" s="64"/>
      <c r="E25" s="64"/>
      <c r="F25" s="50"/>
      <c r="G25" s="50"/>
      <c r="H25" s="50"/>
      <c r="I25" s="50"/>
      <c r="J25" s="55"/>
      <c r="K25" s="55"/>
      <c r="L25" s="58"/>
      <c r="M25" s="58"/>
      <c r="N25" s="58"/>
      <c r="O25" s="58"/>
      <c r="P25" s="58"/>
      <c r="Q25" s="58"/>
      <c r="R25" s="58"/>
    </row>
    <row r="26" spans="1:18" ht="18.75" hidden="1">
      <c r="A26" s="47"/>
      <c r="B26" s="50"/>
      <c r="C26" s="50"/>
      <c r="D26" s="50"/>
      <c r="E26" s="50"/>
      <c r="F26" s="50"/>
      <c r="G26" s="50"/>
      <c r="H26" s="50"/>
      <c r="I26" s="50"/>
      <c r="J26" s="55"/>
      <c r="K26" s="55"/>
      <c r="L26" s="58"/>
      <c r="M26" s="58"/>
      <c r="N26" s="58"/>
      <c r="O26" s="58"/>
      <c r="P26" s="58"/>
      <c r="Q26" s="58"/>
      <c r="R26" s="58"/>
    </row>
    <row r="27" spans="1:18" ht="0.75" customHeight="1" hidden="1">
      <c r="A27" s="47"/>
      <c r="B27" s="50"/>
      <c r="C27" s="50"/>
      <c r="D27" s="50"/>
      <c r="E27" s="50"/>
      <c r="F27" s="50"/>
      <c r="G27" s="50"/>
      <c r="H27" s="50"/>
      <c r="I27" s="50"/>
      <c r="J27" s="55"/>
      <c r="K27" s="55"/>
      <c r="L27" s="58"/>
      <c r="M27" s="58"/>
      <c r="N27" s="58"/>
      <c r="O27" s="58"/>
      <c r="P27" s="58"/>
      <c r="Q27" s="58"/>
      <c r="R27" s="58"/>
    </row>
    <row r="28" spans="1:18" ht="3.75" customHeight="1" hidden="1">
      <c r="A28" s="47"/>
      <c r="B28" s="50"/>
      <c r="C28" s="50"/>
      <c r="D28" s="50"/>
      <c r="E28" s="50"/>
      <c r="F28" s="50"/>
      <c r="G28" s="50"/>
      <c r="H28" s="50"/>
      <c r="I28" s="50"/>
      <c r="J28" s="55"/>
      <c r="K28" s="55"/>
      <c r="L28" s="58"/>
      <c r="M28" s="58"/>
      <c r="N28" s="58"/>
      <c r="O28" s="58"/>
      <c r="P28" s="58"/>
      <c r="Q28" s="58"/>
      <c r="R28" s="58"/>
    </row>
    <row r="29" spans="1:18" ht="18.75" hidden="1">
      <c r="A29" s="47"/>
      <c r="B29" s="50"/>
      <c r="C29" s="50"/>
      <c r="D29" s="50"/>
      <c r="E29" s="50"/>
      <c r="F29" s="50"/>
      <c r="G29" s="50"/>
      <c r="H29" s="50"/>
      <c r="I29" s="50"/>
      <c r="J29" s="55"/>
      <c r="K29" s="55"/>
      <c r="L29" s="58"/>
      <c r="M29" s="58"/>
      <c r="N29" s="58"/>
      <c r="O29" s="58"/>
      <c r="P29" s="58"/>
      <c r="Q29" s="58"/>
      <c r="R29" s="58"/>
    </row>
    <row r="30" spans="1:18" ht="0.75" customHeight="1" hidden="1">
      <c r="A30" s="47"/>
      <c r="B30" s="50"/>
      <c r="C30" s="50"/>
      <c r="D30" s="50"/>
      <c r="E30" s="50"/>
      <c r="F30" s="50"/>
      <c r="G30" s="50"/>
      <c r="H30" s="50"/>
      <c r="I30" s="50"/>
      <c r="J30" s="55"/>
      <c r="K30" s="55"/>
      <c r="L30" s="58"/>
      <c r="M30" s="58"/>
      <c r="N30" s="58"/>
      <c r="O30" s="58"/>
      <c r="P30" s="58"/>
      <c r="Q30" s="58"/>
      <c r="R30" s="58"/>
    </row>
    <row r="31" spans="1:18" ht="18.75" hidden="1">
      <c r="A31" s="47"/>
      <c r="B31" s="50"/>
      <c r="C31" s="50"/>
      <c r="D31" s="50"/>
      <c r="E31" s="50"/>
      <c r="F31" s="50"/>
      <c r="G31" s="50"/>
      <c r="H31" s="50"/>
      <c r="I31" s="50"/>
      <c r="J31" s="55"/>
      <c r="K31" s="55"/>
      <c r="L31" s="58"/>
      <c r="M31" s="58"/>
      <c r="N31" s="58"/>
      <c r="O31" s="58"/>
      <c r="P31" s="58"/>
      <c r="Q31" s="58"/>
      <c r="R31" s="58"/>
    </row>
    <row r="32" spans="1:18" ht="18.75" hidden="1">
      <c r="A32" s="47"/>
      <c r="B32" s="50"/>
      <c r="C32" s="50"/>
      <c r="D32" s="50"/>
      <c r="E32" s="50"/>
      <c r="F32" s="50"/>
      <c r="G32" s="50"/>
      <c r="H32" s="50"/>
      <c r="I32" s="50"/>
      <c r="J32" s="55"/>
      <c r="K32" s="55"/>
      <c r="L32" s="58"/>
      <c r="M32" s="58"/>
      <c r="N32" s="58"/>
      <c r="O32" s="58"/>
      <c r="P32" s="58"/>
      <c r="Q32" s="58"/>
      <c r="R32" s="58"/>
    </row>
    <row r="33" spans="1:18" ht="18.75" hidden="1">
      <c r="A33" s="47"/>
      <c r="B33" s="50"/>
      <c r="C33" s="50"/>
      <c r="D33" s="50"/>
      <c r="E33" s="50"/>
      <c r="F33" s="50"/>
      <c r="G33" s="51"/>
      <c r="H33" s="51"/>
      <c r="I33" s="65"/>
      <c r="J33" s="55"/>
      <c r="K33" s="55"/>
      <c r="L33" s="58"/>
      <c r="M33" s="58"/>
      <c r="N33" s="58"/>
      <c r="O33" s="58"/>
      <c r="P33" s="58"/>
      <c r="Q33" s="58"/>
      <c r="R33" s="58"/>
    </row>
    <row r="34" spans="1:18" ht="18.75" hidden="1">
      <c r="A34" s="47"/>
      <c r="B34" s="50"/>
      <c r="C34" s="50"/>
      <c r="D34" s="50"/>
      <c r="E34" s="50"/>
      <c r="F34" s="50"/>
      <c r="G34" s="50"/>
      <c r="H34" s="50" t="s">
        <v>18</v>
      </c>
      <c r="I34" s="66">
        <f>SUM(I17:I33)</f>
        <v>2625.89</v>
      </c>
      <c r="J34" s="55"/>
      <c r="K34" s="55"/>
      <c r="L34" s="58"/>
      <c r="M34" s="58"/>
      <c r="N34" s="58"/>
      <c r="O34" s="58"/>
      <c r="P34" s="58"/>
      <c r="Q34" s="58"/>
      <c r="R34" s="58"/>
    </row>
    <row r="35" spans="1:11" ht="15">
      <c r="A35" s="420" t="s">
        <v>131</v>
      </c>
      <c r="B35" s="420"/>
      <c r="C35" s="420"/>
      <c r="D35" s="420"/>
      <c r="E35" s="420"/>
      <c r="F35" s="420"/>
      <c r="G35" s="420"/>
      <c r="H35" s="420"/>
      <c r="I35" s="420"/>
      <c r="J35" s="420"/>
      <c r="K35" s="420"/>
    </row>
    <row r="36" spans="1:30" ht="15">
      <c r="A36" s="420"/>
      <c r="B36" s="420"/>
      <c r="C36" s="420"/>
      <c r="D36" s="420"/>
      <c r="E36" s="420"/>
      <c r="F36" s="420"/>
      <c r="G36" s="420"/>
      <c r="H36" s="420"/>
      <c r="I36" s="420"/>
      <c r="J36" s="420"/>
      <c r="K36" s="420"/>
      <c r="V36" s="58"/>
      <c r="W36" s="58"/>
      <c r="X36" s="58"/>
      <c r="Y36" s="58"/>
      <c r="Z36" s="58"/>
      <c r="AA36" s="58"/>
      <c r="AB36" s="58"/>
      <c r="AC36" s="58"/>
      <c r="AD36" s="58"/>
    </row>
    <row r="37" spans="1:30" ht="18.75" hidden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V37" s="58"/>
      <c r="W37" s="58"/>
      <c r="X37" s="58"/>
      <c r="Y37" s="58"/>
      <c r="Z37" s="58"/>
      <c r="AA37" s="58"/>
      <c r="AB37" s="58"/>
      <c r="AC37" s="58"/>
      <c r="AD37" s="58"/>
    </row>
    <row r="38" spans="1:30" ht="18.75" hidden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V38" s="58"/>
      <c r="W38" s="58"/>
      <c r="X38" s="58"/>
      <c r="Y38" s="58"/>
      <c r="Z38" s="58"/>
      <c r="AA38" s="58"/>
      <c r="AB38" s="58"/>
      <c r="AC38" s="58"/>
      <c r="AD38" s="58"/>
    </row>
    <row r="39" spans="1:30" ht="18.75">
      <c r="A39" s="67"/>
      <c r="B39" s="68"/>
      <c r="C39" s="68"/>
      <c r="D39" s="68"/>
      <c r="E39" s="68"/>
      <c r="F39" s="68"/>
      <c r="G39" s="68"/>
      <c r="H39" s="67"/>
      <c r="I39" s="67"/>
      <c r="J39" s="47"/>
      <c r="K39" s="47"/>
      <c r="V39" s="58"/>
      <c r="W39" s="464"/>
      <c r="X39" s="464"/>
      <c r="Y39" s="464"/>
      <c r="Z39" s="464"/>
      <c r="AA39" s="464"/>
      <c r="AB39" s="58"/>
      <c r="AC39" s="58"/>
      <c r="AD39" s="58"/>
    </row>
    <row r="40" spans="1:30" ht="18.75">
      <c r="A40" s="67"/>
      <c r="B40" s="67" t="s">
        <v>132</v>
      </c>
      <c r="C40" s="68"/>
      <c r="D40" s="68"/>
      <c r="E40" s="68"/>
      <c r="F40" s="68"/>
      <c r="G40" s="67"/>
      <c r="H40" s="68"/>
      <c r="I40" s="67"/>
      <c r="J40" s="47"/>
      <c r="K40" s="47"/>
      <c r="V40" s="262"/>
      <c r="W40" s="263"/>
      <c r="X40" s="263"/>
      <c r="Y40" s="263"/>
      <c r="Z40" s="263"/>
      <c r="AA40" s="263"/>
      <c r="AB40" s="58"/>
      <c r="AC40" s="58"/>
      <c r="AD40" s="58"/>
    </row>
    <row r="41" spans="1:30" ht="18.75">
      <c r="A41" s="67"/>
      <c r="B41" s="68" t="s">
        <v>133</v>
      </c>
      <c r="C41" s="67" t="s">
        <v>239</v>
      </c>
      <c r="D41" s="67"/>
      <c r="E41" s="67"/>
      <c r="F41" s="68"/>
      <c r="G41" s="67"/>
      <c r="H41" s="68"/>
      <c r="I41" s="67"/>
      <c r="J41" s="47"/>
      <c r="K41" s="47"/>
      <c r="V41" s="264"/>
      <c r="W41" s="265"/>
      <c r="X41" s="265"/>
      <c r="Y41" s="265"/>
      <c r="Z41" s="265"/>
      <c r="AA41" s="265"/>
      <c r="AB41" s="58"/>
      <c r="AC41" s="58"/>
      <c r="AD41" s="58"/>
    </row>
    <row r="42" spans="1:30" ht="18.75">
      <c r="A42" s="67"/>
      <c r="B42" s="68" t="s">
        <v>135</v>
      </c>
      <c r="C42" s="69">
        <v>366.4</v>
      </c>
      <c r="D42" s="67" t="s">
        <v>136</v>
      </c>
      <c r="E42" s="67"/>
      <c r="F42" s="68"/>
      <c r="G42" s="67"/>
      <c r="H42" s="68"/>
      <c r="I42" s="67"/>
      <c r="J42" s="47"/>
      <c r="K42" s="47"/>
      <c r="V42" s="264"/>
      <c r="W42" s="266"/>
      <c r="X42" s="266"/>
      <c r="Y42" s="266"/>
      <c r="Z42" s="265"/>
      <c r="AA42" s="266"/>
      <c r="AB42" s="58"/>
      <c r="AC42" s="58"/>
      <c r="AD42" s="58"/>
    </row>
    <row r="43" spans="1:30" ht="18" customHeight="1">
      <c r="A43" s="67"/>
      <c r="B43" s="68" t="s">
        <v>137</v>
      </c>
      <c r="C43" s="70" t="s">
        <v>174</v>
      </c>
      <c r="D43" s="67" t="s">
        <v>251</v>
      </c>
      <c r="E43" s="67"/>
      <c r="F43" s="67"/>
      <c r="G43" s="68"/>
      <c r="H43" s="68"/>
      <c r="I43" s="67"/>
      <c r="J43" s="47"/>
      <c r="K43" s="47"/>
      <c r="V43" s="264"/>
      <c r="W43" s="266"/>
      <c r="X43" s="266"/>
      <c r="Y43" s="266"/>
      <c r="Z43" s="265"/>
      <c r="AA43" s="267"/>
      <c r="AB43" s="58"/>
      <c r="AC43" s="58"/>
      <c r="AD43" s="58"/>
    </row>
    <row r="44" spans="1:30" ht="18" customHeight="1">
      <c r="A44" s="67"/>
      <c r="B44" s="68"/>
      <c r="C44" s="70"/>
      <c r="D44" s="67"/>
      <c r="E44" s="67"/>
      <c r="F44" s="67"/>
      <c r="G44" s="68"/>
      <c r="H44" s="68"/>
      <c r="I44" s="67"/>
      <c r="J44" s="47"/>
      <c r="K44" s="47"/>
      <c r="V44" s="264"/>
      <c r="W44" s="266"/>
      <c r="X44" s="268"/>
      <c r="Y44" s="268"/>
      <c r="Z44" s="265"/>
      <c r="AA44" s="269"/>
      <c r="AB44" s="58"/>
      <c r="AC44" s="58"/>
      <c r="AD44" s="58"/>
    </row>
    <row r="45" spans="1:30" s="77" customFormat="1" ht="56.25">
      <c r="A45" s="71"/>
      <c r="B45" s="72"/>
      <c r="C45" s="73"/>
      <c r="D45" s="71"/>
      <c r="E45" s="71"/>
      <c r="F45" s="71"/>
      <c r="G45" s="74" t="s">
        <v>140</v>
      </c>
      <c r="H45" s="75" t="s">
        <v>1</v>
      </c>
      <c r="I45" s="75" t="s">
        <v>2</v>
      </c>
      <c r="J45" s="76" t="s">
        <v>141</v>
      </c>
      <c r="K45" s="76" t="s">
        <v>142</v>
      </c>
      <c r="V45" s="264"/>
      <c r="W45" s="266"/>
      <c r="X45" s="266"/>
      <c r="Y45" s="266"/>
      <c r="Z45" s="265"/>
      <c r="AA45" s="267"/>
      <c r="AB45" s="227"/>
      <c r="AC45" s="227"/>
      <c r="AD45" s="227"/>
    </row>
    <row r="46" spans="1:30" ht="18.75">
      <c r="A46" s="67"/>
      <c r="B46" s="68"/>
      <c r="C46" s="70"/>
      <c r="D46" s="67"/>
      <c r="E46" s="67"/>
      <c r="F46" s="67"/>
      <c r="G46" s="78" t="s">
        <v>25</v>
      </c>
      <c r="H46" s="78" t="s">
        <v>25</v>
      </c>
      <c r="I46" s="78" t="s">
        <v>25</v>
      </c>
      <c r="J46" s="79"/>
      <c r="K46" s="79"/>
      <c r="V46" s="264"/>
      <c r="W46" s="266"/>
      <c r="X46" s="266"/>
      <c r="Y46" s="266"/>
      <c r="Z46" s="265"/>
      <c r="AA46" s="267"/>
      <c r="AB46" s="58"/>
      <c r="AC46" s="58"/>
      <c r="AD46" s="58"/>
    </row>
    <row r="47" spans="1:30" ht="33" customHeight="1">
      <c r="A47" s="67"/>
      <c r="B47" s="421" t="s">
        <v>143</v>
      </c>
      <c r="C47" s="421"/>
      <c r="D47" s="421"/>
      <c r="E47" s="421"/>
      <c r="F47" s="421"/>
      <c r="G47" s="80">
        <f>G49+G50</f>
        <v>14.36</v>
      </c>
      <c r="H47" s="337">
        <f>H49+H50</f>
        <v>5261.503999999999</v>
      </c>
      <c r="I47" s="337">
        <f>I49+I50</f>
        <v>4797.77</v>
      </c>
      <c r="J47" s="337">
        <f>J49+J50</f>
        <v>2682.048</v>
      </c>
      <c r="K47" s="337">
        <f>K49+K50</f>
        <v>2115.7220000000007</v>
      </c>
      <c r="L47" s="226" t="s">
        <v>223</v>
      </c>
      <c r="M47" s="226" t="s">
        <v>224</v>
      </c>
      <c r="N47" s="316" t="s">
        <v>233</v>
      </c>
      <c r="O47" s="316" t="s">
        <v>234</v>
      </c>
      <c r="P47" s="316" t="s">
        <v>183</v>
      </c>
      <c r="Q47" s="316" t="s">
        <v>235</v>
      </c>
      <c r="R47" s="316" t="s">
        <v>236</v>
      </c>
      <c r="V47" s="264"/>
      <c r="W47" s="266"/>
      <c r="X47" s="266"/>
      <c r="Y47" s="266"/>
      <c r="Z47" s="265"/>
      <c r="AA47" s="267"/>
      <c r="AB47" s="58"/>
      <c r="AC47" s="58"/>
      <c r="AD47" s="58"/>
    </row>
    <row r="48" spans="1:30" ht="18" customHeight="1">
      <c r="A48" s="67"/>
      <c r="B48" s="422" t="s">
        <v>147</v>
      </c>
      <c r="C48" s="423"/>
      <c r="D48" s="423"/>
      <c r="E48" s="423"/>
      <c r="F48" s="424"/>
      <c r="G48" s="80"/>
      <c r="H48" s="84"/>
      <c r="I48" s="84"/>
      <c r="J48" s="79"/>
      <c r="K48" s="79"/>
      <c r="L48" s="310">
        <v>1929.9200000000003</v>
      </c>
      <c r="M48" s="310">
        <v>2393.6500000000005</v>
      </c>
      <c r="N48" s="225">
        <v>4797.77</v>
      </c>
      <c r="O48" s="225">
        <v>0</v>
      </c>
      <c r="P48" s="225">
        <v>0</v>
      </c>
      <c r="Q48" s="225">
        <v>0</v>
      </c>
      <c r="R48" s="225">
        <v>0</v>
      </c>
      <c r="V48" s="264"/>
      <c r="W48" s="266"/>
      <c r="X48" s="266"/>
      <c r="Y48" s="266"/>
      <c r="Z48" s="265"/>
      <c r="AA48" s="267"/>
      <c r="AB48" s="58"/>
      <c r="AC48" s="58"/>
      <c r="AD48" s="58"/>
    </row>
    <row r="49" spans="1:30" ht="18" customHeight="1">
      <c r="A49" s="67"/>
      <c r="B49" s="425" t="s">
        <v>11</v>
      </c>
      <c r="C49" s="425"/>
      <c r="D49" s="425"/>
      <c r="E49" s="425"/>
      <c r="F49" s="425"/>
      <c r="G49" s="80">
        <f>G59</f>
        <v>7.32</v>
      </c>
      <c r="H49" s="84">
        <f>G49*C42</f>
        <v>2682.048</v>
      </c>
      <c r="I49" s="107">
        <f>H49</f>
        <v>2682.048</v>
      </c>
      <c r="J49" s="82">
        <f>H59</f>
        <v>2682.048</v>
      </c>
      <c r="K49" s="82">
        <f>I49-J49</f>
        <v>0</v>
      </c>
      <c r="V49" s="264"/>
      <c r="W49" s="266"/>
      <c r="X49" s="266"/>
      <c r="Y49" s="266"/>
      <c r="Z49" s="265"/>
      <c r="AA49" s="267"/>
      <c r="AB49" s="58"/>
      <c r="AC49" s="58"/>
      <c r="AD49" s="58"/>
    </row>
    <row r="50" spans="1:30" ht="18.75">
      <c r="A50" s="67"/>
      <c r="B50" s="425" t="s">
        <v>27</v>
      </c>
      <c r="C50" s="425"/>
      <c r="D50" s="425"/>
      <c r="E50" s="425"/>
      <c r="F50" s="425"/>
      <c r="G50" s="80">
        <v>7.04</v>
      </c>
      <c r="H50" s="84">
        <f>G50*C42</f>
        <v>2579.4559999999997</v>
      </c>
      <c r="I50" s="107">
        <f>N48+O48-I49</f>
        <v>2115.7220000000007</v>
      </c>
      <c r="J50" s="82">
        <f>H64</f>
        <v>0</v>
      </c>
      <c r="K50" s="82">
        <f>I50-J50</f>
        <v>2115.7220000000007</v>
      </c>
      <c r="V50" s="264"/>
      <c r="W50" s="266"/>
      <c r="X50" s="266"/>
      <c r="Y50" s="266"/>
      <c r="Z50" s="265"/>
      <c r="AA50" s="267"/>
      <c r="AB50" s="58"/>
      <c r="AC50" s="58"/>
      <c r="AD50" s="58"/>
    </row>
    <row r="51" spans="1:30" ht="39" customHeight="1">
      <c r="A51" s="67"/>
      <c r="B51" s="47"/>
      <c r="C51" s="47"/>
      <c r="D51" s="47"/>
      <c r="E51" s="47"/>
      <c r="F51" s="47"/>
      <c r="G51" s="47"/>
      <c r="H51" s="47"/>
      <c r="I51" s="47"/>
      <c r="J51" s="47"/>
      <c r="K51" s="47"/>
      <c r="V51" s="264"/>
      <c r="W51" s="266"/>
      <c r="X51" s="266"/>
      <c r="Y51" s="266"/>
      <c r="Z51" s="265"/>
      <c r="AA51" s="267"/>
      <c r="AB51" s="58"/>
      <c r="AC51" s="58"/>
      <c r="AD51" s="58"/>
    </row>
    <row r="52" spans="1:30" ht="18" customHeight="1">
      <c r="A52" s="47"/>
      <c r="B52" s="68"/>
      <c r="C52" s="70"/>
      <c r="D52" s="67"/>
      <c r="E52" s="67"/>
      <c r="F52" s="67"/>
      <c r="G52" s="140" t="s">
        <v>178</v>
      </c>
      <c r="H52" s="140" t="s">
        <v>1</v>
      </c>
      <c r="I52" s="140" t="s">
        <v>2</v>
      </c>
      <c r="J52" s="141" t="s">
        <v>179</v>
      </c>
      <c r="K52" s="141" t="s">
        <v>221</v>
      </c>
      <c r="V52" s="264"/>
      <c r="W52" s="266"/>
      <c r="X52" s="266"/>
      <c r="Y52" s="266"/>
      <c r="Z52" s="265"/>
      <c r="AA52" s="267"/>
      <c r="AB52" s="58"/>
      <c r="AC52" s="58"/>
      <c r="AD52" s="58"/>
    </row>
    <row r="53" spans="2:30" s="49" customFormat="1" ht="18" customHeight="1">
      <c r="B53" s="426" t="s">
        <v>177</v>
      </c>
      <c r="C53" s="426"/>
      <c r="D53" s="426"/>
      <c r="E53" s="426"/>
      <c r="F53" s="455"/>
      <c r="G53" s="140">
        <f>'10 16 г'!J53</f>
        <v>-1.8474111129762605E-13</v>
      </c>
      <c r="H53" s="140">
        <f>P48</f>
        <v>0</v>
      </c>
      <c r="I53" s="140">
        <f>Q48</f>
        <v>0</v>
      </c>
      <c r="J53" s="139">
        <f>G53+H53-I53</f>
        <v>-1.8474111129762605E-13</v>
      </c>
      <c r="K53" s="139">
        <f>I53</f>
        <v>0</v>
      </c>
      <c r="L53" s="317"/>
      <c r="V53" s="270"/>
      <c r="W53" s="271"/>
      <c r="X53" s="271"/>
      <c r="Y53" s="271"/>
      <c r="Z53" s="271"/>
      <c r="AA53" s="271"/>
      <c r="AB53" s="52"/>
      <c r="AC53" s="52"/>
      <c r="AD53" s="52"/>
    </row>
    <row r="54" spans="1:30" ht="18" customHeight="1">
      <c r="A54" s="47"/>
      <c r="B54" s="90"/>
      <c r="C54" s="90"/>
      <c r="D54" s="167"/>
      <c r="E54" s="167"/>
      <c r="F54" s="167"/>
      <c r="G54" s="91"/>
      <c r="H54" s="92"/>
      <c r="I54" s="92"/>
      <c r="J54" s="93"/>
      <c r="K54" s="244"/>
      <c r="V54" s="58"/>
      <c r="W54" s="58"/>
      <c r="X54" s="58"/>
      <c r="Y54" s="58"/>
      <c r="Z54" s="58"/>
      <c r="AA54" s="58"/>
      <c r="AB54" s="58"/>
      <c r="AC54" s="58"/>
      <c r="AD54" s="58"/>
    </row>
    <row r="55" spans="1:30" ht="38.25" customHeight="1">
      <c r="A55" s="47"/>
      <c r="B55" s="68"/>
      <c r="C55" s="70"/>
      <c r="D55" s="67"/>
      <c r="E55" s="67"/>
      <c r="F55" s="67"/>
      <c r="G55" s="68"/>
      <c r="H55" s="68"/>
      <c r="I55" s="67"/>
      <c r="J55" s="47"/>
      <c r="K55" s="47"/>
      <c r="V55" s="58"/>
      <c r="W55" s="58"/>
      <c r="X55" s="58"/>
      <c r="Y55" s="58"/>
      <c r="Z55" s="58"/>
      <c r="AA55" s="58"/>
      <c r="AB55" s="58"/>
      <c r="AC55" s="58"/>
      <c r="AD55" s="58"/>
    </row>
    <row r="56" spans="1:11" ht="18.75">
      <c r="A56" s="67"/>
      <c r="B56" s="47"/>
      <c r="C56" s="95"/>
      <c r="D56" s="96"/>
      <c r="E56" s="96"/>
      <c r="F56" s="96"/>
      <c r="G56" s="97" t="s">
        <v>140</v>
      </c>
      <c r="H56" s="97" t="s">
        <v>149</v>
      </c>
      <c r="I56" s="67"/>
      <c r="J56" s="47"/>
      <c r="K56" s="47"/>
    </row>
    <row r="57" spans="1:11" ht="18.75">
      <c r="A57" s="67"/>
      <c r="B57" s="47"/>
      <c r="C57" s="95"/>
      <c r="D57" s="96"/>
      <c r="E57" s="96"/>
      <c r="F57" s="96"/>
      <c r="G57" s="78" t="s">
        <v>25</v>
      </c>
      <c r="H57" s="78" t="s">
        <v>25</v>
      </c>
      <c r="I57" s="67"/>
      <c r="J57" s="47"/>
      <c r="K57" s="47"/>
    </row>
    <row r="58" spans="1:12" ht="36.75" customHeight="1">
      <c r="A58" s="98" t="s">
        <v>150</v>
      </c>
      <c r="B58" s="456" t="s">
        <v>176</v>
      </c>
      <c r="C58" s="457"/>
      <c r="D58" s="457"/>
      <c r="E58" s="457"/>
      <c r="F58" s="457"/>
      <c r="G58" s="50"/>
      <c r="H58" s="81">
        <f>ROUND(H59+H64,2)</f>
        <v>2682.05</v>
      </c>
      <c r="I58" s="67"/>
      <c r="J58" s="47"/>
      <c r="K58" s="47"/>
      <c r="L58" s="354"/>
    </row>
    <row r="59" spans="1:12" ht="18.75">
      <c r="A59" s="100" t="s">
        <v>152</v>
      </c>
      <c r="B59" s="428" t="s">
        <v>153</v>
      </c>
      <c r="C59" s="429"/>
      <c r="D59" s="429"/>
      <c r="E59" s="429"/>
      <c r="F59" s="430"/>
      <c r="G59" s="318">
        <f>G60+G61+G62+G63</f>
        <v>7.32</v>
      </c>
      <c r="H59" s="405">
        <f>SUM(H60:H63)</f>
        <v>2682.048</v>
      </c>
      <c r="I59" s="67"/>
      <c r="J59" s="47"/>
      <c r="K59" s="47"/>
      <c r="L59" s="354"/>
    </row>
    <row r="60" spans="1:12" ht="34.5" customHeight="1">
      <c r="A60" s="403" t="s">
        <v>154</v>
      </c>
      <c r="B60" s="431" t="s">
        <v>155</v>
      </c>
      <c r="C60" s="432"/>
      <c r="D60" s="432"/>
      <c r="E60" s="432"/>
      <c r="F60" s="432"/>
      <c r="G60" s="404">
        <v>1.53</v>
      </c>
      <c r="H60" s="405">
        <f>G60*C$42</f>
        <v>560.592</v>
      </c>
      <c r="I60" s="67"/>
      <c r="J60" s="47"/>
      <c r="K60" s="106"/>
      <c r="L60" s="354"/>
    </row>
    <row r="61" spans="1:12" ht="34.5" customHeight="1">
      <c r="A61" s="324" t="s">
        <v>156</v>
      </c>
      <c r="B61" s="465" t="s">
        <v>157</v>
      </c>
      <c r="C61" s="466"/>
      <c r="D61" s="466"/>
      <c r="E61" s="466"/>
      <c r="F61" s="467"/>
      <c r="G61" s="325">
        <v>2.3</v>
      </c>
      <c r="H61" s="405">
        <f>G61*C$42</f>
        <v>842.7199999999999</v>
      </c>
      <c r="I61" s="67"/>
      <c r="J61" s="47"/>
      <c r="K61" s="47"/>
      <c r="L61" s="354"/>
    </row>
    <row r="62" spans="1:13" ht="34.5" customHeight="1">
      <c r="A62" s="324" t="s">
        <v>158</v>
      </c>
      <c r="B62" s="465" t="s">
        <v>159</v>
      </c>
      <c r="C62" s="466"/>
      <c r="D62" s="466"/>
      <c r="E62" s="466"/>
      <c r="F62" s="467"/>
      <c r="G62" s="325">
        <v>1.49</v>
      </c>
      <c r="H62" s="405">
        <f>G62*C$42</f>
        <v>545.9359999999999</v>
      </c>
      <c r="I62" s="67"/>
      <c r="J62" s="47"/>
      <c r="K62" s="47"/>
      <c r="L62" s="354"/>
      <c r="M62" s="354"/>
    </row>
    <row r="63" spans="1:12" ht="18.75" customHeight="1">
      <c r="A63" s="403" t="s">
        <v>160</v>
      </c>
      <c r="B63" s="434" t="s">
        <v>161</v>
      </c>
      <c r="C63" s="434"/>
      <c r="D63" s="434"/>
      <c r="E63" s="434"/>
      <c r="F63" s="434"/>
      <c r="G63" s="97">
        <v>2</v>
      </c>
      <c r="H63" s="405">
        <f>G63*C$42</f>
        <v>732.8</v>
      </c>
      <c r="I63" s="67"/>
      <c r="J63" s="47"/>
      <c r="K63" s="47"/>
      <c r="L63" s="354"/>
    </row>
    <row r="64" spans="1:12" ht="18.75">
      <c r="A64" s="81" t="s">
        <v>162</v>
      </c>
      <c r="B64" s="437" t="s">
        <v>163</v>
      </c>
      <c r="C64" s="438"/>
      <c r="D64" s="438"/>
      <c r="E64" s="438"/>
      <c r="F64" s="438"/>
      <c r="G64" s="81"/>
      <c r="H64" s="81">
        <f>SUM(H65:H68)</f>
        <v>0</v>
      </c>
      <c r="I64" s="67"/>
      <c r="J64" s="47"/>
      <c r="K64" s="47"/>
      <c r="L64" s="354"/>
    </row>
    <row r="65" spans="1:11" ht="18.75" customHeight="1">
      <c r="A65" s="108"/>
      <c r="B65" s="439" t="s">
        <v>182</v>
      </c>
      <c r="C65" s="432"/>
      <c r="D65" s="432"/>
      <c r="E65" s="432"/>
      <c r="F65" s="432"/>
      <c r="G65" s="109"/>
      <c r="H65" s="109"/>
      <c r="I65" s="67"/>
      <c r="J65" s="47"/>
      <c r="K65" s="47"/>
    </row>
    <row r="66" spans="1:11" ht="18.75" customHeight="1">
      <c r="A66" s="108"/>
      <c r="B66" s="468"/>
      <c r="C66" s="441"/>
      <c r="D66" s="441"/>
      <c r="E66" s="441"/>
      <c r="F66" s="442"/>
      <c r="G66" s="107"/>
      <c r="H66" s="110"/>
      <c r="I66" s="67"/>
      <c r="J66" s="47"/>
      <c r="K66" s="47"/>
    </row>
    <row r="67" spans="1:11" ht="15" customHeight="1">
      <c r="A67" s="108"/>
      <c r="B67" s="440"/>
      <c r="C67" s="441"/>
      <c r="D67" s="441"/>
      <c r="E67" s="441"/>
      <c r="F67" s="442"/>
      <c r="G67" s="107"/>
      <c r="H67" s="110"/>
      <c r="I67" s="67"/>
      <c r="J67" s="47"/>
      <c r="K67" s="47"/>
    </row>
    <row r="68" spans="1:11" ht="18.75" customHeight="1">
      <c r="A68" s="108"/>
      <c r="B68" s="440"/>
      <c r="C68" s="441"/>
      <c r="D68" s="441"/>
      <c r="E68" s="441"/>
      <c r="F68" s="442"/>
      <c r="G68" s="107"/>
      <c r="H68" s="110"/>
      <c r="I68" s="67"/>
      <c r="J68" s="47"/>
      <c r="K68" s="47"/>
    </row>
    <row r="69" spans="1:11" ht="18.75">
      <c r="A69" s="108"/>
      <c r="B69" s="111"/>
      <c r="C69" s="112"/>
      <c r="D69" s="112"/>
      <c r="E69" s="112"/>
      <c r="F69" s="112"/>
      <c r="G69" s="114"/>
      <c r="H69" s="67"/>
      <c r="I69" s="67"/>
      <c r="J69" s="47"/>
      <c r="K69" s="47"/>
    </row>
    <row r="70" spans="1:11" ht="18.75">
      <c r="A70" s="108"/>
      <c r="B70" s="111"/>
      <c r="C70" s="112"/>
      <c r="D70" s="112"/>
      <c r="E70" s="112"/>
      <c r="F70" s="112"/>
      <c r="G70" s="443" t="s">
        <v>27</v>
      </c>
      <c r="H70" s="444"/>
      <c r="I70" s="452" t="s">
        <v>148</v>
      </c>
      <c r="J70" s="444"/>
      <c r="K70" s="47"/>
    </row>
    <row r="71" spans="1:11" ht="18.75">
      <c r="A71" s="108"/>
      <c r="B71" s="111"/>
      <c r="C71" s="112"/>
      <c r="D71" s="112"/>
      <c r="E71" s="112"/>
      <c r="F71" s="112"/>
      <c r="G71" s="453" t="s">
        <v>25</v>
      </c>
      <c r="H71" s="454"/>
      <c r="I71" s="453" t="s">
        <v>25</v>
      </c>
      <c r="J71" s="454"/>
      <c r="K71" s="47"/>
    </row>
    <row r="72" spans="1:13" s="58" customFormat="1" ht="18.75">
      <c r="A72" s="108"/>
      <c r="B72" s="461" t="s">
        <v>228</v>
      </c>
      <c r="C72" s="462"/>
      <c r="D72" s="462"/>
      <c r="E72" s="462"/>
      <c r="F72" s="463"/>
      <c r="G72" s="435">
        <f>'10 16 г'!G73:H73</f>
        <v>-39956.88000000002</v>
      </c>
      <c r="H72" s="447"/>
      <c r="I72" s="435">
        <f>'10 16 г'!I73:J73</f>
        <v>0</v>
      </c>
      <c r="J72" s="447"/>
      <c r="K72" s="55"/>
      <c r="L72" s="115" t="s">
        <v>168</v>
      </c>
      <c r="M72" s="115" t="s">
        <v>169</v>
      </c>
    </row>
    <row r="73" spans="1:13" ht="18.75">
      <c r="A73" s="68"/>
      <c r="B73" s="461" t="s">
        <v>229</v>
      </c>
      <c r="C73" s="462"/>
      <c r="D73" s="462"/>
      <c r="E73" s="462"/>
      <c r="F73" s="463"/>
      <c r="G73" s="435">
        <f>G72+I47-H58+K53</f>
        <v>-37841.16000000002</v>
      </c>
      <c r="H73" s="447"/>
      <c r="I73" s="448">
        <f>I72+I53-K53</f>
        <v>0</v>
      </c>
      <c r="J73" s="447"/>
      <c r="K73" s="47"/>
      <c r="L73" s="85">
        <f>G73</f>
        <v>-37841.16000000002</v>
      </c>
      <c r="M73" s="85">
        <f>I73</f>
        <v>0</v>
      </c>
    </row>
    <row r="74" spans="1:11" ht="18.75">
      <c r="A74" s="67"/>
      <c r="B74" s="67"/>
      <c r="C74" s="67"/>
      <c r="D74" s="67"/>
      <c r="E74" s="67"/>
      <c r="F74" s="67"/>
      <c r="G74" s="69"/>
      <c r="H74" s="69"/>
      <c r="I74" s="67"/>
      <c r="J74" s="47"/>
      <c r="K74" s="47"/>
    </row>
    <row r="75" spans="1:17" ht="4.5" customHeight="1">
      <c r="A75" s="67"/>
      <c r="B75" s="47"/>
      <c r="C75" s="47"/>
      <c r="D75" s="47"/>
      <c r="E75" s="47"/>
      <c r="F75" s="47"/>
      <c r="G75" s="116"/>
      <c r="H75" s="117" t="s">
        <v>171</v>
      </c>
      <c r="I75" s="67"/>
      <c r="J75" s="47"/>
      <c r="K75" s="47"/>
      <c r="L75" s="459"/>
      <c r="M75" s="460"/>
      <c r="N75" s="460"/>
      <c r="O75" s="460"/>
      <c r="P75" s="460"/>
      <c r="Q75" s="460"/>
    </row>
    <row r="76" spans="1:17" ht="18.75">
      <c r="A76" s="67"/>
      <c r="B76" s="111"/>
      <c r="C76" s="112"/>
      <c r="D76" s="112"/>
      <c r="E76" s="112"/>
      <c r="F76" s="112"/>
      <c r="G76" s="453" t="s">
        <v>25</v>
      </c>
      <c r="H76" s="454"/>
      <c r="I76" s="453" t="s">
        <v>25</v>
      </c>
      <c r="J76" s="454"/>
      <c r="K76" s="47"/>
      <c r="L76" s="184"/>
      <c r="M76" s="185"/>
      <c r="N76" s="185"/>
      <c r="O76" s="185"/>
      <c r="P76" s="185"/>
      <c r="Q76" s="185"/>
    </row>
    <row r="77" spans="1:17" ht="18.75">
      <c r="A77" s="67"/>
      <c r="B77" s="445" t="s">
        <v>227</v>
      </c>
      <c r="C77" s="438"/>
      <c r="D77" s="438"/>
      <c r="E77" s="438"/>
      <c r="F77" s="446"/>
      <c r="G77" s="435">
        <f>L48</f>
        <v>1929.9200000000003</v>
      </c>
      <c r="H77" s="447"/>
      <c r="I77" s="435">
        <f>M48</f>
        <v>2393.6500000000005</v>
      </c>
      <c r="J77" s="447"/>
      <c r="K77" s="47"/>
      <c r="L77" s="222" t="s">
        <v>225</v>
      </c>
      <c r="M77" s="223">
        <f>G77+H47-I47-I77+M78</f>
        <v>0.003999999998086423</v>
      </c>
      <c r="N77" s="185"/>
      <c r="O77" s="185"/>
      <c r="P77" s="185"/>
      <c r="Q77" s="185"/>
    </row>
    <row r="78" spans="1:17" ht="18.75">
      <c r="A78" s="67"/>
      <c r="B78" s="47"/>
      <c r="C78" s="47"/>
      <c r="D78" s="47"/>
      <c r="E78" s="47"/>
      <c r="F78" s="47"/>
      <c r="G78" s="47"/>
      <c r="H78" s="67"/>
      <c r="I78" s="67"/>
      <c r="J78" s="47"/>
      <c r="K78" s="47"/>
      <c r="L78" s="227" t="s">
        <v>226</v>
      </c>
      <c r="M78" s="185">
        <v>0</v>
      </c>
      <c r="N78" s="185"/>
      <c r="O78" s="185"/>
      <c r="P78" s="185"/>
      <c r="Q78" s="185"/>
    </row>
    <row r="79" spans="1:17" ht="18.75">
      <c r="A79" s="221" t="s">
        <v>242</v>
      </c>
      <c r="B79" s="47"/>
      <c r="C79" s="47"/>
      <c r="D79" s="47"/>
      <c r="E79" s="47"/>
      <c r="F79" s="47"/>
      <c r="G79" s="47"/>
      <c r="H79" s="67"/>
      <c r="I79" s="67"/>
      <c r="J79" s="47"/>
      <c r="K79" s="47"/>
      <c r="L79" s="184"/>
      <c r="M79" s="185"/>
      <c r="N79" s="185"/>
      <c r="O79" s="185"/>
      <c r="P79" s="185"/>
      <c r="Q79" s="185"/>
    </row>
    <row r="80" spans="1:17" ht="18.75">
      <c r="A80" s="187" t="s">
        <v>238</v>
      </c>
      <c r="B80" s="47"/>
      <c r="C80" s="47"/>
      <c r="D80" s="47"/>
      <c r="E80" s="47"/>
      <c r="F80" s="47"/>
      <c r="G80" s="47"/>
      <c r="H80" s="67"/>
      <c r="I80" s="228" t="s">
        <v>31</v>
      </c>
      <c r="J80" s="47"/>
      <c r="K80" s="47"/>
      <c r="L80" s="184"/>
      <c r="M80" s="185"/>
      <c r="N80" s="185"/>
      <c r="O80" s="186"/>
      <c r="P80" s="186"/>
      <c r="Q80" s="185"/>
    </row>
    <row r="81" spans="1:17" ht="18.75">
      <c r="A81" s="187" t="s">
        <v>213</v>
      </c>
      <c r="B81" s="47"/>
      <c r="C81" s="47"/>
      <c r="D81" s="47"/>
      <c r="E81" s="47"/>
      <c r="G81" s="47"/>
      <c r="H81" s="67"/>
      <c r="I81" s="228" t="s">
        <v>173</v>
      </c>
      <c r="J81" s="47"/>
      <c r="L81" s="184"/>
      <c r="M81" s="185"/>
      <c r="N81" s="185"/>
      <c r="O81" s="185"/>
      <c r="P81" s="185"/>
      <c r="Q81" s="185"/>
    </row>
    <row r="82" spans="8:17" ht="18.75">
      <c r="H82" s="47"/>
      <c r="I82" s="47"/>
      <c r="J82" s="47"/>
      <c r="K82" s="47"/>
      <c r="L82" s="184"/>
      <c r="M82" s="128"/>
      <c r="N82" s="58"/>
      <c r="O82" s="58"/>
      <c r="P82" s="58"/>
      <c r="Q82" s="128"/>
    </row>
    <row r="83" spans="1:17" ht="18.7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58"/>
      <c r="M83" s="128"/>
      <c r="N83" s="58"/>
      <c r="O83" s="58"/>
      <c r="P83" s="58"/>
      <c r="Q83" s="58"/>
    </row>
  </sheetData>
  <sheetProtection password="ECC7" sheet="1" objects="1" scenarios="1" formatCells="0" formatColumns="0" formatRows="0" insertColumns="0" insertRows="0" insertHyperlinks="0" deleteColumns="0" deleteRows="0" sort="0" autoFilter="0" pivotTables="0"/>
  <mergeCells count="35">
    <mergeCell ref="C14:D15"/>
    <mergeCell ref="A35:K36"/>
    <mergeCell ref="W39:AA39"/>
    <mergeCell ref="B47:F47"/>
    <mergeCell ref="B48:F48"/>
    <mergeCell ref="B49:F49"/>
    <mergeCell ref="B50:F50"/>
    <mergeCell ref="B53:F53"/>
    <mergeCell ref="B58:F58"/>
    <mergeCell ref="B59:F59"/>
    <mergeCell ref="B60:F60"/>
    <mergeCell ref="B61:F61"/>
    <mergeCell ref="I72:J72"/>
    <mergeCell ref="B62:F62"/>
    <mergeCell ref="B63:F63"/>
    <mergeCell ref="B64:F64"/>
    <mergeCell ref="B65:F65"/>
    <mergeCell ref="B66:F66"/>
    <mergeCell ref="B67:F67"/>
    <mergeCell ref="L75:Q75"/>
    <mergeCell ref="G76:H76"/>
    <mergeCell ref="I76:J76"/>
    <mergeCell ref="B68:F68"/>
    <mergeCell ref="G70:H70"/>
    <mergeCell ref="I70:J70"/>
    <mergeCell ref="G71:H71"/>
    <mergeCell ref="I71:J71"/>
    <mergeCell ref="B72:F72"/>
    <mergeCell ref="G72:H72"/>
    <mergeCell ref="B77:F77"/>
    <mergeCell ref="G77:H77"/>
    <mergeCell ref="I77:J77"/>
    <mergeCell ref="B73:F73"/>
    <mergeCell ref="G73:H73"/>
    <mergeCell ref="I73:J73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8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D83"/>
  <sheetViews>
    <sheetView view="pageBreakPreview" zoomScale="80" zoomScaleSheetLayoutView="80" zoomScalePageLayoutView="0" workbookViewId="0" topLeftCell="A35">
      <selection activeCell="I72" sqref="I72:J72"/>
    </sheetView>
  </sheetViews>
  <sheetFormatPr defaultColWidth="9.140625" defaultRowHeight="15" outlineLevelCol="1"/>
  <cols>
    <col min="1" max="1" width="6.8515625" style="125" customWidth="1"/>
    <col min="2" max="2" width="10.00390625" style="355" customWidth="1"/>
    <col min="3" max="3" width="12.57421875" style="355" customWidth="1"/>
    <col min="4" max="4" width="10.57421875" style="355" customWidth="1"/>
    <col min="5" max="5" width="10.28125" style="355" customWidth="1"/>
    <col min="6" max="6" width="8.00390625" style="355" customWidth="1"/>
    <col min="7" max="7" width="11.140625" style="355" customWidth="1"/>
    <col min="8" max="8" width="13.00390625" style="355" customWidth="1"/>
    <col min="9" max="9" width="12.00390625" style="355" customWidth="1"/>
    <col min="10" max="10" width="14.28125" style="355" customWidth="1"/>
    <col min="11" max="11" width="18.421875" style="355" customWidth="1"/>
    <col min="12" max="12" width="13.421875" style="355" hidden="1" customWidth="1" outlineLevel="1"/>
    <col min="13" max="13" width="10.00390625" style="355" hidden="1" customWidth="1" outlineLevel="1"/>
    <col min="14" max="14" width="11.421875" style="355" hidden="1" customWidth="1" outlineLevel="1"/>
    <col min="15" max="15" width="10.28125" style="355" hidden="1" customWidth="1" outlineLevel="1"/>
    <col min="16" max="16" width="9.8515625" style="355" hidden="1" customWidth="1" outlineLevel="1"/>
    <col min="17" max="17" width="10.00390625" style="355" hidden="1" customWidth="1" outlineLevel="1"/>
    <col min="18" max="18" width="9.57421875" style="355" hidden="1" customWidth="1" outlineLevel="1"/>
    <col min="19" max="19" width="9.140625" style="355" customWidth="1" collapsed="1"/>
    <col min="20" max="20" width="9.28125" style="355" customWidth="1"/>
    <col min="21" max="22" width="9.140625" style="355" customWidth="1"/>
    <col min="23" max="23" width="11.140625" style="355" bestFit="1" customWidth="1"/>
    <col min="24" max="27" width="13.140625" style="355" bestFit="1" customWidth="1"/>
    <col min="28" max="43" width="9.140625" style="355" customWidth="1"/>
    <col min="44" max="44" width="3.7109375" style="355" customWidth="1"/>
    <col min="45" max="16384" width="9.140625" style="355" customWidth="1"/>
  </cols>
  <sheetData>
    <row r="1" spans="1:11" ht="12.75" customHeight="1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.75" hidden="1">
      <c r="A2" s="47"/>
      <c r="B2" s="49" t="s">
        <v>125</v>
      </c>
      <c r="C2" s="49"/>
      <c r="D2" s="49" t="s">
        <v>126</v>
      </c>
      <c r="E2" s="49"/>
      <c r="F2" s="49" t="s">
        <v>127</v>
      </c>
      <c r="G2" s="49"/>
      <c r="H2" s="49"/>
      <c r="I2" s="47"/>
      <c r="J2" s="47"/>
      <c r="K2" s="47"/>
    </row>
    <row r="3" spans="1:11" ht="18.75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.5" customHeight="1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8.75" hidden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8.75" hidden="1">
      <c r="A6" s="47"/>
      <c r="B6" s="50"/>
      <c r="C6" s="51" t="s">
        <v>0</v>
      </c>
      <c r="D6" s="51" t="s">
        <v>1</v>
      </c>
      <c r="E6" s="51"/>
      <c r="F6" s="51" t="s">
        <v>2</v>
      </c>
      <c r="G6" s="51" t="s">
        <v>3</v>
      </c>
      <c r="H6" s="51" t="s">
        <v>4</v>
      </c>
      <c r="I6" s="51" t="s">
        <v>5</v>
      </c>
      <c r="J6" s="51"/>
      <c r="K6" s="52"/>
    </row>
    <row r="7" spans="1:11" ht="18.75" hidden="1">
      <c r="A7" s="47"/>
      <c r="B7" s="50"/>
      <c r="C7" s="51" t="s">
        <v>6</v>
      </c>
      <c r="D7" s="51"/>
      <c r="E7" s="51"/>
      <c r="F7" s="51"/>
      <c r="G7" s="51" t="s">
        <v>7</v>
      </c>
      <c r="H7" s="51" t="s">
        <v>8</v>
      </c>
      <c r="I7" s="51" t="s">
        <v>9</v>
      </c>
      <c r="J7" s="51"/>
      <c r="K7" s="52"/>
    </row>
    <row r="8" spans="1:11" ht="18.75" hidden="1">
      <c r="A8" s="47"/>
      <c r="B8" s="50" t="s">
        <v>128</v>
      </c>
      <c r="C8" s="53">
        <v>48.28</v>
      </c>
      <c r="D8" s="53">
        <v>0</v>
      </c>
      <c r="E8" s="53"/>
      <c r="F8" s="54"/>
      <c r="G8" s="50"/>
      <c r="H8" s="53">
        <v>0</v>
      </c>
      <c r="I8" s="54">
        <v>48.28</v>
      </c>
      <c r="J8" s="50"/>
      <c r="K8" s="55"/>
    </row>
    <row r="9" spans="1:11" ht="18.75" hidden="1">
      <c r="A9" s="47"/>
      <c r="B9" s="50" t="s">
        <v>11</v>
      </c>
      <c r="C9" s="53">
        <v>4790.06</v>
      </c>
      <c r="D9" s="53">
        <v>3707.55</v>
      </c>
      <c r="E9" s="53"/>
      <c r="F9" s="54">
        <v>2795.32</v>
      </c>
      <c r="G9" s="50"/>
      <c r="H9" s="53">
        <v>2795.32</v>
      </c>
      <c r="I9" s="54">
        <v>5702.29</v>
      </c>
      <c r="J9" s="50"/>
      <c r="K9" s="55"/>
    </row>
    <row r="10" spans="1:11" ht="18.75" hidden="1">
      <c r="A10" s="47"/>
      <c r="B10" s="50" t="s">
        <v>12</v>
      </c>
      <c r="C10" s="50"/>
      <c r="D10" s="53">
        <f>SUM(D8:D9)</f>
        <v>3707.55</v>
      </c>
      <c r="E10" s="53"/>
      <c r="F10" s="50"/>
      <c r="G10" s="50"/>
      <c r="H10" s="53">
        <f>SUM(H8:H9)</f>
        <v>2795.32</v>
      </c>
      <c r="I10" s="50"/>
      <c r="J10" s="50"/>
      <c r="K10" s="55"/>
    </row>
    <row r="11" spans="1:11" ht="18.75" hidden="1">
      <c r="A11" s="47"/>
      <c r="B11" s="47" t="s">
        <v>129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7.5" customHeight="1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8.25" customHeight="1" hidden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8" ht="18.75" hidden="1">
      <c r="A14" s="47"/>
      <c r="B14" s="56" t="s">
        <v>95</v>
      </c>
      <c r="C14" s="416" t="s">
        <v>14</v>
      </c>
      <c r="D14" s="417"/>
      <c r="E14" s="409"/>
      <c r="F14" s="51"/>
      <c r="G14" s="51"/>
      <c r="H14" s="51"/>
      <c r="I14" s="51" t="s">
        <v>17</v>
      </c>
      <c r="J14" s="55"/>
      <c r="K14" s="55"/>
      <c r="L14" s="58"/>
      <c r="M14" s="58"/>
      <c r="N14" s="58"/>
      <c r="O14" s="58"/>
      <c r="P14" s="58"/>
      <c r="Q14" s="58"/>
      <c r="R14" s="58"/>
    </row>
    <row r="15" spans="1:18" ht="14.25" customHeight="1" hidden="1">
      <c r="A15" s="47"/>
      <c r="B15" s="59"/>
      <c r="C15" s="418"/>
      <c r="D15" s="419"/>
      <c r="E15" s="410"/>
      <c r="F15" s="51"/>
      <c r="G15" s="51"/>
      <c r="H15" s="51" t="s">
        <v>105</v>
      </c>
      <c r="I15" s="51"/>
      <c r="J15" s="55"/>
      <c r="K15" s="55"/>
      <c r="L15" s="58"/>
      <c r="M15" s="58"/>
      <c r="N15" s="58"/>
      <c r="O15" s="58"/>
      <c r="P15" s="58"/>
      <c r="Q15" s="58"/>
      <c r="R15" s="58"/>
    </row>
    <row r="16" spans="1:18" ht="3.75" customHeight="1" hidden="1">
      <c r="A16" s="47"/>
      <c r="B16" s="61"/>
      <c r="C16" s="50"/>
      <c r="D16" s="50"/>
      <c r="E16" s="50"/>
      <c r="F16" s="50"/>
      <c r="G16" s="50"/>
      <c r="H16" s="50"/>
      <c r="I16" s="50"/>
      <c r="J16" s="55"/>
      <c r="K16" s="55"/>
      <c r="L16" s="58"/>
      <c r="M16" s="58"/>
      <c r="N16" s="58"/>
      <c r="O16" s="58"/>
      <c r="P16" s="58"/>
      <c r="Q16" s="58"/>
      <c r="R16" s="58"/>
    </row>
    <row r="17" spans="1:18" ht="13.5" customHeight="1" hidden="1">
      <c r="A17" s="47"/>
      <c r="B17" s="50"/>
      <c r="C17" s="50"/>
      <c r="D17" s="50"/>
      <c r="E17" s="50"/>
      <c r="F17" s="50"/>
      <c r="G17" s="50"/>
      <c r="H17" s="50"/>
      <c r="I17" s="50"/>
      <c r="J17" s="55"/>
      <c r="K17" s="55"/>
      <c r="L17" s="58"/>
      <c r="M17" s="58"/>
      <c r="N17" s="58"/>
      <c r="O17" s="58"/>
      <c r="P17" s="58"/>
      <c r="Q17" s="58"/>
      <c r="R17" s="58"/>
    </row>
    <row r="18" spans="1:18" ht="0.75" customHeight="1" hidden="1">
      <c r="A18" s="47"/>
      <c r="B18" s="50"/>
      <c r="C18" s="50"/>
      <c r="D18" s="50"/>
      <c r="E18" s="50"/>
      <c r="F18" s="50"/>
      <c r="G18" s="50"/>
      <c r="H18" s="50"/>
      <c r="I18" s="50"/>
      <c r="J18" s="55"/>
      <c r="K18" s="55"/>
      <c r="L18" s="58"/>
      <c r="M18" s="58"/>
      <c r="N18" s="58"/>
      <c r="O18" s="58"/>
      <c r="P18" s="58"/>
      <c r="Q18" s="58"/>
      <c r="R18" s="58"/>
    </row>
    <row r="19" spans="1:18" ht="14.25" customHeight="1" hidden="1" thickBot="1">
      <c r="A19" s="47"/>
      <c r="B19" s="50"/>
      <c r="C19" s="50"/>
      <c r="D19" s="50"/>
      <c r="E19" s="50"/>
      <c r="F19" s="50"/>
      <c r="G19" s="50"/>
      <c r="H19" s="50"/>
      <c r="I19" s="50"/>
      <c r="J19" s="55"/>
      <c r="K19" s="55"/>
      <c r="L19" s="58"/>
      <c r="M19" s="58"/>
      <c r="N19" s="58"/>
      <c r="O19" s="58"/>
      <c r="P19" s="58"/>
      <c r="Q19" s="58"/>
      <c r="R19" s="58"/>
    </row>
    <row r="20" spans="1:18" ht="0.75" customHeight="1" hidden="1">
      <c r="A20" s="47"/>
      <c r="B20" s="50"/>
      <c r="C20" s="50"/>
      <c r="D20" s="50"/>
      <c r="E20" s="50"/>
      <c r="F20" s="50"/>
      <c r="G20" s="50"/>
      <c r="H20" s="50"/>
      <c r="I20" s="50"/>
      <c r="J20" s="55"/>
      <c r="K20" s="55"/>
      <c r="L20" s="58"/>
      <c r="M20" s="58"/>
      <c r="N20" s="58"/>
      <c r="O20" s="58"/>
      <c r="P20" s="58"/>
      <c r="Q20" s="58"/>
      <c r="R20" s="58"/>
    </row>
    <row r="21" spans="1:18" ht="19.5" hidden="1" thickBot="1">
      <c r="A21" s="47"/>
      <c r="B21" s="50"/>
      <c r="C21" s="50"/>
      <c r="D21" s="50"/>
      <c r="E21" s="50"/>
      <c r="F21" s="50"/>
      <c r="G21" s="62" t="s">
        <v>130</v>
      </c>
      <c r="H21" s="63" t="s">
        <v>85</v>
      </c>
      <c r="I21" s="50"/>
      <c r="J21" s="55"/>
      <c r="K21" s="55"/>
      <c r="L21" s="58"/>
      <c r="M21" s="58"/>
      <c r="N21" s="58"/>
      <c r="O21" s="58"/>
      <c r="P21" s="58"/>
      <c r="Q21" s="58"/>
      <c r="R21" s="58"/>
    </row>
    <row r="22" spans="1:18" ht="18.75" hidden="1">
      <c r="A22" s="47"/>
      <c r="B22" s="64" t="s">
        <v>63</v>
      </c>
      <c r="C22" s="64"/>
      <c r="D22" s="64"/>
      <c r="E22" s="64"/>
      <c r="F22" s="53"/>
      <c r="G22" s="50">
        <v>347.8</v>
      </c>
      <c r="H22" s="50">
        <v>7.55</v>
      </c>
      <c r="I22" s="54">
        <f>G22*H22</f>
        <v>2625.89</v>
      </c>
      <c r="J22" s="55"/>
      <c r="K22" s="55"/>
      <c r="L22" s="58"/>
      <c r="M22" s="58"/>
      <c r="N22" s="58"/>
      <c r="O22" s="58"/>
      <c r="P22" s="58"/>
      <c r="Q22" s="58"/>
      <c r="R22" s="58"/>
    </row>
    <row r="23" spans="1:18" ht="18.75" hidden="1">
      <c r="A23" s="47"/>
      <c r="B23" s="64" t="s">
        <v>64</v>
      </c>
      <c r="C23" s="64"/>
      <c r="D23" s="64"/>
      <c r="E23" s="64"/>
      <c r="F23" s="50"/>
      <c r="G23" s="50"/>
      <c r="H23" s="50"/>
      <c r="I23" s="50"/>
      <c r="J23" s="55"/>
      <c r="K23" s="55"/>
      <c r="L23" s="58"/>
      <c r="M23" s="58"/>
      <c r="N23" s="58"/>
      <c r="O23" s="58"/>
      <c r="P23" s="58"/>
      <c r="Q23" s="58"/>
      <c r="R23" s="58"/>
    </row>
    <row r="24" spans="1:18" ht="2.25" customHeight="1" hidden="1">
      <c r="A24" s="47"/>
      <c r="B24" s="64" t="s">
        <v>65</v>
      </c>
      <c r="C24" s="64" t="s">
        <v>66</v>
      </c>
      <c r="D24" s="64"/>
      <c r="E24" s="64"/>
      <c r="F24" s="50"/>
      <c r="G24" s="50"/>
      <c r="H24" s="50"/>
      <c r="I24" s="50"/>
      <c r="J24" s="55"/>
      <c r="K24" s="55"/>
      <c r="L24" s="58"/>
      <c r="M24" s="58"/>
      <c r="N24" s="58"/>
      <c r="O24" s="58"/>
      <c r="P24" s="58"/>
      <c r="Q24" s="58"/>
      <c r="R24" s="58"/>
    </row>
    <row r="25" spans="1:18" ht="14.25" customHeight="1" hidden="1">
      <c r="A25" s="47"/>
      <c r="B25" s="64" t="s">
        <v>67</v>
      </c>
      <c r="C25" s="64"/>
      <c r="D25" s="64"/>
      <c r="E25" s="64"/>
      <c r="F25" s="50"/>
      <c r="G25" s="50"/>
      <c r="H25" s="50"/>
      <c r="I25" s="50"/>
      <c r="J25" s="55"/>
      <c r="K25" s="55"/>
      <c r="L25" s="58"/>
      <c r="M25" s="58"/>
      <c r="N25" s="58"/>
      <c r="O25" s="58"/>
      <c r="P25" s="58"/>
      <c r="Q25" s="58"/>
      <c r="R25" s="58"/>
    </row>
    <row r="26" spans="1:18" ht="18.75" hidden="1">
      <c r="A26" s="47"/>
      <c r="B26" s="50"/>
      <c r="C26" s="50"/>
      <c r="D26" s="50"/>
      <c r="E26" s="50"/>
      <c r="F26" s="50"/>
      <c r="G26" s="50"/>
      <c r="H26" s="50"/>
      <c r="I26" s="50"/>
      <c r="J26" s="55"/>
      <c r="K26" s="55"/>
      <c r="L26" s="58"/>
      <c r="M26" s="58"/>
      <c r="N26" s="58"/>
      <c r="O26" s="58"/>
      <c r="P26" s="58"/>
      <c r="Q26" s="58"/>
      <c r="R26" s="58"/>
    </row>
    <row r="27" spans="1:18" ht="0.75" customHeight="1" hidden="1">
      <c r="A27" s="47"/>
      <c r="B27" s="50"/>
      <c r="C27" s="50"/>
      <c r="D27" s="50"/>
      <c r="E27" s="50"/>
      <c r="F27" s="50"/>
      <c r="G27" s="50"/>
      <c r="H27" s="50"/>
      <c r="I27" s="50"/>
      <c r="J27" s="55"/>
      <c r="K27" s="55"/>
      <c r="L27" s="58"/>
      <c r="M27" s="58"/>
      <c r="N27" s="58"/>
      <c r="O27" s="58"/>
      <c r="P27" s="58"/>
      <c r="Q27" s="58"/>
      <c r="R27" s="58"/>
    </row>
    <row r="28" spans="1:18" ht="3.75" customHeight="1" hidden="1">
      <c r="A28" s="47"/>
      <c r="B28" s="50"/>
      <c r="C28" s="50"/>
      <c r="D28" s="50"/>
      <c r="E28" s="50"/>
      <c r="F28" s="50"/>
      <c r="G28" s="50"/>
      <c r="H28" s="50"/>
      <c r="I28" s="50"/>
      <c r="J28" s="55"/>
      <c r="K28" s="55"/>
      <c r="L28" s="58"/>
      <c r="M28" s="58"/>
      <c r="N28" s="58"/>
      <c r="O28" s="58"/>
      <c r="P28" s="58"/>
      <c r="Q28" s="58"/>
      <c r="R28" s="58"/>
    </row>
    <row r="29" spans="1:18" ht="18.75" hidden="1">
      <c r="A29" s="47"/>
      <c r="B29" s="50"/>
      <c r="C29" s="50"/>
      <c r="D29" s="50"/>
      <c r="E29" s="50"/>
      <c r="F29" s="50"/>
      <c r="G29" s="50"/>
      <c r="H29" s="50"/>
      <c r="I29" s="50"/>
      <c r="J29" s="55"/>
      <c r="K29" s="55"/>
      <c r="L29" s="58"/>
      <c r="M29" s="58"/>
      <c r="N29" s="58"/>
      <c r="O29" s="58"/>
      <c r="P29" s="58"/>
      <c r="Q29" s="58"/>
      <c r="R29" s="58"/>
    </row>
    <row r="30" spans="1:18" ht="0.75" customHeight="1" hidden="1">
      <c r="A30" s="47"/>
      <c r="B30" s="50"/>
      <c r="C30" s="50"/>
      <c r="D30" s="50"/>
      <c r="E30" s="50"/>
      <c r="F30" s="50"/>
      <c r="G30" s="50"/>
      <c r="H30" s="50"/>
      <c r="I30" s="50"/>
      <c r="J30" s="55"/>
      <c r="K30" s="55"/>
      <c r="L30" s="58"/>
      <c r="M30" s="58"/>
      <c r="N30" s="58"/>
      <c r="O30" s="58"/>
      <c r="P30" s="58"/>
      <c r="Q30" s="58"/>
      <c r="R30" s="58"/>
    </row>
    <row r="31" spans="1:18" ht="18.75" hidden="1">
      <c r="A31" s="47"/>
      <c r="B31" s="50"/>
      <c r="C31" s="50"/>
      <c r="D31" s="50"/>
      <c r="E31" s="50"/>
      <c r="F31" s="50"/>
      <c r="G31" s="50"/>
      <c r="H31" s="50"/>
      <c r="I31" s="50"/>
      <c r="J31" s="55"/>
      <c r="K31" s="55"/>
      <c r="L31" s="58"/>
      <c r="M31" s="58"/>
      <c r="N31" s="58"/>
      <c r="O31" s="58"/>
      <c r="P31" s="58"/>
      <c r="Q31" s="58"/>
      <c r="R31" s="58"/>
    </row>
    <row r="32" spans="1:18" ht="18.75" hidden="1">
      <c r="A32" s="47"/>
      <c r="B32" s="50"/>
      <c r="C32" s="50"/>
      <c r="D32" s="50"/>
      <c r="E32" s="50"/>
      <c r="F32" s="50"/>
      <c r="G32" s="50"/>
      <c r="H32" s="50"/>
      <c r="I32" s="50"/>
      <c r="J32" s="55"/>
      <c r="K32" s="55"/>
      <c r="L32" s="58"/>
      <c r="M32" s="58"/>
      <c r="N32" s="58"/>
      <c r="O32" s="58"/>
      <c r="P32" s="58"/>
      <c r="Q32" s="58"/>
      <c r="R32" s="58"/>
    </row>
    <row r="33" spans="1:18" ht="18.75" hidden="1">
      <c r="A33" s="47"/>
      <c r="B33" s="50"/>
      <c r="C33" s="50"/>
      <c r="D33" s="50"/>
      <c r="E33" s="50"/>
      <c r="F33" s="50"/>
      <c r="G33" s="51"/>
      <c r="H33" s="51"/>
      <c r="I33" s="65"/>
      <c r="J33" s="55"/>
      <c r="K33" s="55"/>
      <c r="L33" s="58"/>
      <c r="M33" s="58"/>
      <c r="N33" s="58"/>
      <c r="O33" s="58"/>
      <c r="P33" s="58"/>
      <c r="Q33" s="58"/>
      <c r="R33" s="58"/>
    </row>
    <row r="34" spans="1:18" ht="18.75" hidden="1">
      <c r="A34" s="47"/>
      <c r="B34" s="50"/>
      <c r="C34" s="50"/>
      <c r="D34" s="50"/>
      <c r="E34" s="50"/>
      <c r="F34" s="50"/>
      <c r="G34" s="50"/>
      <c r="H34" s="50" t="s">
        <v>18</v>
      </c>
      <c r="I34" s="66">
        <f>SUM(I17:I33)</f>
        <v>2625.89</v>
      </c>
      <c r="J34" s="55"/>
      <c r="K34" s="55"/>
      <c r="L34" s="58"/>
      <c r="M34" s="58"/>
      <c r="N34" s="58"/>
      <c r="O34" s="58"/>
      <c r="P34" s="58"/>
      <c r="Q34" s="58"/>
      <c r="R34" s="58"/>
    </row>
    <row r="35" spans="1:11" ht="15">
      <c r="A35" s="420" t="s">
        <v>131</v>
      </c>
      <c r="B35" s="420"/>
      <c r="C35" s="420"/>
      <c r="D35" s="420"/>
      <c r="E35" s="420"/>
      <c r="F35" s="420"/>
      <c r="G35" s="420"/>
      <c r="H35" s="420"/>
      <c r="I35" s="420"/>
      <c r="J35" s="420"/>
      <c r="K35" s="420"/>
    </row>
    <row r="36" spans="1:30" ht="15">
      <c r="A36" s="420"/>
      <c r="B36" s="420"/>
      <c r="C36" s="420"/>
      <c r="D36" s="420"/>
      <c r="E36" s="420"/>
      <c r="F36" s="420"/>
      <c r="G36" s="420"/>
      <c r="H36" s="420"/>
      <c r="I36" s="420"/>
      <c r="J36" s="420"/>
      <c r="K36" s="420"/>
      <c r="V36" s="58"/>
      <c r="W36" s="58"/>
      <c r="X36" s="58"/>
      <c r="Y36" s="58"/>
      <c r="Z36" s="58"/>
      <c r="AA36" s="58"/>
      <c r="AB36" s="58"/>
      <c r="AC36" s="58"/>
      <c r="AD36" s="58"/>
    </row>
    <row r="37" spans="1:30" ht="18.75" hidden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V37" s="58"/>
      <c r="W37" s="58"/>
      <c r="X37" s="58"/>
      <c r="Y37" s="58"/>
      <c r="Z37" s="58"/>
      <c r="AA37" s="58"/>
      <c r="AB37" s="58"/>
      <c r="AC37" s="58"/>
      <c r="AD37" s="58"/>
    </row>
    <row r="38" spans="1:30" ht="18.75" hidden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V38" s="58"/>
      <c r="W38" s="58"/>
      <c r="X38" s="58"/>
      <c r="Y38" s="58"/>
      <c r="Z38" s="58"/>
      <c r="AA38" s="58"/>
      <c r="AB38" s="58"/>
      <c r="AC38" s="58"/>
      <c r="AD38" s="58"/>
    </row>
    <row r="39" spans="1:30" ht="18.75">
      <c r="A39" s="67"/>
      <c r="B39" s="68"/>
      <c r="C39" s="68"/>
      <c r="D39" s="68"/>
      <c r="E39" s="68"/>
      <c r="F39" s="68"/>
      <c r="G39" s="68"/>
      <c r="H39" s="67"/>
      <c r="I39" s="67"/>
      <c r="J39" s="47"/>
      <c r="K39" s="47"/>
      <c r="V39" s="58"/>
      <c r="W39" s="464"/>
      <c r="X39" s="464"/>
      <c r="Y39" s="464"/>
      <c r="Z39" s="464"/>
      <c r="AA39" s="464"/>
      <c r="AB39" s="58"/>
      <c r="AC39" s="58"/>
      <c r="AD39" s="58"/>
    </row>
    <row r="40" spans="1:30" ht="18.75">
      <c r="A40" s="67"/>
      <c r="B40" s="67" t="s">
        <v>132</v>
      </c>
      <c r="C40" s="68"/>
      <c r="D40" s="68"/>
      <c r="E40" s="68"/>
      <c r="F40" s="68"/>
      <c r="G40" s="67"/>
      <c r="H40" s="68"/>
      <c r="I40" s="67"/>
      <c r="J40" s="47"/>
      <c r="K40" s="47"/>
      <c r="V40" s="262"/>
      <c r="W40" s="263"/>
      <c r="X40" s="263"/>
      <c r="Y40" s="263"/>
      <c r="Z40" s="263"/>
      <c r="AA40" s="263"/>
      <c r="AB40" s="58"/>
      <c r="AC40" s="58"/>
      <c r="AD40" s="58"/>
    </row>
    <row r="41" spans="1:30" ht="18.75">
      <c r="A41" s="67"/>
      <c r="B41" s="68" t="s">
        <v>133</v>
      </c>
      <c r="C41" s="67" t="s">
        <v>239</v>
      </c>
      <c r="D41" s="67"/>
      <c r="E41" s="67"/>
      <c r="F41" s="68"/>
      <c r="G41" s="67"/>
      <c r="H41" s="68"/>
      <c r="I41" s="67"/>
      <c r="J41" s="47"/>
      <c r="K41" s="47"/>
      <c r="V41" s="264"/>
      <c r="W41" s="265"/>
      <c r="X41" s="265"/>
      <c r="Y41" s="265"/>
      <c r="Z41" s="265"/>
      <c r="AA41" s="265"/>
      <c r="AB41" s="58"/>
      <c r="AC41" s="58"/>
      <c r="AD41" s="58"/>
    </row>
    <row r="42" spans="1:30" ht="18.75">
      <c r="A42" s="67"/>
      <c r="B42" s="68" t="s">
        <v>135</v>
      </c>
      <c r="C42" s="69">
        <v>366.4</v>
      </c>
      <c r="D42" s="67" t="s">
        <v>136</v>
      </c>
      <c r="E42" s="67"/>
      <c r="F42" s="68"/>
      <c r="G42" s="67"/>
      <c r="H42" s="68"/>
      <c r="I42" s="67"/>
      <c r="J42" s="47"/>
      <c r="K42" s="47"/>
      <c r="V42" s="264"/>
      <c r="W42" s="266"/>
      <c r="X42" s="266"/>
      <c r="Y42" s="266"/>
      <c r="Z42" s="265"/>
      <c r="AA42" s="266"/>
      <c r="AB42" s="58"/>
      <c r="AC42" s="58"/>
      <c r="AD42" s="58"/>
    </row>
    <row r="43" spans="1:30" ht="18" customHeight="1">
      <c r="A43" s="67"/>
      <c r="B43" s="68" t="s">
        <v>137</v>
      </c>
      <c r="C43" s="70" t="s">
        <v>181</v>
      </c>
      <c r="D43" s="67" t="s">
        <v>251</v>
      </c>
      <c r="E43" s="67"/>
      <c r="F43" s="67"/>
      <c r="G43" s="68"/>
      <c r="H43" s="68"/>
      <c r="I43" s="67"/>
      <c r="J43" s="47"/>
      <c r="K43" s="47"/>
      <c r="V43" s="264"/>
      <c r="W43" s="266"/>
      <c r="X43" s="266"/>
      <c r="Y43" s="266"/>
      <c r="Z43" s="265"/>
      <c r="AA43" s="267"/>
      <c r="AB43" s="58"/>
      <c r="AC43" s="58"/>
      <c r="AD43" s="58"/>
    </row>
    <row r="44" spans="1:30" ht="18" customHeight="1">
      <c r="A44" s="67"/>
      <c r="B44" s="68"/>
      <c r="C44" s="70"/>
      <c r="D44" s="67"/>
      <c r="E44" s="67"/>
      <c r="F44" s="67"/>
      <c r="G44" s="68"/>
      <c r="H44" s="68"/>
      <c r="I44" s="67"/>
      <c r="J44" s="47"/>
      <c r="K44" s="47"/>
      <c r="V44" s="264"/>
      <c r="W44" s="266"/>
      <c r="X44" s="268"/>
      <c r="Y44" s="268"/>
      <c r="Z44" s="265"/>
      <c r="AA44" s="269"/>
      <c r="AB44" s="58"/>
      <c r="AC44" s="58"/>
      <c r="AD44" s="58"/>
    </row>
    <row r="45" spans="1:30" s="77" customFormat="1" ht="56.25">
      <c r="A45" s="71"/>
      <c r="B45" s="72"/>
      <c r="C45" s="73"/>
      <c r="D45" s="71"/>
      <c r="E45" s="71"/>
      <c r="F45" s="71"/>
      <c r="G45" s="74" t="s">
        <v>140</v>
      </c>
      <c r="H45" s="75" t="s">
        <v>1</v>
      </c>
      <c r="I45" s="75" t="s">
        <v>2</v>
      </c>
      <c r="J45" s="76" t="s">
        <v>141</v>
      </c>
      <c r="K45" s="76" t="s">
        <v>142</v>
      </c>
      <c r="V45" s="264"/>
      <c r="W45" s="266"/>
      <c r="X45" s="266"/>
      <c r="Y45" s="266"/>
      <c r="Z45" s="265"/>
      <c r="AA45" s="267"/>
      <c r="AB45" s="227"/>
      <c r="AC45" s="227"/>
      <c r="AD45" s="227"/>
    </row>
    <row r="46" spans="1:30" ht="18.75">
      <c r="A46" s="67"/>
      <c r="B46" s="68"/>
      <c r="C46" s="70"/>
      <c r="D46" s="67"/>
      <c r="E46" s="67"/>
      <c r="F46" s="67"/>
      <c r="G46" s="78" t="s">
        <v>25</v>
      </c>
      <c r="H46" s="78" t="s">
        <v>25</v>
      </c>
      <c r="I46" s="78" t="s">
        <v>25</v>
      </c>
      <c r="J46" s="79"/>
      <c r="K46" s="79"/>
      <c r="V46" s="264"/>
      <c r="W46" s="266"/>
      <c r="X46" s="266"/>
      <c r="Y46" s="266"/>
      <c r="Z46" s="265"/>
      <c r="AA46" s="267"/>
      <c r="AB46" s="58"/>
      <c r="AC46" s="58"/>
      <c r="AD46" s="58"/>
    </row>
    <row r="47" spans="1:30" ht="33" customHeight="1">
      <c r="A47" s="67"/>
      <c r="B47" s="421" t="s">
        <v>143</v>
      </c>
      <c r="C47" s="421"/>
      <c r="D47" s="421"/>
      <c r="E47" s="421"/>
      <c r="F47" s="421"/>
      <c r="G47" s="80">
        <f>G49+G50</f>
        <v>14.36</v>
      </c>
      <c r="H47" s="337">
        <f>H49+H50</f>
        <v>5261.503999999999</v>
      </c>
      <c r="I47" s="337">
        <f>I49+I50</f>
        <v>5193.389999999999</v>
      </c>
      <c r="J47" s="337">
        <f>J49+J50</f>
        <v>2682.048</v>
      </c>
      <c r="K47" s="337">
        <f>K49+K50</f>
        <v>2511.3419999999996</v>
      </c>
      <c r="L47" s="226" t="s">
        <v>223</v>
      </c>
      <c r="M47" s="226" t="s">
        <v>224</v>
      </c>
      <c r="N47" s="316" t="s">
        <v>233</v>
      </c>
      <c r="O47" s="316" t="s">
        <v>234</v>
      </c>
      <c r="P47" s="316" t="s">
        <v>183</v>
      </c>
      <c r="Q47" s="316" t="s">
        <v>235</v>
      </c>
      <c r="R47" s="316" t="s">
        <v>236</v>
      </c>
      <c r="V47" s="264"/>
      <c r="W47" s="266"/>
      <c r="X47" s="266"/>
      <c r="Y47" s="266"/>
      <c r="Z47" s="265"/>
      <c r="AA47" s="267"/>
      <c r="AB47" s="58"/>
      <c r="AC47" s="58"/>
      <c r="AD47" s="58"/>
    </row>
    <row r="48" spans="1:30" ht="18" customHeight="1">
      <c r="A48" s="67"/>
      <c r="B48" s="422" t="s">
        <v>147</v>
      </c>
      <c r="C48" s="423"/>
      <c r="D48" s="423"/>
      <c r="E48" s="423"/>
      <c r="F48" s="424"/>
      <c r="G48" s="80"/>
      <c r="H48" s="84"/>
      <c r="I48" s="84"/>
      <c r="J48" s="79"/>
      <c r="K48" s="79"/>
      <c r="L48" s="310">
        <v>2393.6500000000005</v>
      </c>
      <c r="M48" s="310">
        <v>2461.7599999999998</v>
      </c>
      <c r="N48" s="225">
        <v>5193.389999999999</v>
      </c>
      <c r="O48" s="225">
        <v>0</v>
      </c>
      <c r="P48" s="225">
        <v>0</v>
      </c>
      <c r="Q48" s="225">
        <v>0</v>
      </c>
      <c r="R48" s="225">
        <v>0</v>
      </c>
      <c r="V48" s="264"/>
      <c r="W48" s="266"/>
      <c r="X48" s="266"/>
      <c r="Y48" s="266"/>
      <c r="Z48" s="265"/>
      <c r="AA48" s="267"/>
      <c r="AB48" s="58"/>
      <c r="AC48" s="58"/>
      <c r="AD48" s="58"/>
    </row>
    <row r="49" spans="1:30" ht="18" customHeight="1">
      <c r="A49" s="67"/>
      <c r="B49" s="425" t="s">
        <v>11</v>
      </c>
      <c r="C49" s="425"/>
      <c r="D49" s="425"/>
      <c r="E49" s="425"/>
      <c r="F49" s="425"/>
      <c r="G49" s="80">
        <f>G59</f>
        <v>7.32</v>
      </c>
      <c r="H49" s="84">
        <f>G49*C42</f>
        <v>2682.048</v>
      </c>
      <c r="I49" s="107">
        <f>H49</f>
        <v>2682.048</v>
      </c>
      <c r="J49" s="82">
        <f>H59</f>
        <v>2682.048</v>
      </c>
      <c r="K49" s="82">
        <f>I49-J49</f>
        <v>0</v>
      </c>
      <c r="V49" s="264"/>
      <c r="W49" s="266"/>
      <c r="X49" s="266"/>
      <c r="Y49" s="266"/>
      <c r="Z49" s="265"/>
      <c r="AA49" s="267"/>
      <c r="AB49" s="58"/>
      <c r="AC49" s="58"/>
      <c r="AD49" s="58"/>
    </row>
    <row r="50" spans="1:30" ht="18.75">
      <c r="A50" s="67"/>
      <c r="B50" s="425" t="s">
        <v>27</v>
      </c>
      <c r="C50" s="425"/>
      <c r="D50" s="425"/>
      <c r="E50" s="425"/>
      <c r="F50" s="425"/>
      <c r="G50" s="80">
        <v>7.04</v>
      </c>
      <c r="H50" s="84">
        <f>G50*C42</f>
        <v>2579.4559999999997</v>
      </c>
      <c r="I50" s="107">
        <f>N48+O48-I49</f>
        <v>2511.3419999999996</v>
      </c>
      <c r="J50" s="82">
        <f>H64</f>
        <v>0</v>
      </c>
      <c r="K50" s="82">
        <f>I50-J50</f>
        <v>2511.3419999999996</v>
      </c>
      <c r="V50" s="264"/>
      <c r="W50" s="266"/>
      <c r="X50" s="266"/>
      <c r="Y50" s="266"/>
      <c r="Z50" s="265"/>
      <c r="AA50" s="267"/>
      <c r="AB50" s="58"/>
      <c r="AC50" s="58"/>
      <c r="AD50" s="58"/>
    </row>
    <row r="51" spans="1:30" ht="39" customHeight="1">
      <c r="A51" s="67"/>
      <c r="B51" s="47"/>
      <c r="C51" s="47"/>
      <c r="D51" s="47"/>
      <c r="E51" s="47"/>
      <c r="F51" s="47"/>
      <c r="G51" s="47"/>
      <c r="H51" s="47"/>
      <c r="I51" s="47"/>
      <c r="J51" s="47"/>
      <c r="K51" s="47"/>
      <c r="V51" s="264"/>
      <c r="W51" s="266"/>
      <c r="X51" s="266"/>
      <c r="Y51" s="266"/>
      <c r="Z51" s="265"/>
      <c r="AA51" s="267"/>
      <c r="AB51" s="58"/>
      <c r="AC51" s="58"/>
      <c r="AD51" s="58"/>
    </row>
    <row r="52" spans="1:30" ht="18" customHeight="1">
      <c r="A52" s="47"/>
      <c r="B52" s="68"/>
      <c r="C52" s="70"/>
      <c r="D52" s="67"/>
      <c r="E52" s="67"/>
      <c r="F52" s="67"/>
      <c r="G52" s="140" t="s">
        <v>178</v>
      </c>
      <c r="H52" s="140" t="s">
        <v>1</v>
      </c>
      <c r="I52" s="140" t="s">
        <v>2</v>
      </c>
      <c r="J52" s="141" t="s">
        <v>179</v>
      </c>
      <c r="K52" s="141" t="s">
        <v>221</v>
      </c>
      <c r="V52" s="264"/>
      <c r="W52" s="266"/>
      <c r="X52" s="266"/>
      <c r="Y52" s="266"/>
      <c r="Z52" s="265"/>
      <c r="AA52" s="267"/>
      <c r="AB52" s="58"/>
      <c r="AC52" s="58"/>
      <c r="AD52" s="58"/>
    </row>
    <row r="53" spans="2:30" s="49" customFormat="1" ht="18" customHeight="1">
      <c r="B53" s="426" t="s">
        <v>177</v>
      </c>
      <c r="C53" s="426"/>
      <c r="D53" s="426"/>
      <c r="E53" s="426"/>
      <c r="F53" s="455"/>
      <c r="G53" s="140">
        <f>'11 16 г'!J53</f>
        <v>-1.8474111129762605E-13</v>
      </c>
      <c r="H53" s="140">
        <f>P48</f>
        <v>0</v>
      </c>
      <c r="I53" s="140">
        <f>Q48</f>
        <v>0</v>
      </c>
      <c r="J53" s="139">
        <f>G53+H53-I53</f>
        <v>-1.8474111129762605E-13</v>
      </c>
      <c r="K53" s="139">
        <f>I53</f>
        <v>0</v>
      </c>
      <c r="L53" s="317"/>
      <c r="V53" s="270"/>
      <c r="W53" s="271"/>
      <c r="X53" s="271"/>
      <c r="Y53" s="271"/>
      <c r="Z53" s="271"/>
      <c r="AA53" s="271"/>
      <c r="AB53" s="52"/>
      <c r="AC53" s="52"/>
      <c r="AD53" s="52"/>
    </row>
    <row r="54" spans="1:30" ht="18" customHeight="1">
      <c r="A54" s="47"/>
      <c r="B54" s="90"/>
      <c r="C54" s="90"/>
      <c r="D54" s="167"/>
      <c r="E54" s="167"/>
      <c r="F54" s="167"/>
      <c r="G54" s="91"/>
      <c r="H54" s="92"/>
      <c r="I54" s="92"/>
      <c r="J54" s="93"/>
      <c r="K54" s="244"/>
      <c r="V54" s="58"/>
      <c r="W54" s="58"/>
      <c r="X54" s="58"/>
      <c r="Y54" s="58"/>
      <c r="Z54" s="58"/>
      <c r="AA54" s="58"/>
      <c r="AB54" s="58"/>
      <c r="AC54" s="58"/>
      <c r="AD54" s="58"/>
    </row>
    <row r="55" spans="1:30" ht="38.25" customHeight="1">
      <c r="A55" s="47"/>
      <c r="B55" s="68"/>
      <c r="C55" s="70"/>
      <c r="D55" s="67"/>
      <c r="E55" s="67"/>
      <c r="F55" s="67"/>
      <c r="G55" s="68"/>
      <c r="H55" s="68"/>
      <c r="I55" s="67"/>
      <c r="J55" s="47"/>
      <c r="K55" s="47"/>
      <c r="V55" s="58"/>
      <c r="W55" s="58"/>
      <c r="X55" s="58"/>
      <c r="Y55" s="58"/>
      <c r="Z55" s="58"/>
      <c r="AA55" s="58"/>
      <c r="AB55" s="58"/>
      <c r="AC55" s="58"/>
      <c r="AD55" s="58"/>
    </row>
    <row r="56" spans="1:11" ht="18.75">
      <c r="A56" s="67"/>
      <c r="B56" s="47"/>
      <c r="C56" s="95"/>
      <c r="D56" s="96"/>
      <c r="E56" s="96"/>
      <c r="F56" s="96"/>
      <c r="G56" s="97" t="s">
        <v>140</v>
      </c>
      <c r="H56" s="97" t="s">
        <v>149</v>
      </c>
      <c r="I56" s="67"/>
      <c r="J56" s="47"/>
      <c r="K56" s="47"/>
    </row>
    <row r="57" spans="1:11" ht="18.75">
      <c r="A57" s="67"/>
      <c r="B57" s="47"/>
      <c r="C57" s="95"/>
      <c r="D57" s="96"/>
      <c r="E57" s="96"/>
      <c r="F57" s="96"/>
      <c r="G57" s="78" t="s">
        <v>25</v>
      </c>
      <c r="H57" s="78" t="s">
        <v>25</v>
      </c>
      <c r="I57" s="67"/>
      <c r="J57" s="47"/>
      <c r="K57" s="47"/>
    </row>
    <row r="58" spans="1:12" ht="36.75" customHeight="1">
      <c r="A58" s="98" t="s">
        <v>150</v>
      </c>
      <c r="B58" s="456" t="s">
        <v>176</v>
      </c>
      <c r="C58" s="457"/>
      <c r="D58" s="457"/>
      <c r="E58" s="457"/>
      <c r="F58" s="457"/>
      <c r="G58" s="50"/>
      <c r="H58" s="81">
        <f>ROUND(H59+H64,2)</f>
        <v>2682.05</v>
      </c>
      <c r="I58" s="67"/>
      <c r="J58" s="47"/>
      <c r="K58" s="47"/>
      <c r="L58" s="354"/>
    </row>
    <row r="59" spans="1:12" ht="18.75">
      <c r="A59" s="100" t="s">
        <v>152</v>
      </c>
      <c r="B59" s="428" t="s">
        <v>153</v>
      </c>
      <c r="C59" s="429"/>
      <c r="D59" s="429"/>
      <c r="E59" s="429"/>
      <c r="F59" s="430"/>
      <c r="G59" s="318">
        <f>G60+G61+G62+G63</f>
        <v>7.32</v>
      </c>
      <c r="H59" s="407">
        <f>SUM(H60:H63)</f>
        <v>2682.048</v>
      </c>
      <c r="I59" s="67"/>
      <c r="J59" s="47"/>
      <c r="K59" s="47"/>
      <c r="L59" s="354"/>
    </row>
    <row r="60" spans="1:12" ht="34.5" customHeight="1">
      <c r="A60" s="408" t="s">
        <v>154</v>
      </c>
      <c r="B60" s="431" t="s">
        <v>155</v>
      </c>
      <c r="C60" s="432"/>
      <c r="D60" s="432"/>
      <c r="E60" s="432"/>
      <c r="F60" s="432"/>
      <c r="G60" s="406">
        <v>1.53</v>
      </c>
      <c r="H60" s="407">
        <f>G60*C$42</f>
        <v>560.592</v>
      </c>
      <c r="I60" s="67"/>
      <c r="J60" s="47"/>
      <c r="K60" s="106"/>
      <c r="L60" s="354"/>
    </row>
    <row r="61" spans="1:12" ht="34.5" customHeight="1">
      <c r="A61" s="324" t="s">
        <v>156</v>
      </c>
      <c r="B61" s="465" t="s">
        <v>157</v>
      </c>
      <c r="C61" s="466"/>
      <c r="D61" s="466"/>
      <c r="E61" s="466"/>
      <c r="F61" s="467"/>
      <c r="G61" s="325">
        <v>2.3</v>
      </c>
      <c r="H61" s="407">
        <f>G61*C$42</f>
        <v>842.7199999999999</v>
      </c>
      <c r="I61" s="67"/>
      <c r="J61" s="47"/>
      <c r="K61" s="47"/>
      <c r="L61" s="354"/>
    </row>
    <row r="62" spans="1:13" ht="34.5" customHeight="1">
      <c r="A62" s="324" t="s">
        <v>158</v>
      </c>
      <c r="B62" s="465" t="s">
        <v>159</v>
      </c>
      <c r="C62" s="466"/>
      <c r="D62" s="466"/>
      <c r="E62" s="466"/>
      <c r="F62" s="467"/>
      <c r="G62" s="325">
        <v>1.49</v>
      </c>
      <c r="H62" s="407">
        <f>G62*C$42</f>
        <v>545.9359999999999</v>
      </c>
      <c r="I62" s="67"/>
      <c r="J62" s="47"/>
      <c r="K62" s="47"/>
      <c r="L62" s="354"/>
      <c r="M62" s="354"/>
    </row>
    <row r="63" spans="1:12" ht="18.75" customHeight="1">
      <c r="A63" s="408" t="s">
        <v>160</v>
      </c>
      <c r="B63" s="434" t="s">
        <v>161</v>
      </c>
      <c r="C63" s="434"/>
      <c r="D63" s="434"/>
      <c r="E63" s="434"/>
      <c r="F63" s="434"/>
      <c r="G63" s="97">
        <v>2</v>
      </c>
      <c r="H63" s="407">
        <f>G63*C$42</f>
        <v>732.8</v>
      </c>
      <c r="I63" s="67"/>
      <c r="J63" s="47"/>
      <c r="K63" s="47"/>
      <c r="L63" s="354"/>
    </row>
    <row r="64" spans="1:12" ht="18.75">
      <c r="A64" s="81" t="s">
        <v>162</v>
      </c>
      <c r="B64" s="437" t="s">
        <v>163</v>
      </c>
      <c r="C64" s="438"/>
      <c r="D64" s="438"/>
      <c r="E64" s="438"/>
      <c r="F64" s="438"/>
      <c r="G64" s="81"/>
      <c r="H64" s="81">
        <f>SUM(H65:H68)</f>
        <v>0</v>
      </c>
      <c r="I64" s="67"/>
      <c r="J64" s="47"/>
      <c r="K64" s="47"/>
      <c r="L64" s="354"/>
    </row>
    <row r="65" spans="1:11" ht="18.75" customHeight="1">
      <c r="A65" s="108"/>
      <c r="B65" s="439" t="s">
        <v>182</v>
      </c>
      <c r="C65" s="432"/>
      <c r="D65" s="432"/>
      <c r="E65" s="432"/>
      <c r="F65" s="432"/>
      <c r="G65" s="109"/>
      <c r="H65" s="109"/>
      <c r="I65" s="67"/>
      <c r="J65" s="47"/>
      <c r="K65" s="47"/>
    </row>
    <row r="66" spans="1:11" ht="18.75" customHeight="1">
      <c r="A66" s="108"/>
      <c r="B66" s="468"/>
      <c r="C66" s="441"/>
      <c r="D66" s="441"/>
      <c r="E66" s="441"/>
      <c r="F66" s="442"/>
      <c r="G66" s="107"/>
      <c r="H66" s="110"/>
      <c r="I66" s="67"/>
      <c r="J66" s="47"/>
      <c r="K66" s="47"/>
    </row>
    <row r="67" spans="1:11" ht="15" customHeight="1">
      <c r="A67" s="108"/>
      <c r="B67" s="440"/>
      <c r="C67" s="441"/>
      <c r="D67" s="441"/>
      <c r="E67" s="441"/>
      <c r="F67" s="442"/>
      <c r="G67" s="107"/>
      <c r="H67" s="110"/>
      <c r="I67" s="67"/>
      <c r="J67" s="47"/>
      <c r="K67" s="47"/>
    </row>
    <row r="68" spans="1:11" ht="18.75" customHeight="1">
      <c r="A68" s="108"/>
      <c r="B68" s="440"/>
      <c r="C68" s="441"/>
      <c r="D68" s="441"/>
      <c r="E68" s="441"/>
      <c r="F68" s="442"/>
      <c r="G68" s="107"/>
      <c r="H68" s="110"/>
      <c r="I68" s="67"/>
      <c r="J68" s="47"/>
      <c r="K68" s="47"/>
    </row>
    <row r="69" spans="1:11" ht="18.75">
      <c r="A69" s="108"/>
      <c r="B69" s="111"/>
      <c r="C69" s="112"/>
      <c r="D69" s="112"/>
      <c r="E69" s="112"/>
      <c r="F69" s="112"/>
      <c r="G69" s="114"/>
      <c r="H69" s="67"/>
      <c r="I69" s="67"/>
      <c r="J69" s="47"/>
      <c r="K69" s="47"/>
    </row>
    <row r="70" spans="1:11" ht="18.75">
      <c r="A70" s="108"/>
      <c r="B70" s="111"/>
      <c r="C70" s="112"/>
      <c r="D70" s="112"/>
      <c r="E70" s="112"/>
      <c r="F70" s="112"/>
      <c r="G70" s="443" t="s">
        <v>27</v>
      </c>
      <c r="H70" s="444"/>
      <c r="I70" s="452" t="s">
        <v>148</v>
      </c>
      <c r="J70" s="444"/>
      <c r="K70" s="47"/>
    </row>
    <row r="71" spans="1:11" ht="18.75">
      <c r="A71" s="108"/>
      <c r="B71" s="111"/>
      <c r="C71" s="112"/>
      <c r="D71" s="112"/>
      <c r="E71" s="112"/>
      <c r="F71" s="112"/>
      <c r="G71" s="453" t="s">
        <v>25</v>
      </c>
      <c r="H71" s="454"/>
      <c r="I71" s="453" t="s">
        <v>25</v>
      </c>
      <c r="J71" s="454"/>
      <c r="K71" s="47"/>
    </row>
    <row r="72" spans="1:13" s="58" customFormat="1" ht="18.75">
      <c r="A72" s="108"/>
      <c r="B72" s="461" t="s">
        <v>228</v>
      </c>
      <c r="C72" s="462"/>
      <c r="D72" s="462"/>
      <c r="E72" s="462"/>
      <c r="F72" s="463"/>
      <c r="G72" s="435">
        <f>'11 16 г'!G73:H73</f>
        <v>-37841.16000000002</v>
      </c>
      <c r="H72" s="447"/>
      <c r="I72" s="435">
        <f>'11 16 г'!I73:J73</f>
        <v>0</v>
      </c>
      <c r="J72" s="447"/>
      <c r="K72" s="55"/>
      <c r="L72" s="115" t="s">
        <v>168</v>
      </c>
      <c r="M72" s="115" t="s">
        <v>169</v>
      </c>
    </row>
    <row r="73" spans="1:13" ht="18.75">
      <c r="A73" s="68"/>
      <c r="B73" s="461" t="s">
        <v>229</v>
      </c>
      <c r="C73" s="462"/>
      <c r="D73" s="462"/>
      <c r="E73" s="462"/>
      <c r="F73" s="463"/>
      <c r="G73" s="435">
        <f>G72+I47-H58+K53</f>
        <v>-35329.82000000002</v>
      </c>
      <c r="H73" s="447"/>
      <c r="I73" s="448">
        <f>I72+I53-K53</f>
        <v>0</v>
      </c>
      <c r="J73" s="447"/>
      <c r="K73" s="47"/>
      <c r="L73" s="85">
        <f>G73</f>
        <v>-35329.82000000002</v>
      </c>
      <c r="M73" s="85">
        <f>I73</f>
        <v>0</v>
      </c>
    </row>
    <row r="74" spans="1:11" ht="18.75">
      <c r="A74" s="67"/>
      <c r="B74" s="67"/>
      <c r="C74" s="67"/>
      <c r="D74" s="67"/>
      <c r="E74" s="67"/>
      <c r="F74" s="67"/>
      <c r="G74" s="69"/>
      <c r="H74" s="69"/>
      <c r="I74" s="67"/>
      <c r="J74" s="47"/>
      <c r="K74" s="47"/>
    </row>
    <row r="75" spans="1:17" ht="4.5" customHeight="1">
      <c r="A75" s="67"/>
      <c r="B75" s="47"/>
      <c r="C75" s="47"/>
      <c r="D75" s="47"/>
      <c r="E75" s="47"/>
      <c r="F75" s="47"/>
      <c r="G75" s="116"/>
      <c r="H75" s="117" t="s">
        <v>171</v>
      </c>
      <c r="I75" s="67"/>
      <c r="J75" s="47"/>
      <c r="K75" s="47"/>
      <c r="L75" s="459"/>
      <c r="M75" s="460"/>
      <c r="N75" s="460"/>
      <c r="O75" s="460"/>
      <c r="P75" s="460"/>
      <c r="Q75" s="460"/>
    </row>
    <row r="76" spans="1:17" ht="18.75">
      <c r="A76" s="67"/>
      <c r="B76" s="111"/>
      <c r="C76" s="112"/>
      <c r="D76" s="112"/>
      <c r="E76" s="112"/>
      <c r="F76" s="112"/>
      <c r="G76" s="453" t="s">
        <v>25</v>
      </c>
      <c r="H76" s="454"/>
      <c r="I76" s="453" t="s">
        <v>25</v>
      </c>
      <c r="J76" s="454"/>
      <c r="K76" s="47"/>
      <c r="L76" s="184"/>
      <c r="M76" s="185"/>
      <c r="N76" s="185"/>
      <c r="O76" s="185"/>
      <c r="P76" s="185"/>
      <c r="Q76" s="185"/>
    </row>
    <row r="77" spans="1:17" ht="18.75">
      <c r="A77" s="67"/>
      <c r="B77" s="445" t="s">
        <v>227</v>
      </c>
      <c r="C77" s="438"/>
      <c r="D77" s="438"/>
      <c r="E77" s="438"/>
      <c r="F77" s="446"/>
      <c r="G77" s="435">
        <f>L48</f>
        <v>2393.6500000000005</v>
      </c>
      <c r="H77" s="447"/>
      <c r="I77" s="435">
        <f>M48</f>
        <v>2461.7599999999998</v>
      </c>
      <c r="J77" s="447"/>
      <c r="K77" s="47"/>
      <c r="L77" s="222" t="s">
        <v>225</v>
      </c>
      <c r="M77" s="223">
        <f>G77+H47-I47-I77+M78</f>
        <v>0.00400000000036016</v>
      </c>
      <c r="N77" s="185"/>
      <c r="O77" s="185"/>
      <c r="P77" s="185"/>
      <c r="Q77" s="185"/>
    </row>
    <row r="78" spans="1:17" ht="18.75">
      <c r="A78" s="67"/>
      <c r="B78" s="47"/>
      <c r="C78" s="47"/>
      <c r="D78" s="47"/>
      <c r="E78" s="47"/>
      <c r="F78" s="47"/>
      <c r="G78" s="47"/>
      <c r="H78" s="67"/>
      <c r="I78" s="67"/>
      <c r="J78" s="47"/>
      <c r="K78" s="47"/>
      <c r="L78" s="227" t="s">
        <v>226</v>
      </c>
      <c r="M78" s="185">
        <v>0</v>
      </c>
      <c r="N78" s="185"/>
      <c r="O78" s="185"/>
      <c r="P78" s="185"/>
      <c r="Q78" s="185"/>
    </row>
    <row r="79" spans="1:17" ht="18.75">
      <c r="A79" s="221" t="s">
        <v>242</v>
      </c>
      <c r="B79" s="47"/>
      <c r="C79" s="47"/>
      <c r="D79" s="47"/>
      <c r="E79" s="47"/>
      <c r="F79" s="47"/>
      <c r="G79" s="47"/>
      <c r="H79" s="67"/>
      <c r="I79" s="67"/>
      <c r="J79" s="47"/>
      <c r="K79" s="47"/>
      <c r="L79" s="184"/>
      <c r="M79" s="185"/>
      <c r="N79" s="185"/>
      <c r="O79" s="185"/>
      <c r="P79" s="185"/>
      <c r="Q79" s="185"/>
    </row>
    <row r="80" spans="1:17" ht="18.75">
      <c r="A80" s="187" t="s">
        <v>238</v>
      </c>
      <c r="B80" s="47"/>
      <c r="C80" s="47"/>
      <c r="D80" s="47"/>
      <c r="E80" s="47"/>
      <c r="F80" s="47"/>
      <c r="G80" s="47"/>
      <c r="H80" s="67"/>
      <c r="I80" s="228" t="s">
        <v>31</v>
      </c>
      <c r="J80" s="47"/>
      <c r="K80" s="47"/>
      <c r="L80" s="184"/>
      <c r="M80" s="185"/>
      <c r="N80" s="185"/>
      <c r="O80" s="186"/>
      <c r="P80" s="186"/>
      <c r="Q80" s="185"/>
    </row>
    <row r="81" spans="1:17" ht="18.75">
      <c r="A81" s="187" t="s">
        <v>213</v>
      </c>
      <c r="B81" s="47"/>
      <c r="C81" s="47"/>
      <c r="D81" s="47"/>
      <c r="E81" s="47"/>
      <c r="G81" s="47"/>
      <c r="H81" s="67"/>
      <c r="I81" s="228" t="s">
        <v>173</v>
      </c>
      <c r="J81" s="47"/>
      <c r="L81" s="184"/>
      <c r="M81" s="185"/>
      <c r="N81" s="185"/>
      <c r="O81" s="185"/>
      <c r="P81" s="185"/>
      <c r="Q81" s="185"/>
    </row>
    <row r="82" spans="8:17" ht="18.75">
      <c r="H82" s="47"/>
      <c r="I82" s="47"/>
      <c r="J82" s="47"/>
      <c r="K82" s="47"/>
      <c r="L82" s="184"/>
      <c r="M82" s="128"/>
      <c r="N82" s="58"/>
      <c r="O82" s="58"/>
      <c r="P82" s="58"/>
      <c r="Q82" s="128"/>
    </row>
    <row r="83" spans="1:17" ht="18.7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58"/>
      <c r="M83" s="128"/>
      <c r="N83" s="58"/>
      <c r="O83" s="58"/>
      <c r="P83" s="58"/>
      <c r="Q83" s="58"/>
    </row>
  </sheetData>
  <sheetProtection password="ECC7" sheet="1" objects="1" scenarios="1" formatCells="0" formatColumns="0" formatRows="0" insertColumns="0" insertRows="0" insertHyperlinks="0" deleteColumns="0" deleteRows="0" sort="0" autoFilter="0" pivotTables="0"/>
  <mergeCells count="35">
    <mergeCell ref="B77:F77"/>
    <mergeCell ref="G77:H77"/>
    <mergeCell ref="I77:J77"/>
    <mergeCell ref="B73:F73"/>
    <mergeCell ref="G73:H73"/>
    <mergeCell ref="I73:J73"/>
    <mergeCell ref="L75:Q75"/>
    <mergeCell ref="G76:H76"/>
    <mergeCell ref="I76:J76"/>
    <mergeCell ref="B68:F68"/>
    <mergeCell ref="G70:H70"/>
    <mergeCell ref="I70:J70"/>
    <mergeCell ref="G71:H71"/>
    <mergeCell ref="I71:J71"/>
    <mergeCell ref="B72:F72"/>
    <mergeCell ref="G72:H72"/>
    <mergeCell ref="I72:J72"/>
    <mergeCell ref="B62:F62"/>
    <mergeCell ref="B63:F63"/>
    <mergeCell ref="B64:F64"/>
    <mergeCell ref="B65:F65"/>
    <mergeCell ref="B66:F66"/>
    <mergeCell ref="B67:F67"/>
    <mergeCell ref="B50:F50"/>
    <mergeCell ref="B53:F53"/>
    <mergeCell ref="B58:F58"/>
    <mergeCell ref="B59:F59"/>
    <mergeCell ref="B60:F60"/>
    <mergeCell ref="B61:F61"/>
    <mergeCell ref="C14:D15"/>
    <mergeCell ref="A35:K36"/>
    <mergeCell ref="W39:AA39"/>
    <mergeCell ref="B47:F47"/>
    <mergeCell ref="B48:F48"/>
    <mergeCell ref="B49:F4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76"/>
  <sheetViews>
    <sheetView zoomScalePageLayoutView="0" workbookViewId="0" topLeftCell="A22">
      <selection activeCell="Y80" sqref="Y80"/>
    </sheetView>
  </sheetViews>
  <sheetFormatPr defaultColWidth="9.140625" defaultRowHeight="15"/>
  <cols>
    <col min="1" max="4" width="9.140625" style="1" customWidth="1"/>
    <col min="5" max="5" width="12.140625" style="1" customWidth="1"/>
    <col min="6" max="6" width="16.00390625" style="1" customWidth="1"/>
    <col min="7" max="7" width="9.140625" style="1" customWidth="1"/>
    <col min="8" max="8" width="12.28125" style="1" customWidth="1"/>
    <col min="9" max="9" width="8.140625" style="1" customWidth="1"/>
    <col min="10" max="16384" width="9.140625" style="1" customWidth="1"/>
  </cols>
  <sheetData>
    <row r="2" spans="2:6" ht="15">
      <c r="B2" s="1" t="s">
        <v>48</v>
      </c>
      <c r="D2" s="2" t="s">
        <v>103</v>
      </c>
      <c r="F2" s="2" t="s">
        <v>49</v>
      </c>
    </row>
    <row r="5" spans="1:8" ht="15">
      <c r="A5" s="3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/>
    </row>
    <row r="6" spans="1:8" ht="15">
      <c r="A6" s="3"/>
      <c r="B6" s="3" t="s">
        <v>6</v>
      </c>
      <c r="C6" s="3"/>
      <c r="D6" s="3"/>
      <c r="E6" s="3" t="s">
        <v>7</v>
      </c>
      <c r="F6" s="3" t="s">
        <v>8</v>
      </c>
      <c r="G6" s="3" t="s">
        <v>9</v>
      </c>
      <c r="H6" s="3"/>
    </row>
    <row r="7" spans="1:8" ht="15">
      <c r="A7" s="3" t="s">
        <v>10</v>
      </c>
      <c r="B7" s="4">
        <v>0</v>
      </c>
      <c r="C7" s="4">
        <v>0</v>
      </c>
      <c r="D7" s="4">
        <v>0</v>
      </c>
      <c r="E7" s="3"/>
      <c r="F7" s="4">
        <f>D7</f>
        <v>0</v>
      </c>
      <c r="G7" s="4">
        <f>B7+C7-F7</f>
        <v>0</v>
      </c>
      <c r="H7" s="3"/>
    </row>
    <row r="8" spans="1:8" ht="15">
      <c r="A8" s="3" t="s">
        <v>11</v>
      </c>
      <c r="B8" s="4">
        <v>3291.58</v>
      </c>
      <c r="C8" s="4">
        <v>3878.1</v>
      </c>
      <c r="D8" s="4">
        <v>4839.67</v>
      </c>
      <c r="E8" s="3"/>
      <c r="F8" s="4">
        <f>D8</f>
        <v>4839.67</v>
      </c>
      <c r="G8" s="4">
        <f>C8-D8+B8</f>
        <v>2330.0099999999998</v>
      </c>
      <c r="H8" s="3"/>
    </row>
    <row r="9" spans="1:8" ht="15">
      <c r="A9" s="3" t="s">
        <v>12</v>
      </c>
      <c r="B9" s="3"/>
      <c r="C9" s="4">
        <f>SUM(C7:C8)</f>
        <v>3878.1</v>
      </c>
      <c r="D9" s="3"/>
      <c r="E9" s="3"/>
      <c r="F9" s="4">
        <f>SUM(F7:F8)</f>
        <v>4839.67</v>
      </c>
      <c r="G9" s="3"/>
      <c r="H9" s="3"/>
    </row>
    <row r="11" ht="15.75" thickBot="1"/>
    <row r="12" spans="1:15" ht="15">
      <c r="A12" s="35"/>
      <c r="B12" s="36" t="s">
        <v>13</v>
      </c>
      <c r="C12" s="36" t="s">
        <v>14</v>
      </c>
      <c r="D12" s="36"/>
      <c r="E12" s="36"/>
      <c r="F12" s="36"/>
      <c r="G12" s="36"/>
      <c r="H12" s="37"/>
      <c r="I12" s="9"/>
      <c r="J12" s="9"/>
      <c r="K12" s="9"/>
      <c r="L12" s="9"/>
      <c r="M12" s="9"/>
      <c r="N12" s="9"/>
      <c r="O12" s="9"/>
    </row>
    <row r="13" spans="1:15" ht="15.75" thickBot="1">
      <c r="A13" s="38"/>
      <c r="B13" s="39"/>
      <c r="C13" s="40" t="s">
        <v>62</v>
      </c>
      <c r="D13" s="40"/>
      <c r="E13" s="40"/>
      <c r="F13" s="39"/>
      <c r="G13" s="39" t="s">
        <v>105</v>
      </c>
      <c r="H13" s="41" t="s">
        <v>17</v>
      </c>
      <c r="I13" s="9"/>
      <c r="J13" s="9"/>
      <c r="K13" s="9"/>
      <c r="L13" s="9"/>
      <c r="M13" s="9"/>
      <c r="N13" s="9"/>
      <c r="O13" s="9"/>
    </row>
    <row r="14" spans="1:15" ht="15">
      <c r="A14" s="25"/>
      <c r="B14" s="34"/>
      <c r="C14" s="34"/>
      <c r="D14" s="34"/>
      <c r="E14" s="25"/>
      <c r="F14" s="25"/>
      <c r="G14" s="25"/>
      <c r="H14" s="25"/>
      <c r="I14" s="9"/>
      <c r="J14" s="9"/>
      <c r="K14" s="9"/>
      <c r="L14" s="9"/>
      <c r="M14" s="9"/>
      <c r="N14" s="9"/>
      <c r="O14" s="9"/>
    </row>
    <row r="15" spans="1:15" ht="15">
      <c r="A15" s="3"/>
      <c r="B15" s="3"/>
      <c r="C15" s="3"/>
      <c r="D15" s="3"/>
      <c r="E15" s="3"/>
      <c r="F15" s="3"/>
      <c r="G15" s="3"/>
      <c r="H15" s="14"/>
      <c r="I15" s="9"/>
      <c r="J15" s="9"/>
      <c r="K15" s="9"/>
      <c r="L15" s="9"/>
      <c r="M15" s="9"/>
      <c r="N15" s="9"/>
      <c r="O15" s="9"/>
    </row>
    <row r="16" spans="1:15" ht="15">
      <c r="A16" s="3"/>
      <c r="B16" s="12" t="s">
        <v>63</v>
      </c>
      <c r="C16" s="13"/>
      <c r="D16" s="13"/>
      <c r="E16" s="3"/>
      <c r="F16" s="3">
        <v>363.8</v>
      </c>
      <c r="G16" s="3">
        <v>7.55</v>
      </c>
      <c r="H16" s="3">
        <f>F16*G16</f>
        <v>2746.69</v>
      </c>
      <c r="I16" s="9"/>
      <c r="J16" s="9"/>
      <c r="K16" s="9"/>
      <c r="L16" s="9"/>
      <c r="M16" s="9"/>
      <c r="N16" s="9"/>
      <c r="O16" s="9"/>
    </row>
    <row r="17" spans="1:15" ht="15">
      <c r="A17" s="3"/>
      <c r="B17" s="12" t="s">
        <v>64</v>
      </c>
      <c r="C17" s="13"/>
      <c r="D17" s="13"/>
      <c r="E17" s="3"/>
      <c r="F17" s="3"/>
      <c r="G17" s="3"/>
      <c r="H17" s="3"/>
      <c r="I17" s="9"/>
      <c r="J17" s="9"/>
      <c r="K17" s="9"/>
      <c r="L17" s="9"/>
      <c r="M17" s="9"/>
      <c r="N17" s="9"/>
      <c r="O17" s="9"/>
    </row>
    <row r="18" spans="1:15" ht="15">
      <c r="A18" s="3"/>
      <c r="B18" s="12" t="s">
        <v>65</v>
      </c>
      <c r="C18" s="12" t="s">
        <v>66</v>
      </c>
      <c r="D18" s="13"/>
      <c r="E18" s="3"/>
      <c r="F18" s="3"/>
      <c r="G18" s="3"/>
      <c r="H18" s="3"/>
      <c r="I18" s="9"/>
      <c r="J18" s="9"/>
      <c r="K18" s="9"/>
      <c r="L18" s="9"/>
      <c r="M18" s="9"/>
      <c r="N18" s="9"/>
      <c r="O18" s="9"/>
    </row>
    <row r="19" spans="1:15" ht="15">
      <c r="A19" s="3"/>
      <c r="B19" s="12" t="s">
        <v>67</v>
      </c>
      <c r="C19" s="13"/>
      <c r="D19" s="13"/>
      <c r="E19" s="3"/>
      <c r="F19" s="3"/>
      <c r="G19" s="3"/>
      <c r="H19" s="3"/>
      <c r="I19" s="9"/>
      <c r="J19" s="9"/>
      <c r="K19" s="9"/>
      <c r="L19" s="9"/>
      <c r="M19" s="9"/>
      <c r="N19" s="9"/>
      <c r="O19" s="9"/>
    </row>
    <row r="20" spans="1:15" ht="15">
      <c r="A20" s="3"/>
      <c r="B20" s="3"/>
      <c r="C20" s="3"/>
      <c r="D20" s="3"/>
      <c r="E20" s="3"/>
      <c r="F20" s="3"/>
      <c r="G20" s="3"/>
      <c r="H20" s="3"/>
      <c r="I20" s="9"/>
      <c r="J20" s="9"/>
      <c r="K20" s="9"/>
      <c r="L20" s="9"/>
      <c r="M20" s="9"/>
      <c r="N20" s="9"/>
      <c r="O20" s="9"/>
    </row>
    <row r="21" spans="1:15" ht="15">
      <c r="A21" s="3"/>
      <c r="B21" s="3"/>
      <c r="C21" s="3"/>
      <c r="D21" s="3"/>
      <c r="E21" s="3"/>
      <c r="F21" s="3"/>
      <c r="G21" s="6" t="s">
        <v>18</v>
      </c>
      <c r="H21" s="7">
        <f>SUM(H14:H20)</f>
        <v>2746.69</v>
      </c>
      <c r="I21" s="9"/>
      <c r="J21" s="9"/>
      <c r="K21" s="9"/>
      <c r="L21" s="9"/>
      <c r="M21" s="9"/>
      <c r="N21" s="9"/>
      <c r="O21" s="9"/>
    </row>
    <row r="22" spans="1:15" ht="15">
      <c r="A22" s="3"/>
      <c r="B22" s="3"/>
      <c r="C22" s="3"/>
      <c r="D22" s="3"/>
      <c r="E22" s="3"/>
      <c r="F22" s="3"/>
      <c r="G22" s="3"/>
      <c r="H22" s="3"/>
      <c r="I22" s="9"/>
      <c r="J22" s="9"/>
      <c r="K22" s="9"/>
      <c r="L22" s="9"/>
      <c r="M22" s="9"/>
      <c r="N22" s="9"/>
      <c r="O22" s="9"/>
    </row>
    <row r="26" spans="5:8" ht="18.75">
      <c r="E26" s="19"/>
      <c r="F26" s="19"/>
      <c r="G26" s="19"/>
      <c r="H26" s="19"/>
    </row>
    <row r="27" spans="3:8" ht="18.75">
      <c r="C27" s="20">
        <v>363.8</v>
      </c>
      <c r="D27" s="19" t="s">
        <v>21</v>
      </c>
      <c r="E27" s="19"/>
      <c r="F27" s="19" t="s">
        <v>70</v>
      </c>
      <c r="G27" s="19"/>
      <c r="H27" s="19"/>
    </row>
    <row r="28" spans="3:7" ht="18.75">
      <c r="C28" s="20">
        <v>363.8</v>
      </c>
      <c r="D28" s="19" t="s">
        <v>37</v>
      </c>
      <c r="E28" s="19"/>
      <c r="F28" s="19" t="s">
        <v>104</v>
      </c>
      <c r="G28" s="19"/>
    </row>
    <row r="29" spans="3:16" ht="15">
      <c r="C29" s="3" t="s">
        <v>22</v>
      </c>
      <c r="D29" s="3" t="s">
        <v>23</v>
      </c>
      <c r="E29" s="3"/>
      <c r="F29" s="3"/>
      <c r="G29" s="3" t="s">
        <v>85</v>
      </c>
      <c r="H29" s="3" t="s">
        <v>24</v>
      </c>
      <c r="I29" s="3"/>
      <c r="L29" s="9"/>
      <c r="M29" s="9"/>
      <c r="N29" s="9"/>
      <c r="O29" s="9"/>
      <c r="P29" s="9"/>
    </row>
    <row r="30" spans="3:16" ht="18.75" customHeight="1">
      <c r="C30" s="22">
        <v>1</v>
      </c>
      <c r="D30" s="43" t="s">
        <v>106</v>
      </c>
      <c r="E30" s="44"/>
      <c r="F30" s="44"/>
      <c r="G30" s="11">
        <v>10.66</v>
      </c>
      <c r="H30" s="11">
        <v>3878.1</v>
      </c>
      <c r="I30" s="11"/>
      <c r="L30" s="9"/>
      <c r="M30" s="9"/>
      <c r="N30" s="9"/>
      <c r="O30" s="9"/>
      <c r="P30" s="10"/>
    </row>
    <row r="31" spans="3:16" ht="15">
      <c r="C31" s="3"/>
      <c r="D31" s="3"/>
      <c r="E31" s="3"/>
      <c r="F31" s="3"/>
      <c r="G31" s="3"/>
      <c r="H31" s="3"/>
      <c r="I31" s="3"/>
      <c r="L31" s="9"/>
      <c r="M31" s="9"/>
      <c r="N31" s="9"/>
      <c r="O31" s="9"/>
      <c r="P31" s="9"/>
    </row>
    <row r="32" spans="3:16" ht="18.75">
      <c r="C32" s="22">
        <v>2</v>
      </c>
      <c r="D32" s="45" t="s">
        <v>107</v>
      </c>
      <c r="E32" s="46"/>
      <c r="F32" s="46"/>
      <c r="G32" s="11"/>
      <c r="H32" s="11">
        <f>F9+I32</f>
        <v>4839.67</v>
      </c>
      <c r="I32" s="11"/>
      <c r="L32" s="9"/>
      <c r="M32" s="9"/>
      <c r="N32" s="9"/>
      <c r="O32" s="9"/>
      <c r="P32" s="9"/>
    </row>
    <row r="33" spans="3:16" ht="15">
      <c r="C33" s="3"/>
      <c r="D33" s="3"/>
      <c r="E33" s="3"/>
      <c r="F33" s="3"/>
      <c r="G33" s="3"/>
      <c r="H33" s="3"/>
      <c r="I33" s="3"/>
      <c r="L33" s="9"/>
      <c r="M33" s="9"/>
      <c r="N33" s="9"/>
      <c r="O33" s="9"/>
      <c r="P33" s="9"/>
    </row>
    <row r="34" spans="3:16" ht="18.75">
      <c r="C34" s="22">
        <v>4</v>
      </c>
      <c r="D34" s="45" t="s">
        <v>108</v>
      </c>
      <c r="E34" s="46"/>
      <c r="F34" s="46"/>
      <c r="G34" s="45"/>
      <c r="H34" s="42">
        <f>H21+I34</f>
        <v>2746.69</v>
      </c>
      <c r="I34" s="11"/>
      <c r="J34" s="8"/>
      <c r="L34" s="9"/>
      <c r="M34" s="9"/>
      <c r="N34" s="9"/>
      <c r="O34" s="9"/>
      <c r="P34" s="9"/>
    </row>
    <row r="35" spans="3:16" ht="15.75">
      <c r="C35" s="3"/>
      <c r="D35" s="30" t="s">
        <v>63</v>
      </c>
      <c r="E35" s="30"/>
      <c r="F35" s="30"/>
      <c r="G35" s="27">
        <v>7.55</v>
      </c>
      <c r="H35" s="5">
        <f>H21</f>
        <v>2746.69</v>
      </c>
      <c r="I35" s="3"/>
      <c r="L35" s="9"/>
      <c r="M35" s="9"/>
      <c r="N35" s="9"/>
      <c r="O35" s="9"/>
      <c r="P35" s="9"/>
    </row>
    <row r="36" spans="3:16" ht="15">
      <c r="C36" s="3"/>
      <c r="D36" s="30" t="s">
        <v>64</v>
      </c>
      <c r="E36" s="30"/>
      <c r="F36" s="30"/>
      <c r="G36" s="3" t="s">
        <v>83</v>
      </c>
      <c r="H36" s="5"/>
      <c r="I36" s="3"/>
      <c r="L36" s="9"/>
      <c r="M36" s="9"/>
      <c r="N36" s="9"/>
      <c r="O36" s="9"/>
      <c r="P36" s="9"/>
    </row>
    <row r="37" spans="3:16" ht="15">
      <c r="C37" s="3"/>
      <c r="D37" s="30" t="s">
        <v>65</v>
      </c>
      <c r="E37" s="30" t="s">
        <v>66</v>
      </c>
      <c r="F37" s="30"/>
      <c r="G37" s="3" t="s">
        <v>84</v>
      </c>
      <c r="H37" s="5"/>
      <c r="I37" s="3"/>
      <c r="L37" s="9"/>
      <c r="M37" s="9"/>
      <c r="N37" s="9"/>
      <c r="O37" s="9"/>
      <c r="P37" s="9"/>
    </row>
    <row r="38" spans="3:16" ht="15">
      <c r="C38" s="3"/>
      <c r="D38" s="30" t="s">
        <v>67</v>
      </c>
      <c r="E38" s="30"/>
      <c r="F38" s="30"/>
      <c r="G38" s="3"/>
      <c r="H38" s="3"/>
      <c r="I38" s="3"/>
      <c r="L38" s="9"/>
      <c r="M38" s="9"/>
      <c r="N38" s="9"/>
      <c r="O38" s="9"/>
      <c r="P38" s="9"/>
    </row>
    <row r="39" spans="3:16" ht="15">
      <c r="C39" s="3"/>
      <c r="D39" s="12" t="s">
        <v>74</v>
      </c>
      <c r="E39" s="12"/>
      <c r="F39" s="12"/>
      <c r="G39" s="31">
        <v>2.22</v>
      </c>
      <c r="H39" s="32">
        <f>C27*G39</f>
        <v>807.6360000000001</v>
      </c>
      <c r="I39" s="3"/>
      <c r="L39" s="9"/>
      <c r="M39" s="9"/>
      <c r="N39" s="9"/>
      <c r="O39" s="9"/>
      <c r="P39" s="9"/>
    </row>
    <row r="40" spans="3:16" ht="15">
      <c r="C40" s="3"/>
      <c r="D40" s="12" t="s">
        <v>75</v>
      </c>
      <c r="E40" s="12"/>
      <c r="F40" s="12"/>
      <c r="G40" s="31"/>
      <c r="H40" s="3"/>
      <c r="I40" s="3"/>
      <c r="L40" s="9"/>
      <c r="M40" s="9"/>
      <c r="N40" s="9"/>
      <c r="O40" s="9"/>
      <c r="P40" s="9"/>
    </row>
    <row r="41" spans="3:16" ht="15">
      <c r="C41" s="3"/>
      <c r="D41" s="12" t="s">
        <v>76</v>
      </c>
      <c r="E41" s="12"/>
      <c r="F41" s="12"/>
      <c r="G41" s="31">
        <v>0.69</v>
      </c>
      <c r="H41" s="32">
        <f>C27*G41</f>
        <v>251.022</v>
      </c>
      <c r="I41" s="3"/>
      <c r="L41" s="9"/>
      <c r="M41" s="9"/>
      <c r="N41" s="9"/>
      <c r="O41" s="9"/>
      <c r="P41" s="9"/>
    </row>
    <row r="42" spans="3:16" ht="15">
      <c r="C42" s="3"/>
      <c r="D42" s="12" t="s">
        <v>77</v>
      </c>
      <c r="E42" s="12"/>
      <c r="F42" s="12"/>
      <c r="G42" s="31"/>
      <c r="H42" s="3"/>
      <c r="I42" s="3"/>
      <c r="L42" s="9"/>
      <c r="M42" s="9"/>
      <c r="N42" s="9"/>
      <c r="O42" s="9"/>
      <c r="P42" s="9"/>
    </row>
    <row r="43" spans="3:16" ht="15">
      <c r="C43" s="3"/>
      <c r="D43" s="12" t="s">
        <v>78</v>
      </c>
      <c r="E43" s="12"/>
      <c r="F43" s="12"/>
      <c r="G43" s="31">
        <v>3.68</v>
      </c>
      <c r="H43" s="3">
        <f>C27*G43</f>
        <v>1338.784</v>
      </c>
      <c r="I43" s="3"/>
      <c r="L43" s="9"/>
      <c r="M43" s="9"/>
      <c r="N43" s="9"/>
      <c r="O43" s="9"/>
      <c r="P43" s="9"/>
    </row>
    <row r="44" spans="3:16" ht="15">
      <c r="C44" s="3"/>
      <c r="D44" s="12" t="s">
        <v>79</v>
      </c>
      <c r="E44" s="12"/>
      <c r="F44" s="12" t="s">
        <v>80</v>
      </c>
      <c r="G44" s="31"/>
      <c r="H44" s="3"/>
      <c r="I44" s="3"/>
      <c r="L44" s="9"/>
      <c r="M44" s="9"/>
      <c r="N44" s="9"/>
      <c r="O44" s="9"/>
      <c r="P44" s="9"/>
    </row>
    <row r="45" spans="3:16" ht="15">
      <c r="C45" s="3"/>
      <c r="D45" s="12" t="s">
        <v>76</v>
      </c>
      <c r="E45" s="12"/>
      <c r="F45" s="12"/>
      <c r="G45" s="31">
        <v>0.57</v>
      </c>
      <c r="H45" s="32">
        <f>C27*G45</f>
        <v>207.36599999999999</v>
      </c>
      <c r="I45" s="3"/>
      <c r="L45" s="9"/>
      <c r="M45" s="9"/>
      <c r="N45" s="9"/>
      <c r="O45" s="9"/>
      <c r="P45" s="9"/>
    </row>
    <row r="46" spans="3:16" ht="15">
      <c r="C46" s="3"/>
      <c r="D46" s="12" t="s">
        <v>81</v>
      </c>
      <c r="E46" s="12"/>
      <c r="F46" s="12"/>
      <c r="G46" s="31"/>
      <c r="H46" s="3"/>
      <c r="I46" s="3"/>
      <c r="L46" s="9"/>
      <c r="M46" s="9"/>
      <c r="N46" s="9"/>
      <c r="O46" s="9"/>
      <c r="P46" s="9"/>
    </row>
    <row r="47" spans="3:16" ht="15">
      <c r="C47" s="3"/>
      <c r="D47" s="12" t="s">
        <v>82</v>
      </c>
      <c r="E47" s="12"/>
      <c r="F47" s="12"/>
      <c r="G47" s="31">
        <v>0.39</v>
      </c>
      <c r="H47" s="32">
        <f>C27*G47</f>
        <v>141.882</v>
      </c>
      <c r="I47" s="3"/>
      <c r="L47" s="9"/>
      <c r="M47" s="9"/>
      <c r="N47" s="9"/>
      <c r="O47" s="9"/>
      <c r="P47" s="9"/>
    </row>
    <row r="48" spans="3:16" ht="18.75">
      <c r="C48" s="22"/>
      <c r="D48" s="21" t="s">
        <v>27</v>
      </c>
      <c r="E48" s="22"/>
      <c r="F48" s="23" t="s">
        <v>71</v>
      </c>
      <c r="G48" s="27">
        <v>3.11</v>
      </c>
      <c r="H48" s="5">
        <f>C28*G48</f>
        <v>1131.418</v>
      </c>
      <c r="I48" s="3"/>
      <c r="L48" s="9"/>
      <c r="M48" s="9"/>
      <c r="N48" s="9"/>
      <c r="O48" s="9"/>
      <c r="P48" s="9"/>
    </row>
    <row r="49" spans="3:16" ht="18.75">
      <c r="C49" s="22"/>
      <c r="D49" s="21"/>
      <c r="E49" s="22"/>
      <c r="F49" s="23" t="s">
        <v>35</v>
      </c>
      <c r="G49" s="6"/>
      <c r="H49" s="5">
        <f>H32-H35</f>
        <v>2092.98</v>
      </c>
      <c r="I49" s="3"/>
      <c r="L49" s="9"/>
      <c r="M49" s="9"/>
      <c r="N49" s="9"/>
      <c r="O49" s="9"/>
      <c r="P49" s="9"/>
    </row>
    <row r="50" spans="3:16" ht="15.75">
      <c r="C50" s="28" t="s">
        <v>72</v>
      </c>
      <c r="D50" s="28"/>
      <c r="E50" s="28"/>
      <c r="F50" s="28"/>
      <c r="G50" s="29"/>
      <c r="H50" s="29"/>
      <c r="I50" s="3"/>
      <c r="L50" s="9"/>
      <c r="M50" s="9"/>
      <c r="N50" s="9"/>
      <c r="O50" s="9"/>
      <c r="P50" s="9"/>
    </row>
    <row r="51" spans="3:16" ht="15">
      <c r="C51" s="15"/>
      <c r="D51" s="15"/>
      <c r="E51" s="3"/>
      <c r="F51" s="3"/>
      <c r="G51" s="3"/>
      <c r="H51" s="3"/>
      <c r="I51" s="3"/>
      <c r="L51" s="9"/>
      <c r="M51" s="9"/>
      <c r="N51" s="9"/>
      <c r="O51" s="9"/>
      <c r="P51" s="9"/>
    </row>
    <row r="52" spans="3:16" ht="15">
      <c r="C52" s="3"/>
      <c r="D52" s="3"/>
      <c r="E52" s="3"/>
      <c r="F52" s="3"/>
      <c r="G52" s="3"/>
      <c r="H52" s="3"/>
      <c r="I52" s="3"/>
      <c r="L52" s="9"/>
      <c r="M52" s="9"/>
      <c r="N52" s="9"/>
      <c r="O52" s="9"/>
      <c r="P52" s="9"/>
    </row>
    <row r="53" spans="3:16" ht="15">
      <c r="C53" s="6" t="s">
        <v>54</v>
      </c>
      <c r="D53" s="16" t="s">
        <v>28</v>
      </c>
      <c r="E53" s="16"/>
      <c r="F53" s="16"/>
      <c r="G53" s="6">
        <v>1.5</v>
      </c>
      <c r="H53" s="5">
        <v>10027.17</v>
      </c>
      <c r="I53" s="3"/>
      <c r="J53" s="33"/>
      <c r="K53" s="33"/>
      <c r="L53" s="9"/>
      <c r="M53" s="9"/>
      <c r="N53" s="9"/>
      <c r="O53" s="9"/>
      <c r="P53" s="9"/>
    </row>
    <row r="54" spans="3:16" ht="15">
      <c r="C54" s="3"/>
      <c r="D54" s="3" t="s">
        <v>55</v>
      </c>
      <c r="E54" s="3"/>
      <c r="F54" s="3"/>
      <c r="G54" s="3" t="s">
        <v>25</v>
      </c>
      <c r="H54" s="4">
        <v>23288.95</v>
      </c>
      <c r="I54" s="3"/>
      <c r="L54" s="9"/>
      <c r="M54" s="9"/>
      <c r="N54" s="9"/>
      <c r="O54" s="9"/>
      <c r="P54" s="9"/>
    </row>
    <row r="55" spans="3:16" ht="15">
      <c r="C55" s="3"/>
      <c r="D55" s="3" t="s">
        <v>29</v>
      </c>
      <c r="E55" s="3"/>
      <c r="F55" s="3"/>
      <c r="G55" s="3" t="s">
        <v>25</v>
      </c>
      <c r="H55" s="3"/>
      <c r="I55" s="3"/>
      <c r="L55" s="9"/>
      <c r="M55" s="9"/>
      <c r="N55" s="9"/>
      <c r="O55" s="9"/>
      <c r="P55" s="9"/>
    </row>
    <row r="56" spans="3:16" ht="15">
      <c r="C56" s="3"/>
      <c r="D56" s="3"/>
      <c r="E56" s="3"/>
      <c r="F56" s="3"/>
      <c r="G56" s="3"/>
      <c r="H56" s="3"/>
      <c r="I56" s="3"/>
      <c r="L56" s="9"/>
      <c r="M56" s="9"/>
      <c r="N56" s="9"/>
      <c r="O56" s="9"/>
      <c r="P56" s="9"/>
    </row>
    <row r="57" spans="3:16" ht="15">
      <c r="C57" s="3"/>
      <c r="D57" s="3" t="s">
        <v>30</v>
      </c>
      <c r="E57" s="3"/>
      <c r="F57" s="3"/>
      <c r="G57" s="3" t="s">
        <v>25</v>
      </c>
      <c r="H57" s="3"/>
      <c r="I57" s="3"/>
      <c r="L57" s="9"/>
      <c r="M57" s="9"/>
      <c r="N57" s="9"/>
      <c r="O57" s="9"/>
      <c r="P57" s="9"/>
    </row>
    <row r="58" spans="3:16" ht="15">
      <c r="C58" s="3"/>
      <c r="D58" s="3" t="s">
        <v>56</v>
      </c>
      <c r="E58" s="3"/>
      <c r="F58" s="3"/>
      <c r="G58" s="3" t="s">
        <v>25</v>
      </c>
      <c r="H58" s="5">
        <f>H54+H32-H34</f>
        <v>25381.930000000004</v>
      </c>
      <c r="I58" s="3"/>
      <c r="L58" s="9"/>
      <c r="M58" s="9"/>
      <c r="N58" s="9"/>
      <c r="O58" s="9"/>
      <c r="P58" s="9"/>
    </row>
    <row r="59" spans="3:16" ht="15">
      <c r="C59" s="3"/>
      <c r="D59" s="3"/>
      <c r="E59" s="3"/>
      <c r="F59" s="3"/>
      <c r="G59" s="3"/>
      <c r="H59" s="15"/>
      <c r="I59" s="3"/>
      <c r="L59" s="9"/>
      <c r="M59" s="9"/>
      <c r="N59" s="9"/>
      <c r="O59" s="9"/>
      <c r="P59" s="9"/>
    </row>
    <row r="60" spans="5:16" ht="15.75" thickBot="1">
      <c r="E60" s="1" t="s">
        <v>31</v>
      </c>
      <c r="L60" s="9"/>
      <c r="M60" s="9"/>
      <c r="N60" s="9"/>
      <c r="O60" s="9"/>
      <c r="P60" s="9"/>
    </row>
    <row r="61" spans="3:9" ht="15.75" thickBot="1">
      <c r="C61" s="17" t="s">
        <v>28</v>
      </c>
      <c r="D61" s="18"/>
      <c r="E61" s="18"/>
      <c r="F61" s="18" t="s">
        <v>68</v>
      </c>
      <c r="G61" s="18"/>
      <c r="H61" s="24" t="s">
        <v>69</v>
      </c>
      <c r="I61" s="26"/>
    </row>
    <row r="62" spans="3:9" ht="15">
      <c r="C62" s="3" t="s">
        <v>95</v>
      </c>
      <c r="D62" s="3"/>
      <c r="E62" s="3" t="s">
        <v>32</v>
      </c>
      <c r="F62" s="3" t="s">
        <v>33</v>
      </c>
      <c r="G62" s="3" t="s">
        <v>34</v>
      </c>
      <c r="H62" s="3" t="s">
        <v>35</v>
      </c>
      <c r="I62" s="25" t="s">
        <v>36</v>
      </c>
    </row>
    <row r="63" spans="3:9" ht="15" hidden="1">
      <c r="C63" s="3" t="s">
        <v>38</v>
      </c>
      <c r="D63" s="3"/>
      <c r="E63" s="3">
        <v>408.45</v>
      </c>
      <c r="F63" s="3"/>
      <c r="G63" s="3">
        <v>167.51</v>
      </c>
      <c r="H63" s="3"/>
      <c r="I63" s="3">
        <v>240.94</v>
      </c>
    </row>
    <row r="64" spans="3:9" ht="15" hidden="1">
      <c r="C64" s="3" t="s">
        <v>39</v>
      </c>
      <c r="D64" s="3">
        <v>240.94</v>
      </c>
      <c r="E64" s="3">
        <v>408.45</v>
      </c>
      <c r="F64" s="3"/>
      <c r="G64" s="3">
        <v>362.85</v>
      </c>
      <c r="H64" s="3"/>
      <c r="I64" s="3">
        <v>286.54</v>
      </c>
    </row>
    <row r="65" spans="3:9" ht="15" hidden="1">
      <c r="C65" s="3" t="s">
        <v>40</v>
      </c>
      <c r="D65" s="3">
        <v>286.54</v>
      </c>
      <c r="E65" s="3">
        <v>408.45</v>
      </c>
      <c r="F65" s="3"/>
      <c r="G65" s="3">
        <v>282.98</v>
      </c>
      <c r="H65" s="3"/>
      <c r="I65" s="3">
        <v>412.01</v>
      </c>
    </row>
    <row r="66" spans="3:9" ht="15" hidden="1">
      <c r="C66" s="3" t="s">
        <v>41</v>
      </c>
      <c r="D66" s="3">
        <v>412.01</v>
      </c>
      <c r="E66" s="3">
        <v>408.45</v>
      </c>
      <c r="F66" s="3"/>
      <c r="G66" s="3">
        <v>402.58</v>
      </c>
      <c r="H66" s="3"/>
      <c r="I66" s="3">
        <v>417.88</v>
      </c>
    </row>
    <row r="67" spans="3:9" ht="15" hidden="1">
      <c r="C67" s="3" t="s">
        <v>42</v>
      </c>
      <c r="D67" s="3">
        <v>417.88</v>
      </c>
      <c r="E67" s="3">
        <v>408.45</v>
      </c>
      <c r="F67" s="3"/>
      <c r="G67" s="3">
        <v>357.54</v>
      </c>
      <c r="H67" s="3"/>
      <c r="I67" s="3">
        <v>468.79</v>
      </c>
    </row>
    <row r="68" spans="3:9" ht="15" hidden="1">
      <c r="C68" s="3" t="s">
        <v>43</v>
      </c>
      <c r="D68" s="3">
        <v>468.79</v>
      </c>
      <c r="E68" s="3">
        <v>408.45</v>
      </c>
      <c r="F68" s="3"/>
      <c r="G68" s="3">
        <v>411.55</v>
      </c>
      <c r="H68" s="3"/>
      <c r="I68" s="3">
        <v>465.09</v>
      </c>
    </row>
    <row r="69" spans="3:9" ht="15" hidden="1">
      <c r="C69" s="3" t="s">
        <v>44</v>
      </c>
      <c r="D69" s="3">
        <v>465.09</v>
      </c>
      <c r="E69" s="3">
        <v>408.45</v>
      </c>
      <c r="F69" s="3"/>
      <c r="G69" s="3">
        <v>447.07</v>
      </c>
      <c r="H69" s="3"/>
      <c r="I69" s="3">
        <v>427.07</v>
      </c>
    </row>
    <row r="70" spans="3:9" ht="15" hidden="1">
      <c r="C70" s="3" t="s">
        <v>45</v>
      </c>
      <c r="D70" s="3">
        <v>427.07</v>
      </c>
      <c r="E70" s="3">
        <v>408.9</v>
      </c>
      <c r="F70" s="3"/>
      <c r="G70" s="3">
        <v>283.5</v>
      </c>
      <c r="H70" s="3"/>
      <c r="I70" s="3">
        <v>552.47</v>
      </c>
    </row>
    <row r="71" spans="3:9" ht="15" hidden="1">
      <c r="C71" s="3" t="s">
        <v>46</v>
      </c>
      <c r="D71" s="3">
        <v>552.47</v>
      </c>
      <c r="E71" s="3">
        <v>408.9</v>
      </c>
      <c r="F71" s="3"/>
      <c r="G71" s="3">
        <v>426.85</v>
      </c>
      <c r="H71" s="3"/>
      <c r="I71" s="3">
        <v>534.52</v>
      </c>
    </row>
    <row r="72" spans="3:9" ht="15">
      <c r="C72" s="3" t="s">
        <v>94</v>
      </c>
      <c r="D72" s="3"/>
      <c r="E72" s="3"/>
      <c r="F72" s="3">
        <v>79.28</v>
      </c>
      <c r="G72" s="3">
        <v>408.9</v>
      </c>
      <c r="H72" s="3">
        <v>354.96</v>
      </c>
      <c r="I72" s="3">
        <v>133.22</v>
      </c>
    </row>
    <row r="73" spans="3:9" ht="15">
      <c r="C73" s="3" t="s">
        <v>97</v>
      </c>
      <c r="D73" s="3"/>
      <c r="E73" s="3"/>
      <c r="F73" s="3">
        <v>133.22</v>
      </c>
      <c r="G73" s="3">
        <v>408.9</v>
      </c>
      <c r="H73" s="3">
        <v>347.94</v>
      </c>
      <c r="I73" s="3">
        <f>G73-H73+F73</f>
        <v>194.17999999999998</v>
      </c>
    </row>
    <row r="74" spans="3:9" ht="15">
      <c r="C74" s="3" t="s">
        <v>99</v>
      </c>
      <c r="D74" s="3"/>
      <c r="E74" s="3"/>
      <c r="F74" s="3">
        <v>194.18</v>
      </c>
      <c r="G74" s="3">
        <v>408.9</v>
      </c>
      <c r="H74" s="3">
        <v>213.16</v>
      </c>
      <c r="I74" s="3">
        <f>G74-H74+F74</f>
        <v>389.91999999999996</v>
      </c>
    </row>
    <row r="75" spans="3:9" ht="15">
      <c r="C75" s="3" t="s">
        <v>102</v>
      </c>
      <c r="D75" s="3"/>
      <c r="E75" s="3"/>
      <c r="F75" s="3">
        <v>389.92</v>
      </c>
      <c r="G75" s="3">
        <v>408.9</v>
      </c>
      <c r="H75" s="3">
        <v>470.93</v>
      </c>
      <c r="I75" s="3">
        <v>327.89</v>
      </c>
    </row>
    <row r="76" ht="15">
      <c r="H76" s="33">
        <f>H53+H73</f>
        <v>10375.11</v>
      </c>
    </row>
  </sheetData>
  <sheetProtection/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D83"/>
  <sheetViews>
    <sheetView tabSelected="1" view="pageBreakPreview" zoomScale="80" zoomScaleSheetLayoutView="80" zoomScalePageLayoutView="0" workbookViewId="0" topLeftCell="A35">
      <selection activeCell="G72" sqref="G72:H72"/>
    </sheetView>
  </sheetViews>
  <sheetFormatPr defaultColWidth="9.140625" defaultRowHeight="15" outlineLevelCol="1"/>
  <cols>
    <col min="1" max="1" width="6.8515625" style="125" customWidth="1"/>
    <col min="2" max="2" width="10.00390625" style="355" customWidth="1"/>
    <col min="3" max="3" width="12.57421875" style="355" customWidth="1"/>
    <col min="4" max="4" width="10.57421875" style="355" customWidth="1"/>
    <col min="5" max="5" width="10.28125" style="355" customWidth="1"/>
    <col min="6" max="6" width="8.00390625" style="355" customWidth="1"/>
    <col min="7" max="7" width="11.140625" style="355" customWidth="1"/>
    <col min="8" max="8" width="13.00390625" style="355" customWidth="1"/>
    <col min="9" max="9" width="12.00390625" style="355" customWidth="1"/>
    <col min="10" max="10" width="14.28125" style="355" customWidth="1"/>
    <col min="11" max="11" width="18.421875" style="355" customWidth="1"/>
    <col min="12" max="12" width="13.421875" style="355" hidden="1" customWidth="1" outlineLevel="1"/>
    <col min="13" max="13" width="10.00390625" style="355" hidden="1" customWidth="1" outlineLevel="1"/>
    <col min="14" max="14" width="11.421875" style="355" hidden="1" customWidth="1" outlineLevel="1"/>
    <col min="15" max="15" width="10.28125" style="355" hidden="1" customWidth="1" outlineLevel="1"/>
    <col min="16" max="16" width="9.8515625" style="355" hidden="1" customWidth="1" outlineLevel="1"/>
    <col min="17" max="17" width="10.00390625" style="355" hidden="1" customWidth="1" outlineLevel="1"/>
    <col min="18" max="18" width="9.57421875" style="355" hidden="1" customWidth="1" outlineLevel="1"/>
    <col min="19" max="19" width="9.140625" style="355" customWidth="1" collapsed="1"/>
    <col min="20" max="20" width="9.28125" style="355" customWidth="1"/>
    <col min="21" max="22" width="9.140625" style="355" customWidth="1"/>
    <col min="23" max="23" width="11.140625" style="355" bestFit="1" customWidth="1"/>
    <col min="24" max="27" width="13.140625" style="355" bestFit="1" customWidth="1"/>
    <col min="28" max="43" width="9.140625" style="355" customWidth="1"/>
    <col min="44" max="44" width="3.7109375" style="355" customWidth="1"/>
    <col min="45" max="16384" width="9.140625" style="355" customWidth="1"/>
  </cols>
  <sheetData>
    <row r="1" spans="1:11" ht="12.75" customHeight="1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.75" hidden="1">
      <c r="A2" s="47"/>
      <c r="B2" s="49" t="s">
        <v>125</v>
      </c>
      <c r="C2" s="49"/>
      <c r="D2" s="49" t="s">
        <v>126</v>
      </c>
      <c r="E2" s="49"/>
      <c r="F2" s="49" t="s">
        <v>127</v>
      </c>
      <c r="G2" s="49"/>
      <c r="H2" s="49"/>
      <c r="I2" s="47"/>
      <c r="J2" s="47"/>
      <c r="K2" s="47"/>
    </row>
    <row r="3" spans="1:11" ht="18.75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.5" customHeight="1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8.75" hidden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8.75" hidden="1">
      <c r="A6" s="47"/>
      <c r="B6" s="50"/>
      <c r="C6" s="51" t="s">
        <v>0</v>
      </c>
      <c r="D6" s="51" t="s">
        <v>1</v>
      </c>
      <c r="E6" s="51"/>
      <c r="F6" s="51" t="s">
        <v>2</v>
      </c>
      <c r="G6" s="51" t="s">
        <v>3</v>
      </c>
      <c r="H6" s="51" t="s">
        <v>4</v>
      </c>
      <c r="I6" s="51" t="s">
        <v>5</v>
      </c>
      <c r="J6" s="51"/>
      <c r="K6" s="52"/>
    </row>
    <row r="7" spans="1:11" ht="18.75" hidden="1">
      <c r="A7" s="47"/>
      <c r="B7" s="50"/>
      <c r="C7" s="51" t="s">
        <v>6</v>
      </c>
      <c r="D7" s="51"/>
      <c r="E7" s="51"/>
      <c r="F7" s="51"/>
      <c r="G7" s="51" t="s">
        <v>7</v>
      </c>
      <c r="H7" s="51" t="s">
        <v>8</v>
      </c>
      <c r="I7" s="51" t="s">
        <v>9</v>
      </c>
      <c r="J7" s="51"/>
      <c r="K7" s="52"/>
    </row>
    <row r="8" spans="1:11" ht="18.75" hidden="1">
      <c r="A8" s="47"/>
      <c r="B8" s="50" t="s">
        <v>128</v>
      </c>
      <c r="C8" s="53">
        <v>48.28</v>
      </c>
      <c r="D8" s="53">
        <v>0</v>
      </c>
      <c r="E8" s="53"/>
      <c r="F8" s="54"/>
      <c r="G8" s="50"/>
      <c r="H8" s="53">
        <v>0</v>
      </c>
      <c r="I8" s="54">
        <v>48.28</v>
      </c>
      <c r="J8" s="50"/>
      <c r="K8" s="55"/>
    </row>
    <row r="9" spans="1:11" ht="18.75" hidden="1">
      <c r="A9" s="47"/>
      <c r="B9" s="50" t="s">
        <v>11</v>
      </c>
      <c r="C9" s="53">
        <v>4790.06</v>
      </c>
      <c r="D9" s="53">
        <v>3707.55</v>
      </c>
      <c r="E9" s="53"/>
      <c r="F9" s="54">
        <v>2795.32</v>
      </c>
      <c r="G9" s="50"/>
      <c r="H9" s="53">
        <v>2795.32</v>
      </c>
      <c r="I9" s="54">
        <v>5702.29</v>
      </c>
      <c r="J9" s="50"/>
      <c r="K9" s="55"/>
    </row>
    <row r="10" spans="1:11" ht="18.75" hidden="1">
      <c r="A10" s="47"/>
      <c r="B10" s="50" t="s">
        <v>12</v>
      </c>
      <c r="C10" s="50"/>
      <c r="D10" s="53">
        <f>SUM(D8:D9)</f>
        <v>3707.55</v>
      </c>
      <c r="E10" s="53"/>
      <c r="F10" s="50"/>
      <c r="G10" s="50"/>
      <c r="H10" s="53">
        <f>SUM(H8:H9)</f>
        <v>2795.32</v>
      </c>
      <c r="I10" s="50"/>
      <c r="J10" s="50"/>
      <c r="K10" s="55"/>
    </row>
    <row r="11" spans="1:11" ht="18.75" hidden="1">
      <c r="A11" s="47"/>
      <c r="B11" s="47" t="s">
        <v>129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7.5" customHeight="1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8.25" customHeight="1" hidden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8" ht="18.75" hidden="1">
      <c r="A14" s="47"/>
      <c r="B14" s="56" t="s">
        <v>95</v>
      </c>
      <c r="C14" s="416" t="s">
        <v>14</v>
      </c>
      <c r="D14" s="417"/>
      <c r="E14" s="411"/>
      <c r="F14" s="51"/>
      <c r="G14" s="51"/>
      <c r="H14" s="51"/>
      <c r="I14" s="51" t="s">
        <v>17</v>
      </c>
      <c r="J14" s="55"/>
      <c r="K14" s="55"/>
      <c r="L14" s="58"/>
      <c r="M14" s="58"/>
      <c r="N14" s="58"/>
      <c r="O14" s="58"/>
      <c r="P14" s="58"/>
      <c r="Q14" s="58"/>
      <c r="R14" s="58"/>
    </row>
    <row r="15" spans="1:18" ht="14.25" customHeight="1" hidden="1">
      <c r="A15" s="47"/>
      <c r="B15" s="59"/>
      <c r="C15" s="418"/>
      <c r="D15" s="419"/>
      <c r="E15" s="412"/>
      <c r="F15" s="51"/>
      <c r="G15" s="51"/>
      <c r="H15" s="51" t="s">
        <v>105</v>
      </c>
      <c r="I15" s="51"/>
      <c r="J15" s="55"/>
      <c r="K15" s="55"/>
      <c r="L15" s="58"/>
      <c r="M15" s="58"/>
      <c r="N15" s="58"/>
      <c r="O15" s="58"/>
      <c r="P15" s="58"/>
      <c r="Q15" s="58"/>
      <c r="R15" s="58"/>
    </row>
    <row r="16" spans="1:18" ht="3.75" customHeight="1" hidden="1">
      <c r="A16" s="47"/>
      <c r="B16" s="61"/>
      <c r="C16" s="50"/>
      <c r="D16" s="50"/>
      <c r="E16" s="50"/>
      <c r="F16" s="50"/>
      <c r="G16" s="50"/>
      <c r="H16" s="50"/>
      <c r="I16" s="50"/>
      <c r="J16" s="55"/>
      <c r="K16" s="55"/>
      <c r="L16" s="58"/>
      <c r="M16" s="58"/>
      <c r="N16" s="58"/>
      <c r="O16" s="58"/>
      <c r="P16" s="58"/>
      <c r="Q16" s="58"/>
      <c r="R16" s="58"/>
    </row>
    <row r="17" spans="1:18" ht="13.5" customHeight="1" hidden="1">
      <c r="A17" s="47"/>
      <c r="B17" s="50"/>
      <c r="C17" s="50"/>
      <c r="D17" s="50"/>
      <c r="E17" s="50"/>
      <c r="F17" s="50"/>
      <c r="G17" s="50"/>
      <c r="H17" s="50"/>
      <c r="I17" s="50"/>
      <c r="J17" s="55"/>
      <c r="K17" s="55"/>
      <c r="L17" s="58"/>
      <c r="M17" s="58"/>
      <c r="N17" s="58"/>
      <c r="O17" s="58"/>
      <c r="P17" s="58"/>
      <c r="Q17" s="58"/>
      <c r="R17" s="58"/>
    </row>
    <row r="18" spans="1:18" ht="0.75" customHeight="1" hidden="1">
      <c r="A18" s="47"/>
      <c r="B18" s="50"/>
      <c r="C18" s="50"/>
      <c r="D18" s="50"/>
      <c r="E18" s="50"/>
      <c r="F18" s="50"/>
      <c r="G18" s="50"/>
      <c r="H18" s="50"/>
      <c r="I18" s="50"/>
      <c r="J18" s="55"/>
      <c r="K18" s="55"/>
      <c r="L18" s="58"/>
      <c r="M18" s="58"/>
      <c r="N18" s="58"/>
      <c r="O18" s="58"/>
      <c r="P18" s="58"/>
      <c r="Q18" s="58"/>
      <c r="R18" s="58"/>
    </row>
    <row r="19" spans="1:18" ht="14.25" customHeight="1" hidden="1" thickBot="1">
      <c r="A19" s="47"/>
      <c r="B19" s="50"/>
      <c r="C19" s="50"/>
      <c r="D19" s="50"/>
      <c r="E19" s="50"/>
      <c r="F19" s="50"/>
      <c r="G19" s="50"/>
      <c r="H19" s="50"/>
      <c r="I19" s="50"/>
      <c r="J19" s="55"/>
      <c r="K19" s="55"/>
      <c r="L19" s="58"/>
      <c r="M19" s="58"/>
      <c r="N19" s="58"/>
      <c r="O19" s="58"/>
      <c r="P19" s="58"/>
      <c r="Q19" s="58"/>
      <c r="R19" s="58"/>
    </row>
    <row r="20" spans="1:18" ht="0.75" customHeight="1" hidden="1">
      <c r="A20" s="47"/>
      <c r="B20" s="50"/>
      <c r="C20" s="50"/>
      <c r="D20" s="50"/>
      <c r="E20" s="50"/>
      <c r="F20" s="50"/>
      <c r="G20" s="50"/>
      <c r="H20" s="50"/>
      <c r="I20" s="50"/>
      <c r="J20" s="55"/>
      <c r="K20" s="55"/>
      <c r="L20" s="58"/>
      <c r="M20" s="58"/>
      <c r="N20" s="58"/>
      <c r="O20" s="58"/>
      <c r="P20" s="58"/>
      <c r="Q20" s="58"/>
      <c r="R20" s="58"/>
    </row>
    <row r="21" spans="1:18" ht="19.5" hidden="1" thickBot="1">
      <c r="A21" s="47"/>
      <c r="B21" s="50"/>
      <c r="C21" s="50"/>
      <c r="D21" s="50"/>
      <c r="E21" s="50"/>
      <c r="F21" s="50"/>
      <c r="G21" s="62" t="s">
        <v>130</v>
      </c>
      <c r="H21" s="63" t="s">
        <v>85</v>
      </c>
      <c r="I21" s="50"/>
      <c r="J21" s="55"/>
      <c r="K21" s="55"/>
      <c r="L21" s="58"/>
      <c r="M21" s="58"/>
      <c r="N21" s="58"/>
      <c r="O21" s="58"/>
      <c r="P21" s="58"/>
      <c r="Q21" s="58"/>
      <c r="R21" s="58"/>
    </row>
    <row r="22" spans="1:18" ht="18.75" hidden="1">
      <c r="A22" s="47"/>
      <c r="B22" s="64" t="s">
        <v>63</v>
      </c>
      <c r="C22" s="64"/>
      <c r="D22" s="64"/>
      <c r="E22" s="64"/>
      <c r="F22" s="53"/>
      <c r="G22" s="50">
        <v>347.8</v>
      </c>
      <c r="H22" s="50">
        <v>7.55</v>
      </c>
      <c r="I22" s="54">
        <f>G22*H22</f>
        <v>2625.89</v>
      </c>
      <c r="J22" s="55"/>
      <c r="K22" s="55"/>
      <c r="L22" s="58"/>
      <c r="M22" s="58"/>
      <c r="N22" s="58"/>
      <c r="O22" s="58"/>
      <c r="P22" s="58"/>
      <c r="Q22" s="58"/>
      <c r="R22" s="58"/>
    </row>
    <row r="23" spans="1:18" ht="18.75" hidden="1">
      <c r="A23" s="47"/>
      <c r="B23" s="64" t="s">
        <v>64</v>
      </c>
      <c r="C23" s="64"/>
      <c r="D23" s="64"/>
      <c r="E23" s="64"/>
      <c r="F23" s="50"/>
      <c r="G23" s="50"/>
      <c r="H23" s="50"/>
      <c r="I23" s="50"/>
      <c r="J23" s="55"/>
      <c r="K23" s="55"/>
      <c r="L23" s="58"/>
      <c r="M23" s="58"/>
      <c r="N23" s="58"/>
      <c r="O23" s="58"/>
      <c r="P23" s="58"/>
      <c r="Q23" s="58"/>
      <c r="R23" s="58"/>
    </row>
    <row r="24" spans="1:18" ht="2.25" customHeight="1" hidden="1">
      <c r="A24" s="47"/>
      <c r="B24" s="64" t="s">
        <v>65</v>
      </c>
      <c r="C24" s="64" t="s">
        <v>66</v>
      </c>
      <c r="D24" s="64"/>
      <c r="E24" s="64"/>
      <c r="F24" s="50"/>
      <c r="G24" s="50"/>
      <c r="H24" s="50"/>
      <c r="I24" s="50"/>
      <c r="J24" s="55"/>
      <c r="K24" s="55"/>
      <c r="L24" s="58"/>
      <c r="M24" s="58"/>
      <c r="N24" s="58"/>
      <c r="O24" s="58"/>
      <c r="P24" s="58"/>
      <c r="Q24" s="58"/>
      <c r="R24" s="58"/>
    </row>
    <row r="25" spans="1:18" ht="14.25" customHeight="1" hidden="1">
      <c r="A25" s="47"/>
      <c r="B25" s="64" t="s">
        <v>67</v>
      </c>
      <c r="C25" s="64"/>
      <c r="D25" s="64"/>
      <c r="E25" s="64"/>
      <c r="F25" s="50"/>
      <c r="G25" s="50"/>
      <c r="H25" s="50"/>
      <c r="I25" s="50"/>
      <c r="J25" s="55"/>
      <c r="K25" s="55"/>
      <c r="L25" s="58"/>
      <c r="M25" s="58"/>
      <c r="N25" s="58"/>
      <c r="O25" s="58"/>
      <c r="P25" s="58"/>
      <c r="Q25" s="58"/>
      <c r="R25" s="58"/>
    </row>
    <row r="26" spans="1:18" ht="18.75" hidden="1">
      <c r="A26" s="47"/>
      <c r="B26" s="50"/>
      <c r="C26" s="50"/>
      <c r="D26" s="50"/>
      <c r="E26" s="50"/>
      <c r="F26" s="50"/>
      <c r="G26" s="50"/>
      <c r="H26" s="50"/>
      <c r="I26" s="50"/>
      <c r="J26" s="55"/>
      <c r="K26" s="55"/>
      <c r="L26" s="58"/>
      <c r="M26" s="58"/>
      <c r="N26" s="58"/>
      <c r="O26" s="58"/>
      <c r="P26" s="58"/>
      <c r="Q26" s="58"/>
      <c r="R26" s="58"/>
    </row>
    <row r="27" spans="1:18" ht="0.75" customHeight="1" hidden="1">
      <c r="A27" s="47"/>
      <c r="B27" s="50"/>
      <c r="C27" s="50"/>
      <c r="D27" s="50"/>
      <c r="E27" s="50"/>
      <c r="F27" s="50"/>
      <c r="G27" s="50"/>
      <c r="H27" s="50"/>
      <c r="I27" s="50"/>
      <c r="J27" s="55"/>
      <c r="K27" s="55"/>
      <c r="L27" s="58"/>
      <c r="M27" s="58"/>
      <c r="N27" s="58"/>
      <c r="O27" s="58"/>
      <c r="P27" s="58"/>
      <c r="Q27" s="58"/>
      <c r="R27" s="58"/>
    </row>
    <row r="28" spans="1:18" ht="3.75" customHeight="1" hidden="1">
      <c r="A28" s="47"/>
      <c r="B28" s="50"/>
      <c r="C28" s="50"/>
      <c r="D28" s="50"/>
      <c r="E28" s="50"/>
      <c r="F28" s="50"/>
      <c r="G28" s="50"/>
      <c r="H28" s="50"/>
      <c r="I28" s="50"/>
      <c r="J28" s="55"/>
      <c r="K28" s="55"/>
      <c r="L28" s="58"/>
      <c r="M28" s="58"/>
      <c r="N28" s="58"/>
      <c r="O28" s="58"/>
      <c r="P28" s="58"/>
      <c r="Q28" s="58"/>
      <c r="R28" s="58"/>
    </row>
    <row r="29" spans="1:18" ht="18.75" hidden="1">
      <c r="A29" s="47"/>
      <c r="B29" s="50"/>
      <c r="C29" s="50"/>
      <c r="D29" s="50"/>
      <c r="E29" s="50"/>
      <c r="F29" s="50"/>
      <c r="G29" s="50"/>
      <c r="H29" s="50"/>
      <c r="I29" s="50"/>
      <c r="J29" s="55"/>
      <c r="K29" s="55"/>
      <c r="L29" s="58"/>
      <c r="M29" s="58"/>
      <c r="N29" s="58"/>
      <c r="O29" s="58"/>
      <c r="P29" s="58"/>
      <c r="Q29" s="58"/>
      <c r="R29" s="58"/>
    </row>
    <row r="30" spans="1:18" ht="0.75" customHeight="1" hidden="1">
      <c r="A30" s="47"/>
      <c r="B30" s="50"/>
      <c r="C30" s="50"/>
      <c r="D30" s="50"/>
      <c r="E30" s="50"/>
      <c r="F30" s="50"/>
      <c r="G30" s="50"/>
      <c r="H30" s="50"/>
      <c r="I30" s="50"/>
      <c r="J30" s="55"/>
      <c r="K30" s="55"/>
      <c r="L30" s="58"/>
      <c r="M30" s="58"/>
      <c r="N30" s="58"/>
      <c r="O30" s="58"/>
      <c r="P30" s="58"/>
      <c r="Q30" s="58"/>
      <c r="R30" s="58"/>
    </row>
    <row r="31" spans="1:18" ht="18.75" hidden="1">
      <c r="A31" s="47"/>
      <c r="B31" s="50"/>
      <c r="C31" s="50"/>
      <c r="D31" s="50"/>
      <c r="E31" s="50"/>
      <c r="F31" s="50"/>
      <c r="G31" s="50"/>
      <c r="H31" s="50"/>
      <c r="I31" s="50"/>
      <c r="J31" s="55"/>
      <c r="K31" s="55"/>
      <c r="L31" s="58"/>
      <c r="M31" s="58"/>
      <c r="N31" s="58"/>
      <c r="O31" s="58"/>
      <c r="P31" s="58"/>
      <c r="Q31" s="58"/>
      <c r="R31" s="58"/>
    </row>
    <row r="32" spans="1:18" ht="18.75" hidden="1">
      <c r="A32" s="47"/>
      <c r="B32" s="50"/>
      <c r="C32" s="50"/>
      <c r="D32" s="50"/>
      <c r="E32" s="50"/>
      <c r="F32" s="50"/>
      <c r="G32" s="50"/>
      <c r="H32" s="50"/>
      <c r="I32" s="50"/>
      <c r="J32" s="55"/>
      <c r="K32" s="55"/>
      <c r="L32" s="58"/>
      <c r="M32" s="58"/>
      <c r="N32" s="58"/>
      <c r="O32" s="58"/>
      <c r="P32" s="58"/>
      <c r="Q32" s="58"/>
      <c r="R32" s="58"/>
    </row>
    <row r="33" spans="1:18" ht="18.75" hidden="1">
      <c r="A33" s="47"/>
      <c r="B33" s="50"/>
      <c r="C33" s="50"/>
      <c r="D33" s="50"/>
      <c r="E33" s="50"/>
      <c r="F33" s="50"/>
      <c r="G33" s="51"/>
      <c r="H33" s="51"/>
      <c r="I33" s="65"/>
      <c r="J33" s="55"/>
      <c r="K33" s="55"/>
      <c r="L33" s="58"/>
      <c r="M33" s="58"/>
      <c r="N33" s="58"/>
      <c r="O33" s="58"/>
      <c r="P33" s="58"/>
      <c r="Q33" s="58"/>
      <c r="R33" s="58"/>
    </row>
    <row r="34" spans="1:18" ht="18.75" hidden="1">
      <c r="A34" s="47"/>
      <c r="B34" s="50"/>
      <c r="C34" s="50"/>
      <c r="D34" s="50"/>
      <c r="E34" s="50"/>
      <c r="F34" s="50"/>
      <c r="G34" s="50"/>
      <c r="H34" s="50" t="s">
        <v>18</v>
      </c>
      <c r="I34" s="66">
        <f>SUM(I17:I33)</f>
        <v>2625.89</v>
      </c>
      <c r="J34" s="55"/>
      <c r="K34" s="55"/>
      <c r="L34" s="58"/>
      <c r="M34" s="58"/>
      <c r="N34" s="58"/>
      <c r="O34" s="58"/>
      <c r="P34" s="58"/>
      <c r="Q34" s="58"/>
      <c r="R34" s="58"/>
    </row>
    <row r="35" spans="1:11" ht="15">
      <c r="A35" s="420" t="s">
        <v>131</v>
      </c>
      <c r="B35" s="420"/>
      <c r="C35" s="420"/>
      <c r="D35" s="420"/>
      <c r="E35" s="420"/>
      <c r="F35" s="420"/>
      <c r="G35" s="420"/>
      <c r="H35" s="420"/>
      <c r="I35" s="420"/>
      <c r="J35" s="420"/>
      <c r="K35" s="420"/>
    </row>
    <row r="36" spans="1:30" ht="15">
      <c r="A36" s="420"/>
      <c r="B36" s="420"/>
      <c r="C36" s="420"/>
      <c r="D36" s="420"/>
      <c r="E36" s="420"/>
      <c r="F36" s="420"/>
      <c r="G36" s="420"/>
      <c r="H36" s="420"/>
      <c r="I36" s="420"/>
      <c r="J36" s="420"/>
      <c r="K36" s="420"/>
      <c r="V36" s="58"/>
      <c r="W36" s="58"/>
      <c r="X36" s="58"/>
      <c r="Y36" s="58"/>
      <c r="Z36" s="58"/>
      <c r="AA36" s="58"/>
      <c r="AB36" s="58"/>
      <c r="AC36" s="58"/>
      <c r="AD36" s="58"/>
    </row>
    <row r="37" spans="1:30" ht="18.75" hidden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V37" s="58"/>
      <c r="W37" s="58"/>
      <c r="X37" s="58"/>
      <c r="Y37" s="58"/>
      <c r="Z37" s="58"/>
      <c r="AA37" s="58"/>
      <c r="AB37" s="58"/>
      <c r="AC37" s="58"/>
      <c r="AD37" s="58"/>
    </row>
    <row r="38" spans="1:30" ht="18.75" hidden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V38" s="58"/>
      <c r="W38" s="58"/>
      <c r="X38" s="58"/>
      <c r="Y38" s="58"/>
      <c r="Z38" s="58"/>
      <c r="AA38" s="58"/>
      <c r="AB38" s="58"/>
      <c r="AC38" s="58"/>
      <c r="AD38" s="58"/>
    </row>
    <row r="39" spans="1:30" ht="18.75">
      <c r="A39" s="67"/>
      <c r="B39" s="68"/>
      <c r="C39" s="68"/>
      <c r="D39" s="68"/>
      <c r="E39" s="68"/>
      <c r="F39" s="68"/>
      <c r="G39" s="68"/>
      <c r="H39" s="67"/>
      <c r="I39" s="67"/>
      <c r="J39" s="47"/>
      <c r="K39" s="47"/>
      <c r="V39" s="58"/>
      <c r="W39" s="464"/>
      <c r="X39" s="464"/>
      <c r="Y39" s="464"/>
      <c r="Z39" s="464"/>
      <c r="AA39" s="464"/>
      <c r="AB39" s="58"/>
      <c r="AC39" s="58"/>
      <c r="AD39" s="58"/>
    </row>
    <row r="40" spans="1:30" ht="18.75">
      <c r="A40" s="67"/>
      <c r="B40" s="67" t="s">
        <v>132</v>
      </c>
      <c r="C40" s="68"/>
      <c r="D40" s="68"/>
      <c r="E40" s="68"/>
      <c r="F40" s="68"/>
      <c r="G40" s="67"/>
      <c r="H40" s="68"/>
      <c r="I40" s="67"/>
      <c r="J40" s="47"/>
      <c r="K40" s="47"/>
      <c r="V40" s="262"/>
      <c r="W40" s="263"/>
      <c r="X40" s="263"/>
      <c r="Y40" s="263"/>
      <c r="Z40" s="263"/>
      <c r="AA40" s="263"/>
      <c r="AB40" s="58"/>
      <c r="AC40" s="58"/>
      <c r="AD40" s="58"/>
    </row>
    <row r="41" spans="1:30" ht="18.75">
      <c r="A41" s="67"/>
      <c r="B41" s="68" t="s">
        <v>133</v>
      </c>
      <c r="C41" s="67" t="s">
        <v>239</v>
      </c>
      <c r="D41" s="67"/>
      <c r="E41" s="67"/>
      <c r="F41" s="68"/>
      <c r="G41" s="67"/>
      <c r="H41" s="68"/>
      <c r="I41" s="67"/>
      <c r="J41" s="47"/>
      <c r="K41" s="47"/>
      <c r="V41" s="264"/>
      <c r="W41" s="265"/>
      <c r="X41" s="265"/>
      <c r="Y41" s="265"/>
      <c r="Z41" s="265"/>
      <c r="AA41" s="265"/>
      <c r="AB41" s="58"/>
      <c r="AC41" s="58"/>
      <c r="AD41" s="58"/>
    </row>
    <row r="42" spans="1:30" ht="18.75">
      <c r="A42" s="67"/>
      <c r="B42" s="68" t="s">
        <v>135</v>
      </c>
      <c r="C42" s="69">
        <v>366.4</v>
      </c>
      <c r="D42" s="67" t="s">
        <v>136</v>
      </c>
      <c r="E42" s="67"/>
      <c r="F42" s="68"/>
      <c r="G42" s="67"/>
      <c r="H42" s="68"/>
      <c r="I42" s="67"/>
      <c r="J42" s="47"/>
      <c r="K42" s="47"/>
      <c r="V42" s="264"/>
      <c r="W42" s="266"/>
      <c r="X42" s="266"/>
      <c r="Y42" s="266"/>
      <c r="Z42" s="265"/>
      <c r="AA42" s="266"/>
      <c r="AB42" s="58"/>
      <c r="AC42" s="58"/>
      <c r="AD42" s="58"/>
    </row>
    <row r="43" spans="1:30" ht="18" customHeight="1">
      <c r="A43" s="67"/>
      <c r="B43" s="68" t="s">
        <v>137</v>
      </c>
      <c r="C43" s="70" t="s">
        <v>184</v>
      </c>
      <c r="D43" s="67" t="s">
        <v>256</v>
      </c>
      <c r="E43" s="67"/>
      <c r="F43" s="67"/>
      <c r="G43" s="68"/>
      <c r="H43" s="68"/>
      <c r="I43" s="67"/>
      <c r="J43" s="47"/>
      <c r="K43" s="47"/>
      <c r="V43" s="264"/>
      <c r="W43" s="266"/>
      <c r="X43" s="266"/>
      <c r="Y43" s="266"/>
      <c r="Z43" s="265"/>
      <c r="AA43" s="267"/>
      <c r="AB43" s="58"/>
      <c r="AC43" s="58"/>
      <c r="AD43" s="58"/>
    </row>
    <row r="44" spans="1:30" ht="18" customHeight="1">
      <c r="A44" s="67"/>
      <c r="B44" s="68"/>
      <c r="C44" s="70"/>
      <c r="D44" s="67"/>
      <c r="E44" s="67"/>
      <c r="F44" s="67"/>
      <c r="G44" s="68"/>
      <c r="H44" s="68"/>
      <c r="I44" s="67"/>
      <c r="J44" s="47"/>
      <c r="K44" s="47"/>
      <c r="V44" s="264"/>
      <c r="W44" s="266"/>
      <c r="X44" s="268"/>
      <c r="Y44" s="268"/>
      <c r="Z44" s="265"/>
      <c r="AA44" s="269"/>
      <c r="AB44" s="58"/>
      <c r="AC44" s="58"/>
      <c r="AD44" s="58"/>
    </row>
    <row r="45" spans="1:30" s="77" customFormat="1" ht="56.25">
      <c r="A45" s="71"/>
      <c r="B45" s="72"/>
      <c r="C45" s="73"/>
      <c r="D45" s="71"/>
      <c r="E45" s="71"/>
      <c r="F45" s="71"/>
      <c r="G45" s="74" t="s">
        <v>140</v>
      </c>
      <c r="H45" s="75" t="s">
        <v>1</v>
      </c>
      <c r="I45" s="75" t="s">
        <v>2</v>
      </c>
      <c r="J45" s="76" t="s">
        <v>141</v>
      </c>
      <c r="K45" s="76" t="s">
        <v>142</v>
      </c>
      <c r="V45" s="264"/>
      <c r="W45" s="266"/>
      <c r="X45" s="266"/>
      <c r="Y45" s="266"/>
      <c r="Z45" s="265"/>
      <c r="AA45" s="267"/>
      <c r="AB45" s="227"/>
      <c r="AC45" s="227"/>
      <c r="AD45" s="227"/>
    </row>
    <row r="46" spans="1:30" ht="18.75">
      <c r="A46" s="67"/>
      <c r="B46" s="68"/>
      <c r="C46" s="70"/>
      <c r="D46" s="67"/>
      <c r="E46" s="67"/>
      <c r="F46" s="67"/>
      <c r="G46" s="78" t="s">
        <v>25</v>
      </c>
      <c r="H46" s="78" t="s">
        <v>25</v>
      </c>
      <c r="I46" s="78" t="s">
        <v>25</v>
      </c>
      <c r="J46" s="79"/>
      <c r="K46" s="79"/>
      <c r="V46" s="264"/>
      <c r="W46" s="266"/>
      <c r="X46" s="266"/>
      <c r="Y46" s="266"/>
      <c r="Z46" s="265"/>
      <c r="AA46" s="267"/>
      <c r="AB46" s="58"/>
      <c r="AC46" s="58"/>
      <c r="AD46" s="58"/>
    </row>
    <row r="47" spans="1:30" ht="33" customHeight="1">
      <c r="A47" s="67"/>
      <c r="B47" s="421" t="s">
        <v>143</v>
      </c>
      <c r="C47" s="421"/>
      <c r="D47" s="421"/>
      <c r="E47" s="421"/>
      <c r="F47" s="421"/>
      <c r="G47" s="80">
        <f>G49+G50</f>
        <v>14.36</v>
      </c>
      <c r="H47" s="337">
        <f>H49+H50</f>
        <v>5261.503999999999</v>
      </c>
      <c r="I47" s="337">
        <f>I49+I50</f>
        <v>4683.669999999999</v>
      </c>
      <c r="J47" s="337">
        <f>J49+J50</f>
        <v>2682.048</v>
      </c>
      <c r="K47" s="337">
        <f>K49+K50</f>
        <v>2001.6219999999994</v>
      </c>
      <c r="L47" s="226" t="s">
        <v>223</v>
      </c>
      <c r="M47" s="226" t="s">
        <v>224</v>
      </c>
      <c r="N47" s="316" t="s">
        <v>233</v>
      </c>
      <c r="O47" s="316" t="s">
        <v>234</v>
      </c>
      <c r="P47" s="316" t="s">
        <v>183</v>
      </c>
      <c r="Q47" s="316" t="s">
        <v>235</v>
      </c>
      <c r="R47" s="316" t="s">
        <v>236</v>
      </c>
      <c r="V47" s="264"/>
      <c r="W47" s="266"/>
      <c r="X47" s="266"/>
      <c r="Y47" s="266"/>
      <c r="Z47" s="265"/>
      <c r="AA47" s="267"/>
      <c r="AB47" s="58"/>
      <c r="AC47" s="58"/>
      <c r="AD47" s="58"/>
    </row>
    <row r="48" spans="1:30" ht="18" customHeight="1">
      <c r="A48" s="67"/>
      <c r="B48" s="422" t="s">
        <v>147</v>
      </c>
      <c r="C48" s="423"/>
      <c r="D48" s="423"/>
      <c r="E48" s="423"/>
      <c r="F48" s="424"/>
      <c r="G48" s="80"/>
      <c r="H48" s="84"/>
      <c r="I48" s="84"/>
      <c r="J48" s="79"/>
      <c r="K48" s="79"/>
      <c r="L48" s="310">
        <v>2461.7599999999998</v>
      </c>
      <c r="M48" s="310">
        <v>3039.5899999999997</v>
      </c>
      <c r="N48" s="225">
        <v>4683.669999999999</v>
      </c>
      <c r="O48" s="225">
        <v>0</v>
      </c>
      <c r="P48" s="225">
        <v>0</v>
      </c>
      <c r="Q48" s="225">
        <v>0</v>
      </c>
      <c r="R48" s="225">
        <v>0</v>
      </c>
      <c r="V48" s="264"/>
      <c r="W48" s="266"/>
      <c r="X48" s="266"/>
      <c r="Y48" s="266"/>
      <c r="Z48" s="265"/>
      <c r="AA48" s="267"/>
      <c r="AB48" s="58"/>
      <c r="AC48" s="58"/>
      <c r="AD48" s="58"/>
    </row>
    <row r="49" spans="1:30" ht="18" customHeight="1">
      <c r="A49" s="67"/>
      <c r="B49" s="425" t="s">
        <v>11</v>
      </c>
      <c r="C49" s="425"/>
      <c r="D49" s="425"/>
      <c r="E49" s="425"/>
      <c r="F49" s="425"/>
      <c r="G49" s="80">
        <f>G59</f>
        <v>7.32</v>
      </c>
      <c r="H49" s="84">
        <f>G49*C42</f>
        <v>2682.048</v>
      </c>
      <c r="I49" s="107">
        <f>H49</f>
        <v>2682.048</v>
      </c>
      <c r="J49" s="82">
        <f>H59</f>
        <v>2682.048</v>
      </c>
      <c r="K49" s="82">
        <f>I49-J49</f>
        <v>0</v>
      </c>
      <c r="V49" s="264"/>
      <c r="W49" s="266"/>
      <c r="X49" s="266"/>
      <c r="Y49" s="266"/>
      <c r="Z49" s="265"/>
      <c r="AA49" s="267"/>
      <c r="AB49" s="58"/>
      <c r="AC49" s="58"/>
      <c r="AD49" s="58"/>
    </row>
    <row r="50" spans="1:30" ht="18.75">
      <c r="A50" s="67"/>
      <c r="B50" s="425" t="s">
        <v>27</v>
      </c>
      <c r="C50" s="425"/>
      <c r="D50" s="425"/>
      <c r="E50" s="425"/>
      <c r="F50" s="425"/>
      <c r="G50" s="80">
        <v>7.04</v>
      </c>
      <c r="H50" s="84">
        <f>G50*C42</f>
        <v>2579.4559999999997</v>
      </c>
      <c r="I50" s="107">
        <f>N48+O48-I49</f>
        <v>2001.6219999999994</v>
      </c>
      <c r="J50" s="82">
        <f>H64</f>
        <v>0</v>
      </c>
      <c r="K50" s="82">
        <f>I50-J50</f>
        <v>2001.6219999999994</v>
      </c>
      <c r="V50" s="264"/>
      <c r="W50" s="266"/>
      <c r="X50" s="266"/>
      <c r="Y50" s="266"/>
      <c r="Z50" s="265"/>
      <c r="AA50" s="267"/>
      <c r="AB50" s="58"/>
      <c r="AC50" s="58"/>
      <c r="AD50" s="58"/>
    </row>
    <row r="51" spans="1:30" ht="39" customHeight="1">
      <c r="A51" s="67"/>
      <c r="B51" s="47"/>
      <c r="C51" s="47"/>
      <c r="D51" s="47"/>
      <c r="E51" s="47"/>
      <c r="F51" s="47"/>
      <c r="G51" s="47"/>
      <c r="H51" s="47"/>
      <c r="I51" s="47"/>
      <c r="J51" s="47"/>
      <c r="K51" s="47"/>
      <c r="V51" s="264"/>
      <c r="W51" s="266"/>
      <c r="X51" s="266"/>
      <c r="Y51" s="266"/>
      <c r="Z51" s="265"/>
      <c r="AA51" s="267"/>
      <c r="AB51" s="58"/>
      <c r="AC51" s="58"/>
      <c r="AD51" s="58"/>
    </row>
    <row r="52" spans="1:30" ht="18" customHeight="1">
      <c r="A52" s="47"/>
      <c r="B52" s="68"/>
      <c r="C52" s="70"/>
      <c r="D52" s="67"/>
      <c r="E52" s="67"/>
      <c r="F52" s="67"/>
      <c r="G52" s="140" t="s">
        <v>178</v>
      </c>
      <c r="H52" s="140" t="s">
        <v>1</v>
      </c>
      <c r="I52" s="140" t="s">
        <v>2</v>
      </c>
      <c r="J52" s="141" t="s">
        <v>179</v>
      </c>
      <c r="K52" s="141" t="s">
        <v>221</v>
      </c>
      <c r="V52" s="264"/>
      <c r="W52" s="266"/>
      <c r="X52" s="266"/>
      <c r="Y52" s="266"/>
      <c r="Z52" s="265"/>
      <c r="AA52" s="267"/>
      <c r="AB52" s="58"/>
      <c r="AC52" s="58"/>
      <c r="AD52" s="58"/>
    </row>
    <row r="53" spans="2:30" s="49" customFormat="1" ht="18" customHeight="1">
      <c r="B53" s="426" t="s">
        <v>177</v>
      </c>
      <c r="C53" s="426"/>
      <c r="D53" s="426"/>
      <c r="E53" s="426"/>
      <c r="F53" s="455"/>
      <c r="G53" s="140">
        <f>'12 16 г'!J53</f>
        <v>-1.8474111129762605E-13</v>
      </c>
      <c r="H53" s="140">
        <f>P48</f>
        <v>0</v>
      </c>
      <c r="I53" s="140">
        <f>Q48</f>
        <v>0</v>
      </c>
      <c r="J53" s="139">
        <f>G53+H53-I53</f>
        <v>-1.8474111129762605E-13</v>
      </c>
      <c r="K53" s="139">
        <f>I53</f>
        <v>0</v>
      </c>
      <c r="L53" s="317"/>
      <c r="V53" s="270"/>
      <c r="W53" s="271"/>
      <c r="X53" s="271"/>
      <c r="Y53" s="271"/>
      <c r="Z53" s="271"/>
      <c r="AA53" s="271"/>
      <c r="AB53" s="52"/>
      <c r="AC53" s="52"/>
      <c r="AD53" s="52"/>
    </row>
    <row r="54" spans="1:30" ht="18" customHeight="1">
      <c r="A54" s="47"/>
      <c r="B54" s="90"/>
      <c r="C54" s="90"/>
      <c r="D54" s="167"/>
      <c r="E54" s="167"/>
      <c r="F54" s="167"/>
      <c r="G54" s="91"/>
      <c r="H54" s="92"/>
      <c r="I54" s="92"/>
      <c r="J54" s="93"/>
      <c r="K54" s="244"/>
      <c r="V54" s="58"/>
      <c r="W54" s="58"/>
      <c r="X54" s="58"/>
      <c r="Y54" s="58"/>
      <c r="Z54" s="58"/>
      <c r="AA54" s="58"/>
      <c r="AB54" s="58"/>
      <c r="AC54" s="58"/>
      <c r="AD54" s="58"/>
    </row>
    <row r="55" spans="1:30" ht="38.25" customHeight="1">
      <c r="A55" s="47"/>
      <c r="B55" s="68"/>
      <c r="C55" s="70"/>
      <c r="D55" s="67"/>
      <c r="E55" s="67"/>
      <c r="F55" s="67"/>
      <c r="G55" s="68"/>
      <c r="H55" s="68"/>
      <c r="I55" s="67"/>
      <c r="J55" s="47"/>
      <c r="K55" s="47"/>
      <c r="V55" s="58"/>
      <c r="W55" s="58"/>
      <c r="X55" s="58"/>
      <c r="Y55" s="58"/>
      <c r="Z55" s="58"/>
      <c r="AA55" s="58"/>
      <c r="AB55" s="58"/>
      <c r="AC55" s="58"/>
      <c r="AD55" s="58"/>
    </row>
    <row r="56" spans="1:11" ht="18.75">
      <c r="A56" s="67"/>
      <c r="B56" s="47"/>
      <c r="C56" s="95"/>
      <c r="D56" s="96"/>
      <c r="E56" s="96"/>
      <c r="F56" s="96"/>
      <c r="G56" s="97" t="s">
        <v>140</v>
      </c>
      <c r="H56" s="97" t="s">
        <v>149</v>
      </c>
      <c r="I56" s="67"/>
      <c r="J56" s="47"/>
      <c r="K56" s="47"/>
    </row>
    <row r="57" spans="1:11" ht="18.75">
      <c r="A57" s="67"/>
      <c r="B57" s="47"/>
      <c r="C57" s="95"/>
      <c r="D57" s="96"/>
      <c r="E57" s="96"/>
      <c r="F57" s="96"/>
      <c r="G57" s="78" t="s">
        <v>25</v>
      </c>
      <c r="H57" s="78" t="s">
        <v>25</v>
      </c>
      <c r="I57" s="67"/>
      <c r="J57" s="47"/>
      <c r="K57" s="47"/>
    </row>
    <row r="58" spans="1:12" ht="36.75" customHeight="1">
      <c r="A58" s="98" t="s">
        <v>150</v>
      </c>
      <c r="B58" s="456" t="s">
        <v>176</v>
      </c>
      <c r="C58" s="457"/>
      <c r="D58" s="457"/>
      <c r="E58" s="457"/>
      <c r="F58" s="457"/>
      <c r="G58" s="50"/>
      <c r="H58" s="81">
        <f>ROUND(H59+H64,2)</f>
        <v>2682.05</v>
      </c>
      <c r="I58" s="67"/>
      <c r="J58" s="47"/>
      <c r="K58" s="47"/>
      <c r="L58" s="354"/>
    </row>
    <row r="59" spans="1:12" ht="18.75">
      <c r="A59" s="100" t="s">
        <v>152</v>
      </c>
      <c r="B59" s="428" t="s">
        <v>153</v>
      </c>
      <c r="C59" s="429"/>
      <c r="D59" s="429"/>
      <c r="E59" s="429"/>
      <c r="F59" s="430"/>
      <c r="G59" s="318">
        <f>G60+G61+G62+G63</f>
        <v>7.32</v>
      </c>
      <c r="H59" s="415">
        <f>SUM(H60:H63)</f>
        <v>2682.048</v>
      </c>
      <c r="I59" s="67"/>
      <c r="J59" s="47"/>
      <c r="K59" s="47"/>
      <c r="L59" s="354"/>
    </row>
    <row r="60" spans="1:12" ht="34.5" customHeight="1">
      <c r="A60" s="413" t="s">
        <v>154</v>
      </c>
      <c r="B60" s="431" t="s">
        <v>155</v>
      </c>
      <c r="C60" s="432"/>
      <c r="D60" s="432"/>
      <c r="E60" s="432"/>
      <c r="F60" s="432"/>
      <c r="G60" s="414">
        <v>1.53</v>
      </c>
      <c r="H60" s="415">
        <f>G60*C$42</f>
        <v>560.592</v>
      </c>
      <c r="I60" s="67"/>
      <c r="J60" s="47"/>
      <c r="K60" s="106"/>
      <c r="L60" s="354"/>
    </row>
    <row r="61" spans="1:12" ht="34.5" customHeight="1">
      <c r="A61" s="324" t="s">
        <v>156</v>
      </c>
      <c r="B61" s="465" t="s">
        <v>157</v>
      </c>
      <c r="C61" s="466"/>
      <c r="D61" s="466"/>
      <c r="E61" s="466"/>
      <c r="F61" s="467"/>
      <c r="G61" s="325">
        <v>2.3</v>
      </c>
      <c r="H61" s="415">
        <f>G61*C$42</f>
        <v>842.7199999999999</v>
      </c>
      <c r="I61" s="67"/>
      <c r="J61" s="47"/>
      <c r="K61" s="47"/>
      <c r="L61" s="354"/>
    </row>
    <row r="62" spans="1:13" ht="34.5" customHeight="1">
      <c r="A62" s="324" t="s">
        <v>158</v>
      </c>
      <c r="B62" s="465" t="s">
        <v>159</v>
      </c>
      <c r="C62" s="466"/>
      <c r="D62" s="466"/>
      <c r="E62" s="466"/>
      <c r="F62" s="467"/>
      <c r="G62" s="325">
        <v>1.49</v>
      </c>
      <c r="H62" s="415">
        <f>G62*C$42</f>
        <v>545.9359999999999</v>
      </c>
      <c r="I62" s="67"/>
      <c r="J62" s="47"/>
      <c r="K62" s="47"/>
      <c r="L62" s="354"/>
      <c r="M62" s="354"/>
    </row>
    <row r="63" spans="1:12" ht="18.75" customHeight="1">
      <c r="A63" s="413" t="s">
        <v>160</v>
      </c>
      <c r="B63" s="434" t="s">
        <v>161</v>
      </c>
      <c r="C63" s="434"/>
      <c r="D63" s="434"/>
      <c r="E63" s="434"/>
      <c r="F63" s="434"/>
      <c r="G63" s="97">
        <v>2</v>
      </c>
      <c r="H63" s="415">
        <f>G63*C$42</f>
        <v>732.8</v>
      </c>
      <c r="I63" s="67"/>
      <c r="J63" s="47"/>
      <c r="K63" s="47"/>
      <c r="L63" s="354"/>
    </row>
    <row r="64" spans="1:12" ht="18.75">
      <c r="A64" s="81" t="s">
        <v>162</v>
      </c>
      <c r="B64" s="437" t="s">
        <v>163</v>
      </c>
      <c r="C64" s="438"/>
      <c r="D64" s="438"/>
      <c r="E64" s="438"/>
      <c r="F64" s="438"/>
      <c r="G64" s="81"/>
      <c r="H64" s="81">
        <f>SUM(H65:H68)</f>
        <v>0</v>
      </c>
      <c r="I64" s="67"/>
      <c r="J64" s="47"/>
      <c r="K64" s="47"/>
      <c r="L64" s="354"/>
    </row>
    <row r="65" spans="1:11" ht="18.75" customHeight="1">
      <c r="A65" s="108"/>
      <c r="B65" s="439" t="s">
        <v>182</v>
      </c>
      <c r="C65" s="432"/>
      <c r="D65" s="432"/>
      <c r="E65" s="432"/>
      <c r="F65" s="432"/>
      <c r="G65" s="109"/>
      <c r="H65" s="109"/>
      <c r="I65" s="67"/>
      <c r="J65" s="47"/>
      <c r="K65" s="47"/>
    </row>
    <row r="66" spans="1:11" ht="18.75" customHeight="1">
      <c r="A66" s="108"/>
      <c r="B66" s="468"/>
      <c r="C66" s="441"/>
      <c r="D66" s="441"/>
      <c r="E66" s="441"/>
      <c r="F66" s="442"/>
      <c r="G66" s="107"/>
      <c r="H66" s="110"/>
      <c r="I66" s="67"/>
      <c r="J66" s="47"/>
      <c r="K66" s="47"/>
    </row>
    <row r="67" spans="1:11" ht="15" customHeight="1">
      <c r="A67" s="108"/>
      <c r="B67" s="440"/>
      <c r="C67" s="441"/>
      <c r="D67" s="441"/>
      <c r="E67" s="441"/>
      <c r="F67" s="442"/>
      <c r="G67" s="107"/>
      <c r="H67" s="110"/>
      <c r="I67" s="67"/>
      <c r="J67" s="47"/>
      <c r="K67" s="47"/>
    </row>
    <row r="68" spans="1:11" ht="18.75" customHeight="1">
      <c r="A68" s="108"/>
      <c r="B68" s="440"/>
      <c r="C68" s="441"/>
      <c r="D68" s="441"/>
      <c r="E68" s="441"/>
      <c r="F68" s="442"/>
      <c r="G68" s="107"/>
      <c r="H68" s="110"/>
      <c r="I68" s="67"/>
      <c r="J68" s="47"/>
      <c r="K68" s="47"/>
    </row>
    <row r="69" spans="1:11" ht="18.75">
      <c r="A69" s="108"/>
      <c r="B69" s="111"/>
      <c r="C69" s="112"/>
      <c r="D69" s="112"/>
      <c r="E69" s="112"/>
      <c r="F69" s="112"/>
      <c r="G69" s="114"/>
      <c r="H69" s="67"/>
      <c r="I69" s="67"/>
      <c r="J69" s="47"/>
      <c r="K69" s="47"/>
    </row>
    <row r="70" spans="1:11" ht="18.75">
      <c r="A70" s="108"/>
      <c r="B70" s="111"/>
      <c r="C70" s="112"/>
      <c r="D70" s="112"/>
      <c r="E70" s="112"/>
      <c r="F70" s="112"/>
      <c r="G70" s="443" t="s">
        <v>27</v>
      </c>
      <c r="H70" s="444"/>
      <c r="I70" s="452" t="s">
        <v>148</v>
      </c>
      <c r="J70" s="444"/>
      <c r="K70" s="47"/>
    </row>
    <row r="71" spans="1:11" ht="18.75">
      <c r="A71" s="108"/>
      <c r="B71" s="111"/>
      <c r="C71" s="112"/>
      <c r="D71" s="112"/>
      <c r="E71" s="112"/>
      <c r="F71" s="112"/>
      <c r="G71" s="453" t="s">
        <v>25</v>
      </c>
      <c r="H71" s="454"/>
      <c r="I71" s="453" t="s">
        <v>25</v>
      </c>
      <c r="J71" s="454"/>
      <c r="K71" s="47"/>
    </row>
    <row r="72" spans="1:13" s="58" customFormat="1" ht="18.75">
      <c r="A72" s="108"/>
      <c r="B72" s="461" t="s">
        <v>228</v>
      </c>
      <c r="C72" s="462"/>
      <c r="D72" s="462"/>
      <c r="E72" s="462"/>
      <c r="F72" s="463"/>
      <c r="G72" s="435">
        <f>'12 16 г'!G73:H73</f>
        <v>-35329.82000000002</v>
      </c>
      <c r="H72" s="447"/>
      <c r="I72" s="435">
        <f>'12 16 г'!I73:J73</f>
        <v>0</v>
      </c>
      <c r="J72" s="447"/>
      <c r="K72" s="55"/>
      <c r="L72" s="115" t="s">
        <v>168</v>
      </c>
      <c r="M72" s="115" t="s">
        <v>169</v>
      </c>
    </row>
    <row r="73" spans="1:13" ht="18.75">
      <c r="A73" s="68"/>
      <c r="B73" s="461" t="s">
        <v>229</v>
      </c>
      <c r="C73" s="462"/>
      <c r="D73" s="462"/>
      <c r="E73" s="462"/>
      <c r="F73" s="463"/>
      <c r="G73" s="435">
        <f>G72+I47-H58+K53</f>
        <v>-33328.200000000026</v>
      </c>
      <c r="H73" s="447"/>
      <c r="I73" s="448">
        <f>I72+I53-K53</f>
        <v>0</v>
      </c>
      <c r="J73" s="447"/>
      <c r="K73" s="47"/>
      <c r="L73" s="85">
        <f>G73</f>
        <v>-33328.200000000026</v>
      </c>
      <c r="M73" s="85">
        <f>I73</f>
        <v>0</v>
      </c>
    </row>
    <row r="74" spans="1:11" ht="18.75">
      <c r="A74" s="67"/>
      <c r="B74" s="67"/>
      <c r="C74" s="67"/>
      <c r="D74" s="67"/>
      <c r="E74" s="67"/>
      <c r="F74" s="67"/>
      <c r="G74" s="69"/>
      <c r="H74" s="69"/>
      <c r="I74" s="67"/>
      <c r="J74" s="47"/>
      <c r="K74" s="47"/>
    </row>
    <row r="75" spans="1:17" ht="4.5" customHeight="1">
      <c r="A75" s="67"/>
      <c r="B75" s="47"/>
      <c r="C75" s="47"/>
      <c r="D75" s="47"/>
      <c r="E75" s="47"/>
      <c r="F75" s="47"/>
      <c r="G75" s="116"/>
      <c r="H75" s="117" t="s">
        <v>171</v>
      </c>
      <c r="I75" s="67"/>
      <c r="J75" s="47"/>
      <c r="K75" s="47"/>
      <c r="L75" s="459"/>
      <c r="M75" s="460"/>
      <c r="N75" s="460"/>
      <c r="O75" s="460"/>
      <c r="P75" s="460"/>
      <c r="Q75" s="460"/>
    </row>
    <row r="76" spans="1:17" ht="18.75">
      <c r="A76" s="67"/>
      <c r="B76" s="111"/>
      <c r="C76" s="112"/>
      <c r="D76" s="112"/>
      <c r="E76" s="112"/>
      <c r="F76" s="112"/>
      <c r="G76" s="453" t="s">
        <v>25</v>
      </c>
      <c r="H76" s="454"/>
      <c r="I76" s="453" t="s">
        <v>25</v>
      </c>
      <c r="J76" s="454"/>
      <c r="K76" s="47"/>
      <c r="L76" s="184"/>
      <c r="M76" s="185"/>
      <c r="N76" s="185"/>
      <c r="O76" s="185"/>
      <c r="P76" s="185"/>
      <c r="Q76" s="185"/>
    </row>
    <row r="77" spans="1:17" ht="18.75">
      <c r="A77" s="67"/>
      <c r="B77" s="445" t="s">
        <v>227</v>
      </c>
      <c r="C77" s="438"/>
      <c r="D77" s="438"/>
      <c r="E77" s="438"/>
      <c r="F77" s="446"/>
      <c r="G77" s="435">
        <f>L48</f>
        <v>2461.7599999999998</v>
      </c>
      <c r="H77" s="447"/>
      <c r="I77" s="435">
        <f>M48</f>
        <v>3039.5899999999997</v>
      </c>
      <c r="J77" s="447"/>
      <c r="K77" s="47"/>
      <c r="L77" s="222" t="s">
        <v>225</v>
      </c>
      <c r="M77" s="223">
        <f>G77+H47-I47-I77+M78</f>
        <v>0.00400000000036016</v>
      </c>
      <c r="N77" s="185"/>
      <c r="O77" s="185"/>
      <c r="P77" s="185"/>
      <c r="Q77" s="185"/>
    </row>
    <row r="78" spans="1:17" ht="18.75">
      <c r="A78" s="67"/>
      <c r="B78" s="47"/>
      <c r="C78" s="47"/>
      <c r="D78" s="47"/>
      <c r="E78" s="47"/>
      <c r="F78" s="47"/>
      <c r="G78" s="47"/>
      <c r="H78" s="67"/>
      <c r="I78" s="67"/>
      <c r="J78" s="47"/>
      <c r="K78" s="47"/>
      <c r="L78" s="227" t="s">
        <v>226</v>
      </c>
      <c r="M78" s="185">
        <v>0</v>
      </c>
      <c r="N78" s="185"/>
      <c r="O78" s="185"/>
      <c r="P78" s="185"/>
      <c r="Q78" s="185"/>
    </row>
    <row r="79" spans="1:17" ht="18.75">
      <c r="A79" s="221" t="s">
        <v>242</v>
      </c>
      <c r="B79" s="47"/>
      <c r="C79" s="47"/>
      <c r="D79" s="47"/>
      <c r="E79" s="47"/>
      <c r="F79" s="47"/>
      <c r="G79" s="47"/>
      <c r="H79" s="67"/>
      <c r="I79" s="67"/>
      <c r="J79" s="47"/>
      <c r="K79" s="47"/>
      <c r="L79" s="184"/>
      <c r="M79" s="185"/>
      <c r="N79" s="185"/>
      <c r="O79" s="185"/>
      <c r="P79" s="185"/>
      <c r="Q79" s="185"/>
    </row>
    <row r="80" spans="1:17" ht="18.75">
      <c r="A80" s="187" t="s">
        <v>238</v>
      </c>
      <c r="B80" s="47"/>
      <c r="C80" s="47"/>
      <c r="D80" s="47"/>
      <c r="E80" s="47"/>
      <c r="F80" s="47"/>
      <c r="G80" s="47"/>
      <c r="H80" s="67"/>
      <c r="I80" s="228" t="s">
        <v>31</v>
      </c>
      <c r="J80" s="47"/>
      <c r="K80" s="47"/>
      <c r="L80" s="184"/>
      <c r="M80" s="185"/>
      <c r="N80" s="185"/>
      <c r="O80" s="186"/>
      <c r="P80" s="186"/>
      <c r="Q80" s="185"/>
    </row>
    <row r="81" spans="1:17" ht="18.75">
      <c r="A81" s="187" t="s">
        <v>213</v>
      </c>
      <c r="B81" s="47"/>
      <c r="C81" s="47"/>
      <c r="D81" s="47"/>
      <c r="E81" s="47"/>
      <c r="G81" s="47"/>
      <c r="H81" s="67"/>
      <c r="I81" s="228" t="s">
        <v>173</v>
      </c>
      <c r="J81" s="47"/>
      <c r="L81" s="184"/>
      <c r="M81" s="185"/>
      <c r="N81" s="185"/>
      <c r="O81" s="185"/>
      <c r="P81" s="185"/>
      <c r="Q81" s="185"/>
    </row>
    <row r="82" spans="8:17" ht="18.75">
      <c r="H82" s="47"/>
      <c r="I82" s="47"/>
      <c r="J82" s="47"/>
      <c r="K82" s="47"/>
      <c r="L82" s="184"/>
      <c r="M82" s="128"/>
      <c r="N82" s="58"/>
      <c r="O82" s="58"/>
      <c r="P82" s="58"/>
      <c r="Q82" s="128"/>
    </row>
    <row r="83" spans="1:17" ht="18.7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58"/>
      <c r="M83" s="128"/>
      <c r="N83" s="58"/>
      <c r="O83" s="58"/>
      <c r="P83" s="58"/>
      <c r="Q83" s="58"/>
    </row>
  </sheetData>
  <sheetProtection password="ECC7" sheet="1" formatCells="0" formatColumns="0" formatRows="0" insertColumns="0" insertRows="0" insertHyperlinks="0" deleteColumns="0" deleteRows="0" sort="0" autoFilter="0" pivotTables="0"/>
  <mergeCells count="35">
    <mergeCell ref="C14:D15"/>
    <mergeCell ref="A35:K36"/>
    <mergeCell ref="W39:AA39"/>
    <mergeCell ref="B47:F47"/>
    <mergeCell ref="B48:F48"/>
    <mergeCell ref="B49:F49"/>
    <mergeCell ref="B50:F50"/>
    <mergeCell ref="B53:F53"/>
    <mergeCell ref="B58:F58"/>
    <mergeCell ref="B59:F59"/>
    <mergeCell ref="B60:F60"/>
    <mergeCell ref="B61:F61"/>
    <mergeCell ref="I72:J72"/>
    <mergeCell ref="B62:F62"/>
    <mergeCell ref="B63:F63"/>
    <mergeCell ref="B64:F64"/>
    <mergeCell ref="B65:F65"/>
    <mergeCell ref="B66:F66"/>
    <mergeCell ref="B67:F67"/>
    <mergeCell ref="L75:Q75"/>
    <mergeCell ref="G76:H76"/>
    <mergeCell ref="I76:J76"/>
    <mergeCell ref="B68:F68"/>
    <mergeCell ref="G70:H70"/>
    <mergeCell ref="I70:J70"/>
    <mergeCell ref="G71:H71"/>
    <mergeCell ref="I71:J71"/>
    <mergeCell ref="B72:F72"/>
    <mergeCell ref="G72:H72"/>
    <mergeCell ref="B77:F77"/>
    <mergeCell ref="G77:H77"/>
    <mergeCell ref="I77:J77"/>
    <mergeCell ref="B73:F73"/>
    <mergeCell ref="G73:H73"/>
    <mergeCell ref="I73:J73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76"/>
  <sheetViews>
    <sheetView zoomScalePageLayoutView="0" workbookViewId="0" topLeftCell="A31">
      <selection activeCell="Y80" sqref="Y80"/>
    </sheetView>
  </sheetViews>
  <sheetFormatPr defaultColWidth="9.140625" defaultRowHeight="15"/>
  <cols>
    <col min="1" max="4" width="9.140625" style="1" customWidth="1"/>
    <col min="5" max="5" width="12.140625" style="1" customWidth="1"/>
    <col min="6" max="6" width="16.00390625" style="1" customWidth="1"/>
    <col min="7" max="7" width="9.140625" style="1" customWidth="1"/>
    <col min="8" max="8" width="12.28125" style="1" customWidth="1"/>
    <col min="9" max="9" width="8.140625" style="1" customWidth="1"/>
    <col min="10" max="16384" width="9.140625" style="1" customWidth="1"/>
  </cols>
  <sheetData>
    <row r="2" spans="2:6" ht="15">
      <c r="B2" s="1" t="s">
        <v>48</v>
      </c>
      <c r="D2" s="2" t="s">
        <v>109</v>
      </c>
      <c r="F2" s="2" t="s">
        <v>49</v>
      </c>
    </row>
    <row r="5" spans="1:8" ht="15">
      <c r="A5" s="3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/>
    </row>
    <row r="6" spans="1:8" ht="15">
      <c r="A6" s="3"/>
      <c r="B6" s="3" t="s">
        <v>6</v>
      </c>
      <c r="C6" s="3"/>
      <c r="D6" s="3"/>
      <c r="E6" s="3" t="s">
        <v>7</v>
      </c>
      <c r="F6" s="3" t="s">
        <v>8</v>
      </c>
      <c r="G6" s="3" t="s">
        <v>9</v>
      </c>
      <c r="H6" s="3"/>
    </row>
    <row r="7" spans="1:8" ht="15">
      <c r="A7" s="3" t="s">
        <v>10</v>
      </c>
      <c r="B7" s="4">
        <v>0</v>
      </c>
      <c r="C7" s="4">
        <v>0</v>
      </c>
      <c r="D7" s="4">
        <v>0</v>
      </c>
      <c r="E7" s="3"/>
      <c r="F7" s="4">
        <f>D7</f>
        <v>0</v>
      </c>
      <c r="G7" s="4">
        <f>B7+C7-F7</f>
        <v>0</v>
      </c>
      <c r="H7" s="3"/>
    </row>
    <row r="8" spans="1:8" ht="15">
      <c r="A8" s="3" t="s">
        <v>11</v>
      </c>
      <c r="B8" s="4">
        <v>2330.01</v>
      </c>
      <c r="C8" s="4">
        <v>3878.1</v>
      </c>
      <c r="D8" s="4">
        <v>3465.86</v>
      </c>
      <c r="E8" s="3"/>
      <c r="F8" s="4">
        <f>D8</f>
        <v>3465.86</v>
      </c>
      <c r="G8" s="4">
        <v>2742.25</v>
      </c>
      <c r="H8" s="3"/>
    </row>
    <row r="9" spans="1:8" ht="15">
      <c r="A9" s="3" t="s">
        <v>12</v>
      </c>
      <c r="B9" s="3"/>
      <c r="C9" s="4">
        <f>SUM(C7:C8)</f>
        <v>3878.1</v>
      </c>
      <c r="D9" s="3"/>
      <c r="E9" s="3"/>
      <c r="F9" s="4">
        <f>SUM(F7:F8)</f>
        <v>3465.86</v>
      </c>
      <c r="G9" s="3"/>
      <c r="H9" s="3"/>
    </row>
    <row r="11" ht="15.75" thickBot="1"/>
    <row r="12" spans="1:15" ht="15">
      <c r="A12" s="35"/>
      <c r="B12" s="36" t="s">
        <v>13</v>
      </c>
      <c r="C12" s="36" t="s">
        <v>14</v>
      </c>
      <c r="D12" s="36"/>
      <c r="E12" s="36"/>
      <c r="F12" s="36"/>
      <c r="G12" s="36"/>
      <c r="H12" s="37"/>
      <c r="I12" s="9"/>
      <c r="J12" s="9"/>
      <c r="K12" s="9"/>
      <c r="L12" s="9"/>
      <c r="M12" s="9"/>
      <c r="N12" s="9"/>
      <c r="O12" s="9"/>
    </row>
    <row r="13" spans="1:15" ht="15.75" thickBot="1">
      <c r="A13" s="38"/>
      <c r="B13" s="39"/>
      <c r="C13" s="40" t="s">
        <v>62</v>
      </c>
      <c r="D13" s="40"/>
      <c r="E13" s="40"/>
      <c r="F13" s="39"/>
      <c r="G13" s="39" t="s">
        <v>105</v>
      </c>
      <c r="H13" s="41" t="s">
        <v>17</v>
      </c>
      <c r="I13" s="9"/>
      <c r="J13" s="9"/>
      <c r="K13" s="9"/>
      <c r="L13" s="9"/>
      <c r="M13" s="9"/>
      <c r="N13" s="9"/>
      <c r="O13" s="9"/>
    </row>
    <row r="14" spans="1:15" ht="15">
      <c r="A14" s="25"/>
      <c r="B14" s="34"/>
      <c r="C14" s="34"/>
      <c r="D14" s="34"/>
      <c r="E14" s="25"/>
      <c r="F14" s="25"/>
      <c r="G14" s="25"/>
      <c r="H14" s="25"/>
      <c r="I14" s="9"/>
      <c r="J14" s="9"/>
      <c r="K14" s="9"/>
      <c r="L14" s="9"/>
      <c r="M14" s="9"/>
      <c r="N14" s="9"/>
      <c r="O14" s="9"/>
    </row>
    <row r="15" spans="1:15" ht="15">
      <c r="A15" s="3"/>
      <c r="B15" s="3"/>
      <c r="C15" s="3"/>
      <c r="D15" s="3"/>
      <c r="E15" s="3"/>
      <c r="F15" s="3"/>
      <c r="G15" s="3"/>
      <c r="H15" s="14"/>
      <c r="I15" s="9"/>
      <c r="J15" s="9"/>
      <c r="K15" s="9"/>
      <c r="L15" s="9"/>
      <c r="M15" s="9"/>
      <c r="N15" s="9"/>
      <c r="O15" s="9"/>
    </row>
    <row r="16" spans="1:15" ht="15">
      <c r="A16" s="3"/>
      <c r="B16" s="12" t="s">
        <v>63</v>
      </c>
      <c r="C16" s="13"/>
      <c r="D16" s="13"/>
      <c r="E16" s="3"/>
      <c r="F16" s="3">
        <v>363.8</v>
      </c>
      <c r="G16" s="3">
        <v>7.55</v>
      </c>
      <c r="H16" s="3">
        <f>F16*G16</f>
        <v>2746.69</v>
      </c>
      <c r="I16" s="9"/>
      <c r="J16" s="9"/>
      <c r="K16" s="9"/>
      <c r="L16" s="9"/>
      <c r="M16" s="9"/>
      <c r="N16" s="9"/>
      <c r="O16" s="9"/>
    </row>
    <row r="17" spans="1:15" ht="15">
      <c r="A17" s="3"/>
      <c r="B17" s="12" t="s">
        <v>64</v>
      </c>
      <c r="C17" s="13"/>
      <c r="D17" s="13"/>
      <c r="E17" s="3"/>
      <c r="F17" s="3"/>
      <c r="G17" s="3"/>
      <c r="H17" s="3"/>
      <c r="I17" s="9"/>
      <c r="J17" s="9"/>
      <c r="K17" s="9"/>
      <c r="L17" s="9"/>
      <c r="M17" s="9"/>
      <c r="N17" s="9"/>
      <c r="O17" s="9"/>
    </row>
    <row r="18" spans="1:15" ht="15">
      <c r="A18" s="3"/>
      <c r="B18" s="12" t="s">
        <v>65</v>
      </c>
      <c r="C18" s="12" t="s">
        <v>66</v>
      </c>
      <c r="D18" s="13"/>
      <c r="E18" s="3"/>
      <c r="F18" s="3"/>
      <c r="G18" s="3"/>
      <c r="H18" s="3"/>
      <c r="I18" s="9"/>
      <c r="J18" s="9"/>
      <c r="K18" s="9"/>
      <c r="L18" s="9"/>
      <c r="M18" s="9"/>
      <c r="N18" s="9"/>
      <c r="O18" s="9"/>
    </row>
    <row r="19" spans="1:15" ht="15">
      <c r="A19" s="3"/>
      <c r="B19" s="12" t="s">
        <v>67</v>
      </c>
      <c r="C19" s="13"/>
      <c r="D19" s="13"/>
      <c r="E19" s="3"/>
      <c r="F19" s="3"/>
      <c r="G19" s="3"/>
      <c r="H19" s="3"/>
      <c r="I19" s="9"/>
      <c r="J19" s="9"/>
      <c r="K19" s="9"/>
      <c r="L19" s="9"/>
      <c r="M19" s="9"/>
      <c r="N19" s="9"/>
      <c r="O19" s="9"/>
    </row>
    <row r="20" spans="1:15" ht="15">
      <c r="A20" s="3"/>
      <c r="B20" s="3"/>
      <c r="C20" s="3"/>
      <c r="D20" s="3"/>
      <c r="E20" s="3"/>
      <c r="F20" s="3"/>
      <c r="G20" s="3"/>
      <c r="H20" s="3"/>
      <c r="I20" s="9"/>
      <c r="J20" s="9"/>
      <c r="K20" s="9"/>
      <c r="L20" s="9"/>
      <c r="M20" s="9"/>
      <c r="N20" s="9"/>
      <c r="O20" s="9"/>
    </row>
    <row r="21" spans="1:15" ht="15">
      <c r="A21" s="3"/>
      <c r="B21" s="3"/>
      <c r="C21" s="3"/>
      <c r="D21" s="3"/>
      <c r="E21" s="3"/>
      <c r="F21" s="3"/>
      <c r="G21" s="6" t="s">
        <v>18</v>
      </c>
      <c r="H21" s="7">
        <f>SUM(H14:H20)</f>
        <v>2746.69</v>
      </c>
      <c r="I21" s="9"/>
      <c r="J21" s="9"/>
      <c r="K21" s="9"/>
      <c r="L21" s="9"/>
      <c r="M21" s="9"/>
      <c r="N21" s="9"/>
      <c r="O21" s="9"/>
    </row>
    <row r="22" spans="1:15" ht="15">
      <c r="A22" s="3"/>
      <c r="B22" s="3"/>
      <c r="C22" s="3"/>
      <c r="D22" s="3"/>
      <c r="E22" s="3"/>
      <c r="F22" s="3"/>
      <c r="G22" s="3"/>
      <c r="H22" s="3"/>
      <c r="I22" s="9"/>
      <c r="J22" s="9"/>
      <c r="K22" s="9"/>
      <c r="L22" s="9"/>
      <c r="M22" s="9"/>
      <c r="N22" s="9"/>
      <c r="O22" s="9"/>
    </row>
    <row r="26" spans="5:8" ht="18.75">
      <c r="E26" s="19"/>
      <c r="F26" s="19"/>
      <c r="G26" s="19"/>
      <c r="H26" s="19"/>
    </row>
    <row r="27" spans="3:8" ht="18.75">
      <c r="C27" s="20">
        <v>363.8</v>
      </c>
      <c r="D27" s="19" t="s">
        <v>21</v>
      </c>
      <c r="E27" s="19"/>
      <c r="F27" s="19" t="s">
        <v>70</v>
      </c>
      <c r="G27" s="19"/>
      <c r="H27" s="19"/>
    </row>
    <row r="28" spans="3:7" ht="18.75">
      <c r="C28" s="20">
        <v>363.8</v>
      </c>
      <c r="D28" s="19" t="s">
        <v>37</v>
      </c>
      <c r="E28" s="19"/>
      <c r="F28" s="19" t="s">
        <v>110</v>
      </c>
      <c r="G28" s="19"/>
    </row>
    <row r="29" spans="3:16" ht="15">
      <c r="C29" s="3" t="s">
        <v>22</v>
      </c>
      <c r="D29" s="3" t="s">
        <v>23</v>
      </c>
      <c r="E29" s="3"/>
      <c r="F29" s="3"/>
      <c r="G29" s="3" t="s">
        <v>85</v>
      </c>
      <c r="H29" s="3" t="s">
        <v>24</v>
      </c>
      <c r="I29" s="3"/>
      <c r="L29" s="9"/>
      <c r="M29" s="9"/>
      <c r="N29" s="9"/>
      <c r="O29" s="9"/>
      <c r="P29" s="9"/>
    </row>
    <row r="30" spans="3:16" ht="18.75" customHeight="1">
      <c r="C30" s="22">
        <v>1</v>
      </c>
      <c r="D30" s="43" t="s">
        <v>106</v>
      </c>
      <c r="E30" s="44"/>
      <c r="F30" s="44"/>
      <c r="G30" s="11">
        <v>10.66</v>
      </c>
      <c r="H30" s="11">
        <v>3878.1</v>
      </c>
      <c r="I30" s="11"/>
      <c r="L30" s="9"/>
      <c r="M30" s="9"/>
      <c r="N30" s="9"/>
      <c r="O30" s="9"/>
      <c r="P30" s="10"/>
    </row>
    <row r="31" spans="3:16" ht="15">
      <c r="C31" s="3"/>
      <c r="D31" s="3"/>
      <c r="E31" s="3"/>
      <c r="F31" s="3"/>
      <c r="G31" s="3"/>
      <c r="H31" s="3"/>
      <c r="I31" s="3"/>
      <c r="L31" s="9"/>
      <c r="M31" s="9"/>
      <c r="N31" s="9"/>
      <c r="O31" s="9"/>
      <c r="P31" s="9"/>
    </row>
    <row r="32" spans="3:16" ht="18.75">
      <c r="C32" s="22">
        <v>2</v>
      </c>
      <c r="D32" s="45" t="s">
        <v>107</v>
      </c>
      <c r="E32" s="46"/>
      <c r="F32" s="46"/>
      <c r="G32" s="11"/>
      <c r="H32" s="11">
        <f>F9+I32</f>
        <v>3465.86</v>
      </c>
      <c r="I32" s="11"/>
      <c r="L32" s="9"/>
      <c r="M32" s="9"/>
      <c r="N32" s="9"/>
      <c r="O32" s="9"/>
      <c r="P32" s="9"/>
    </row>
    <row r="33" spans="3:16" ht="15">
      <c r="C33" s="3"/>
      <c r="D33" s="3"/>
      <c r="E33" s="3"/>
      <c r="F33" s="3"/>
      <c r="G33" s="3"/>
      <c r="H33" s="3"/>
      <c r="I33" s="3"/>
      <c r="L33" s="9"/>
      <c r="M33" s="9"/>
      <c r="N33" s="9"/>
      <c r="O33" s="9"/>
      <c r="P33" s="9"/>
    </row>
    <row r="34" spans="3:16" ht="18.75">
      <c r="C34" s="22">
        <v>4</v>
      </c>
      <c r="D34" s="45" t="s">
        <v>108</v>
      </c>
      <c r="E34" s="46"/>
      <c r="F34" s="46"/>
      <c r="G34" s="45"/>
      <c r="H34" s="42">
        <f>H21+I34</f>
        <v>2746.69</v>
      </c>
      <c r="I34" s="11"/>
      <c r="J34" s="8"/>
      <c r="L34" s="9"/>
      <c r="M34" s="9"/>
      <c r="N34" s="9"/>
      <c r="O34" s="9"/>
      <c r="P34" s="9"/>
    </row>
    <row r="35" spans="3:16" ht="15.75">
      <c r="C35" s="3"/>
      <c r="D35" s="30" t="s">
        <v>63</v>
      </c>
      <c r="E35" s="30"/>
      <c r="F35" s="30"/>
      <c r="G35" s="27">
        <v>7.55</v>
      </c>
      <c r="H35" s="5">
        <f>H21</f>
        <v>2746.69</v>
      </c>
      <c r="I35" s="3"/>
      <c r="L35" s="9"/>
      <c r="M35" s="9"/>
      <c r="N35" s="9"/>
      <c r="O35" s="9"/>
      <c r="P35" s="9"/>
    </row>
    <row r="36" spans="3:16" ht="15">
      <c r="C36" s="3"/>
      <c r="D36" s="30" t="s">
        <v>64</v>
      </c>
      <c r="E36" s="30"/>
      <c r="F36" s="30"/>
      <c r="G36" s="3" t="s">
        <v>83</v>
      </c>
      <c r="H36" s="5"/>
      <c r="I36" s="3"/>
      <c r="L36" s="9"/>
      <c r="M36" s="9"/>
      <c r="N36" s="9"/>
      <c r="O36" s="9"/>
      <c r="P36" s="9"/>
    </row>
    <row r="37" spans="3:16" ht="15">
      <c r="C37" s="3"/>
      <c r="D37" s="30" t="s">
        <v>65</v>
      </c>
      <c r="E37" s="30" t="s">
        <v>66</v>
      </c>
      <c r="F37" s="30"/>
      <c r="G37" s="3" t="s">
        <v>84</v>
      </c>
      <c r="H37" s="5"/>
      <c r="I37" s="3"/>
      <c r="L37" s="9"/>
      <c r="M37" s="9"/>
      <c r="N37" s="9"/>
      <c r="O37" s="9"/>
      <c r="P37" s="9"/>
    </row>
    <row r="38" spans="3:16" ht="15">
      <c r="C38" s="3"/>
      <c r="D38" s="30" t="s">
        <v>67</v>
      </c>
      <c r="E38" s="30"/>
      <c r="F38" s="30"/>
      <c r="G38" s="3"/>
      <c r="H38" s="3"/>
      <c r="I38" s="3"/>
      <c r="L38" s="9"/>
      <c r="M38" s="9"/>
      <c r="N38" s="9"/>
      <c r="O38" s="9"/>
      <c r="P38" s="9"/>
    </row>
    <row r="39" spans="3:16" ht="15">
      <c r="C39" s="3"/>
      <c r="D39" s="12" t="s">
        <v>74</v>
      </c>
      <c r="E39" s="12"/>
      <c r="F39" s="12"/>
      <c r="G39" s="31">
        <v>2.22</v>
      </c>
      <c r="H39" s="32">
        <f>C27*G39</f>
        <v>807.6360000000001</v>
      </c>
      <c r="I39" s="3"/>
      <c r="L39" s="9"/>
      <c r="M39" s="9"/>
      <c r="N39" s="9"/>
      <c r="O39" s="9"/>
      <c r="P39" s="9"/>
    </row>
    <row r="40" spans="3:16" ht="15">
      <c r="C40" s="3"/>
      <c r="D40" s="12" t="s">
        <v>75</v>
      </c>
      <c r="E40" s="12"/>
      <c r="F40" s="12"/>
      <c r="G40" s="31"/>
      <c r="H40" s="3"/>
      <c r="I40" s="3"/>
      <c r="L40" s="9"/>
      <c r="M40" s="9"/>
      <c r="N40" s="9"/>
      <c r="O40" s="9"/>
      <c r="P40" s="9"/>
    </row>
    <row r="41" spans="3:16" ht="15">
      <c r="C41" s="3"/>
      <c r="D41" s="12" t="s">
        <v>76</v>
      </c>
      <c r="E41" s="12"/>
      <c r="F41" s="12"/>
      <c r="G41" s="31">
        <v>0.69</v>
      </c>
      <c r="H41" s="32">
        <f>C27*G41</f>
        <v>251.022</v>
      </c>
      <c r="I41" s="3"/>
      <c r="L41" s="9"/>
      <c r="M41" s="9"/>
      <c r="N41" s="9"/>
      <c r="O41" s="9"/>
      <c r="P41" s="9"/>
    </row>
    <row r="42" spans="3:16" ht="15">
      <c r="C42" s="3"/>
      <c r="D42" s="12" t="s">
        <v>77</v>
      </c>
      <c r="E42" s="12"/>
      <c r="F42" s="12"/>
      <c r="G42" s="31"/>
      <c r="H42" s="3"/>
      <c r="I42" s="3"/>
      <c r="L42" s="9"/>
      <c r="M42" s="9"/>
      <c r="N42" s="9"/>
      <c r="O42" s="9"/>
      <c r="P42" s="9"/>
    </row>
    <row r="43" spans="3:16" ht="15">
      <c r="C43" s="3"/>
      <c r="D43" s="12" t="s">
        <v>78</v>
      </c>
      <c r="E43" s="12"/>
      <c r="F43" s="12"/>
      <c r="G43" s="31">
        <v>3.68</v>
      </c>
      <c r="H43" s="3">
        <f>C27*G43</f>
        <v>1338.784</v>
      </c>
      <c r="I43" s="3"/>
      <c r="L43" s="9"/>
      <c r="M43" s="9"/>
      <c r="N43" s="9"/>
      <c r="O43" s="9"/>
      <c r="P43" s="9"/>
    </row>
    <row r="44" spans="3:16" ht="15">
      <c r="C44" s="3"/>
      <c r="D44" s="12" t="s">
        <v>79</v>
      </c>
      <c r="E44" s="12"/>
      <c r="F44" s="12" t="s">
        <v>80</v>
      </c>
      <c r="G44" s="31"/>
      <c r="H44" s="3"/>
      <c r="I44" s="3"/>
      <c r="L44" s="9"/>
      <c r="M44" s="9"/>
      <c r="N44" s="9"/>
      <c r="O44" s="9"/>
      <c r="P44" s="9"/>
    </row>
    <row r="45" spans="3:16" ht="15">
      <c r="C45" s="3"/>
      <c r="D45" s="12" t="s">
        <v>76</v>
      </c>
      <c r="E45" s="12"/>
      <c r="F45" s="12"/>
      <c r="G45" s="31">
        <v>0.57</v>
      </c>
      <c r="H45" s="32">
        <f>C27*G45</f>
        <v>207.36599999999999</v>
      </c>
      <c r="I45" s="3"/>
      <c r="L45" s="9"/>
      <c r="M45" s="9"/>
      <c r="N45" s="9"/>
      <c r="O45" s="9"/>
      <c r="P45" s="9"/>
    </row>
    <row r="46" spans="3:16" ht="15">
      <c r="C46" s="3"/>
      <c r="D46" s="12" t="s">
        <v>81</v>
      </c>
      <c r="E46" s="12"/>
      <c r="F46" s="12"/>
      <c r="G46" s="31"/>
      <c r="H46" s="3"/>
      <c r="I46" s="3"/>
      <c r="L46" s="9"/>
      <c r="M46" s="9"/>
      <c r="N46" s="9"/>
      <c r="O46" s="9"/>
      <c r="P46" s="9"/>
    </row>
    <row r="47" spans="3:16" ht="15">
      <c r="C47" s="3"/>
      <c r="D47" s="12" t="s">
        <v>82</v>
      </c>
      <c r="E47" s="12"/>
      <c r="F47" s="12"/>
      <c r="G47" s="31">
        <v>0.39</v>
      </c>
      <c r="H47" s="32">
        <f>C27*G47</f>
        <v>141.882</v>
      </c>
      <c r="I47" s="3"/>
      <c r="L47" s="9"/>
      <c r="M47" s="9"/>
      <c r="N47" s="9"/>
      <c r="O47" s="9"/>
      <c r="P47" s="9"/>
    </row>
    <row r="48" spans="3:16" ht="18.75">
      <c r="C48" s="22"/>
      <c r="D48" s="21" t="s">
        <v>27</v>
      </c>
      <c r="E48" s="22"/>
      <c r="F48" s="23" t="s">
        <v>71</v>
      </c>
      <c r="G48" s="27">
        <v>3.11</v>
      </c>
      <c r="H48" s="5">
        <f>C28*G48</f>
        <v>1131.418</v>
      </c>
      <c r="I48" s="3"/>
      <c r="L48" s="9"/>
      <c r="M48" s="9"/>
      <c r="N48" s="9"/>
      <c r="O48" s="9"/>
      <c r="P48" s="9"/>
    </row>
    <row r="49" spans="3:16" ht="18.75">
      <c r="C49" s="22"/>
      <c r="D49" s="21"/>
      <c r="E49" s="22"/>
      <c r="F49" s="23" t="s">
        <v>35</v>
      </c>
      <c r="G49" s="6"/>
      <c r="H49" s="5">
        <f>H32-H35</f>
        <v>719.1700000000001</v>
      </c>
      <c r="I49" s="3"/>
      <c r="L49" s="9"/>
      <c r="M49" s="9"/>
      <c r="N49" s="9"/>
      <c r="O49" s="9"/>
      <c r="P49" s="9"/>
    </row>
    <row r="50" spans="3:16" ht="15.75">
      <c r="C50" s="28" t="s">
        <v>72</v>
      </c>
      <c r="D50" s="28"/>
      <c r="E50" s="28"/>
      <c r="F50" s="28"/>
      <c r="G50" s="29"/>
      <c r="H50" s="29"/>
      <c r="I50" s="3"/>
      <c r="L50" s="9"/>
      <c r="M50" s="9"/>
      <c r="N50" s="9"/>
      <c r="O50" s="9"/>
      <c r="P50" s="9"/>
    </row>
    <row r="51" spans="3:16" ht="15">
      <c r="C51" s="15"/>
      <c r="D51" s="15"/>
      <c r="E51" s="3"/>
      <c r="F51" s="3"/>
      <c r="G51" s="3"/>
      <c r="H51" s="3"/>
      <c r="I51" s="3"/>
      <c r="L51" s="9"/>
      <c r="M51" s="9"/>
      <c r="N51" s="9"/>
      <c r="O51" s="9"/>
      <c r="P51" s="9"/>
    </row>
    <row r="52" spans="3:16" ht="15">
      <c r="C52" s="3"/>
      <c r="D52" s="3"/>
      <c r="E52" s="3"/>
      <c r="F52" s="3"/>
      <c r="G52" s="3"/>
      <c r="H52" s="3"/>
      <c r="I52" s="3"/>
      <c r="L52" s="9"/>
      <c r="M52" s="9"/>
      <c r="N52" s="9"/>
      <c r="O52" s="9"/>
      <c r="P52" s="9"/>
    </row>
    <row r="53" spans="3:16" ht="15">
      <c r="C53" s="6" t="s">
        <v>54</v>
      </c>
      <c r="D53" s="16" t="s">
        <v>28</v>
      </c>
      <c r="E53" s="16"/>
      <c r="F53" s="16"/>
      <c r="G53" s="6">
        <v>1.5</v>
      </c>
      <c r="H53" s="5">
        <v>10514.84</v>
      </c>
      <c r="I53" s="3"/>
      <c r="J53" s="33"/>
      <c r="K53" s="33"/>
      <c r="L53" s="9"/>
      <c r="M53" s="9"/>
      <c r="N53" s="9"/>
      <c r="O53" s="9"/>
      <c r="P53" s="9"/>
    </row>
    <row r="54" spans="3:16" ht="15">
      <c r="C54" s="3"/>
      <c r="D54" s="3" t="s">
        <v>55</v>
      </c>
      <c r="E54" s="3"/>
      <c r="F54" s="3"/>
      <c r="G54" s="3" t="s">
        <v>25</v>
      </c>
      <c r="H54" s="4">
        <v>25381.93</v>
      </c>
      <c r="I54" s="3"/>
      <c r="L54" s="9"/>
      <c r="M54" s="9"/>
      <c r="N54" s="9"/>
      <c r="O54" s="9"/>
      <c r="P54" s="9"/>
    </row>
    <row r="55" spans="3:16" ht="15">
      <c r="C55" s="3"/>
      <c r="D55" s="3" t="s">
        <v>29</v>
      </c>
      <c r="E55" s="3"/>
      <c r="F55" s="3"/>
      <c r="G55" s="3" t="s">
        <v>25</v>
      </c>
      <c r="H55" s="3"/>
      <c r="I55" s="3"/>
      <c r="L55" s="9"/>
      <c r="M55" s="9"/>
      <c r="N55" s="9"/>
      <c r="O55" s="9"/>
      <c r="P55" s="9"/>
    </row>
    <row r="56" spans="3:16" ht="15">
      <c r="C56" s="3"/>
      <c r="D56" s="3"/>
      <c r="E56" s="3"/>
      <c r="F56" s="3"/>
      <c r="G56" s="3"/>
      <c r="H56" s="3"/>
      <c r="I56" s="3"/>
      <c r="L56" s="9"/>
      <c r="M56" s="9"/>
      <c r="N56" s="9"/>
      <c r="O56" s="9"/>
      <c r="P56" s="9"/>
    </row>
    <row r="57" spans="3:16" ht="15">
      <c r="C57" s="3"/>
      <c r="D57" s="3" t="s">
        <v>30</v>
      </c>
      <c r="E57" s="3"/>
      <c r="F57" s="3"/>
      <c r="G57" s="3" t="s">
        <v>25</v>
      </c>
      <c r="H57" s="3"/>
      <c r="I57" s="3"/>
      <c r="L57" s="9"/>
      <c r="M57" s="9"/>
      <c r="N57" s="9"/>
      <c r="O57" s="9"/>
      <c r="P57" s="9"/>
    </row>
    <row r="58" spans="3:16" ht="15">
      <c r="C58" s="3"/>
      <c r="D58" s="3" t="s">
        <v>56</v>
      </c>
      <c r="E58" s="3"/>
      <c r="F58" s="3"/>
      <c r="G58" s="3" t="s">
        <v>25</v>
      </c>
      <c r="H58" s="5">
        <f>H54+H32-H34</f>
        <v>26101.100000000002</v>
      </c>
      <c r="I58" s="3"/>
      <c r="L58" s="9"/>
      <c r="M58" s="9"/>
      <c r="N58" s="9"/>
      <c r="O58" s="9"/>
      <c r="P58" s="9"/>
    </row>
    <row r="59" spans="3:16" ht="15">
      <c r="C59" s="3"/>
      <c r="D59" s="3"/>
      <c r="E59" s="3"/>
      <c r="F59" s="3"/>
      <c r="G59" s="3"/>
      <c r="H59" s="15"/>
      <c r="I59" s="3"/>
      <c r="L59" s="9"/>
      <c r="M59" s="9"/>
      <c r="N59" s="9"/>
      <c r="O59" s="9"/>
      <c r="P59" s="9"/>
    </row>
    <row r="60" spans="5:16" ht="15.75" thickBot="1">
      <c r="E60" s="1" t="s">
        <v>31</v>
      </c>
      <c r="L60" s="9"/>
      <c r="M60" s="9"/>
      <c r="N60" s="9"/>
      <c r="O60" s="9"/>
      <c r="P60" s="9"/>
    </row>
    <row r="61" spans="3:9" ht="15.75" thickBot="1">
      <c r="C61" s="17" t="s">
        <v>28</v>
      </c>
      <c r="D61" s="18"/>
      <c r="E61" s="18"/>
      <c r="F61" s="18" t="s">
        <v>68</v>
      </c>
      <c r="G61" s="18"/>
      <c r="H61" s="24" t="s">
        <v>69</v>
      </c>
      <c r="I61" s="26"/>
    </row>
    <row r="62" spans="3:9" ht="15">
      <c r="C62" s="3" t="s">
        <v>95</v>
      </c>
      <c r="D62" s="3"/>
      <c r="E62" s="3" t="s">
        <v>32</v>
      </c>
      <c r="F62" s="3" t="s">
        <v>33</v>
      </c>
      <c r="G62" s="3" t="s">
        <v>34</v>
      </c>
      <c r="H62" s="3" t="s">
        <v>35</v>
      </c>
      <c r="I62" s="25" t="s">
        <v>36</v>
      </c>
    </row>
    <row r="63" spans="3:9" ht="15" hidden="1">
      <c r="C63" s="3" t="s">
        <v>38</v>
      </c>
      <c r="D63" s="3"/>
      <c r="E63" s="3">
        <v>408.45</v>
      </c>
      <c r="F63" s="3"/>
      <c r="G63" s="3">
        <v>167.51</v>
      </c>
      <c r="H63" s="3"/>
      <c r="I63" s="3">
        <v>240.94</v>
      </c>
    </row>
    <row r="64" spans="3:9" ht="15" hidden="1">
      <c r="C64" s="3" t="s">
        <v>39</v>
      </c>
      <c r="D64" s="3">
        <v>240.94</v>
      </c>
      <c r="E64" s="3">
        <v>408.45</v>
      </c>
      <c r="F64" s="3"/>
      <c r="G64" s="3">
        <v>362.85</v>
      </c>
      <c r="H64" s="3"/>
      <c r="I64" s="3">
        <v>286.54</v>
      </c>
    </row>
    <row r="65" spans="3:9" ht="15" hidden="1">
      <c r="C65" s="3" t="s">
        <v>40</v>
      </c>
      <c r="D65" s="3">
        <v>286.54</v>
      </c>
      <c r="E65" s="3">
        <v>408.45</v>
      </c>
      <c r="F65" s="3"/>
      <c r="G65" s="3">
        <v>282.98</v>
      </c>
      <c r="H65" s="3"/>
      <c r="I65" s="3">
        <v>412.01</v>
      </c>
    </row>
    <row r="66" spans="3:9" ht="15" hidden="1">
      <c r="C66" s="3" t="s">
        <v>41</v>
      </c>
      <c r="D66" s="3">
        <v>412.01</v>
      </c>
      <c r="E66" s="3">
        <v>408.45</v>
      </c>
      <c r="F66" s="3"/>
      <c r="G66" s="3">
        <v>402.58</v>
      </c>
      <c r="H66" s="3"/>
      <c r="I66" s="3">
        <v>417.88</v>
      </c>
    </row>
    <row r="67" spans="3:9" ht="15" hidden="1">
      <c r="C67" s="3" t="s">
        <v>42</v>
      </c>
      <c r="D67" s="3">
        <v>417.88</v>
      </c>
      <c r="E67" s="3">
        <v>408.45</v>
      </c>
      <c r="F67" s="3"/>
      <c r="G67" s="3">
        <v>357.54</v>
      </c>
      <c r="H67" s="3"/>
      <c r="I67" s="3">
        <v>468.79</v>
      </c>
    </row>
    <row r="68" spans="3:9" ht="15" hidden="1">
      <c r="C68" s="3" t="s">
        <v>43</v>
      </c>
      <c r="D68" s="3">
        <v>468.79</v>
      </c>
      <c r="E68" s="3">
        <v>408.45</v>
      </c>
      <c r="F68" s="3"/>
      <c r="G68" s="3">
        <v>411.55</v>
      </c>
      <c r="H68" s="3"/>
      <c r="I68" s="3">
        <v>465.09</v>
      </c>
    </row>
    <row r="69" spans="3:9" ht="15" hidden="1">
      <c r="C69" s="3" t="s">
        <v>44</v>
      </c>
      <c r="D69" s="3">
        <v>465.09</v>
      </c>
      <c r="E69" s="3">
        <v>408.45</v>
      </c>
      <c r="F69" s="3"/>
      <c r="G69" s="3">
        <v>447.07</v>
      </c>
      <c r="H69" s="3"/>
      <c r="I69" s="3">
        <v>427.07</v>
      </c>
    </row>
    <row r="70" spans="3:9" ht="15" hidden="1">
      <c r="C70" s="3" t="s">
        <v>45</v>
      </c>
      <c r="D70" s="3">
        <v>427.07</v>
      </c>
      <c r="E70" s="3">
        <v>408.9</v>
      </c>
      <c r="F70" s="3"/>
      <c r="G70" s="3">
        <v>283.5</v>
      </c>
      <c r="H70" s="3"/>
      <c r="I70" s="3">
        <v>552.47</v>
      </c>
    </row>
    <row r="71" spans="3:9" ht="15" hidden="1">
      <c r="C71" s="3" t="s">
        <v>46</v>
      </c>
      <c r="D71" s="3">
        <v>552.47</v>
      </c>
      <c r="E71" s="3">
        <v>408.9</v>
      </c>
      <c r="F71" s="3"/>
      <c r="G71" s="3">
        <v>426.85</v>
      </c>
      <c r="H71" s="3"/>
      <c r="I71" s="3">
        <v>534.52</v>
      </c>
    </row>
    <row r="72" spans="3:9" ht="15">
      <c r="C72" s="3" t="s">
        <v>94</v>
      </c>
      <c r="D72" s="3"/>
      <c r="E72" s="3"/>
      <c r="F72" s="3">
        <v>79.28</v>
      </c>
      <c r="G72" s="3">
        <v>408.9</v>
      </c>
      <c r="H72" s="3">
        <v>354.96</v>
      </c>
      <c r="I72" s="3">
        <v>133.22</v>
      </c>
    </row>
    <row r="73" spans="3:9" ht="15">
      <c r="C73" s="3" t="s">
        <v>97</v>
      </c>
      <c r="D73" s="3"/>
      <c r="E73" s="3"/>
      <c r="F73" s="3">
        <v>133.22</v>
      </c>
      <c r="G73" s="3">
        <v>408.9</v>
      </c>
      <c r="H73" s="3">
        <v>347.94</v>
      </c>
      <c r="I73" s="3">
        <f>G73-H73+F73</f>
        <v>194.17999999999998</v>
      </c>
    </row>
    <row r="74" spans="3:9" ht="15">
      <c r="C74" s="3" t="s">
        <v>99</v>
      </c>
      <c r="D74" s="3"/>
      <c r="E74" s="3"/>
      <c r="F74" s="3">
        <v>194.18</v>
      </c>
      <c r="G74" s="3">
        <v>408.9</v>
      </c>
      <c r="H74" s="3">
        <v>213.16</v>
      </c>
      <c r="I74" s="3">
        <f>G74-H74+F74</f>
        <v>389.91999999999996</v>
      </c>
    </row>
    <row r="75" spans="3:9" ht="15">
      <c r="C75" s="3" t="s">
        <v>102</v>
      </c>
      <c r="D75" s="3"/>
      <c r="E75" s="3"/>
      <c r="F75" s="3">
        <v>389.92</v>
      </c>
      <c r="G75" s="3">
        <v>408.9</v>
      </c>
      <c r="H75" s="3">
        <v>470.93</v>
      </c>
      <c r="I75" s="3">
        <v>327.89</v>
      </c>
    </row>
    <row r="76" spans="3:9" ht="15">
      <c r="C76" s="3" t="s">
        <v>111</v>
      </c>
      <c r="D76" s="3"/>
      <c r="E76" s="3"/>
      <c r="F76" s="3">
        <v>327.89</v>
      </c>
      <c r="G76" s="3">
        <v>408.9</v>
      </c>
      <c r="H76" s="32">
        <v>487.67</v>
      </c>
      <c r="I76" s="3">
        <v>249.12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P77"/>
  <sheetViews>
    <sheetView zoomScalePageLayoutView="0" workbookViewId="0" topLeftCell="A10">
      <selection activeCell="Y80" sqref="Y80"/>
    </sheetView>
  </sheetViews>
  <sheetFormatPr defaultColWidth="9.140625" defaultRowHeight="15"/>
  <cols>
    <col min="1" max="4" width="9.140625" style="1" customWidth="1"/>
    <col min="5" max="5" width="12.140625" style="1" customWidth="1"/>
    <col min="6" max="6" width="16.00390625" style="1" customWidth="1"/>
    <col min="7" max="7" width="9.140625" style="1" customWidth="1"/>
    <col min="8" max="8" width="12.28125" style="1" customWidth="1"/>
    <col min="9" max="9" width="8.140625" style="1" customWidth="1"/>
    <col min="10" max="16384" width="9.140625" style="1" customWidth="1"/>
  </cols>
  <sheetData>
    <row r="2" spans="2:6" ht="15">
      <c r="B2" s="1" t="s">
        <v>48</v>
      </c>
      <c r="D2" s="2" t="s">
        <v>109</v>
      </c>
      <c r="F2" s="2" t="s">
        <v>49</v>
      </c>
    </row>
    <row r="5" spans="1:8" ht="15">
      <c r="A5" s="3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/>
    </row>
    <row r="6" spans="1:8" ht="15">
      <c r="A6" s="3"/>
      <c r="B6" s="3" t="s">
        <v>6</v>
      </c>
      <c r="C6" s="3"/>
      <c r="D6" s="3"/>
      <c r="E6" s="3" t="s">
        <v>7</v>
      </c>
      <c r="F6" s="3" t="s">
        <v>8</v>
      </c>
      <c r="G6" s="3" t="s">
        <v>9</v>
      </c>
      <c r="H6" s="3"/>
    </row>
    <row r="7" spans="1:8" ht="15">
      <c r="A7" s="3" t="s">
        <v>10</v>
      </c>
      <c r="B7" s="4">
        <v>0</v>
      </c>
      <c r="C7" s="4">
        <v>0</v>
      </c>
      <c r="D7" s="4"/>
      <c r="E7" s="3"/>
      <c r="F7" s="4">
        <f>D7</f>
        <v>0</v>
      </c>
      <c r="G7" s="4">
        <f>B7+C7-F7</f>
        <v>0</v>
      </c>
      <c r="H7" s="3"/>
    </row>
    <row r="8" spans="1:8" ht="15">
      <c r="A8" s="3" t="s">
        <v>11</v>
      </c>
      <c r="B8" s="4">
        <v>2742.25</v>
      </c>
      <c r="C8" s="4">
        <v>3878.1</v>
      </c>
      <c r="D8" s="4">
        <v>2788.51</v>
      </c>
      <c r="E8" s="3"/>
      <c r="F8" s="4">
        <f>D8</f>
        <v>2788.51</v>
      </c>
      <c r="G8" s="4">
        <v>3831.84</v>
      </c>
      <c r="H8" s="3"/>
    </row>
    <row r="9" spans="1:8" ht="15">
      <c r="A9" s="3" t="s">
        <v>12</v>
      </c>
      <c r="B9" s="3"/>
      <c r="C9" s="4">
        <f>SUM(C7:C8)</f>
        <v>3878.1</v>
      </c>
      <c r="D9" s="3"/>
      <c r="E9" s="3"/>
      <c r="F9" s="4">
        <f>SUM(F7:F8)</f>
        <v>2788.51</v>
      </c>
      <c r="G9" s="3"/>
      <c r="H9" s="3"/>
    </row>
    <row r="11" ht="15.75" thickBot="1"/>
    <row r="12" spans="1:15" ht="15">
      <c r="A12" s="35"/>
      <c r="B12" s="36" t="s">
        <v>13</v>
      </c>
      <c r="C12" s="36" t="s">
        <v>14</v>
      </c>
      <c r="D12" s="36"/>
      <c r="E12" s="36"/>
      <c r="F12" s="36"/>
      <c r="G12" s="36"/>
      <c r="H12" s="37"/>
      <c r="I12" s="9"/>
      <c r="J12" s="9"/>
      <c r="K12" s="9"/>
      <c r="L12" s="9"/>
      <c r="M12" s="9"/>
      <c r="N12" s="9"/>
      <c r="O12" s="9"/>
    </row>
    <row r="13" spans="1:15" ht="15.75" thickBot="1">
      <c r="A13" s="38"/>
      <c r="B13" s="39"/>
      <c r="C13" s="40" t="s">
        <v>62</v>
      </c>
      <c r="D13" s="40"/>
      <c r="E13" s="40"/>
      <c r="F13" s="39"/>
      <c r="G13" s="39" t="s">
        <v>105</v>
      </c>
      <c r="H13" s="41" t="s">
        <v>17</v>
      </c>
      <c r="I13" s="9"/>
      <c r="J13" s="9"/>
      <c r="K13" s="9"/>
      <c r="L13" s="9"/>
      <c r="M13" s="9"/>
      <c r="N13" s="9"/>
      <c r="O13" s="9"/>
    </row>
    <row r="14" spans="1:15" ht="15">
      <c r="A14" s="25"/>
      <c r="B14" s="34"/>
      <c r="C14" s="34"/>
      <c r="D14" s="34"/>
      <c r="E14" s="25"/>
      <c r="F14" s="25"/>
      <c r="G14" s="25"/>
      <c r="H14" s="25"/>
      <c r="I14" s="9"/>
      <c r="J14" s="9"/>
      <c r="K14" s="9"/>
      <c r="L14" s="9"/>
      <c r="M14" s="9"/>
      <c r="N14" s="9"/>
      <c r="O14" s="9"/>
    </row>
    <row r="15" spans="1:15" ht="15">
      <c r="A15" s="3"/>
      <c r="B15" s="3"/>
      <c r="C15" s="3"/>
      <c r="D15" s="3"/>
      <c r="E15" s="3"/>
      <c r="F15" s="3"/>
      <c r="G15" s="3"/>
      <c r="H15" s="14"/>
      <c r="I15" s="9"/>
      <c r="J15" s="9"/>
      <c r="K15" s="9"/>
      <c r="L15" s="9"/>
      <c r="M15" s="9"/>
      <c r="N15" s="9"/>
      <c r="O15" s="9"/>
    </row>
    <row r="16" spans="1:15" ht="15">
      <c r="A16" s="3"/>
      <c r="B16" s="12" t="s">
        <v>63</v>
      </c>
      <c r="C16" s="13"/>
      <c r="D16" s="13"/>
      <c r="E16" s="3"/>
      <c r="F16" s="3">
        <v>363.8</v>
      </c>
      <c r="G16" s="3">
        <v>7.55</v>
      </c>
      <c r="H16" s="3">
        <f>F16*G16</f>
        <v>2746.69</v>
      </c>
      <c r="I16" s="9"/>
      <c r="J16" s="9"/>
      <c r="K16" s="9"/>
      <c r="L16" s="9"/>
      <c r="M16" s="9"/>
      <c r="N16" s="9"/>
      <c r="O16" s="9"/>
    </row>
    <row r="17" spans="1:15" ht="15">
      <c r="A17" s="3"/>
      <c r="B17" s="12" t="s">
        <v>64</v>
      </c>
      <c r="C17" s="13"/>
      <c r="D17" s="13"/>
      <c r="E17" s="3"/>
      <c r="F17" s="3"/>
      <c r="G17" s="3"/>
      <c r="H17" s="3"/>
      <c r="I17" s="9"/>
      <c r="J17" s="9"/>
      <c r="K17" s="9"/>
      <c r="L17" s="9"/>
      <c r="M17" s="9"/>
      <c r="N17" s="9"/>
      <c r="O17" s="9"/>
    </row>
    <row r="18" spans="1:15" ht="15">
      <c r="A18" s="3"/>
      <c r="B18" s="12" t="s">
        <v>65</v>
      </c>
      <c r="C18" s="12" t="s">
        <v>66</v>
      </c>
      <c r="D18" s="13"/>
      <c r="E18" s="3"/>
      <c r="F18" s="3"/>
      <c r="G18" s="3"/>
      <c r="H18" s="3"/>
      <c r="I18" s="9"/>
      <c r="J18" s="9"/>
      <c r="K18" s="9"/>
      <c r="L18" s="9"/>
      <c r="M18" s="9"/>
      <c r="N18" s="9"/>
      <c r="O18" s="9"/>
    </row>
    <row r="19" spans="1:15" ht="15">
      <c r="A19" s="3"/>
      <c r="B19" s="12" t="s">
        <v>67</v>
      </c>
      <c r="C19" s="13"/>
      <c r="D19" s="13"/>
      <c r="E19" s="3"/>
      <c r="F19" s="3"/>
      <c r="G19" s="3"/>
      <c r="H19" s="3"/>
      <c r="I19" s="9"/>
      <c r="J19" s="9"/>
      <c r="K19" s="9"/>
      <c r="L19" s="9"/>
      <c r="M19" s="9"/>
      <c r="N19" s="9"/>
      <c r="O19" s="9"/>
    </row>
    <row r="20" spans="1:15" ht="15">
      <c r="A20" s="3"/>
      <c r="B20" s="3"/>
      <c r="C20" s="3"/>
      <c r="D20" s="3"/>
      <c r="E20" s="3"/>
      <c r="F20" s="3"/>
      <c r="G20" s="3"/>
      <c r="H20" s="3"/>
      <c r="I20" s="9"/>
      <c r="J20" s="9"/>
      <c r="K20" s="9"/>
      <c r="L20" s="9"/>
      <c r="M20" s="9"/>
      <c r="N20" s="9"/>
      <c r="O20" s="9"/>
    </row>
    <row r="21" spans="1:15" ht="15">
      <c r="A21" s="3"/>
      <c r="B21" s="3"/>
      <c r="C21" s="3"/>
      <c r="D21" s="3"/>
      <c r="E21" s="3"/>
      <c r="F21" s="3"/>
      <c r="G21" s="6" t="s">
        <v>18</v>
      </c>
      <c r="H21" s="7">
        <f>SUM(H14:H20)</f>
        <v>2746.69</v>
      </c>
      <c r="I21" s="9"/>
      <c r="J21" s="9"/>
      <c r="K21" s="9"/>
      <c r="L21" s="9"/>
      <c r="M21" s="9"/>
      <c r="N21" s="9"/>
      <c r="O21" s="9"/>
    </row>
    <row r="22" spans="1:15" ht="15">
      <c r="A22" s="3"/>
      <c r="B22" s="3"/>
      <c r="C22" s="3"/>
      <c r="D22" s="3"/>
      <c r="E22" s="3"/>
      <c r="F22" s="3"/>
      <c r="G22" s="3"/>
      <c r="H22" s="3"/>
      <c r="I22" s="9"/>
      <c r="J22" s="9"/>
      <c r="K22" s="9"/>
      <c r="L22" s="9"/>
      <c r="M22" s="9"/>
      <c r="N22" s="9"/>
      <c r="O22" s="9"/>
    </row>
    <row r="26" spans="5:8" ht="18.75">
      <c r="E26" s="19"/>
      <c r="F26" s="19"/>
      <c r="G26" s="19"/>
      <c r="H26" s="19"/>
    </row>
    <row r="27" spans="3:8" ht="18.75">
      <c r="C27" s="20">
        <v>363.8</v>
      </c>
      <c r="D27" s="19" t="s">
        <v>21</v>
      </c>
      <c r="E27" s="19"/>
      <c r="F27" s="19" t="s">
        <v>70</v>
      </c>
      <c r="G27" s="19"/>
      <c r="H27" s="19"/>
    </row>
    <row r="28" spans="3:7" ht="18.75">
      <c r="C28" s="20">
        <v>363.8</v>
      </c>
      <c r="D28" s="19" t="s">
        <v>37</v>
      </c>
      <c r="E28" s="19"/>
      <c r="F28" s="19" t="s">
        <v>113</v>
      </c>
      <c r="G28" s="19"/>
    </row>
    <row r="29" spans="3:16" ht="15">
      <c r="C29" s="3" t="s">
        <v>22</v>
      </c>
      <c r="D29" s="3" t="s">
        <v>23</v>
      </c>
      <c r="E29" s="3"/>
      <c r="F29" s="3"/>
      <c r="G29" s="3" t="s">
        <v>85</v>
      </c>
      <c r="H29" s="3" t="s">
        <v>24</v>
      </c>
      <c r="I29" s="3"/>
      <c r="L29" s="9"/>
      <c r="M29" s="9"/>
      <c r="N29" s="9"/>
      <c r="O29" s="9"/>
      <c r="P29" s="9"/>
    </row>
    <row r="30" spans="3:16" ht="18.75" customHeight="1">
      <c r="C30" s="22">
        <v>1</v>
      </c>
      <c r="D30" s="43" t="s">
        <v>106</v>
      </c>
      <c r="E30" s="44"/>
      <c r="F30" s="44"/>
      <c r="G30" s="11">
        <v>10.66</v>
      </c>
      <c r="H30" s="11">
        <v>3878.1</v>
      </c>
      <c r="I30" s="11"/>
      <c r="L30" s="9"/>
      <c r="M30" s="9"/>
      <c r="N30" s="9"/>
      <c r="O30" s="9"/>
      <c r="P30" s="10"/>
    </row>
    <row r="31" spans="3:16" ht="15">
      <c r="C31" s="3"/>
      <c r="D31" s="3"/>
      <c r="E31" s="3"/>
      <c r="F31" s="3"/>
      <c r="G31" s="3"/>
      <c r="H31" s="3"/>
      <c r="I31" s="3"/>
      <c r="L31" s="9"/>
      <c r="M31" s="9"/>
      <c r="N31" s="9"/>
      <c r="O31" s="9"/>
      <c r="P31" s="9"/>
    </row>
    <row r="32" spans="3:16" ht="18.75">
      <c r="C32" s="22">
        <v>2</v>
      </c>
      <c r="D32" s="45" t="s">
        <v>107</v>
      </c>
      <c r="E32" s="46"/>
      <c r="F32" s="46"/>
      <c r="G32" s="11"/>
      <c r="H32" s="11">
        <f>F9+I32</f>
        <v>2788.51</v>
      </c>
      <c r="I32" s="11"/>
      <c r="L32" s="9"/>
      <c r="M32" s="9"/>
      <c r="N32" s="9"/>
      <c r="O32" s="9"/>
      <c r="P32" s="9"/>
    </row>
    <row r="33" spans="3:16" ht="15">
      <c r="C33" s="3"/>
      <c r="D33" s="3"/>
      <c r="E33" s="3"/>
      <c r="F33" s="3"/>
      <c r="G33" s="3"/>
      <c r="H33" s="3"/>
      <c r="I33" s="3"/>
      <c r="L33" s="9"/>
      <c r="M33" s="9"/>
      <c r="N33" s="9"/>
      <c r="O33" s="9"/>
      <c r="P33" s="9"/>
    </row>
    <row r="34" spans="3:16" ht="18.75">
      <c r="C34" s="22">
        <v>4</v>
      </c>
      <c r="D34" s="45" t="s">
        <v>108</v>
      </c>
      <c r="E34" s="46"/>
      <c r="F34" s="46"/>
      <c r="G34" s="45"/>
      <c r="H34" s="42">
        <f>H21+I34</f>
        <v>2746.69</v>
      </c>
      <c r="I34" s="11"/>
      <c r="J34" s="8"/>
      <c r="L34" s="9"/>
      <c r="M34" s="9"/>
      <c r="N34" s="9"/>
      <c r="O34" s="9"/>
      <c r="P34" s="9"/>
    </row>
    <row r="35" spans="3:16" ht="15.75">
      <c r="C35" s="3"/>
      <c r="D35" s="30" t="s">
        <v>63</v>
      </c>
      <c r="E35" s="30"/>
      <c r="F35" s="30"/>
      <c r="G35" s="27">
        <v>7.55</v>
      </c>
      <c r="H35" s="5">
        <f>H21</f>
        <v>2746.69</v>
      </c>
      <c r="I35" s="3"/>
      <c r="L35" s="9"/>
      <c r="M35" s="9"/>
      <c r="N35" s="9"/>
      <c r="O35" s="9"/>
      <c r="P35" s="9"/>
    </row>
    <row r="36" spans="3:16" ht="15">
      <c r="C36" s="3"/>
      <c r="D36" s="30" t="s">
        <v>64</v>
      </c>
      <c r="E36" s="30"/>
      <c r="F36" s="30"/>
      <c r="G36" s="3" t="s">
        <v>83</v>
      </c>
      <c r="H36" s="5"/>
      <c r="I36" s="3"/>
      <c r="L36" s="9"/>
      <c r="M36" s="9"/>
      <c r="N36" s="9"/>
      <c r="O36" s="9"/>
      <c r="P36" s="9"/>
    </row>
    <row r="37" spans="3:16" ht="15">
      <c r="C37" s="3"/>
      <c r="D37" s="30" t="s">
        <v>65</v>
      </c>
      <c r="E37" s="30" t="s">
        <v>66</v>
      </c>
      <c r="F37" s="30"/>
      <c r="G37" s="3" t="s">
        <v>84</v>
      </c>
      <c r="H37" s="5"/>
      <c r="I37" s="3"/>
      <c r="L37" s="9"/>
      <c r="M37" s="9"/>
      <c r="N37" s="9"/>
      <c r="O37" s="9"/>
      <c r="P37" s="9"/>
    </row>
    <row r="38" spans="3:16" ht="15">
      <c r="C38" s="3"/>
      <c r="D38" s="30" t="s">
        <v>67</v>
      </c>
      <c r="E38" s="30"/>
      <c r="F38" s="30"/>
      <c r="G38" s="3"/>
      <c r="H38" s="3"/>
      <c r="I38" s="3"/>
      <c r="L38" s="9"/>
      <c r="M38" s="9"/>
      <c r="N38" s="9"/>
      <c r="O38" s="9"/>
      <c r="P38" s="9"/>
    </row>
    <row r="39" spans="3:16" ht="15">
      <c r="C39" s="3"/>
      <c r="D39" s="12" t="s">
        <v>74</v>
      </c>
      <c r="E39" s="12"/>
      <c r="F39" s="12"/>
      <c r="G39" s="31">
        <v>2.22</v>
      </c>
      <c r="H39" s="32">
        <f>C27*G39</f>
        <v>807.6360000000001</v>
      </c>
      <c r="I39" s="3"/>
      <c r="L39" s="9"/>
      <c r="M39" s="9"/>
      <c r="N39" s="9"/>
      <c r="O39" s="9"/>
      <c r="P39" s="9"/>
    </row>
    <row r="40" spans="3:16" ht="15">
      <c r="C40" s="3"/>
      <c r="D40" s="12" t="s">
        <v>75</v>
      </c>
      <c r="E40" s="12"/>
      <c r="F40" s="12"/>
      <c r="G40" s="31"/>
      <c r="H40" s="3"/>
      <c r="I40" s="3"/>
      <c r="L40" s="9"/>
      <c r="M40" s="9"/>
      <c r="N40" s="9"/>
      <c r="O40" s="9"/>
      <c r="P40" s="9"/>
    </row>
    <row r="41" spans="3:16" ht="15">
      <c r="C41" s="3"/>
      <c r="D41" s="12" t="s">
        <v>76</v>
      </c>
      <c r="E41" s="12"/>
      <c r="F41" s="12"/>
      <c r="G41" s="31">
        <v>0.69</v>
      </c>
      <c r="H41" s="32">
        <f>C27*G41</f>
        <v>251.022</v>
      </c>
      <c r="I41" s="3"/>
      <c r="L41" s="9"/>
      <c r="M41" s="9"/>
      <c r="N41" s="9"/>
      <c r="O41" s="9"/>
      <c r="P41" s="9"/>
    </row>
    <row r="42" spans="3:16" ht="15">
      <c r="C42" s="3"/>
      <c r="D42" s="12" t="s">
        <v>77</v>
      </c>
      <c r="E42" s="12"/>
      <c r="F42" s="12"/>
      <c r="G42" s="31"/>
      <c r="H42" s="3"/>
      <c r="I42" s="3"/>
      <c r="L42" s="9"/>
      <c r="M42" s="9"/>
      <c r="N42" s="9"/>
      <c r="O42" s="9"/>
      <c r="P42" s="9"/>
    </row>
    <row r="43" spans="3:16" ht="15">
      <c r="C43" s="3"/>
      <c r="D43" s="12" t="s">
        <v>78</v>
      </c>
      <c r="E43" s="12"/>
      <c r="F43" s="12"/>
      <c r="G43" s="31">
        <v>3.68</v>
      </c>
      <c r="H43" s="3">
        <f>C27*G43</f>
        <v>1338.784</v>
      </c>
      <c r="I43" s="3"/>
      <c r="L43" s="9"/>
      <c r="M43" s="9"/>
      <c r="N43" s="9"/>
      <c r="O43" s="9"/>
      <c r="P43" s="9"/>
    </row>
    <row r="44" spans="3:16" ht="15">
      <c r="C44" s="3"/>
      <c r="D44" s="12" t="s">
        <v>79</v>
      </c>
      <c r="E44" s="12"/>
      <c r="F44" s="12" t="s">
        <v>80</v>
      </c>
      <c r="G44" s="31"/>
      <c r="H44" s="3"/>
      <c r="I44" s="3"/>
      <c r="L44" s="9"/>
      <c r="M44" s="9"/>
      <c r="N44" s="9"/>
      <c r="O44" s="9"/>
      <c r="P44" s="9"/>
    </row>
    <row r="45" spans="3:16" ht="15">
      <c r="C45" s="3"/>
      <c r="D45" s="12" t="s">
        <v>76</v>
      </c>
      <c r="E45" s="12"/>
      <c r="F45" s="12"/>
      <c r="G45" s="31">
        <v>0.57</v>
      </c>
      <c r="H45" s="32">
        <f>C27*G45</f>
        <v>207.36599999999999</v>
      </c>
      <c r="I45" s="3"/>
      <c r="L45" s="9"/>
      <c r="M45" s="9"/>
      <c r="N45" s="9"/>
      <c r="O45" s="9"/>
      <c r="P45" s="9"/>
    </row>
    <row r="46" spans="3:16" ht="15">
      <c r="C46" s="3"/>
      <c r="D46" s="12" t="s">
        <v>81</v>
      </c>
      <c r="E46" s="12"/>
      <c r="F46" s="12"/>
      <c r="G46" s="31"/>
      <c r="H46" s="3"/>
      <c r="I46" s="3"/>
      <c r="L46" s="9"/>
      <c r="M46" s="9"/>
      <c r="N46" s="9"/>
      <c r="O46" s="9"/>
      <c r="P46" s="9"/>
    </row>
    <row r="47" spans="3:16" ht="15">
      <c r="C47" s="3"/>
      <c r="D47" s="12" t="s">
        <v>82</v>
      </c>
      <c r="E47" s="12"/>
      <c r="F47" s="12"/>
      <c r="G47" s="31">
        <v>0.39</v>
      </c>
      <c r="H47" s="32">
        <f>C27*G47</f>
        <v>141.882</v>
      </c>
      <c r="I47" s="3"/>
      <c r="L47" s="9"/>
      <c r="M47" s="9"/>
      <c r="N47" s="9"/>
      <c r="O47" s="9"/>
      <c r="P47" s="9"/>
    </row>
    <row r="48" spans="3:16" ht="18.75">
      <c r="C48" s="22"/>
      <c r="D48" s="21" t="s">
        <v>27</v>
      </c>
      <c r="E48" s="22"/>
      <c r="F48" s="23" t="s">
        <v>71</v>
      </c>
      <c r="G48" s="27">
        <v>3.11</v>
      </c>
      <c r="H48" s="5">
        <f>C28*G48</f>
        <v>1131.418</v>
      </c>
      <c r="I48" s="3"/>
      <c r="L48" s="9"/>
      <c r="M48" s="9"/>
      <c r="N48" s="9"/>
      <c r="O48" s="9"/>
      <c r="P48" s="9"/>
    </row>
    <row r="49" spans="3:16" ht="18.75">
      <c r="C49" s="22"/>
      <c r="D49" s="21"/>
      <c r="E49" s="22"/>
      <c r="F49" s="23" t="s">
        <v>35</v>
      </c>
      <c r="G49" s="6"/>
      <c r="H49" s="5">
        <f>H32-H35</f>
        <v>41.820000000000164</v>
      </c>
      <c r="I49" s="3"/>
      <c r="L49" s="9"/>
      <c r="M49" s="9"/>
      <c r="N49" s="9"/>
      <c r="O49" s="9"/>
      <c r="P49" s="9"/>
    </row>
    <row r="50" spans="3:16" ht="15.75">
      <c r="C50" s="28" t="s">
        <v>72</v>
      </c>
      <c r="D50" s="28"/>
      <c r="E50" s="28"/>
      <c r="F50" s="28"/>
      <c r="G50" s="29"/>
      <c r="H50" s="29"/>
      <c r="I50" s="3"/>
      <c r="L50" s="9"/>
      <c r="M50" s="9"/>
      <c r="N50" s="9"/>
      <c r="O50" s="9"/>
      <c r="P50" s="9"/>
    </row>
    <row r="51" spans="3:16" ht="15">
      <c r="C51" s="15"/>
      <c r="D51" s="15"/>
      <c r="E51" s="3"/>
      <c r="F51" s="3"/>
      <c r="G51" s="3"/>
      <c r="H51" s="3"/>
      <c r="I51" s="3"/>
      <c r="L51" s="9"/>
      <c r="M51" s="9"/>
      <c r="N51" s="9"/>
      <c r="O51" s="9"/>
      <c r="P51" s="9"/>
    </row>
    <row r="52" spans="3:16" ht="15">
      <c r="C52" s="3"/>
      <c r="D52" s="3"/>
      <c r="E52" s="3"/>
      <c r="F52" s="3"/>
      <c r="G52" s="3"/>
      <c r="H52" s="3"/>
      <c r="I52" s="3"/>
      <c r="L52" s="9"/>
      <c r="M52" s="9"/>
      <c r="N52" s="9"/>
      <c r="O52" s="9"/>
      <c r="P52" s="9"/>
    </row>
    <row r="53" spans="3:16" ht="15">
      <c r="C53" s="6" t="s">
        <v>54</v>
      </c>
      <c r="D53" s="16" t="s">
        <v>28</v>
      </c>
      <c r="E53" s="16"/>
      <c r="F53" s="16"/>
      <c r="G53" s="6">
        <v>1.5</v>
      </c>
      <c r="H53" s="5">
        <v>10780.46</v>
      </c>
      <c r="I53" s="3"/>
      <c r="J53" s="33"/>
      <c r="K53" s="33"/>
      <c r="L53" s="9"/>
      <c r="M53" s="9"/>
      <c r="N53" s="9"/>
      <c r="O53" s="9"/>
      <c r="P53" s="9"/>
    </row>
    <row r="54" spans="3:16" ht="15">
      <c r="C54" s="3"/>
      <c r="D54" s="3" t="s">
        <v>55</v>
      </c>
      <c r="E54" s="3"/>
      <c r="F54" s="3"/>
      <c r="G54" s="3" t="s">
        <v>25</v>
      </c>
      <c r="H54" s="4">
        <v>26101.1</v>
      </c>
      <c r="I54" s="3"/>
      <c r="L54" s="9"/>
      <c r="M54" s="9"/>
      <c r="N54" s="9"/>
      <c r="O54" s="9"/>
      <c r="P54" s="9"/>
    </row>
    <row r="55" spans="3:16" ht="15">
      <c r="C55" s="3"/>
      <c r="D55" s="3" t="s">
        <v>29</v>
      </c>
      <c r="E55" s="3"/>
      <c r="F55" s="3"/>
      <c r="G55" s="3" t="s">
        <v>25</v>
      </c>
      <c r="H55" s="3"/>
      <c r="I55" s="3"/>
      <c r="L55" s="9"/>
      <c r="M55" s="9"/>
      <c r="N55" s="9"/>
      <c r="O55" s="9"/>
      <c r="P55" s="9"/>
    </row>
    <row r="56" spans="3:16" ht="15">
      <c r="C56" s="3"/>
      <c r="D56" s="3"/>
      <c r="E56" s="3"/>
      <c r="F56" s="3"/>
      <c r="G56" s="3"/>
      <c r="H56" s="3"/>
      <c r="I56" s="3"/>
      <c r="L56" s="9"/>
      <c r="M56" s="9"/>
      <c r="N56" s="9"/>
      <c r="O56" s="9"/>
      <c r="P56" s="9"/>
    </row>
    <row r="57" spans="3:16" ht="15">
      <c r="C57" s="3"/>
      <c r="D57" s="3" t="s">
        <v>30</v>
      </c>
      <c r="E57" s="3"/>
      <c r="F57" s="3"/>
      <c r="G57" s="3" t="s">
        <v>25</v>
      </c>
      <c r="H57" s="3"/>
      <c r="I57" s="3"/>
      <c r="L57" s="9"/>
      <c r="M57" s="9"/>
      <c r="N57" s="9"/>
      <c r="O57" s="9"/>
      <c r="P57" s="9"/>
    </row>
    <row r="58" spans="3:16" ht="15">
      <c r="C58" s="3"/>
      <c r="D58" s="3" t="s">
        <v>56</v>
      </c>
      <c r="E58" s="3"/>
      <c r="F58" s="3"/>
      <c r="G58" s="3" t="s">
        <v>25</v>
      </c>
      <c r="H58" s="5">
        <f>H54+H32-H34</f>
        <v>26142.920000000002</v>
      </c>
      <c r="I58" s="3"/>
      <c r="L58" s="9"/>
      <c r="M58" s="9"/>
      <c r="N58" s="9"/>
      <c r="O58" s="9"/>
      <c r="P58" s="9"/>
    </row>
    <row r="59" spans="3:16" ht="15">
      <c r="C59" s="3"/>
      <c r="D59" s="3"/>
      <c r="E59" s="3"/>
      <c r="F59" s="3"/>
      <c r="G59" s="3"/>
      <c r="H59" s="15"/>
      <c r="I59" s="3"/>
      <c r="L59" s="9"/>
      <c r="M59" s="9"/>
      <c r="N59" s="9"/>
      <c r="O59" s="9"/>
      <c r="P59" s="9"/>
    </row>
    <row r="60" spans="5:16" ht="15.75" thickBot="1">
      <c r="E60" s="1" t="s">
        <v>31</v>
      </c>
      <c r="L60" s="9"/>
      <c r="M60" s="9"/>
      <c r="N60" s="9"/>
      <c r="O60" s="9"/>
      <c r="P60" s="9"/>
    </row>
    <row r="61" spans="3:9" ht="15.75" thickBot="1">
      <c r="C61" s="17" t="s">
        <v>28</v>
      </c>
      <c r="D61" s="18"/>
      <c r="E61" s="18"/>
      <c r="F61" s="18" t="s">
        <v>68</v>
      </c>
      <c r="G61" s="18"/>
      <c r="H61" s="24" t="s">
        <v>69</v>
      </c>
      <c r="I61" s="26"/>
    </row>
    <row r="62" spans="3:9" ht="15">
      <c r="C62" s="3" t="s">
        <v>95</v>
      </c>
      <c r="D62" s="3"/>
      <c r="E62" s="3" t="s">
        <v>32</v>
      </c>
      <c r="F62" s="3" t="s">
        <v>33</v>
      </c>
      <c r="G62" s="3" t="s">
        <v>34</v>
      </c>
      <c r="H62" s="3" t="s">
        <v>35</v>
      </c>
      <c r="I62" s="25" t="s">
        <v>36</v>
      </c>
    </row>
    <row r="63" spans="3:9" ht="15" hidden="1">
      <c r="C63" s="3" t="s">
        <v>38</v>
      </c>
      <c r="D63" s="3"/>
      <c r="E63" s="3">
        <v>408.45</v>
      </c>
      <c r="F63" s="3"/>
      <c r="G63" s="3">
        <v>167.51</v>
      </c>
      <c r="H63" s="3"/>
      <c r="I63" s="3">
        <v>240.94</v>
      </c>
    </row>
    <row r="64" spans="3:9" ht="15" hidden="1">
      <c r="C64" s="3" t="s">
        <v>39</v>
      </c>
      <c r="D64" s="3">
        <v>240.94</v>
      </c>
      <c r="E64" s="3">
        <v>408.45</v>
      </c>
      <c r="F64" s="3"/>
      <c r="G64" s="3">
        <v>362.85</v>
      </c>
      <c r="H64" s="3"/>
      <c r="I64" s="3">
        <v>286.54</v>
      </c>
    </row>
    <row r="65" spans="3:9" ht="15" hidden="1">
      <c r="C65" s="3" t="s">
        <v>40</v>
      </c>
      <c r="D65" s="3">
        <v>286.54</v>
      </c>
      <c r="E65" s="3">
        <v>408.45</v>
      </c>
      <c r="F65" s="3"/>
      <c r="G65" s="3">
        <v>282.98</v>
      </c>
      <c r="H65" s="3"/>
      <c r="I65" s="3">
        <v>412.01</v>
      </c>
    </row>
    <row r="66" spans="3:9" ht="15" hidden="1">
      <c r="C66" s="3" t="s">
        <v>41</v>
      </c>
      <c r="D66" s="3">
        <v>412.01</v>
      </c>
      <c r="E66" s="3">
        <v>408.45</v>
      </c>
      <c r="F66" s="3"/>
      <c r="G66" s="3">
        <v>402.58</v>
      </c>
      <c r="H66" s="3"/>
      <c r="I66" s="3">
        <v>417.88</v>
      </c>
    </row>
    <row r="67" spans="3:9" ht="15" hidden="1">
      <c r="C67" s="3" t="s">
        <v>42</v>
      </c>
      <c r="D67" s="3">
        <v>417.88</v>
      </c>
      <c r="E67" s="3">
        <v>408.45</v>
      </c>
      <c r="F67" s="3"/>
      <c r="G67" s="3">
        <v>357.54</v>
      </c>
      <c r="H67" s="3"/>
      <c r="I67" s="3">
        <v>468.79</v>
      </c>
    </row>
    <row r="68" spans="3:9" ht="15" hidden="1">
      <c r="C68" s="3" t="s">
        <v>43</v>
      </c>
      <c r="D68" s="3">
        <v>468.79</v>
      </c>
      <c r="E68" s="3">
        <v>408.45</v>
      </c>
      <c r="F68" s="3"/>
      <c r="G68" s="3">
        <v>411.55</v>
      </c>
      <c r="H68" s="3"/>
      <c r="I68" s="3">
        <v>465.09</v>
      </c>
    </row>
    <row r="69" spans="3:9" ht="15" hidden="1">
      <c r="C69" s="3" t="s">
        <v>44</v>
      </c>
      <c r="D69" s="3">
        <v>465.09</v>
      </c>
      <c r="E69" s="3">
        <v>408.45</v>
      </c>
      <c r="F69" s="3"/>
      <c r="G69" s="3">
        <v>447.07</v>
      </c>
      <c r="H69" s="3"/>
      <c r="I69" s="3">
        <v>427.07</v>
      </c>
    </row>
    <row r="70" spans="3:9" ht="15" hidden="1">
      <c r="C70" s="3" t="s">
        <v>45</v>
      </c>
      <c r="D70" s="3">
        <v>427.07</v>
      </c>
      <c r="E70" s="3">
        <v>408.9</v>
      </c>
      <c r="F70" s="3"/>
      <c r="G70" s="3">
        <v>283.5</v>
      </c>
      <c r="H70" s="3"/>
      <c r="I70" s="3">
        <v>552.47</v>
      </c>
    </row>
    <row r="71" spans="3:9" ht="15" hidden="1">
      <c r="C71" s="3" t="s">
        <v>46</v>
      </c>
      <c r="D71" s="3">
        <v>552.47</v>
      </c>
      <c r="E71" s="3">
        <v>408.9</v>
      </c>
      <c r="F71" s="3"/>
      <c r="G71" s="3">
        <v>426.85</v>
      </c>
      <c r="H71" s="3"/>
      <c r="I71" s="3">
        <v>534.52</v>
      </c>
    </row>
    <row r="72" spans="3:9" ht="15">
      <c r="C72" s="3" t="s">
        <v>94</v>
      </c>
      <c r="D72" s="3"/>
      <c r="E72" s="3"/>
      <c r="F72" s="3">
        <v>79.28</v>
      </c>
      <c r="G72" s="3">
        <v>408.9</v>
      </c>
      <c r="H72" s="3">
        <v>354.96</v>
      </c>
      <c r="I72" s="3">
        <v>133.22</v>
      </c>
    </row>
    <row r="73" spans="3:9" ht="15">
      <c r="C73" s="3" t="s">
        <v>97</v>
      </c>
      <c r="D73" s="3"/>
      <c r="E73" s="3"/>
      <c r="F73" s="3">
        <v>133.22</v>
      </c>
      <c r="G73" s="3">
        <v>408.9</v>
      </c>
      <c r="H73" s="3">
        <v>347.94</v>
      </c>
      <c r="I73" s="3">
        <f>G73-H73+F73</f>
        <v>194.17999999999998</v>
      </c>
    </row>
    <row r="74" spans="3:9" ht="15">
      <c r="C74" s="3" t="s">
        <v>99</v>
      </c>
      <c r="D74" s="3"/>
      <c r="E74" s="3"/>
      <c r="F74" s="3">
        <v>194.18</v>
      </c>
      <c r="G74" s="3">
        <v>408.9</v>
      </c>
      <c r="H74" s="3">
        <v>213.16</v>
      </c>
      <c r="I74" s="3">
        <f>G74-H74+F74</f>
        <v>389.91999999999996</v>
      </c>
    </row>
    <row r="75" spans="3:9" ht="15">
      <c r="C75" s="3" t="s">
        <v>102</v>
      </c>
      <c r="D75" s="3"/>
      <c r="E75" s="3"/>
      <c r="F75" s="3">
        <v>389.92</v>
      </c>
      <c r="G75" s="3">
        <v>408.9</v>
      </c>
      <c r="H75" s="3">
        <v>470.93</v>
      </c>
      <c r="I75" s="3">
        <v>327.89</v>
      </c>
    </row>
    <row r="76" spans="3:9" ht="15">
      <c r="C76" s="3" t="s">
        <v>111</v>
      </c>
      <c r="D76" s="3"/>
      <c r="E76" s="3"/>
      <c r="F76" s="3">
        <v>327.89</v>
      </c>
      <c r="G76" s="3">
        <v>408.9</v>
      </c>
      <c r="H76" s="32">
        <v>487.67</v>
      </c>
      <c r="I76" s="3">
        <v>249.12</v>
      </c>
    </row>
    <row r="77" spans="3:9" ht="15">
      <c r="C77" s="3" t="s">
        <v>112</v>
      </c>
      <c r="D77" s="3"/>
      <c r="E77" s="3"/>
      <c r="F77" s="3">
        <v>249.12</v>
      </c>
      <c r="G77" s="3">
        <v>408.9</v>
      </c>
      <c r="H77" s="3">
        <v>392.4</v>
      </c>
      <c r="I77" s="3">
        <v>265.62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78"/>
  <sheetViews>
    <sheetView zoomScalePageLayoutView="0" workbookViewId="0" topLeftCell="A29">
      <selection activeCell="Y80" sqref="Y80"/>
    </sheetView>
  </sheetViews>
  <sheetFormatPr defaultColWidth="9.140625" defaultRowHeight="15"/>
  <cols>
    <col min="1" max="4" width="9.140625" style="1" customWidth="1"/>
    <col min="5" max="5" width="12.140625" style="1" customWidth="1"/>
    <col min="6" max="6" width="16.00390625" style="1" customWidth="1"/>
    <col min="7" max="7" width="9.140625" style="1" customWidth="1"/>
    <col min="8" max="8" width="12.28125" style="1" customWidth="1"/>
    <col min="9" max="9" width="8.140625" style="1" customWidth="1"/>
    <col min="10" max="16384" width="9.140625" style="1" customWidth="1"/>
  </cols>
  <sheetData>
    <row r="2" spans="2:6" ht="15">
      <c r="B2" s="1" t="s">
        <v>48</v>
      </c>
      <c r="D2" s="2" t="s">
        <v>109</v>
      </c>
      <c r="F2" s="2" t="s">
        <v>49</v>
      </c>
    </row>
    <row r="5" spans="1:8" ht="15">
      <c r="A5" s="3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/>
    </row>
    <row r="6" spans="1:8" ht="15">
      <c r="A6" s="3"/>
      <c r="B6" s="3" t="s">
        <v>6</v>
      </c>
      <c r="C6" s="3"/>
      <c r="D6" s="3"/>
      <c r="E6" s="3" t="s">
        <v>7</v>
      </c>
      <c r="F6" s="3" t="s">
        <v>8</v>
      </c>
      <c r="G6" s="3" t="s">
        <v>9</v>
      </c>
      <c r="H6" s="3"/>
    </row>
    <row r="7" spans="1:8" ht="15">
      <c r="A7" s="3" t="s">
        <v>10</v>
      </c>
      <c r="B7" s="4">
        <v>0</v>
      </c>
      <c r="C7" s="4">
        <v>0</v>
      </c>
      <c r="D7" s="4"/>
      <c r="E7" s="3"/>
      <c r="F7" s="4">
        <f>D7</f>
        <v>0</v>
      </c>
      <c r="G7" s="4">
        <f>B7+C7-F7</f>
        <v>0</v>
      </c>
      <c r="H7" s="3"/>
    </row>
    <row r="8" spans="1:8" ht="15">
      <c r="A8" s="3" t="s">
        <v>11</v>
      </c>
      <c r="B8" s="4">
        <v>3831.84</v>
      </c>
      <c r="C8" s="4">
        <v>3878.1</v>
      </c>
      <c r="D8" s="4">
        <v>3884.54</v>
      </c>
      <c r="E8" s="3"/>
      <c r="F8" s="4">
        <f>D8</f>
        <v>3884.54</v>
      </c>
      <c r="G8" s="4">
        <f>C8-D8+B8</f>
        <v>3825.4</v>
      </c>
      <c r="H8" s="3"/>
    </row>
    <row r="9" spans="1:8" ht="15">
      <c r="A9" s="3" t="s">
        <v>12</v>
      </c>
      <c r="B9" s="3"/>
      <c r="C9" s="4">
        <f>SUM(C7:C8)</f>
        <v>3878.1</v>
      </c>
      <c r="D9" s="3"/>
      <c r="E9" s="3"/>
      <c r="F9" s="4">
        <f>SUM(F7:F8)</f>
        <v>3884.54</v>
      </c>
      <c r="G9" s="3"/>
      <c r="H9" s="3"/>
    </row>
    <row r="11" ht="15.75" thickBot="1"/>
    <row r="12" spans="1:15" ht="15">
      <c r="A12" s="35"/>
      <c r="B12" s="36" t="s">
        <v>13</v>
      </c>
      <c r="C12" s="36" t="s">
        <v>14</v>
      </c>
      <c r="D12" s="36"/>
      <c r="E12" s="36"/>
      <c r="F12" s="36"/>
      <c r="G12" s="36"/>
      <c r="H12" s="37"/>
      <c r="I12" s="9"/>
      <c r="J12" s="9"/>
      <c r="K12" s="9"/>
      <c r="L12" s="9"/>
      <c r="M12" s="9"/>
      <c r="N12" s="9"/>
      <c r="O12" s="9"/>
    </row>
    <row r="13" spans="1:15" ht="15.75" thickBot="1">
      <c r="A13" s="38"/>
      <c r="B13" s="39"/>
      <c r="C13" s="40" t="s">
        <v>62</v>
      </c>
      <c r="D13" s="40"/>
      <c r="E13" s="40"/>
      <c r="F13" s="39"/>
      <c r="G13" s="39" t="s">
        <v>105</v>
      </c>
      <c r="H13" s="41" t="s">
        <v>17</v>
      </c>
      <c r="I13" s="9"/>
      <c r="J13" s="9"/>
      <c r="K13" s="9"/>
      <c r="L13" s="9"/>
      <c r="M13" s="9"/>
      <c r="N13" s="9"/>
      <c r="O13" s="9"/>
    </row>
    <row r="14" spans="1:15" ht="15">
      <c r="A14" s="25"/>
      <c r="B14" s="34"/>
      <c r="C14" s="34"/>
      <c r="D14" s="34"/>
      <c r="E14" s="25"/>
      <c r="F14" s="25"/>
      <c r="G14" s="25"/>
      <c r="H14" s="25"/>
      <c r="I14" s="9"/>
      <c r="J14" s="9"/>
      <c r="K14" s="9"/>
      <c r="L14" s="9"/>
      <c r="M14" s="9"/>
      <c r="N14" s="9"/>
      <c r="O14" s="9"/>
    </row>
    <row r="15" spans="1:15" ht="15">
      <c r="A15" s="3"/>
      <c r="B15" s="3"/>
      <c r="C15" s="3"/>
      <c r="D15" s="3"/>
      <c r="E15" s="3"/>
      <c r="F15" s="3"/>
      <c r="G15" s="3"/>
      <c r="H15" s="14"/>
      <c r="I15" s="9"/>
      <c r="J15" s="9"/>
      <c r="K15" s="9"/>
      <c r="L15" s="9"/>
      <c r="M15" s="9"/>
      <c r="N15" s="9"/>
      <c r="O15" s="9"/>
    </row>
    <row r="16" spans="1:15" ht="15">
      <c r="A16" s="3"/>
      <c r="B16" s="12" t="s">
        <v>63</v>
      </c>
      <c r="C16" s="13"/>
      <c r="D16" s="13"/>
      <c r="E16" s="3"/>
      <c r="F16" s="3">
        <v>363.8</v>
      </c>
      <c r="G16" s="3">
        <v>7.55</v>
      </c>
      <c r="H16" s="3">
        <f>F16*G16</f>
        <v>2746.69</v>
      </c>
      <c r="I16" s="9"/>
      <c r="J16" s="9"/>
      <c r="K16" s="9"/>
      <c r="L16" s="9"/>
      <c r="M16" s="9"/>
      <c r="N16" s="9"/>
      <c r="O16" s="9"/>
    </row>
    <row r="17" spans="1:15" ht="15">
      <c r="A17" s="3"/>
      <c r="B17" s="12" t="s">
        <v>64</v>
      </c>
      <c r="C17" s="13"/>
      <c r="D17" s="13"/>
      <c r="E17" s="3"/>
      <c r="F17" s="3"/>
      <c r="G17" s="3"/>
      <c r="H17" s="3"/>
      <c r="I17" s="9"/>
      <c r="J17" s="9"/>
      <c r="K17" s="9"/>
      <c r="L17" s="9"/>
      <c r="M17" s="9"/>
      <c r="N17" s="9"/>
      <c r="O17" s="9"/>
    </row>
    <row r="18" spans="1:15" ht="15">
      <c r="A18" s="3"/>
      <c r="B18" s="12" t="s">
        <v>65</v>
      </c>
      <c r="C18" s="12" t="s">
        <v>66</v>
      </c>
      <c r="D18" s="13"/>
      <c r="E18" s="3"/>
      <c r="F18" s="3"/>
      <c r="G18" s="3"/>
      <c r="H18" s="3"/>
      <c r="I18" s="9"/>
      <c r="J18" s="9"/>
      <c r="K18" s="9"/>
      <c r="L18" s="9"/>
      <c r="M18" s="9"/>
      <c r="N18" s="9"/>
      <c r="O18" s="9"/>
    </row>
    <row r="19" spans="1:15" ht="15">
      <c r="A19" s="3"/>
      <c r="B19" s="12" t="s">
        <v>67</v>
      </c>
      <c r="C19" s="13"/>
      <c r="D19" s="13"/>
      <c r="E19" s="3"/>
      <c r="F19" s="3"/>
      <c r="G19" s="3"/>
      <c r="H19" s="3"/>
      <c r="I19" s="9"/>
      <c r="J19" s="9"/>
      <c r="K19" s="9"/>
      <c r="L19" s="9"/>
      <c r="M19" s="9"/>
      <c r="N19" s="9"/>
      <c r="O19" s="9"/>
    </row>
    <row r="20" spans="1:15" ht="15">
      <c r="A20" s="3"/>
      <c r="B20" s="3"/>
      <c r="C20" s="3"/>
      <c r="D20" s="3"/>
      <c r="E20" s="3"/>
      <c r="F20" s="3"/>
      <c r="G20" s="3"/>
      <c r="H20" s="3"/>
      <c r="I20" s="9"/>
      <c r="J20" s="9"/>
      <c r="K20" s="9"/>
      <c r="L20" s="9"/>
      <c r="M20" s="9"/>
      <c r="N20" s="9"/>
      <c r="O20" s="9"/>
    </row>
    <row r="21" spans="1:15" ht="15">
      <c r="A21" s="3"/>
      <c r="B21" s="3"/>
      <c r="C21" s="3"/>
      <c r="D21" s="3"/>
      <c r="E21" s="3"/>
      <c r="F21" s="3"/>
      <c r="G21" s="6" t="s">
        <v>18</v>
      </c>
      <c r="H21" s="7">
        <f>SUM(H14:H20)</f>
        <v>2746.69</v>
      </c>
      <c r="I21" s="9"/>
      <c r="J21" s="9"/>
      <c r="K21" s="9"/>
      <c r="L21" s="9"/>
      <c r="M21" s="9"/>
      <c r="N21" s="9"/>
      <c r="O21" s="9"/>
    </row>
    <row r="22" spans="1:15" ht="15">
      <c r="A22" s="3"/>
      <c r="B22" s="3"/>
      <c r="C22" s="3"/>
      <c r="D22" s="3"/>
      <c r="E22" s="3"/>
      <c r="F22" s="3"/>
      <c r="G22" s="3"/>
      <c r="H22" s="3"/>
      <c r="I22" s="9"/>
      <c r="J22" s="9"/>
      <c r="K22" s="9"/>
      <c r="L22" s="9"/>
      <c r="M22" s="9"/>
      <c r="N22" s="9"/>
      <c r="O22" s="9"/>
    </row>
    <row r="26" spans="5:8" ht="18.75">
      <c r="E26" s="19"/>
      <c r="F26" s="19"/>
      <c r="G26" s="19"/>
      <c r="H26" s="19"/>
    </row>
    <row r="27" spans="3:8" ht="18.75">
      <c r="C27" s="20">
        <v>363.8</v>
      </c>
      <c r="D27" s="19" t="s">
        <v>21</v>
      </c>
      <c r="E27" s="19"/>
      <c r="F27" s="19" t="s">
        <v>70</v>
      </c>
      <c r="G27" s="19"/>
      <c r="H27" s="19"/>
    </row>
    <row r="28" spans="3:7" ht="18.75">
      <c r="C28" s="20">
        <v>363.8</v>
      </c>
      <c r="D28" s="19" t="s">
        <v>37</v>
      </c>
      <c r="E28" s="19"/>
      <c r="F28" s="19" t="s">
        <v>115</v>
      </c>
      <c r="G28" s="19"/>
    </row>
    <row r="29" spans="3:16" ht="15">
      <c r="C29" s="3" t="s">
        <v>22</v>
      </c>
      <c r="D29" s="3" t="s">
        <v>23</v>
      </c>
      <c r="E29" s="3"/>
      <c r="F29" s="3"/>
      <c r="G29" s="3" t="s">
        <v>85</v>
      </c>
      <c r="H29" s="3" t="s">
        <v>24</v>
      </c>
      <c r="I29" s="3"/>
      <c r="L29" s="9"/>
      <c r="M29" s="9"/>
      <c r="N29" s="9"/>
      <c r="O29" s="9"/>
      <c r="P29" s="9"/>
    </row>
    <row r="30" spans="3:16" ht="18.75" customHeight="1">
      <c r="C30" s="22">
        <v>1</v>
      </c>
      <c r="D30" s="43" t="s">
        <v>106</v>
      </c>
      <c r="E30" s="44"/>
      <c r="F30" s="44"/>
      <c r="G30" s="11">
        <v>10.66</v>
      </c>
      <c r="H30" s="11">
        <v>3878.1</v>
      </c>
      <c r="I30" s="11"/>
      <c r="L30" s="9"/>
      <c r="M30" s="9"/>
      <c r="N30" s="9"/>
      <c r="O30" s="9"/>
      <c r="P30" s="10"/>
    </row>
    <row r="31" spans="3:16" ht="15">
      <c r="C31" s="3"/>
      <c r="D31" s="3"/>
      <c r="E31" s="3"/>
      <c r="F31" s="3"/>
      <c r="G31" s="3"/>
      <c r="H31" s="3"/>
      <c r="I31" s="3"/>
      <c r="L31" s="9"/>
      <c r="M31" s="9"/>
      <c r="N31" s="9"/>
      <c r="O31" s="9"/>
      <c r="P31" s="9"/>
    </row>
    <row r="32" spans="3:16" ht="18.75">
      <c r="C32" s="22">
        <v>2</v>
      </c>
      <c r="D32" s="45" t="s">
        <v>107</v>
      </c>
      <c r="E32" s="46"/>
      <c r="F32" s="46"/>
      <c r="G32" s="11"/>
      <c r="H32" s="11">
        <f>F9+I32</f>
        <v>3884.54</v>
      </c>
      <c r="I32" s="11"/>
      <c r="L32" s="9"/>
      <c r="M32" s="9"/>
      <c r="N32" s="9"/>
      <c r="O32" s="9"/>
      <c r="P32" s="9"/>
    </row>
    <row r="33" spans="3:16" ht="15">
      <c r="C33" s="3"/>
      <c r="D33" s="3"/>
      <c r="E33" s="3"/>
      <c r="F33" s="3"/>
      <c r="G33" s="3"/>
      <c r="H33" s="3"/>
      <c r="I33" s="3"/>
      <c r="L33" s="9"/>
      <c r="M33" s="9"/>
      <c r="N33" s="9"/>
      <c r="O33" s="9"/>
      <c r="P33" s="9"/>
    </row>
    <row r="34" spans="3:16" ht="18.75">
      <c r="C34" s="22">
        <v>4</v>
      </c>
      <c r="D34" s="45" t="s">
        <v>108</v>
      </c>
      <c r="E34" s="46"/>
      <c r="F34" s="46"/>
      <c r="G34" s="45"/>
      <c r="H34" s="42">
        <f>H21+I34</f>
        <v>2746.69</v>
      </c>
      <c r="I34" s="11"/>
      <c r="J34" s="8"/>
      <c r="L34" s="9"/>
      <c r="M34" s="9"/>
      <c r="N34" s="9"/>
      <c r="O34" s="9"/>
      <c r="P34" s="9"/>
    </row>
    <row r="35" spans="3:16" ht="15.75">
      <c r="C35" s="3"/>
      <c r="D35" s="30" t="s">
        <v>63</v>
      </c>
      <c r="E35" s="30"/>
      <c r="F35" s="30"/>
      <c r="G35" s="27">
        <v>7.55</v>
      </c>
      <c r="H35" s="5">
        <f>H21</f>
        <v>2746.69</v>
      </c>
      <c r="I35" s="3"/>
      <c r="L35" s="9"/>
      <c r="M35" s="9"/>
      <c r="N35" s="9"/>
      <c r="O35" s="9"/>
      <c r="P35" s="9"/>
    </row>
    <row r="36" spans="3:16" ht="15">
      <c r="C36" s="3"/>
      <c r="D36" s="30" t="s">
        <v>64</v>
      </c>
      <c r="E36" s="30"/>
      <c r="F36" s="30"/>
      <c r="G36" s="3" t="s">
        <v>83</v>
      </c>
      <c r="H36" s="5"/>
      <c r="I36" s="3"/>
      <c r="L36" s="9"/>
      <c r="M36" s="9"/>
      <c r="N36" s="9"/>
      <c r="O36" s="9"/>
      <c r="P36" s="9"/>
    </row>
    <row r="37" spans="3:16" ht="15">
      <c r="C37" s="3"/>
      <c r="D37" s="30" t="s">
        <v>65</v>
      </c>
      <c r="E37" s="30" t="s">
        <v>66</v>
      </c>
      <c r="F37" s="30"/>
      <c r="G37" s="3" t="s">
        <v>84</v>
      </c>
      <c r="H37" s="5"/>
      <c r="I37" s="3"/>
      <c r="L37" s="9"/>
      <c r="M37" s="9"/>
      <c r="N37" s="9"/>
      <c r="O37" s="9"/>
      <c r="P37" s="9"/>
    </row>
    <row r="38" spans="3:16" ht="15">
      <c r="C38" s="3"/>
      <c r="D38" s="30" t="s">
        <v>67</v>
      </c>
      <c r="E38" s="30"/>
      <c r="F38" s="30"/>
      <c r="G38" s="3"/>
      <c r="H38" s="3"/>
      <c r="I38" s="3"/>
      <c r="L38" s="9"/>
      <c r="M38" s="9"/>
      <c r="N38" s="9"/>
      <c r="O38" s="9"/>
      <c r="P38" s="9"/>
    </row>
    <row r="39" spans="3:16" ht="15">
      <c r="C39" s="3"/>
      <c r="D39" s="12" t="s">
        <v>74</v>
      </c>
      <c r="E39" s="12"/>
      <c r="F39" s="12"/>
      <c r="G39" s="31">
        <v>2.22</v>
      </c>
      <c r="H39" s="32">
        <f>C27*G39</f>
        <v>807.6360000000001</v>
      </c>
      <c r="I39" s="3"/>
      <c r="L39" s="9"/>
      <c r="M39" s="9"/>
      <c r="N39" s="9"/>
      <c r="O39" s="9"/>
      <c r="P39" s="9"/>
    </row>
    <row r="40" spans="3:16" ht="15">
      <c r="C40" s="3"/>
      <c r="D40" s="12" t="s">
        <v>75</v>
      </c>
      <c r="E40" s="12"/>
      <c r="F40" s="12"/>
      <c r="G40" s="31"/>
      <c r="H40" s="3"/>
      <c r="I40" s="3"/>
      <c r="L40" s="9"/>
      <c r="M40" s="9"/>
      <c r="N40" s="9"/>
      <c r="O40" s="9"/>
      <c r="P40" s="9"/>
    </row>
    <row r="41" spans="3:16" ht="15">
      <c r="C41" s="3"/>
      <c r="D41" s="12" t="s">
        <v>76</v>
      </c>
      <c r="E41" s="12"/>
      <c r="F41" s="12"/>
      <c r="G41" s="31">
        <v>0.69</v>
      </c>
      <c r="H41" s="32">
        <f>C27*G41</f>
        <v>251.022</v>
      </c>
      <c r="I41" s="3"/>
      <c r="L41" s="9"/>
      <c r="M41" s="9"/>
      <c r="N41" s="9"/>
      <c r="O41" s="9"/>
      <c r="P41" s="9"/>
    </row>
    <row r="42" spans="3:16" ht="15">
      <c r="C42" s="3"/>
      <c r="D42" s="12" t="s">
        <v>77</v>
      </c>
      <c r="E42" s="12"/>
      <c r="F42" s="12"/>
      <c r="G42" s="31"/>
      <c r="H42" s="3"/>
      <c r="I42" s="3"/>
      <c r="L42" s="9"/>
      <c r="M42" s="9"/>
      <c r="N42" s="9"/>
      <c r="O42" s="9"/>
      <c r="P42" s="9"/>
    </row>
    <row r="43" spans="3:16" ht="15">
      <c r="C43" s="3"/>
      <c r="D43" s="12" t="s">
        <v>78</v>
      </c>
      <c r="E43" s="12"/>
      <c r="F43" s="12"/>
      <c r="G43" s="31">
        <v>3.68</v>
      </c>
      <c r="H43" s="3">
        <f>C27*G43</f>
        <v>1338.784</v>
      </c>
      <c r="I43" s="3"/>
      <c r="L43" s="9"/>
      <c r="M43" s="9"/>
      <c r="N43" s="9"/>
      <c r="O43" s="9"/>
      <c r="P43" s="9"/>
    </row>
    <row r="44" spans="3:16" ht="15">
      <c r="C44" s="3"/>
      <c r="D44" s="12" t="s">
        <v>79</v>
      </c>
      <c r="E44" s="12"/>
      <c r="F44" s="12" t="s">
        <v>80</v>
      </c>
      <c r="G44" s="31"/>
      <c r="H44" s="3"/>
      <c r="I44" s="3"/>
      <c r="L44" s="9"/>
      <c r="M44" s="9"/>
      <c r="N44" s="9"/>
      <c r="O44" s="9"/>
      <c r="P44" s="9"/>
    </row>
    <row r="45" spans="3:16" ht="15">
      <c r="C45" s="3"/>
      <c r="D45" s="12" t="s">
        <v>76</v>
      </c>
      <c r="E45" s="12"/>
      <c r="F45" s="12"/>
      <c r="G45" s="31">
        <v>0.57</v>
      </c>
      <c r="H45" s="32">
        <f>C27*G45</f>
        <v>207.36599999999999</v>
      </c>
      <c r="I45" s="3"/>
      <c r="L45" s="9"/>
      <c r="M45" s="9"/>
      <c r="N45" s="9"/>
      <c r="O45" s="9"/>
      <c r="P45" s="9"/>
    </row>
    <row r="46" spans="3:16" ht="15">
      <c r="C46" s="3"/>
      <c r="D46" s="12" t="s">
        <v>81</v>
      </c>
      <c r="E46" s="12"/>
      <c r="F46" s="12"/>
      <c r="G46" s="31"/>
      <c r="H46" s="3"/>
      <c r="I46" s="3"/>
      <c r="L46" s="9"/>
      <c r="M46" s="9"/>
      <c r="N46" s="9"/>
      <c r="O46" s="9"/>
      <c r="P46" s="9"/>
    </row>
    <row r="47" spans="3:16" ht="15">
      <c r="C47" s="3"/>
      <c r="D47" s="12" t="s">
        <v>82</v>
      </c>
      <c r="E47" s="12"/>
      <c r="F47" s="12"/>
      <c r="G47" s="31">
        <v>0.39</v>
      </c>
      <c r="H47" s="32">
        <f>C27*G47</f>
        <v>141.882</v>
      </c>
      <c r="I47" s="3"/>
      <c r="L47" s="9"/>
      <c r="M47" s="9"/>
      <c r="N47" s="9"/>
      <c r="O47" s="9"/>
      <c r="P47" s="9"/>
    </row>
    <row r="48" spans="3:16" ht="18.75">
      <c r="C48" s="22"/>
      <c r="D48" s="21" t="s">
        <v>27</v>
      </c>
      <c r="E48" s="22"/>
      <c r="F48" s="23" t="s">
        <v>71</v>
      </c>
      <c r="G48" s="27">
        <v>3.11</v>
      </c>
      <c r="H48" s="5">
        <f>C28*G48</f>
        <v>1131.418</v>
      </c>
      <c r="I48" s="3"/>
      <c r="L48" s="9"/>
      <c r="M48" s="9"/>
      <c r="N48" s="9"/>
      <c r="O48" s="9"/>
      <c r="P48" s="9"/>
    </row>
    <row r="49" spans="3:16" ht="18.75">
      <c r="C49" s="22"/>
      <c r="D49" s="21"/>
      <c r="E49" s="22"/>
      <c r="F49" s="23" t="s">
        <v>35</v>
      </c>
      <c r="G49" s="6"/>
      <c r="H49" s="5">
        <f>H32-H35</f>
        <v>1137.85</v>
      </c>
      <c r="I49" s="3"/>
      <c r="L49" s="9"/>
      <c r="M49" s="9"/>
      <c r="N49" s="9"/>
      <c r="O49" s="9"/>
      <c r="P49" s="9"/>
    </row>
    <row r="50" spans="3:16" ht="15.75">
      <c r="C50" s="28" t="s">
        <v>72</v>
      </c>
      <c r="D50" s="28"/>
      <c r="E50" s="28"/>
      <c r="F50" s="28"/>
      <c r="G50" s="29"/>
      <c r="H50" s="29"/>
      <c r="I50" s="3"/>
      <c r="L50" s="9"/>
      <c r="M50" s="9"/>
      <c r="N50" s="9"/>
      <c r="O50" s="9"/>
      <c r="P50" s="9"/>
    </row>
    <row r="51" spans="3:16" ht="15">
      <c r="C51" s="15"/>
      <c r="D51" s="15"/>
      <c r="E51" s="3"/>
      <c r="F51" s="3"/>
      <c r="G51" s="3"/>
      <c r="H51" s="3"/>
      <c r="I51" s="3"/>
      <c r="L51" s="9"/>
      <c r="M51" s="9"/>
      <c r="N51" s="9"/>
      <c r="O51" s="9"/>
      <c r="P51" s="9"/>
    </row>
    <row r="52" spans="3:16" ht="15">
      <c r="C52" s="3"/>
      <c r="D52" s="3"/>
      <c r="E52" s="3"/>
      <c r="F52" s="3"/>
      <c r="G52" s="3"/>
      <c r="H52" s="3"/>
      <c r="I52" s="3"/>
      <c r="L52" s="9"/>
      <c r="M52" s="9"/>
      <c r="N52" s="9"/>
      <c r="O52" s="9"/>
      <c r="P52" s="9"/>
    </row>
    <row r="53" spans="3:16" ht="15">
      <c r="C53" s="6" t="s">
        <v>54</v>
      </c>
      <c r="D53" s="16" t="s">
        <v>28</v>
      </c>
      <c r="E53" s="16"/>
      <c r="F53" s="16"/>
      <c r="G53" s="6">
        <v>1.5</v>
      </c>
      <c r="H53" s="5">
        <v>11138.98</v>
      </c>
      <c r="I53" s="3"/>
      <c r="J53" s="33"/>
      <c r="K53" s="33"/>
      <c r="L53" s="9"/>
      <c r="M53" s="9"/>
      <c r="N53" s="9"/>
      <c r="O53" s="9"/>
      <c r="P53" s="9"/>
    </row>
    <row r="54" spans="3:16" ht="15">
      <c r="C54" s="3"/>
      <c r="D54" s="3" t="s">
        <v>55</v>
      </c>
      <c r="E54" s="3"/>
      <c r="F54" s="3"/>
      <c r="G54" s="3" t="s">
        <v>25</v>
      </c>
      <c r="H54" s="4">
        <v>26142.92</v>
      </c>
      <c r="I54" s="3"/>
      <c r="L54" s="9"/>
      <c r="M54" s="9"/>
      <c r="N54" s="9"/>
      <c r="O54" s="9"/>
      <c r="P54" s="9"/>
    </row>
    <row r="55" spans="3:16" ht="15">
      <c r="C55" s="3"/>
      <c r="D55" s="3" t="s">
        <v>29</v>
      </c>
      <c r="E55" s="3"/>
      <c r="F55" s="3"/>
      <c r="G55" s="3" t="s">
        <v>25</v>
      </c>
      <c r="H55" s="3"/>
      <c r="I55" s="3"/>
      <c r="L55" s="9"/>
      <c r="M55" s="9"/>
      <c r="N55" s="9"/>
      <c r="O55" s="9"/>
      <c r="P55" s="9"/>
    </row>
    <row r="56" spans="3:16" ht="15">
      <c r="C56" s="3"/>
      <c r="D56" s="3"/>
      <c r="E56" s="3"/>
      <c r="F56" s="3"/>
      <c r="G56" s="3"/>
      <c r="H56" s="3"/>
      <c r="I56" s="3"/>
      <c r="L56" s="9"/>
      <c r="M56" s="9"/>
      <c r="N56" s="9"/>
      <c r="O56" s="9"/>
      <c r="P56" s="9"/>
    </row>
    <row r="57" spans="3:16" ht="15">
      <c r="C57" s="3"/>
      <c r="D57" s="3" t="s">
        <v>30</v>
      </c>
      <c r="E57" s="3"/>
      <c r="F57" s="3"/>
      <c r="G57" s="3" t="s">
        <v>25</v>
      </c>
      <c r="H57" s="3"/>
      <c r="I57" s="3"/>
      <c r="L57" s="9"/>
      <c r="M57" s="9"/>
      <c r="N57" s="9"/>
      <c r="O57" s="9"/>
      <c r="P57" s="9"/>
    </row>
    <row r="58" spans="3:16" ht="15">
      <c r="C58" s="3"/>
      <c r="D58" s="3" t="s">
        <v>56</v>
      </c>
      <c r="E58" s="3"/>
      <c r="F58" s="3"/>
      <c r="G58" s="3" t="s">
        <v>25</v>
      </c>
      <c r="H58" s="5">
        <f>H54+H32-H34</f>
        <v>27280.77</v>
      </c>
      <c r="I58" s="3"/>
      <c r="L58" s="9"/>
      <c r="M58" s="9"/>
      <c r="N58" s="9"/>
      <c r="O58" s="9"/>
      <c r="P58" s="9"/>
    </row>
    <row r="59" spans="3:16" ht="15">
      <c r="C59" s="3"/>
      <c r="D59" s="3"/>
      <c r="E59" s="3"/>
      <c r="F59" s="3"/>
      <c r="G59" s="3"/>
      <c r="H59" s="15"/>
      <c r="I59" s="3"/>
      <c r="L59" s="9"/>
      <c r="M59" s="9"/>
      <c r="N59" s="9"/>
      <c r="O59" s="9"/>
      <c r="P59" s="9"/>
    </row>
    <row r="60" spans="5:16" ht="15.75" thickBot="1">
      <c r="E60" s="1" t="s">
        <v>31</v>
      </c>
      <c r="L60" s="9"/>
      <c r="M60" s="9"/>
      <c r="N60" s="9"/>
      <c r="O60" s="9"/>
      <c r="P60" s="9"/>
    </row>
    <row r="61" spans="3:9" ht="15.75" thickBot="1">
      <c r="C61" s="17" t="s">
        <v>28</v>
      </c>
      <c r="D61" s="18"/>
      <c r="E61" s="18"/>
      <c r="F61" s="18" t="s">
        <v>68</v>
      </c>
      <c r="G61" s="18"/>
      <c r="H61" s="24" t="s">
        <v>69</v>
      </c>
      <c r="I61" s="26"/>
    </row>
    <row r="62" spans="3:9" ht="15">
      <c r="C62" s="3" t="s">
        <v>95</v>
      </c>
      <c r="D62" s="3"/>
      <c r="E62" s="3" t="s">
        <v>32</v>
      </c>
      <c r="F62" s="3" t="s">
        <v>33</v>
      </c>
      <c r="G62" s="3" t="s">
        <v>34</v>
      </c>
      <c r="H62" s="3" t="s">
        <v>35</v>
      </c>
      <c r="I62" s="25" t="s">
        <v>36</v>
      </c>
    </row>
    <row r="63" spans="3:9" ht="15" hidden="1">
      <c r="C63" s="3" t="s">
        <v>38</v>
      </c>
      <c r="D63" s="3"/>
      <c r="E63" s="3">
        <v>408.45</v>
      </c>
      <c r="F63" s="3"/>
      <c r="G63" s="3">
        <v>167.51</v>
      </c>
      <c r="H63" s="3"/>
      <c r="I63" s="3">
        <v>240.94</v>
      </c>
    </row>
    <row r="64" spans="3:9" ht="15" hidden="1">
      <c r="C64" s="3" t="s">
        <v>39</v>
      </c>
      <c r="D64" s="3">
        <v>240.94</v>
      </c>
      <c r="E64" s="3">
        <v>408.45</v>
      </c>
      <c r="F64" s="3"/>
      <c r="G64" s="3">
        <v>362.85</v>
      </c>
      <c r="H64" s="3"/>
      <c r="I64" s="3">
        <v>286.54</v>
      </c>
    </row>
    <row r="65" spans="3:9" ht="15" hidden="1">
      <c r="C65" s="3" t="s">
        <v>40</v>
      </c>
      <c r="D65" s="3">
        <v>286.54</v>
      </c>
      <c r="E65" s="3">
        <v>408.45</v>
      </c>
      <c r="F65" s="3"/>
      <c r="G65" s="3">
        <v>282.98</v>
      </c>
      <c r="H65" s="3"/>
      <c r="I65" s="3">
        <v>412.01</v>
      </c>
    </row>
    <row r="66" spans="3:9" ht="15" hidden="1">
      <c r="C66" s="3" t="s">
        <v>41</v>
      </c>
      <c r="D66" s="3">
        <v>412.01</v>
      </c>
      <c r="E66" s="3">
        <v>408.45</v>
      </c>
      <c r="F66" s="3"/>
      <c r="G66" s="3">
        <v>402.58</v>
      </c>
      <c r="H66" s="3"/>
      <c r="I66" s="3">
        <v>417.88</v>
      </c>
    </row>
    <row r="67" spans="3:9" ht="15" hidden="1">
      <c r="C67" s="3" t="s">
        <v>42</v>
      </c>
      <c r="D67" s="3">
        <v>417.88</v>
      </c>
      <c r="E67" s="3">
        <v>408.45</v>
      </c>
      <c r="F67" s="3"/>
      <c r="G67" s="3">
        <v>357.54</v>
      </c>
      <c r="H67" s="3"/>
      <c r="I67" s="3">
        <v>468.79</v>
      </c>
    </row>
    <row r="68" spans="3:9" ht="15" hidden="1">
      <c r="C68" s="3" t="s">
        <v>43</v>
      </c>
      <c r="D68" s="3">
        <v>468.79</v>
      </c>
      <c r="E68" s="3">
        <v>408.45</v>
      </c>
      <c r="F68" s="3"/>
      <c r="G68" s="3">
        <v>411.55</v>
      </c>
      <c r="H68" s="3"/>
      <c r="I68" s="3">
        <v>465.09</v>
      </c>
    </row>
    <row r="69" spans="3:9" ht="15" hidden="1">
      <c r="C69" s="3" t="s">
        <v>44</v>
      </c>
      <c r="D69" s="3">
        <v>465.09</v>
      </c>
      <c r="E69" s="3">
        <v>408.45</v>
      </c>
      <c r="F69" s="3"/>
      <c r="G69" s="3">
        <v>447.07</v>
      </c>
      <c r="H69" s="3"/>
      <c r="I69" s="3">
        <v>427.07</v>
      </c>
    </row>
    <row r="70" spans="3:9" ht="15" hidden="1">
      <c r="C70" s="3" t="s">
        <v>45</v>
      </c>
      <c r="D70" s="3">
        <v>427.07</v>
      </c>
      <c r="E70" s="3">
        <v>408.9</v>
      </c>
      <c r="F70" s="3"/>
      <c r="G70" s="3">
        <v>283.5</v>
      </c>
      <c r="H70" s="3"/>
      <c r="I70" s="3">
        <v>552.47</v>
      </c>
    </row>
    <row r="71" spans="3:9" ht="15" hidden="1">
      <c r="C71" s="3" t="s">
        <v>46</v>
      </c>
      <c r="D71" s="3">
        <v>552.47</v>
      </c>
      <c r="E71" s="3">
        <v>408.9</v>
      </c>
      <c r="F71" s="3"/>
      <c r="G71" s="3">
        <v>426.85</v>
      </c>
      <c r="H71" s="3"/>
      <c r="I71" s="3">
        <v>534.52</v>
      </c>
    </row>
    <row r="72" spans="3:9" ht="15">
      <c r="C72" s="3" t="s">
        <v>94</v>
      </c>
      <c r="D72" s="3"/>
      <c r="E72" s="3"/>
      <c r="F72" s="3">
        <v>79.28</v>
      </c>
      <c r="G72" s="3">
        <v>408.9</v>
      </c>
      <c r="H72" s="3">
        <v>354.96</v>
      </c>
      <c r="I72" s="3">
        <v>133.22</v>
      </c>
    </row>
    <row r="73" spans="3:9" ht="15">
      <c r="C73" s="3" t="s">
        <v>97</v>
      </c>
      <c r="D73" s="3"/>
      <c r="E73" s="3"/>
      <c r="F73" s="3">
        <v>133.22</v>
      </c>
      <c r="G73" s="3">
        <v>408.9</v>
      </c>
      <c r="H73" s="3">
        <v>347.94</v>
      </c>
      <c r="I73" s="3">
        <f>G73-H73+F73</f>
        <v>194.17999999999998</v>
      </c>
    </row>
    <row r="74" spans="3:9" ht="15">
      <c r="C74" s="3" t="s">
        <v>99</v>
      </c>
      <c r="D74" s="3"/>
      <c r="E74" s="3"/>
      <c r="F74" s="3">
        <v>194.18</v>
      </c>
      <c r="G74" s="3">
        <v>408.9</v>
      </c>
      <c r="H74" s="3">
        <v>213.16</v>
      </c>
      <c r="I74" s="3">
        <f>G74-H74+F74</f>
        <v>389.91999999999996</v>
      </c>
    </row>
    <row r="75" spans="3:9" ht="15">
      <c r="C75" s="3" t="s">
        <v>102</v>
      </c>
      <c r="D75" s="3"/>
      <c r="E75" s="3"/>
      <c r="F75" s="3">
        <v>389.92</v>
      </c>
      <c r="G75" s="3">
        <v>408.9</v>
      </c>
      <c r="H75" s="3">
        <v>470.93</v>
      </c>
      <c r="I75" s="3">
        <v>327.89</v>
      </c>
    </row>
    <row r="76" spans="3:9" ht="15">
      <c r="C76" s="3" t="s">
        <v>111</v>
      </c>
      <c r="D76" s="3"/>
      <c r="E76" s="3"/>
      <c r="F76" s="3">
        <v>327.89</v>
      </c>
      <c r="G76" s="3">
        <v>408.9</v>
      </c>
      <c r="H76" s="32">
        <v>487.67</v>
      </c>
      <c r="I76" s="3">
        <v>249.12</v>
      </c>
    </row>
    <row r="77" spans="3:9" ht="15">
      <c r="C77" s="3" t="s">
        <v>112</v>
      </c>
      <c r="D77" s="3"/>
      <c r="E77" s="3"/>
      <c r="F77" s="3">
        <v>249.12</v>
      </c>
      <c r="G77" s="3">
        <v>408.9</v>
      </c>
      <c r="H77" s="3">
        <v>392.4</v>
      </c>
      <c r="I77" s="3">
        <v>265.62</v>
      </c>
    </row>
    <row r="78" spans="3:9" ht="15">
      <c r="C78" s="3" t="s">
        <v>114</v>
      </c>
      <c r="D78" s="3"/>
      <c r="E78" s="3"/>
      <c r="F78" s="3">
        <v>265.62</v>
      </c>
      <c r="G78" s="3">
        <v>408.9</v>
      </c>
      <c r="H78" s="3">
        <v>358.52</v>
      </c>
      <c r="I78" s="3">
        <f>G78-H78+F78</f>
        <v>316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79"/>
  <sheetViews>
    <sheetView zoomScalePageLayoutView="0" workbookViewId="0" topLeftCell="A25">
      <selection activeCell="P72" sqref="P72"/>
    </sheetView>
  </sheetViews>
  <sheetFormatPr defaultColWidth="9.140625" defaultRowHeight="15"/>
  <cols>
    <col min="1" max="4" width="9.140625" style="1" customWidth="1"/>
    <col min="5" max="5" width="12.140625" style="1" customWidth="1"/>
    <col min="6" max="6" width="16.00390625" style="1" customWidth="1"/>
    <col min="7" max="7" width="9.140625" style="1" customWidth="1"/>
    <col min="8" max="8" width="12.28125" style="1" customWidth="1"/>
    <col min="9" max="9" width="8.140625" style="1" customWidth="1"/>
    <col min="10" max="16384" width="9.140625" style="1" customWidth="1"/>
  </cols>
  <sheetData>
    <row r="2" spans="2:6" ht="15">
      <c r="B2" s="1" t="s">
        <v>48</v>
      </c>
      <c r="D2" s="2" t="s">
        <v>121</v>
      </c>
      <c r="F2" s="2" t="s">
        <v>49</v>
      </c>
    </row>
    <row r="5" spans="1:8" ht="15">
      <c r="A5" s="3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/>
    </row>
    <row r="6" spans="1:8" ht="15">
      <c r="A6" s="3"/>
      <c r="B6" s="3" t="s">
        <v>6</v>
      </c>
      <c r="C6" s="3"/>
      <c r="D6" s="3"/>
      <c r="E6" s="3" t="s">
        <v>7</v>
      </c>
      <c r="F6" s="3" t="s">
        <v>8</v>
      </c>
      <c r="G6" s="3" t="s">
        <v>9</v>
      </c>
      <c r="H6" s="3"/>
    </row>
    <row r="7" spans="1:8" ht="15">
      <c r="A7" s="3" t="s">
        <v>10</v>
      </c>
      <c r="B7" s="4">
        <v>0</v>
      </c>
      <c r="C7" s="4">
        <v>0</v>
      </c>
      <c r="D7" s="4"/>
      <c r="E7" s="3"/>
      <c r="F7" s="4">
        <f>D7</f>
        <v>0</v>
      </c>
      <c r="G7" s="4">
        <f>B7+C7-F7</f>
        <v>0</v>
      </c>
      <c r="H7" s="3"/>
    </row>
    <row r="8" spans="1:8" ht="15">
      <c r="A8" s="3" t="s">
        <v>11</v>
      </c>
      <c r="B8" s="4">
        <v>3825.4</v>
      </c>
      <c r="C8" s="4">
        <v>3878.1</v>
      </c>
      <c r="D8" s="4"/>
      <c r="E8" s="3"/>
      <c r="F8" s="4">
        <v>2969.88</v>
      </c>
      <c r="G8" s="4">
        <v>4733.62</v>
      </c>
      <c r="H8" s="3"/>
    </row>
    <row r="9" spans="1:8" ht="15">
      <c r="A9" s="3" t="s">
        <v>12</v>
      </c>
      <c r="B9" s="3"/>
      <c r="C9" s="4">
        <f>SUM(C7:C8)</f>
        <v>3878.1</v>
      </c>
      <c r="D9" s="3"/>
      <c r="E9" s="3"/>
      <c r="F9" s="4">
        <f>SUM(F7:F8)</f>
        <v>2969.88</v>
      </c>
      <c r="G9" s="3"/>
      <c r="H9" s="3"/>
    </row>
    <row r="11" ht="15.75" thickBot="1"/>
    <row r="12" spans="1:15" ht="15">
      <c r="A12" s="35"/>
      <c r="B12" s="36" t="s">
        <v>13</v>
      </c>
      <c r="C12" s="36" t="s">
        <v>14</v>
      </c>
      <c r="D12" s="36"/>
      <c r="E12" s="36"/>
      <c r="F12" s="36"/>
      <c r="G12" s="36"/>
      <c r="H12" s="37"/>
      <c r="I12" s="9"/>
      <c r="J12" s="9"/>
      <c r="K12" s="9"/>
      <c r="L12" s="9"/>
      <c r="M12" s="9"/>
      <c r="N12" s="9"/>
      <c r="O12" s="9"/>
    </row>
    <row r="13" spans="1:15" ht="15.75" thickBot="1">
      <c r="A13" s="38"/>
      <c r="B13" s="39"/>
      <c r="C13" s="40" t="s">
        <v>62</v>
      </c>
      <c r="D13" s="40"/>
      <c r="E13" s="40"/>
      <c r="F13" s="39"/>
      <c r="G13" s="39" t="s">
        <v>105</v>
      </c>
      <c r="H13" s="41" t="s">
        <v>17</v>
      </c>
      <c r="I13" s="9"/>
      <c r="J13" s="9"/>
      <c r="K13" s="9"/>
      <c r="L13" s="9"/>
      <c r="M13" s="9"/>
      <c r="N13" s="9"/>
      <c r="O13" s="9"/>
    </row>
    <row r="14" spans="1:15" ht="15">
      <c r="A14" s="25" t="s">
        <v>118</v>
      </c>
      <c r="B14" s="34" t="s">
        <v>119</v>
      </c>
      <c r="C14" s="34"/>
      <c r="D14" s="34"/>
      <c r="E14" s="25"/>
      <c r="F14" s="25"/>
      <c r="G14" s="25"/>
      <c r="H14" s="25">
        <v>11965.12</v>
      </c>
      <c r="I14" s="9"/>
      <c r="J14" s="9"/>
      <c r="K14" s="9"/>
      <c r="L14" s="9"/>
      <c r="M14" s="9"/>
      <c r="N14" s="9"/>
      <c r="O14" s="9"/>
    </row>
    <row r="15" spans="1:15" ht="15">
      <c r="A15" s="3" t="s">
        <v>116</v>
      </c>
      <c r="B15" s="3" t="s">
        <v>120</v>
      </c>
      <c r="C15" s="3"/>
      <c r="D15" s="3"/>
      <c r="E15" s="3"/>
      <c r="F15" s="3"/>
      <c r="G15" s="3"/>
      <c r="H15" s="14">
        <v>4356</v>
      </c>
      <c r="I15" s="9"/>
      <c r="J15" s="9"/>
      <c r="K15" s="9"/>
      <c r="L15" s="9"/>
      <c r="M15" s="9"/>
      <c r="N15" s="9"/>
      <c r="O15" s="9"/>
    </row>
    <row r="16" spans="1:15" ht="15">
      <c r="A16" s="3"/>
      <c r="B16" s="12" t="s">
        <v>63</v>
      </c>
      <c r="C16" s="13"/>
      <c r="D16" s="13"/>
      <c r="E16" s="3"/>
      <c r="F16" s="3">
        <v>363.8</v>
      </c>
      <c r="G16" s="3">
        <v>7.55</v>
      </c>
      <c r="H16" s="3">
        <f>F16*G16</f>
        <v>2746.69</v>
      </c>
      <c r="I16" s="9"/>
      <c r="J16" s="9"/>
      <c r="K16" s="9"/>
      <c r="L16" s="9"/>
      <c r="M16" s="9"/>
      <c r="N16" s="9"/>
      <c r="O16" s="9"/>
    </row>
    <row r="17" spans="1:15" ht="15">
      <c r="A17" s="3"/>
      <c r="B17" s="12" t="s">
        <v>64</v>
      </c>
      <c r="C17" s="13"/>
      <c r="D17" s="13"/>
      <c r="E17" s="3"/>
      <c r="F17" s="3"/>
      <c r="G17" s="3"/>
      <c r="H17" s="3"/>
      <c r="I17" s="9"/>
      <c r="J17" s="9"/>
      <c r="K17" s="9"/>
      <c r="L17" s="9"/>
      <c r="M17" s="9"/>
      <c r="N17" s="9"/>
      <c r="O17" s="9"/>
    </row>
    <row r="18" spans="1:15" ht="15">
      <c r="A18" s="3"/>
      <c r="B18" s="12" t="s">
        <v>65</v>
      </c>
      <c r="C18" s="12" t="s">
        <v>66</v>
      </c>
      <c r="D18" s="13"/>
      <c r="E18" s="3"/>
      <c r="F18" s="3"/>
      <c r="G18" s="3"/>
      <c r="H18" s="3"/>
      <c r="I18" s="9"/>
      <c r="J18" s="9"/>
      <c r="K18" s="9"/>
      <c r="L18" s="9"/>
      <c r="M18" s="9"/>
      <c r="N18" s="9"/>
      <c r="O18" s="9"/>
    </row>
    <row r="19" spans="1:15" ht="15">
      <c r="A19" s="3"/>
      <c r="B19" s="12" t="s">
        <v>67</v>
      </c>
      <c r="C19" s="13"/>
      <c r="D19" s="13"/>
      <c r="E19" s="3"/>
      <c r="F19" s="3"/>
      <c r="G19" s="3"/>
      <c r="H19" s="3"/>
      <c r="I19" s="9"/>
      <c r="J19" s="9"/>
      <c r="K19" s="9"/>
      <c r="L19" s="9"/>
      <c r="M19" s="9"/>
      <c r="N19" s="9"/>
      <c r="O19" s="9"/>
    </row>
    <row r="20" spans="1:15" ht="15">
      <c r="A20" s="3"/>
      <c r="B20" s="3"/>
      <c r="C20" s="3"/>
      <c r="D20" s="3"/>
      <c r="E20" s="3"/>
      <c r="F20" s="3"/>
      <c r="G20" s="3"/>
      <c r="H20" s="3"/>
      <c r="I20" s="9"/>
      <c r="J20" s="9"/>
      <c r="K20" s="9"/>
      <c r="L20" s="9"/>
      <c r="M20" s="9"/>
      <c r="N20" s="9"/>
      <c r="O20" s="9"/>
    </row>
    <row r="21" spans="1:15" ht="15">
      <c r="A21" s="3"/>
      <c r="B21" s="3"/>
      <c r="C21" s="3"/>
      <c r="D21" s="3"/>
      <c r="E21" s="3"/>
      <c r="F21" s="3"/>
      <c r="G21" s="6" t="s">
        <v>18</v>
      </c>
      <c r="H21" s="7">
        <f>SUM(H14:H20)</f>
        <v>19067.81</v>
      </c>
      <c r="I21" s="9"/>
      <c r="J21" s="9"/>
      <c r="K21" s="9"/>
      <c r="L21" s="9"/>
      <c r="M21" s="9"/>
      <c r="N21" s="9"/>
      <c r="O21" s="9"/>
    </row>
    <row r="22" spans="1:15" ht="15">
      <c r="A22" s="3"/>
      <c r="B22" s="3"/>
      <c r="C22" s="3"/>
      <c r="D22" s="3"/>
      <c r="E22" s="3"/>
      <c r="F22" s="3"/>
      <c r="G22" s="3"/>
      <c r="H22" s="3"/>
      <c r="I22" s="9"/>
      <c r="J22" s="9"/>
      <c r="K22" s="9"/>
      <c r="L22" s="9"/>
      <c r="M22" s="9"/>
      <c r="N22" s="9"/>
      <c r="O22" s="9"/>
    </row>
    <row r="26" spans="5:8" ht="18.75">
      <c r="E26" s="19"/>
      <c r="F26" s="19"/>
      <c r="G26" s="19"/>
      <c r="H26" s="19"/>
    </row>
    <row r="27" spans="3:8" ht="18.75">
      <c r="C27" s="20">
        <v>363.8</v>
      </c>
      <c r="D27" s="19" t="s">
        <v>21</v>
      </c>
      <c r="E27" s="19"/>
      <c r="F27" s="19" t="s">
        <v>70</v>
      </c>
      <c r="G27" s="19"/>
      <c r="H27" s="19"/>
    </row>
    <row r="28" spans="3:7" ht="18.75">
      <c r="C28" s="20">
        <v>363.8</v>
      </c>
      <c r="D28" s="19" t="s">
        <v>37</v>
      </c>
      <c r="E28" s="19"/>
      <c r="F28" s="19" t="s">
        <v>117</v>
      </c>
      <c r="G28" s="19"/>
    </row>
    <row r="29" spans="3:16" ht="15">
      <c r="C29" s="3" t="s">
        <v>22</v>
      </c>
      <c r="D29" s="3" t="s">
        <v>23</v>
      </c>
      <c r="E29" s="3"/>
      <c r="F29" s="3"/>
      <c r="G29" s="3" t="s">
        <v>85</v>
      </c>
      <c r="H29" s="3" t="s">
        <v>24</v>
      </c>
      <c r="I29" s="3"/>
      <c r="L29" s="9"/>
      <c r="M29" s="9"/>
      <c r="N29" s="9"/>
      <c r="O29" s="9"/>
      <c r="P29" s="9"/>
    </row>
    <row r="30" spans="3:16" ht="18.75" customHeight="1">
      <c r="C30" s="22">
        <v>1</v>
      </c>
      <c r="D30" s="43" t="s">
        <v>106</v>
      </c>
      <c r="E30" s="44"/>
      <c r="F30" s="44"/>
      <c r="G30" s="11">
        <v>10.66</v>
      </c>
      <c r="H30" s="11">
        <v>3878.1</v>
      </c>
      <c r="I30" s="11"/>
      <c r="L30" s="9"/>
      <c r="M30" s="9"/>
      <c r="N30" s="9"/>
      <c r="O30" s="9"/>
      <c r="P30" s="10"/>
    </row>
    <row r="31" spans="3:16" ht="15">
      <c r="C31" s="3"/>
      <c r="D31" s="3"/>
      <c r="E31" s="3"/>
      <c r="F31" s="3"/>
      <c r="G31" s="3"/>
      <c r="H31" s="3"/>
      <c r="I31" s="3"/>
      <c r="L31" s="9"/>
      <c r="M31" s="9"/>
      <c r="N31" s="9"/>
      <c r="O31" s="9"/>
      <c r="P31" s="9"/>
    </row>
    <row r="32" spans="3:16" ht="18.75">
      <c r="C32" s="22">
        <v>2</v>
      </c>
      <c r="D32" s="45" t="s">
        <v>107</v>
      </c>
      <c r="E32" s="46"/>
      <c r="F32" s="46"/>
      <c r="G32" s="11"/>
      <c r="H32" s="11">
        <f>F9+I32</f>
        <v>2969.88</v>
      </c>
      <c r="I32" s="11"/>
      <c r="L32" s="9"/>
      <c r="M32" s="9"/>
      <c r="N32" s="9"/>
      <c r="O32" s="9"/>
      <c r="P32" s="9"/>
    </row>
    <row r="33" spans="3:16" ht="15">
      <c r="C33" s="3"/>
      <c r="D33" s="3"/>
      <c r="E33" s="3"/>
      <c r="F33" s="3"/>
      <c r="G33" s="3"/>
      <c r="H33" s="3"/>
      <c r="I33" s="3"/>
      <c r="L33" s="9"/>
      <c r="M33" s="9"/>
      <c r="N33" s="9"/>
      <c r="O33" s="9"/>
      <c r="P33" s="9"/>
    </row>
    <row r="34" spans="3:16" ht="18.75">
      <c r="C34" s="22">
        <v>4</v>
      </c>
      <c r="D34" s="45" t="s">
        <v>108</v>
      </c>
      <c r="E34" s="46"/>
      <c r="F34" s="46"/>
      <c r="G34" s="45"/>
      <c r="H34" s="42">
        <f>H21+I34</f>
        <v>19067.81</v>
      </c>
      <c r="I34" s="11"/>
      <c r="J34" s="8"/>
      <c r="L34" s="9"/>
      <c r="M34" s="9"/>
      <c r="N34" s="9"/>
      <c r="O34" s="9"/>
      <c r="P34" s="9"/>
    </row>
    <row r="35" spans="3:16" ht="15.75">
      <c r="C35" s="3"/>
      <c r="D35" s="30" t="s">
        <v>63</v>
      </c>
      <c r="E35" s="30"/>
      <c r="F35" s="30"/>
      <c r="G35" s="27">
        <v>7.55</v>
      </c>
      <c r="H35" s="5">
        <f>H21</f>
        <v>19067.81</v>
      </c>
      <c r="I35" s="3"/>
      <c r="L35" s="9"/>
      <c r="M35" s="9"/>
      <c r="N35" s="9"/>
      <c r="O35" s="9"/>
      <c r="P35" s="9"/>
    </row>
    <row r="36" spans="3:16" ht="15">
      <c r="C36" s="3"/>
      <c r="D36" s="30" t="s">
        <v>64</v>
      </c>
      <c r="E36" s="30"/>
      <c r="F36" s="30"/>
      <c r="G36" s="3" t="s">
        <v>83</v>
      </c>
      <c r="H36" s="5"/>
      <c r="I36" s="3"/>
      <c r="L36" s="9"/>
      <c r="M36" s="9"/>
      <c r="N36" s="9"/>
      <c r="O36" s="9"/>
      <c r="P36" s="9"/>
    </row>
    <row r="37" spans="3:16" ht="15">
      <c r="C37" s="3"/>
      <c r="D37" s="30" t="s">
        <v>65</v>
      </c>
      <c r="E37" s="30" t="s">
        <v>66</v>
      </c>
      <c r="F37" s="30"/>
      <c r="G37" s="3" t="s">
        <v>84</v>
      </c>
      <c r="H37" s="5"/>
      <c r="I37" s="3"/>
      <c r="L37" s="9"/>
      <c r="M37" s="9"/>
      <c r="N37" s="9"/>
      <c r="O37" s="9"/>
      <c r="P37" s="9"/>
    </row>
    <row r="38" spans="3:16" ht="15">
      <c r="C38" s="3"/>
      <c r="D38" s="30" t="s">
        <v>67</v>
      </c>
      <c r="E38" s="30"/>
      <c r="F38" s="30"/>
      <c r="G38" s="3"/>
      <c r="H38" s="3"/>
      <c r="I38" s="3"/>
      <c r="L38" s="9"/>
      <c r="M38" s="9"/>
      <c r="N38" s="9"/>
      <c r="O38" s="9"/>
      <c r="P38" s="9"/>
    </row>
    <row r="39" spans="3:16" ht="15">
      <c r="C39" s="3"/>
      <c r="D39" s="12" t="s">
        <v>74</v>
      </c>
      <c r="E39" s="12"/>
      <c r="F39" s="12"/>
      <c r="G39" s="31">
        <v>2.22</v>
      </c>
      <c r="H39" s="32">
        <f>C27*G39</f>
        <v>807.6360000000001</v>
      </c>
      <c r="I39" s="3"/>
      <c r="L39" s="9"/>
      <c r="M39" s="9"/>
      <c r="N39" s="9"/>
      <c r="O39" s="9"/>
      <c r="P39" s="9"/>
    </row>
    <row r="40" spans="3:16" ht="15">
      <c r="C40" s="3"/>
      <c r="D40" s="12" t="s">
        <v>75</v>
      </c>
      <c r="E40" s="12"/>
      <c r="F40" s="12"/>
      <c r="G40" s="31"/>
      <c r="H40" s="3"/>
      <c r="I40" s="3"/>
      <c r="L40" s="9"/>
      <c r="M40" s="9"/>
      <c r="N40" s="9"/>
      <c r="O40" s="9"/>
      <c r="P40" s="9"/>
    </row>
    <row r="41" spans="3:16" ht="15">
      <c r="C41" s="3"/>
      <c r="D41" s="12" t="s">
        <v>76</v>
      </c>
      <c r="E41" s="12"/>
      <c r="F41" s="12"/>
      <c r="G41" s="31">
        <v>0.69</v>
      </c>
      <c r="H41" s="32">
        <f>C27*G41</f>
        <v>251.022</v>
      </c>
      <c r="I41" s="3"/>
      <c r="L41" s="9"/>
      <c r="M41" s="9"/>
      <c r="N41" s="9"/>
      <c r="O41" s="9"/>
      <c r="P41" s="9"/>
    </row>
    <row r="42" spans="3:16" ht="15">
      <c r="C42" s="3"/>
      <c r="D42" s="12" t="s">
        <v>77</v>
      </c>
      <c r="E42" s="12"/>
      <c r="F42" s="12"/>
      <c r="G42" s="31"/>
      <c r="H42" s="3"/>
      <c r="I42" s="3"/>
      <c r="L42" s="9"/>
      <c r="M42" s="9"/>
      <c r="N42" s="9"/>
      <c r="O42" s="9"/>
      <c r="P42" s="9"/>
    </row>
    <row r="43" spans="3:16" ht="15">
      <c r="C43" s="3"/>
      <c r="D43" s="12" t="s">
        <v>78</v>
      </c>
      <c r="E43" s="12"/>
      <c r="F43" s="12"/>
      <c r="G43" s="31">
        <v>3.68</v>
      </c>
      <c r="H43" s="3">
        <f>C27*G43</f>
        <v>1338.784</v>
      </c>
      <c r="I43" s="3"/>
      <c r="L43" s="9"/>
      <c r="M43" s="9"/>
      <c r="N43" s="9"/>
      <c r="O43" s="9"/>
      <c r="P43" s="9"/>
    </row>
    <row r="44" spans="3:16" ht="15">
      <c r="C44" s="3"/>
      <c r="D44" s="12" t="s">
        <v>79</v>
      </c>
      <c r="E44" s="12"/>
      <c r="F44" s="12" t="s">
        <v>80</v>
      </c>
      <c r="G44" s="31"/>
      <c r="H44" s="3"/>
      <c r="I44" s="3"/>
      <c r="L44" s="9"/>
      <c r="M44" s="9"/>
      <c r="N44" s="9"/>
      <c r="O44" s="9"/>
      <c r="P44" s="9"/>
    </row>
    <row r="45" spans="3:16" ht="15">
      <c r="C45" s="3"/>
      <c r="D45" s="12" t="s">
        <v>76</v>
      </c>
      <c r="E45" s="12"/>
      <c r="F45" s="12"/>
      <c r="G45" s="31">
        <v>0.57</v>
      </c>
      <c r="H45" s="32">
        <f>C27*G45</f>
        <v>207.36599999999999</v>
      </c>
      <c r="I45" s="3"/>
      <c r="L45" s="9"/>
      <c r="M45" s="9"/>
      <c r="N45" s="9"/>
      <c r="O45" s="9"/>
      <c r="P45" s="9"/>
    </row>
    <row r="46" spans="3:16" ht="15">
      <c r="C46" s="3"/>
      <c r="D46" s="12" t="s">
        <v>81</v>
      </c>
      <c r="E46" s="12"/>
      <c r="F46" s="12"/>
      <c r="G46" s="31"/>
      <c r="H46" s="3"/>
      <c r="I46" s="3"/>
      <c r="L46" s="9"/>
      <c r="M46" s="9"/>
      <c r="N46" s="9"/>
      <c r="O46" s="9"/>
      <c r="P46" s="9"/>
    </row>
    <row r="47" spans="3:16" ht="15">
      <c r="C47" s="3"/>
      <c r="D47" s="12" t="s">
        <v>82</v>
      </c>
      <c r="E47" s="12"/>
      <c r="F47" s="12"/>
      <c r="G47" s="31">
        <v>0.39</v>
      </c>
      <c r="H47" s="32">
        <f>C27*G47</f>
        <v>141.882</v>
      </c>
      <c r="I47" s="3"/>
      <c r="L47" s="9"/>
      <c r="M47" s="9"/>
      <c r="N47" s="9"/>
      <c r="O47" s="9"/>
      <c r="P47" s="9"/>
    </row>
    <row r="48" spans="3:16" ht="18.75">
      <c r="C48" s="22"/>
      <c r="D48" s="21" t="s">
        <v>27</v>
      </c>
      <c r="E48" s="22"/>
      <c r="F48" s="23" t="s">
        <v>71</v>
      </c>
      <c r="G48" s="27">
        <v>3.11</v>
      </c>
      <c r="H48" s="5">
        <f>C28*G48</f>
        <v>1131.418</v>
      </c>
      <c r="I48" s="3"/>
      <c r="L48" s="9"/>
      <c r="M48" s="9"/>
      <c r="N48" s="9"/>
      <c r="O48" s="9"/>
      <c r="P48" s="9"/>
    </row>
    <row r="49" spans="3:16" ht="18.75">
      <c r="C49" s="22"/>
      <c r="D49" s="21"/>
      <c r="E49" s="22"/>
      <c r="F49" s="23" t="s">
        <v>35</v>
      </c>
      <c r="G49" s="6"/>
      <c r="H49" s="5">
        <f>H32-H35</f>
        <v>-16097.93</v>
      </c>
      <c r="I49" s="3"/>
      <c r="L49" s="9"/>
      <c r="M49" s="9"/>
      <c r="N49" s="9"/>
      <c r="O49" s="9"/>
      <c r="P49" s="9"/>
    </row>
    <row r="50" spans="3:16" ht="15.75">
      <c r="C50" s="28" t="s">
        <v>72</v>
      </c>
      <c r="D50" s="28"/>
      <c r="E50" s="28"/>
      <c r="F50" s="28"/>
      <c r="G50" s="29"/>
      <c r="H50" s="29"/>
      <c r="I50" s="3"/>
      <c r="L50" s="9"/>
      <c r="M50" s="9"/>
      <c r="N50" s="9"/>
      <c r="O50" s="9"/>
      <c r="P50" s="9"/>
    </row>
    <row r="51" spans="3:16" ht="15">
      <c r="C51" s="15" t="s">
        <v>118</v>
      </c>
      <c r="D51" s="34" t="s">
        <v>119</v>
      </c>
      <c r="E51" s="34"/>
      <c r="F51" s="34"/>
      <c r="G51" s="25"/>
      <c r="H51" s="25">
        <v>11965.12</v>
      </c>
      <c r="I51" s="3"/>
      <c r="L51" s="9"/>
      <c r="M51" s="9"/>
      <c r="N51" s="9"/>
      <c r="O51" s="9"/>
      <c r="P51" s="9"/>
    </row>
    <row r="52" spans="3:16" ht="15">
      <c r="C52" s="3" t="s">
        <v>116</v>
      </c>
      <c r="D52" s="3" t="s">
        <v>120</v>
      </c>
      <c r="E52" s="3"/>
      <c r="F52" s="3"/>
      <c r="G52" s="3"/>
      <c r="H52" s="3">
        <v>4356</v>
      </c>
      <c r="I52" s="3"/>
      <c r="L52" s="9"/>
      <c r="M52" s="9"/>
      <c r="N52" s="9"/>
      <c r="O52" s="9"/>
      <c r="P52" s="9"/>
    </row>
    <row r="53" spans="3:16" ht="15">
      <c r="C53" s="6" t="s">
        <v>54</v>
      </c>
      <c r="D53" s="16" t="s">
        <v>28</v>
      </c>
      <c r="E53" s="16"/>
      <c r="F53" s="16"/>
      <c r="G53" s="6">
        <v>1.5</v>
      </c>
      <c r="H53" s="5">
        <v>11495.34</v>
      </c>
      <c r="I53" s="3"/>
      <c r="J53" s="33"/>
      <c r="K53" s="33"/>
      <c r="L53" s="9"/>
      <c r="M53" s="9"/>
      <c r="N53" s="9"/>
      <c r="O53" s="9"/>
      <c r="P53" s="9"/>
    </row>
    <row r="54" spans="3:16" ht="15">
      <c r="C54" s="3"/>
      <c r="D54" s="3" t="s">
        <v>55</v>
      </c>
      <c r="E54" s="3"/>
      <c r="F54" s="3"/>
      <c r="G54" s="3" t="s">
        <v>25</v>
      </c>
      <c r="H54" s="4">
        <v>27280.77</v>
      </c>
      <c r="I54" s="3"/>
      <c r="L54" s="9"/>
      <c r="M54" s="9"/>
      <c r="N54" s="9"/>
      <c r="O54" s="9"/>
      <c r="P54" s="9"/>
    </row>
    <row r="55" spans="3:16" ht="15">
      <c r="C55" s="3"/>
      <c r="D55" s="3" t="s">
        <v>29</v>
      </c>
      <c r="E55" s="3"/>
      <c r="F55" s="3"/>
      <c r="G55" s="3" t="s">
        <v>25</v>
      </c>
      <c r="H55" s="3"/>
      <c r="I55" s="3"/>
      <c r="L55" s="9"/>
      <c r="M55" s="9"/>
      <c r="N55" s="9"/>
      <c r="O55" s="9"/>
      <c r="P55" s="9"/>
    </row>
    <row r="56" spans="3:16" ht="15">
      <c r="C56" s="3"/>
      <c r="D56" s="3"/>
      <c r="E56" s="3"/>
      <c r="F56" s="3"/>
      <c r="G56" s="3"/>
      <c r="H56" s="3"/>
      <c r="I56" s="3"/>
      <c r="L56" s="9"/>
      <c r="M56" s="9"/>
      <c r="N56" s="9"/>
      <c r="O56" s="9"/>
      <c r="P56" s="9"/>
    </row>
    <row r="57" spans="3:16" ht="15">
      <c r="C57" s="3"/>
      <c r="D57" s="3" t="s">
        <v>30</v>
      </c>
      <c r="E57" s="3"/>
      <c r="F57" s="3"/>
      <c r="G57" s="3" t="s">
        <v>25</v>
      </c>
      <c r="H57" s="3"/>
      <c r="I57" s="3"/>
      <c r="L57" s="9"/>
      <c r="M57" s="9"/>
      <c r="N57" s="9"/>
      <c r="O57" s="9"/>
      <c r="P57" s="9"/>
    </row>
    <row r="58" spans="3:16" ht="15">
      <c r="C58" s="3"/>
      <c r="D58" s="3" t="s">
        <v>56</v>
      </c>
      <c r="E58" s="3"/>
      <c r="F58" s="3"/>
      <c r="G58" s="3" t="s">
        <v>25</v>
      </c>
      <c r="H58" s="5">
        <f>H54+H32-H34</f>
        <v>11182.84</v>
      </c>
      <c r="I58" s="3"/>
      <c r="L58" s="9"/>
      <c r="M58" s="9"/>
      <c r="N58" s="9"/>
      <c r="O58" s="9"/>
      <c r="P58" s="9"/>
    </row>
    <row r="59" spans="3:16" ht="15">
      <c r="C59" s="3"/>
      <c r="D59" s="3"/>
      <c r="E59" s="3"/>
      <c r="F59" s="3"/>
      <c r="G59" s="3"/>
      <c r="H59" s="15"/>
      <c r="I59" s="3"/>
      <c r="L59" s="9"/>
      <c r="M59" s="9"/>
      <c r="N59" s="9"/>
      <c r="O59" s="9"/>
      <c r="P59" s="9"/>
    </row>
    <row r="60" spans="5:16" ht="15.75" thickBot="1">
      <c r="E60" s="1" t="s">
        <v>31</v>
      </c>
      <c r="L60" s="9"/>
      <c r="M60" s="9"/>
      <c r="N60" s="9"/>
      <c r="O60" s="9"/>
      <c r="P60" s="9"/>
    </row>
    <row r="61" spans="3:9" ht="15.75" thickBot="1">
      <c r="C61" s="17" t="s">
        <v>28</v>
      </c>
      <c r="D61" s="18"/>
      <c r="E61" s="18"/>
      <c r="F61" s="18" t="s">
        <v>68</v>
      </c>
      <c r="G61" s="18"/>
      <c r="H61" s="24" t="s">
        <v>69</v>
      </c>
      <c r="I61" s="26"/>
    </row>
    <row r="62" spans="3:9" ht="15">
      <c r="C62" s="3" t="s">
        <v>95</v>
      </c>
      <c r="D62" s="3"/>
      <c r="E62" s="3" t="s">
        <v>32</v>
      </c>
      <c r="F62" s="3" t="s">
        <v>33</v>
      </c>
      <c r="G62" s="3" t="s">
        <v>34</v>
      </c>
      <c r="H62" s="3" t="s">
        <v>35</v>
      </c>
      <c r="I62" s="25" t="s">
        <v>36</v>
      </c>
    </row>
    <row r="63" spans="3:9" ht="15" hidden="1">
      <c r="C63" s="3" t="s">
        <v>38</v>
      </c>
      <c r="D63" s="3"/>
      <c r="E63" s="3">
        <v>408.45</v>
      </c>
      <c r="F63" s="3"/>
      <c r="G63" s="3">
        <v>167.51</v>
      </c>
      <c r="H63" s="3"/>
      <c r="I63" s="3">
        <v>240.94</v>
      </c>
    </row>
    <row r="64" spans="3:9" ht="15" hidden="1">
      <c r="C64" s="3" t="s">
        <v>39</v>
      </c>
      <c r="D64" s="3">
        <v>240.94</v>
      </c>
      <c r="E64" s="3">
        <v>408.45</v>
      </c>
      <c r="F64" s="3"/>
      <c r="G64" s="3">
        <v>362.85</v>
      </c>
      <c r="H64" s="3"/>
      <c r="I64" s="3">
        <v>286.54</v>
      </c>
    </row>
    <row r="65" spans="3:9" ht="15" hidden="1">
      <c r="C65" s="3" t="s">
        <v>40</v>
      </c>
      <c r="D65" s="3">
        <v>286.54</v>
      </c>
      <c r="E65" s="3">
        <v>408.45</v>
      </c>
      <c r="F65" s="3"/>
      <c r="G65" s="3">
        <v>282.98</v>
      </c>
      <c r="H65" s="3"/>
      <c r="I65" s="3">
        <v>412.01</v>
      </c>
    </row>
    <row r="66" spans="3:9" ht="15" hidden="1">
      <c r="C66" s="3" t="s">
        <v>41</v>
      </c>
      <c r="D66" s="3">
        <v>412.01</v>
      </c>
      <c r="E66" s="3">
        <v>408.45</v>
      </c>
      <c r="F66" s="3"/>
      <c r="G66" s="3">
        <v>402.58</v>
      </c>
      <c r="H66" s="3"/>
      <c r="I66" s="3">
        <v>417.88</v>
      </c>
    </row>
    <row r="67" spans="3:9" ht="15" hidden="1">
      <c r="C67" s="3" t="s">
        <v>42</v>
      </c>
      <c r="D67" s="3">
        <v>417.88</v>
      </c>
      <c r="E67" s="3">
        <v>408.45</v>
      </c>
      <c r="F67" s="3"/>
      <c r="G67" s="3">
        <v>357.54</v>
      </c>
      <c r="H67" s="3"/>
      <c r="I67" s="3">
        <v>468.79</v>
      </c>
    </row>
    <row r="68" spans="3:9" ht="15" hidden="1">
      <c r="C68" s="3" t="s">
        <v>43</v>
      </c>
      <c r="D68" s="3">
        <v>468.79</v>
      </c>
      <c r="E68" s="3">
        <v>408.45</v>
      </c>
      <c r="F68" s="3"/>
      <c r="G68" s="3">
        <v>411.55</v>
      </c>
      <c r="H68" s="3"/>
      <c r="I68" s="3">
        <v>465.09</v>
      </c>
    </row>
    <row r="69" spans="3:9" ht="15" hidden="1">
      <c r="C69" s="3" t="s">
        <v>44</v>
      </c>
      <c r="D69" s="3">
        <v>465.09</v>
      </c>
      <c r="E69" s="3">
        <v>408.45</v>
      </c>
      <c r="F69" s="3"/>
      <c r="G69" s="3">
        <v>447.07</v>
      </c>
      <c r="H69" s="3"/>
      <c r="I69" s="3">
        <v>427.07</v>
      </c>
    </row>
    <row r="70" spans="3:9" ht="15" hidden="1">
      <c r="C70" s="3" t="s">
        <v>45</v>
      </c>
      <c r="D70" s="3">
        <v>427.07</v>
      </c>
      <c r="E70" s="3">
        <v>408.9</v>
      </c>
      <c r="F70" s="3"/>
      <c r="G70" s="3">
        <v>283.5</v>
      </c>
      <c r="H70" s="3"/>
      <c r="I70" s="3">
        <v>552.47</v>
      </c>
    </row>
    <row r="71" spans="3:9" ht="15" hidden="1">
      <c r="C71" s="3" t="s">
        <v>46</v>
      </c>
      <c r="D71" s="3">
        <v>552.47</v>
      </c>
      <c r="E71" s="3">
        <v>408.9</v>
      </c>
      <c r="F71" s="3"/>
      <c r="G71" s="3">
        <v>426.85</v>
      </c>
      <c r="H71" s="3"/>
      <c r="I71" s="3">
        <v>534.52</v>
      </c>
    </row>
    <row r="72" spans="3:9" ht="15">
      <c r="C72" s="3" t="s">
        <v>94</v>
      </c>
      <c r="D72" s="3"/>
      <c r="E72" s="3"/>
      <c r="F72" s="3">
        <v>79.28</v>
      </c>
      <c r="G72" s="3">
        <v>408.9</v>
      </c>
      <c r="H72" s="3">
        <v>354.96</v>
      </c>
      <c r="I72" s="3">
        <v>133.22</v>
      </c>
    </row>
    <row r="73" spans="3:9" ht="15">
      <c r="C73" s="3" t="s">
        <v>97</v>
      </c>
      <c r="D73" s="3"/>
      <c r="E73" s="3"/>
      <c r="F73" s="3">
        <v>133.22</v>
      </c>
      <c r="G73" s="3">
        <v>408.9</v>
      </c>
      <c r="H73" s="3">
        <v>347.94</v>
      </c>
      <c r="I73" s="3">
        <f>G73-H73+F73</f>
        <v>194.17999999999998</v>
      </c>
    </row>
    <row r="74" spans="3:9" ht="15">
      <c r="C74" s="3" t="s">
        <v>99</v>
      </c>
      <c r="D74" s="3"/>
      <c r="E74" s="3"/>
      <c r="F74" s="3">
        <v>194.18</v>
      </c>
      <c r="G74" s="3">
        <v>408.9</v>
      </c>
      <c r="H74" s="3">
        <v>213.16</v>
      </c>
      <c r="I74" s="3">
        <f>G74-H74+F74</f>
        <v>389.91999999999996</v>
      </c>
    </row>
    <row r="75" spans="3:9" ht="15">
      <c r="C75" s="3" t="s">
        <v>102</v>
      </c>
      <c r="D75" s="3"/>
      <c r="E75" s="3"/>
      <c r="F75" s="3">
        <v>389.92</v>
      </c>
      <c r="G75" s="3">
        <v>408.9</v>
      </c>
      <c r="H75" s="3">
        <v>470.93</v>
      </c>
      <c r="I75" s="3">
        <v>327.89</v>
      </c>
    </row>
    <row r="76" spans="3:9" ht="15">
      <c r="C76" s="3" t="s">
        <v>111</v>
      </c>
      <c r="D76" s="3"/>
      <c r="E76" s="3"/>
      <c r="F76" s="3">
        <v>327.89</v>
      </c>
      <c r="G76" s="3">
        <v>408.9</v>
      </c>
      <c r="H76" s="32">
        <v>487.67</v>
      </c>
      <c r="I76" s="3">
        <v>249.12</v>
      </c>
    </row>
    <row r="77" spans="3:9" ht="15">
      <c r="C77" s="3" t="s">
        <v>112</v>
      </c>
      <c r="D77" s="3"/>
      <c r="E77" s="3"/>
      <c r="F77" s="3">
        <v>249.12</v>
      </c>
      <c r="G77" s="3">
        <v>408.9</v>
      </c>
      <c r="H77" s="3">
        <v>392.4</v>
      </c>
      <c r="I77" s="3">
        <v>265.62</v>
      </c>
    </row>
    <row r="78" spans="3:9" ht="15">
      <c r="C78" s="3" t="s">
        <v>114</v>
      </c>
      <c r="D78" s="3"/>
      <c r="E78" s="3"/>
      <c r="F78" s="3">
        <v>265.62</v>
      </c>
      <c r="G78" s="3">
        <v>408.9</v>
      </c>
      <c r="H78" s="3">
        <v>358.52</v>
      </c>
      <c r="I78" s="3">
        <f>G78-H78+F78</f>
        <v>316</v>
      </c>
    </row>
    <row r="79" spans="3:9" ht="15">
      <c r="C79" s="3" t="s">
        <v>116</v>
      </c>
      <c r="D79" s="3"/>
      <c r="E79" s="3"/>
      <c r="F79" s="3">
        <v>316</v>
      </c>
      <c r="G79" s="3">
        <v>408.9</v>
      </c>
      <c r="H79" s="3">
        <v>356.36</v>
      </c>
      <c r="I79" s="3">
        <v>369.54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2017-02-15T02:31:45Z</dcterms:modified>
  <cp:category/>
  <cp:version/>
  <cp:contentType/>
  <cp:contentStatus/>
</cp:coreProperties>
</file>