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326" windowWidth="11865" windowHeight="11760" tabRatio="357" firstSheet="61" activeTab="69"/>
  </bookViews>
  <sheets>
    <sheet name="апрель2011г" sheetId="1" r:id="rId1"/>
    <sheet name="май2011г" sheetId="2" r:id="rId2"/>
    <sheet name="июнь2011г" sheetId="3" r:id="rId3"/>
    <sheet name="июль2011г" sheetId="4" r:id="rId4"/>
    <sheet name="август2011г" sheetId="5" r:id="rId5"/>
    <sheet name="сент2011г" sheetId="6" r:id="rId6"/>
    <sheet name="окт2011г" sheetId="7" r:id="rId7"/>
    <sheet name="ноя2011г" sheetId="8" r:id="rId8"/>
    <sheet name="декаб2011г" sheetId="9" r:id="rId9"/>
    <sheet name="янв 12" sheetId="10" r:id="rId10"/>
    <sheet name="февр2012г" sheetId="11" r:id="rId11"/>
    <sheet name="март2012г" sheetId="12" r:id="rId12"/>
    <sheet name="апрель 2012г" sheetId="13" r:id="rId13"/>
    <sheet name="май2012г" sheetId="14" r:id="rId14"/>
    <sheet name="июнь2012г" sheetId="15" r:id="rId15"/>
    <sheet name="июль2012г" sheetId="16" r:id="rId16"/>
    <sheet name="авг2012" sheetId="17" r:id="rId17"/>
    <sheet name="сент2012г" sheetId="18" r:id="rId18"/>
    <sheet name="окт2012г" sheetId="19" r:id="rId19"/>
    <sheet name="нояб2012г" sheetId="20" r:id="rId20"/>
    <sheet name="декабрь 2012г" sheetId="21" r:id="rId21"/>
    <sheet name="январь2013г" sheetId="22" r:id="rId22"/>
    <sheet name="февраль2013г" sheetId="23" r:id="rId23"/>
    <sheet name="март2013г" sheetId="24" r:id="rId24"/>
    <sheet name="апрель2013г" sheetId="25" r:id="rId25"/>
    <sheet name="май2013г" sheetId="26" r:id="rId26"/>
    <sheet name="июнь2013г" sheetId="27" r:id="rId27"/>
    <sheet name="июль2013г" sheetId="28" r:id="rId28"/>
    <sheet name="август2013г" sheetId="29" r:id="rId29"/>
    <sheet name="сент2013г" sheetId="30" r:id="rId30"/>
    <sheet name="10 13г" sheetId="31" r:id="rId31"/>
    <sheet name="11 13г" sheetId="32" r:id="rId32"/>
    <sheet name="12 13г" sheetId="33" r:id="rId33"/>
    <sheet name="01 14 г" sheetId="34" r:id="rId34"/>
    <sheet name="02 14 г" sheetId="35" r:id="rId35"/>
    <sheet name="03 14 г" sheetId="36" r:id="rId36"/>
    <sheet name="04 14 г" sheetId="37" r:id="rId37"/>
    <sheet name="05 14 г" sheetId="38" r:id="rId38"/>
    <sheet name="06 14 г" sheetId="39" r:id="rId39"/>
    <sheet name="07 14 г" sheetId="40" r:id="rId40"/>
    <sheet name="08 14 г" sheetId="41" r:id="rId41"/>
    <sheet name="09 14 г" sheetId="42" r:id="rId42"/>
    <sheet name="10 14 г" sheetId="43" r:id="rId43"/>
    <sheet name="11 14 г" sheetId="44" r:id="rId44"/>
    <sheet name="12 14 г" sheetId="45" r:id="rId45"/>
    <sheet name="01 15 г" sheetId="46" r:id="rId46"/>
    <sheet name="02 15 г" sheetId="47" r:id="rId47"/>
    <sheet name="03 15 г" sheetId="48" r:id="rId48"/>
    <sheet name="04 15 г" sheetId="49" r:id="rId49"/>
    <sheet name="05 15 г" sheetId="50" r:id="rId50"/>
    <sheet name="06 15 г" sheetId="51" r:id="rId51"/>
    <sheet name="07 15 г" sheetId="52" r:id="rId52"/>
    <sheet name="08 15 г" sheetId="53" r:id="rId53"/>
    <sheet name="09 15 г" sheetId="54" r:id="rId54"/>
    <sheet name="10 15 г" sheetId="55" r:id="rId55"/>
    <sheet name="11 15 г" sheetId="56" r:id="rId56"/>
    <sheet name="12 15 г" sheetId="57" r:id="rId57"/>
    <sheet name="01 16 г" sheetId="58" r:id="rId58"/>
    <sheet name="02 16 г" sheetId="59" r:id="rId59"/>
    <sheet name="03 16 г" sheetId="60" r:id="rId60"/>
    <sheet name="04 16 г" sheetId="61" r:id="rId61"/>
    <sheet name="05 16 г" sheetId="62" r:id="rId62"/>
    <sheet name="06 16 г" sheetId="63" r:id="rId63"/>
    <sheet name="07 16 г" sheetId="64" r:id="rId64"/>
    <sheet name="08 16 г" sheetId="65" r:id="rId65"/>
    <sheet name="09 16 г" sheetId="66" r:id="rId66"/>
    <sheet name="10 16 г" sheetId="67" r:id="rId67"/>
    <sheet name="11 16 г" sheetId="68" r:id="rId68"/>
    <sheet name="12 16 г" sheetId="69" r:id="rId69"/>
    <sheet name="01 17 г" sheetId="70" r:id="rId70"/>
    <sheet name="08 15 г (одпу)" sheetId="71" state="hidden" r:id="rId71"/>
  </sheets>
  <definedNames>
    <definedName name="_xlnm.Print_Area" localSheetId="33">'01 14 г'!$A$35:$K$90</definedName>
    <definedName name="_xlnm.Print_Area" localSheetId="45">'01 15 г'!$A$35:$K$90</definedName>
    <definedName name="_xlnm.Print_Area" localSheetId="57">'01 16 г'!$A$35:$K$88</definedName>
    <definedName name="_xlnm.Print_Area" localSheetId="69">'01 17 г'!$A$35:$K$88</definedName>
    <definedName name="_xlnm.Print_Area" localSheetId="34">'02 14 г'!$A$35:$K$90</definedName>
    <definedName name="_xlnm.Print_Area" localSheetId="46">'02 15 г'!$A$35:$K$90</definedName>
    <definedName name="_xlnm.Print_Area" localSheetId="58">'02 16 г'!$A$35:$K$88</definedName>
    <definedName name="_xlnm.Print_Area" localSheetId="35">'03 14 г'!$A$35:$K$90</definedName>
    <definedName name="_xlnm.Print_Area" localSheetId="47">'03 15 г'!$A$35:$K$90</definedName>
    <definedName name="_xlnm.Print_Area" localSheetId="59">'03 16 г'!$A$35:$K$88</definedName>
    <definedName name="_xlnm.Print_Area" localSheetId="36">'04 14 г'!$A$35:$K$90</definedName>
    <definedName name="_xlnm.Print_Area" localSheetId="48">'04 15 г'!$A$35:$K$90</definedName>
    <definedName name="_xlnm.Print_Area" localSheetId="60">'04 16 г'!$A$35:$K$88</definedName>
    <definedName name="_xlnm.Print_Area" localSheetId="37">'05 14 г'!$A$35:$K$90</definedName>
    <definedName name="_xlnm.Print_Area" localSheetId="49">'05 15 г'!$A$35:$K$90</definedName>
    <definedName name="_xlnm.Print_Area" localSheetId="61">'05 16 г'!$A$35:$K$88</definedName>
    <definedName name="_xlnm.Print_Area" localSheetId="38">'06 14 г'!$A$35:$K$90</definedName>
    <definedName name="_xlnm.Print_Area" localSheetId="50">'06 15 г'!$A$35:$K$90</definedName>
    <definedName name="_xlnm.Print_Area" localSheetId="62">'06 16 г'!$A$35:$K$88</definedName>
    <definedName name="_xlnm.Print_Area" localSheetId="39">'07 14 г'!$A$35:$K$90</definedName>
    <definedName name="_xlnm.Print_Area" localSheetId="51">'07 15 г'!$A$35:$K$90</definedName>
    <definedName name="_xlnm.Print_Area" localSheetId="63">'07 16 г'!$A$35:$K$88</definedName>
    <definedName name="_xlnm.Print_Area" localSheetId="40">'08 14 г'!$A$35:$K$90</definedName>
    <definedName name="_xlnm.Print_Area" localSheetId="52">'08 15 г'!$A$35:$K$88</definedName>
    <definedName name="_xlnm.Print_Area" localSheetId="70">'08 15 г (одпу)'!$A$35:$L$107</definedName>
    <definedName name="_xlnm.Print_Area" localSheetId="64">'08 16 г'!$A$35:$K$88</definedName>
    <definedName name="_xlnm.Print_Area" localSheetId="41">'09 14 г'!$A$35:$K$90</definedName>
    <definedName name="_xlnm.Print_Area" localSheetId="53">'09 15 г'!$A$35:$K$88</definedName>
    <definedName name="_xlnm.Print_Area" localSheetId="65">'09 16 г'!$A$35:$K$88</definedName>
    <definedName name="_xlnm.Print_Area" localSheetId="30">'10 13г'!$A$35:$K$89</definedName>
    <definedName name="_xlnm.Print_Area" localSheetId="42">'10 14 г'!$A$35:$K$90</definedName>
    <definedName name="_xlnm.Print_Area" localSheetId="54">'10 15 г'!$A$35:$K$88</definedName>
    <definedName name="_xlnm.Print_Area" localSheetId="66">'10 16 г'!$A$35:$K$88</definedName>
    <definedName name="_xlnm.Print_Area" localSheetId="31">'11 13г'!$A$35:$K$90</definedName>
    <definedName name="_xlnm.Print_Area" localSheetId="43">'11 14 г'!$A$35:$K$90</definedName>
    <definedName name="_xlnm.Print_Area" localSheetId="55">'11 15 г'!$A$35:$K$88</definedName>
    <definedName name="_xlnm.Print_Area" localSheetId="67">'11 16 г'!$A$35:$K$88</definedName>
    <definedName name="_xlnm.Print_Area" localSheetId="32">'12 13г'!$A$35:$K$90</definedName>
    <definedName name="_xlnm.Print_Area" localSheetId="44">'12 14 г'!$A$35:$K$90</definedName>
    <definedName name="_xlnm.Print_Area" localSheetId="56">'12 15 г'!$A$35:$K$88</definedName>
    <definedName name="_xlnm.Print_Area" localSheetId="68">'12 16 г'!$A$35:$K$88</definedName>
  </definedNames>
  <calcPr fullCalcOnLoad="1"/>
</workbook>
</file>

<file path=xl/sharedStrings.xml><?xml version="1.0" encoding="utf-8"?>
<sst xmlns="http://schemas.openxmlformats.org/spreadsheetml/2006/main" count="6982" uniqueCount="343">
  <si>
    <t>ОООБелово Строй Гарант</t>
  </si>
  <si>
    <t xml:space="preserve">      Сальдо</t>
  </si>
  <si>
    <t>Начислено</t>
  </si>
  <si>
    <t>Оплачено</t>
  </si>
  <si>
    <t xml:space="preserve">  Оплачено</t>
  </si>
  <si>
    <t xml:space="preserve">   Всего</t>
  </si>
  <si>
    <t>Сальдо на конец</t>
  </si>
  <si>
    <t>на начало  м-ца</t>
  </si>
  <si>
    <t>льгот</t>
  </si>
  <si>
    <t>оплачено</t>
  </si>
  <si>
    <t>периода</t>
  </si>
  <si>
    <t>Тех. ремонт.</t>
  </si>
  <si>
    <t>Содержание</t>
  </si>
  <si>
    <t>ИТОГО:</t>
  </si>
  <si>
    <t>антена</t>
  </si>
  <si>
    <t>домохозяйство</t>
  </si>
  <si>
    <t>Ст-ть работ(руб)</t>
  </si>
  <si>
    <t xml:space="preserve">   Материалы</t>
  </si>
  <si>
    <t>нимен-е</t>
  </si>
  <si>
    <t>ед.изм</t>
  </si>
  <si>
    <t>кол-во</t>
  </si>
  <si>
    <t>цена в (руб)</t>
  </si>
  <si>
    <t>Стоим-ть(руб)</t>
  </si>
  <si>
    <t>2чел</t>
  </si>
  <si>
    <t>итого</t>
  </si>
  <si>
    <t>итого:</t>
  </si>
  <si>
    <t xml:space="preserve">Текущее иаварийное </t>
  </si>
  <si>
    <t>Уборка подъезда, обслуживание и уборка зем.участкак</t>
  </si>
  <si>
    <t>частка</t>
  </si>
  <si>
    <t>Всего затрат</t>
  </si>
  <si>
    <t>Всего затрат:</t>
  </si>
  <si>
    <t>Остаток:</t>
  </si>
  <si>
    <t>маг.майский 129,6*4,71=610,42</t>
  </si>
  <si>
    <t xml:space="preserve">                     </t>
  </si>
  <si>
    <t>рит-е услуги 60,0*4,71=282,60</t>
  </si>
  <si>
    <t>Лицевой счет</t>
  </si>
  <si>
    <t xml:space="preserve">многоквартирного дома по адресу </t>
  </si>
  <si>
    <t xml:space="preserve">по адресу </t>
  </si>
  <si>
    <t>№ п/п</t>
  </si>
  <si>
    <t>Наименоваие</t>
  </si>
  <si>
    <t>ед .измерения</t>
  </si>
  <si>
    <t>сумма руб.</t>
  </si>
  <si>
    <t>Начисленно за месяц</t>
  </si>
  <si>
    <t>руб.</t>
  </si>
  <si>
    <t>Оплаченно</t>
  </si>
  <si>
    <t>Фактические затраты в т.ч.</t>
  </si>
  <si>
    <t>Текущий ремонт</t>
  </si>
  <si>
    <t xml:space="preserve"> перечисления с УК Сенат</t>
  </si>
  <si>
    <t>Остаток по дому фактический за месяц</t>
  </si>
  <si>
    <t>Накопления на капитальный ремонт</t>
  </si>
  <si>
    <t>Накоплено на начало месяца</t>
  </si>
  <si>
    <t>Задолженность на начало месяца</t>
  </si>
  <si>
    <t>Задолженность на конец месяца</t>
  </si>
  <si>
    <t>Накопленно на конец месяца</t>
  </si>
  <si>
    <t>Подпись уполномоченного:</t>
  </si>
  <si>
    <t>Дата:</t>
  </si>
  <si>
    <t>ул.Гастелло, 19</t>
  </si>
  <si>
    <t>апрель    м-ц  2011г</t>
  </si>
  <si>
    <t>кв.5</t>
  </si>
  <si>
    <t>на20</t>
  </si>
  <si>
    <t>15м</t>
  </si>
  <si>
    <t>2шт</t>
  </si>
  <si>
    <t>4шт</t>
  </si>
  <si>
    <t>5м</t>
  </si>
  <si>
    <t>на15</t>
  </si>
  <si>
    <t>а/усл</t>
  </si>
  <si>
    <t>ул. Гастелло,19</t>
  </si>
  <si>
    <t>апрель   м-ц  2011г</t>
  </si>
  <si>
    <t>*6,69</t>
  </si>
  <si>
    <t xml:space="preserve">обслуживание </t>
  </si>
  <si>
    <t>\</t>
  </si>
  <si>
    <t>май     м-ц  2011г</t>
  </si>
  <si>
    <t>май  м-ц  2011г</t>
  </si>
  <si>
    <t>17.05.11г</t>
  </si>
  <si>
    <t>заштук-ли изабелили прим-е</t>
  </si>
  <si>
    <t>кап.рем-т  05.2011г</t>
  </si>
  <si>
    <t>июнь  м-ц  2011г</t>
  </si>
  <si>
    <t>06,2011г</t>
  </si>
  <si>
    <t>07.2011г</t>
  </si>
  <si>
    <t>август      м-ц  2011г</t>
  </si>
  <si>
    <t>08,2011г</t>
  </si>
  <si>
    <t>август    м-ц  2011г</t>
  </si>
  <si>
    <t>август  м-ц  2011г</t>
  </si>
  <si>
    <t>сентябрь месяц  2011г</t>
  </si>
  <si>
    <t>09.2011г</t>
  </si>
  <si>
    <t>10.2011г</t>
  </si>
  <si>
    <t>октябрь месяц  2011г</t>
  </si>
  <si>
    <t>11.2011г</t>
  </si>
  <si>
    <t>ремонт шиферной кровли</t>
  </si>
  <si>
    <t>ноябрь месяц  2011г</t>
  </si>
  <si>
    <t>снято в октябре</t>
  </si>
  <si>
    <t>12.2011г</t>
  </si>
  <si>
    <t>декабрь месяц  2011г</t>
  </si>
  <si>
    <t>январь  2012г</t>
  </si>
  <si>
    <t xml:space="preserve">Текущее и аварийное </t>
  </si>
  <si>
    <t xml:space="preserve"> 1.2012г</t>
  </si>
  <si>
    <t>Тек. ремонт.</t>
  </si>
  <si>
    <t>Уборка подъезда, обслуживание и уборка зем.участка</t>
  </si>
  <si>
    <t>Начислено за месяц</t>
  </si>
  <si>
    <t>Накоплено на конец месяца</t>
  </si>
  <si>
    <t>2.02.12г</t>
  </si>
  <si>
    <t>февраль  2012г</t>
  </si>
  <si>
    <t>1.02.12г</t>
  </si>
  <si>
    <t>разборка и устройство плов</t>
  </si>
  <si>
    <t>кв 2</t>
  </si>
  <si>
    <t>Накоплено на конец месяца по т/р</t>
  </si>
  <si>
    <t>Накоплено на начало месяца по   т/р</t>
  </si>
  <si>
    <t>6,69             4</t>
  </si>
  <si>
    <t>с 12.2010г 7</t>
  </si>
  <si>
    <t xml:space="preserve">6,69           4   </t>
  </si>
  <si>
    <t>с12.2010г 7</t>
  </si>
  <si>
    <t>март  2012г</t>
  </si>
  <si>
    <t>3.2012г</t>
  </si>
  <si>
    <t>апрель 2012г</t>
  </si>
  <si>
    <t>4.2012г</t>
  </si>
  <si>
    <t>май 2012г</t>
  </si>
  <si>
    <t>5.2012г</t>
  </si>
  <si>
    <t>июнь 2012г</t>
  </si>
  <si>
    <t>июль 2012г</t>
  </si>
  <si>
    <t>6.2012г</t>
  </si>
  <si>
    <t>7.2012г</t>
  </si>
  <si>
    <t>содержание и обслуживание</t>
  </si>
  <si>
    <t>общего имущества многоквартирного</t>
  </si>
  <si>
    <t>дома</t>
  </si>
  <si>
    <t>за 1 кв.м общей</t>
  </si>
  <si>
    <t>площади</t>
  </si>
  <si>
    <t>текущий ремонт</t>
  </si>
  <si>
    <t xml:space="preserve">с 12.2010г </t>
  </si>
  <si>
    <t xml:space="preserve">  1,5руб.  за 1м2</t>
  </si>
  <si>
    <t xml:space="preserve">с12.2010г </t>
  </si>
  <si>
    <t>S     МКД</t>
  </si>
  <si>
    <t>тариф</t>
  </si>
  <si>
    <t>начисление</t>
  </si>
  <si>
    <t>оплата</t>
  </si>
  <si>
    <t>выполненные работы по гекущему ремонту за месяц</t>
  </si>
  <si>
    <t>август 2012г</t>
  </si>
  <si>
    <t>8,2012г</t>
  </si>
  <si>
    <t>уборка</t>
  </si>
  <si>
    <t>подъезда</t>
  </si>
  <si>
    <t>обслуживание и уборка придомовой</t>
  </si>
  <si>
    <t>территории и контейн-й площ-ки</t>
  </si>
  <si>
    <t xml:space="preserve">техобслуживание внутридом-х </t>
  </si>
  <si>
    <t>инженерных сетей</t>
  </si>
  <si>
    <t xml:space="preserve">аварийное обслуживание </t>
  </si>
  <si>
    <t xml:space="preserve"> внутридомовых</t>
  </si>
  <si>
    <t>сетей</t>
  </si>
  <si>
    <t xml:space="preserve">электросетей  </t>
  </si>
  <si>
    <t>прочие услуги</t>
  </si>
  <si>
    <t xml:space="preserve">в том </t>
  </si>
  <si>
    <t>числе</t>
  </si>
  <si>
    <t>сентябрь  2012г</t>
  </si>
  <si>
    <t>9.2012г</t>
  </si>
  <si>
    <t>октябрь  2012г</t>
  </si>
  <si>
    <t>10.2012г</t>
  </si>
  <si>
    <t>ноябрь  2012г</t>
  </si>
  <si>
    <t>11.2012г</t>
  </si>
  <si>
    <t>замена запорной арматуры</t>
  </si>
  <si>
    <t>декабрь  2012г</t>
  </si>
  <si>
    <t>разборка и устройство полов</t>
  </si>
  <si>
    <t>12.2012г</t>
  </si>
  <si>
    <t>январь  2013г</t>
  </si>
  <si>
    <t>01.2013г</t>
  </si>
  <si>
    <t>дата</t>
  </si>
  <si>
    <t>к/сальдо</t>
  </si>
  <si>
    <t>н/сальдо</t>
  </si>
  <si>
    <t>кап/рем</t>
  </si>
  <si>
    <t xml:space="preserve">МКД   по адресу </t>
  </si>
  <si>
    <t>январь2013г</t>
  </si>
  <si>
    <t>февраль 2013г</t>
  </si>
  <si>
    <t>февраль2013г</t>
  </si>
  <si>
    <t>02.2013г</t>
  </si>
  <si>
    <t>замки</t>
  </si>
  <si>
    <t>02,2013г</t>
  </si>
  <si>
    <t>март 2013г</t>
  </si>
  <si>
    <t>03,2013г</t>
  </si>
  <si>
    <t>апрель 2013г</t>
  </si>
  <si>
    <t>04.2013г</t>
  </si>
  <si>
    <t>Начислено за месяцпо МКД</t>
  </si>
  <si>
    <t>Оплачено за мес-ц по МКД</t>
  </si>
  <si>
    <t>Фактические затраты в т.ч. по МКД</t>
  </si>
  <si>
    <t xml:space="preserve">Краткое описание работ </t>
  </si>
  <si>
    <t>№ акта</t>
  </si>
  <si>
    <t>май 2013г</t>
  </si>
  <si>
    <t>05.2013г</t>
  </si>
  <si>
    <t xml:space="preserve"> июнь  2013г</t>
  </si>
  <si>
    <t>июнь2013г</t>
  </si>
  <si>
    <t>06.2013г</t>
  </si>
  <si>
    <t xml:space="preserve"> июль  2013г</t>
  </si>
  <si>
    <t>июль2013г</t>
  </si>
  <si>
    <t>07.2013г</t>
  </si>
  <si>
    <t>замена ввода х.в.с.</t>
  </si>
  <si>
    <t xml:space="preserve"> август 2013г</t>
  </si>
  <si>
    <t>август2013г</t>
  </si>
  <si>
    <t>08.2013г</t>
  </si>
  <si>
    <t xml:space="preserve"> сентябрь  2013г</t>
  </si>
  <si>
    <t>сентябрь 2013г</t>
  </si>
  <si>
    <t>09.2013г.</t>
  </si>
  <si>
    <t>09.2013г</t>
  </si>
  <si>
    <t>ремонт теплоснабжения</t>
  </si>
  <si>
    <t>ООО "БеловоСтройГарант"</t>
  </si>
  <si>
    <t>Сведения о состоянии лицевого счета</t>
  </si>
  <si>
    <t>Адрес:</t>
  </si>
  <si>
    <t>пгт.Новый-Городок, ул.Гастелло,д.19</t>
  </si>
  <si>
    <t>Площадь:</t>
  </si>
  <si>
    <t>м2</t>
  </si>
  <si>
    <t>Месяц:</t>
  </si>
  <si>
    <t>октябрь</t>
  </si>
  <si>
    <t>2013г</t>
  </si>
  <si>
    <t>Тариф</t>
  </si>
  <si>
    <t>Фактич. расходы</t>
  </si>
  <si>
    <t>Фактич.остаток ("оплачено-расходы")</t>
  </si>
  <si>
    <t>т/р</t>
  </si>
  <si>
    <t>с/с</t>
  </si>
  <si>
    <t>кр</t>
  </si>
  <si>
    <t>Содержание и текущий ремонт общего имущества многоквартирного дома</t>
  </si>
  <si>
    <t>в том числе:</t>
  </si>
  <si>
    <t>Капитальный ремонт</t>
  </si>
  <si>
    <t>Сумма</t>
  </si>
  <si>
    <t>1.</t>
  </si>
  <si>
    <t>Фактические расходы за месяц всего, в т.ч.:</t>
  </si>
  <si>
    <t>1.1.</t>
  </si>
  <si>
    <t>Содержание:</t>
  </si>
  <si>
    <t>1.1.1.</t>
  </si>
  <si>
    <t>Обслуживание и уборка придомовой территории</t>
  </si>
  <si>
    <t>1.1.2.</t>
  </si>
  <si>
    <t>Техническое обслуживание внутридомовых инженерных и электрических сетей</t>
  </si>
  <si>
    <t>1.1.3.</t>
  </si>
  <si>
    <t>Аварийное обслуживание внутридомовых инженерных сетей</t>
  </si>
  <si>
    <t>1.1.4.</t>
  </si>
  <si>
    <t>Общехозяйствееные</t>
  </si>
  <si>
    <t>1.2.</t>
  </si>
  <si>
    <t>Текущий ремонт:</t>
  </si>
  <si>
    <t>Выполненные работы по текущему ремонту за месяц:</t>
  </si>
  <si>
    <t>-установка шайб</t>
  </si>
  <si>
    <t>-смена дощатого пола</t>
  </si>
  <si>
    <t>Остаток денежных средств на начало месяца</t>
  </si>
  <si>
    <t>ТР</t>
  </si>
  <si>
    <t>КР</t>
  </si>
  <si>
    <t>Остаток денежных средств на конец месяца</t>
  </si>
  <si>
    <t>ноябрь</t>
  </si>
  <si>
    <t>-</t>
  </si>
  <si>
    <t>Выполненные работы и оказанные услуги за месяц всего, в т.ч.:</t>
  </si>
  <si>
    <t>Капитальный ремонт,руб.</t>
  </si>
  <si>
    <t>Н.сальдо</t>
  </si>
  <si>
    <t>К.сальдо</t>
  </si>
  <si>
    <t>Расходы</t>
  </si>
  <si>
    <t>декабрь</t>
  </si>
  <si>
    <t>Выполненные работы по ремонту за месяц:</t>
  </si>
  <si>
    <t>-ремонт системы х.в.с. (кв.6)</t>
  </si>
  <si>
    <t xml:space="preserve">кр начисл </t>
  </si>
  <si>
    <t>январь</t>
  </si>
  <si>
    <t>2014г</t>
  </si>
  <si>
    <t>н.сальдо</t>
  </si>
  <si>
    <t>к.сальдо</t>
  </si>
  <si>
    <t>расход</t>
  </si>
  <si>
    <t>янв.</t>
  </si>
  <si>
    <t>2014 г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</si>
  <si>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</si>
  <si>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</si>
  <si>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</si>
  <si>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</si>
  <si>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</si>
  <si>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</si>
  <si>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</si>
  <si>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</si>
  <si>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</si>
  <si>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</si>
  <si>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</si>
  <si>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начислено</t>
  </si>
  <si>
    <t>всего</t>
  </si>
  <si>
    <t>февраль</t>
  </si>
  <si>
    <t>март</t>
  </si>
  <si>
    <t>Возврат</t>
  </si>
  <si>
    <t>апрель</t>
  </si>
  <si>
    <t>июнь</t>
  </si>
  <si>
    <t>июль</t>
  </si>
  <si>
    <t>август</t>
  </si>
  <si>
    <t>сентябрь</t>
  </si>
  <si>
    <t>На начало месяца</t>
  </si>
  <si>
    <t>На конец месяца</t>
  </si>
  <si>
    <t>Долг н</t>
  </si>
  <si>
    <t>Долг к</t>
  </si>
  <si>
    <t>Задолженость  по оплате (СС и ТР)</t>
  </si>
  <si>
    <t>проверка</t>
  </si>
  <si>
    <t>Финансовый результат МКД на начало месяца</t>
  </si>
  <si>
    <t>Финансовый результат МКД на конец месяца</t>
  </si>
  <si>
    <t>Корреткировка ТР</t>
  </si>
  <si>
    <t>Корреткировка КР</t>
  </si>
  <si>
    <t>2015 г</t>
  </si>
  <si>
    <t>КР с ЕЗ</t>
  </si>
  <si>
    <t>кр к.сальдо</t>
  </si>
  <si>
    <t>обс опл</t>
  </si>
  <si>
    <t>тр опл</t>
  </si>
  <si>
    <t>кр опл</t>
  </si>
  <si>
    <t>тел.3-39-09</t>
  </si>
  <si>
    <t>Исполнитель: гл.экономист Лебедева А.В.</t>
  </si>
  <si>
    <t>Содержание и текущий ремонт общего имущества многоквартирного дома, в т.ч.:</t>
  </si>
  <si>
    <t xml:space="preserve">Наименование выполненных работ и оказанных услуг </t>
  </si>
  <si>
    <t>Холодная вода</t>
  </si>
  <si>
    <t>Горячая вода</t>
  </si>
  <si>
    <t>Электроэнергия</t>
  </si>
  <si>
    <t>1.2.1.</t>
  </si>
  <si>
    <t>Водоотведение</t>
  </si>
  <si>
    <t>Расход</t>
  </si>
  <si>
    <t>Коммунальные ресурсы на общедомовые нужды (ОДН) в т.ч.:</t>
  </si>
  <si>
    <t>Вывоз и утилизация ТБО</t>
  </si>
  <si>
    <t>Электроснабжение(электроэнергия)</t>
  </si>
  <si>
    <t>Горячее водоснабжение (горячая вода)</t>
  </si>
  <si>
    <t>Водоотведение (канализация)</t>
  </si>
  <si>
    <t>Холодное водоснабжение(холодная вода)</t>
  </si>
  <si>
    <t>Отопление (тепловая энергия в виде горячей воды)</t>
  </si>
  <si>
    <t>Тариф на ед.изм.(м…</t>
  </si>
  <si>
    <t>Фактич. Расходы на ЖКУ</t>
  </si>
  <si>
    <t>1.3.</t>
  </si>
  <si>
    <t>Задолженость  по оплате за содержание и тек.рем. (по своду БЦКП)</t>
  </si>
  <si>
    <t>Коммунальные услуги:</t>
  </si>
  <si>
    <t>Капитальный ремонт (остаток)</t>
  </si>
  <si>
    <t>Кол-во потребленные ком.ресурсы</t>
  </si>
  <si>
    <t>ОДПУ холодной воды</t>
  </si>
  <si>
    <t>ОДПУ электроэнергии</t>
  </si>
  <si>
    <t>ОДПУ горячей воды</t>
  </si>
  <si>
    <t>ОДПУ тепловой энергии</t>
  </si>
  <si>
    <t>УЧЕТ КУ:</t>
  </si>
  <si>
    <t>Заводской № прибора учета</t>
  </si>
  <si>
    <t>Показания</t>
  </si>
  <si>
    <t>последние</t>
  </si>
  <si>
    <t>предыдущие</t>
  </si>
  <si>
    <t>Коэфф-т трансформации</t>
  </si>
  <si>
    <t>Информация по общедомовому прибору учета:</t>
  </si>
  <si>
    <t>Объем потребленный жилыми помещениями</t>
  </si>
  <si>
    <t xml:space="preserve">Расход прибора ОДПУ </t>
  </si>
  <si>
    <t>Справочная информация за расчетный месяц:</t>
  </si>
  <si>
    <t>Объем ОДН по дому</t>
  </si>
  <si>
    <t>Расходы*</t>
  </si>
  <si>
    <t>*Расходы КР согласно протокола на выполнение работ ТР.</t>
  </si>
  <si>
    <t>-электромонтажные работы</t>
  </si>
  <si>
    <t>-замена ввода х.в.с.</t>
  </si>
  <si>
    <t>за 2015 год</t>
  </si>
  <si>
    <t>-ремонт системы х.г.в.с.(кв.5)</t>
  </si>
  <si>
    <t>2016 г</t>
  </si>
  <si>
    <t>за 2016 год</t>
  </si>
  <si>
    <t>-ремонт теплоснабжения</t>
  </si>
  <si>
    <t>2017 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</si>
</sst>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[$р.-419]_-;\-* #,##0.00[$р.-419]_-;_-* &quot;-&quot;??[$р.-419]_-;_-@_-"/>
    <numFmt numFmtId="166" formatCode="#,##0.0"/>
    <numFmt numFmtId="167" formatCode="#,##0.000"/>
    <numFmt numFmtId="168" formatCode="#,##0.0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4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u val="single"/>
      <sz val="11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8"/>
      <color indexed="11"/>
      <name val="Calibri"/>
      <family val="2"/>
    </font>
    <font>
      <b/>
      <sz val="11"/>
      <color indexed="11"/>
      <name val="Calibri"/>
      <family val="2"/>
    </font>
    <font>
      <sz val="14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9"/>
      <name val="Calibri"/>
      <family val="2"/>
    </font>
    <font>
      <sz val="14"/>
      <color indexed="9"/>
      <name val="Calibri"/>
      <family val="2"/>
    </font>
    <font>
      <b/>
      <sz val="10"/>
      <color indexed="62"/>
      <name val="Arial Cyr"/>
      <family val="0"/>
    </font>
    <font>
      <sz val="9"/>
      <color indexed="8"/>
      <name val="Calibri"/>
      <family val="2"/>
    </font>
    <font>
      <sz val="9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8"/>
      <color rgb="FF00FF00"/>
      <name val="Calibri"/>
      <family val="2"/>
    </font>
    <font>
      <b/>
      <sz val="11"/>
      <color rgb="FF00FF00"/>
      <name val="Calibri"/>
      <family val="2"/>
    </font>
    <font>
      <sz val="14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sz val="14"/>
      <color theme="0"/>
      <name val="Calibri"/>
      <family val="2"/>
    </font>
    <font>
      <b/>
      <sz val="10"/>
      <color theme="3" tint="0.39998000860214233"/>
      <name val="Arial Cyr"/>
      <family val="0"/>
    </font>
    <font>
      <sz val="9"/>
      <color theme="1"/>
      <name val="Calibri"/>
      <family val="2"/>
    </font>
    <font>
      <b/>
      <sz val="16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64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54" fillId="0" borderId="10" xfId="0" applyFont="1" applyBorder="1" applyAlignment="1">
      <alignment/>
    </xf>
    <xf numFmtId="2" fontId="54" fillId="33" borderId="10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0" fontId="5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54" fillId="34" borderId="10" xfId="0" applyFont="1" applyFill="1" applyBorder="1" applyAlignment="1">
      <alignment/>
    </xf>
    <xf numFmtId="164" fontId="27" fillId="35" borderId="10" xfId="54" applyNumberFormat="1" applyFont="1" applyFill="1" applyBorder="1" applyAlignment="1">
      <alignment horizontal="right"/>
      <protection/>
    </xf>
    <xf numFmtId="0" fontId="0" fillId="10" borderId="0" xfId="0" applyFont="1" applyFill="1" applyAlignment="1">
      <alignment/>
    </xf>
    <xf numFmtId="164" fontId="28" fillId="10" borderId="10" xfId="54" applyNumberFormat="1" applyFont="1" applyFill="1" applyBorder="1" applyAlignment="1">
      <alignment horizontal="right"/>
      <protection/>
    </xf>
    <xf numFmtId="0" fontId="54" fillId="10" borderId="10" xfId="0" applyFont="1" applyFill="1" applyBorder="1" applyAlignment="1">
      <alignment/>
    </xf>
    <xf numFmtId="0" fontId="54" fillId="0" borderId="11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0" fillId="35" borderId="13" xfId="0" applyFill="1" applyBorder="1" applyAlignment="1">
      <alignment vertical="center"/>
    </xf>
    <xf numFmtId="2" fontId="0" fillId="0" borderId="10" xfId="0" applyNumberFormat="1" applyFont="1" applyBorder="1" applyAlignment="1">
      <alignment/>
    </xf>
    <xf numFmtId="0" fontId="27" fillId="33" borderId="14" xfId="0" applyFont="1" applyFill="1" applyBorder="1" applyAlignment="1">
      <alignment/>
    </xf>
    <xf numFmtId="0" fontId="27" fillId="0" borderId="14" xfId="0" applyFont="1" applyBorder="1" applyAlignment="1">
      <alignment/>
    </xf>
    <xf numFmtId="0" fontId="0" fillId="34" borderId="10" xfId="0" applyFill="1" applyBorder="1" applyAlignment="1">
      <alignment/>
    </xf>
    <xf numFmtId="0" fontId="63" fillId="0" borderId="10" xfId="0" applyFont="1" applyFill="1" applyBorder="1" applyAlignment="1">
      <alignment vertical="center"/>
    </xf>
    <xf numFmtId="0" fontId="30" fillId="33" borderId="15" xfId="53" applyFont="1" applyFill="1" applyBorder="1">
      <alignment/>
      <protection/>
    </xf>
    <xf numFmtId="0" fontId="64" fillId="34" borderId="10" xfId="0" applyFont="1" applyFill="1" applyBorder="1" applyAlignment="1">
      <alignment/>
    </xf>
    <xf numFmtId="0" fontId="65" fillId="34" borderId="10" xfId="0" applyFont="1" applyFill="1" applyBorder="1" applyAlignment="1">
      <alignment/>
    </xf>
    <xf numFmtId="0" fontId="64" fillId="0" borderId="10" xfId="0" applyFont="1" applyBorder="1" applyAlignment="1">
      <alignment/>
    </xf>
    <xf numFmtId="0" fontId="65" fillId="35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0" fillId="0" borderId="10" xfId="0" applyFill="1" applyBorder="1" applyAlignment="1">
      <alignment horizontal="left"/>
    </xf>
    <xf numFmtId="2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4" fillId="0" borderId="16" xfId="0" applyFont="1" applyBorder="1" applyAlignment="1">
      <alignment vertical="center"/>
    </xf>
    <xf numFmtId="0" fontId="54" fillId="0" borderId="17" xfId="0" applyFont="1" applyBorder="1" applyAlignment="1">
      <alignment vertical="center"/>
    </xf>
    <xf numFmtId="0" fontId="0" fillId="35" borderId="18" xfId="0" applyFill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63" fillId="0" borderId="0" xfId="0" applyFont="1" applyAlignment="1">
      <alignment/>
    </xf>
    <xf numFmtId="0" fontId="66" fillId="0" borderId="0" xfId="0" applyFont="1" applyAlignment="1">
      <alignment/>
    </xf>
    <xf numFmtId="0" fontId="66" fillId="33" borderId="0" xfId="0" applyFont="1" applyFill="1" applyAlignment="1">
      <alignment/>
    </xf>
    <xf numFmtId="0" fontId="64" fillId="34" borderId="10" xfId="0" applyFont="1" applyFill="1" applyBorder="1" applyAlignment="1">
      <alignment horizontal="center"/>
    </xf>
    <xf numFmtId="0" fontId="65" fillId="34" borderId="10" xfId="0" applyFont="1" applyFill="1" applyBorder="1" applyAlignment="1">
      <alignment/>
    </xf>
    <xf numFmtId="0" fontId="64" fillId="34" borderId="10" xfId="0" applyFont="1" applyFill="1" applyBorder="1" applyAlignment="1">
      <alignment/>
    </xf>
    <xf numFmtId="0" fontId="64" fillId="36" borderId="10" xfId="0" applyFont="1" applyFill="1" applyBorder="1" applyAlignment="1">
      <alignment horizontal="center"/>
    </xf>
    <xf numFmtId="0" fontId="65" fillId="36" borderId="10" xfId="0" applyFont="1" applyFill="1" applyBorder="1" applyAlignment="1">
      <alignment/>
    </xf>
    <xf numFmtId="0" fontId="64" fillId="36" borderId="10" xfId="0" applyFont="1" applyFill="1" applyBorder="1" applyAlignment="1">
      <alignment/>
    </xf>
    <xf numFmtId="0" fontId="0" fillId="0" borderId="19" xfId="0" applyFont="1" applyBorder="1" applyAlignment="1">
      <alignment/>
    </xf>
    <xf numFmtId="0" fontId="54" fillId="0" borderId="20" xfId="0" applyFont="1" applyBorder="1" applyAlignment="1">
      <alignment/>
    </xf>
    <xf numFmtId="0" fontId="54" fillId="0" borderId="19" xfId="0" applyFont="1" applyBorder="1" applyAlignment="1">
      <alignment/>
    </xf>
    <xf numFmtId="0" fontId="65" fillId="0" borderId="0" xfId="0" applyFont="1" applyAlignment="1">
      <alignment/>
    </xf>
    <xf numFmtId="0" fontId="64" fillId="0" borderId="0" xfId="0" applyFont="1" applyAlignment="1">
      <alignment/>
    </xf>
    <xf numFmtId="0" fontId="65" fillId="33" borderId="0" xfId="0" applyFont="1" applyFill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6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65" fillId="0" borderId="0" xfId="0" applyFont="1" applyAlignment="1" applyProtection="1">
      <alignment/>
      <protection hidden="1"/>
    </xf>
    <xf numFmtId="0" fontId="64" fillId="0" borderId="10" xfId="0" applyFont="1" applyBorder="1" applyAlignment="1" applyProtection="1">
      <alignment/>
      <protection hidden="1"/>
    </xf>
    <xf numFmtId="0" fontId="65" fillId="0" borderId="10" xfId="0" applyFont="1" applyBorder="1" applyAlignment="1" applyProtection="1">
      <alignment/>
      <protection hidden="1"/>
    </xf>
    <xf numFmtId="0" fontId="65" fillId="0" borderId="0" xfId="0" applyFont="1" applyBorder="1" applyAlignment="1" applyProtection="1">
      <alignment/>
      <protection hidden="1"/>
    </xf>
    <xf numFmtId="0" fontId="64" fillId="33" borderId="10" xfId="0" applyFont="1" applyFill="1" applyBorder="1" applyAlignment="1" applyProtection="1">
      <alignment/>
      <protection hidden="1"/>
    </xf>
    <xf numFmtId="2" fontId="64" fillId="33" borderId="10" xfId="0" applyNumberFormat="1" applyFont="1" applyFill="1" applyBorder="1" applyAlignment="1" applyProtection="1">
      <alignment/>
      <protection hidden="1"/>
    </xf>
    <xf numFmtId="0" fontId="64" fillId="0" borderId="0" xfId="0" applyFont="1" applyBorder="1" applyAlignment="1" applyProtection="1">
      <alignment/>
      <protection hidden="1"/>
    </xf>
    <xf numFmtId="0" fontId="65" fillId="0" borderId="20" xfId="0" applyFont="1" applyBorder="1" applyAlignment="1" applyProtection="1">
      <alignment/>
      <protection hidden="1"/>
    </xf>
    <xf numFmtId="0" fontId="34" fillId="0" borderId="23" xfId="53" applyFont="1" applyBorder="1" applyAlignment="1" applyProtection="1">
      <alignment horizontal="center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65" fillId="0" borderId="19" xfId="0" applyFont="1" applyBorder="1" applyAlignment="1" applyProtection="1">
      <alignment/>
      <protection hidden="1"/>
    </xf>
    <xf numFmtId="0" fontId="34" fillId="0" borderId="24" xfId="53" applyFont="1" applyBorder="1" applyAlignment="1" applyProtection="1">
      <alignment horizontal="center" wrapText="1"/>
      <protection hidden="1"/>
    </xf>
    <xf numFmtId="0" fontId="64" fillId="0" borderId="19" xfId="0" applyFont="1" applyBorder="1" applyAlignment="1" applyProtection="1">
      <alignment/>
      <protection hidden="1"/>
    </xf>
    <xf numFmtId="0" fontId="35" fillId="33" borderId="14" xfId="0" applyFont="1" applyFill="1" applyBorder="1" applyAlignment="1" applyProtection="1">
      <alignment/>
      <protection hidden="1"/>
    </xf>
    <xf numFmtId="0" fontId="35" fillId="0" borderId="14" xfId="0" applyFont="1" applyBorder="1" applyAlignment="1" applyProtection="1">
      <alignment/>
      <protection hidden="1"/>
    </xf>
    <xf numFmtId="0" fontId="64" fillId="0" borderId="10" xfId="0" applyFont="1" applyFill="1" applyBorder="1" applyAlignment="1" applyProtection="1">
      <alignment/>
      <protection hidden="1"/>
    </xf>
    <xf numFmtId="2" fontId="65" fillId="33" borderId="10" xfId="0" applyNumberFormat="1" applyFont="1" applyFill="1" applyBorder="1" applyAlignment="1" applyProtection="1">
      <alignment/>
      <protection hidden="1"/>
    </xf>
    <xf numFmtId="2" fontId="64" fillId="0" borderId="10" xfId="0" applyNumberFormat="1" applyFont="1" applyBorder="1" applyAlignment="1" applyProtection="1">
      <alignment/>
      <protection hidden="1"/>
    </xf>
    <xf numFmtId="4" fontId="64" fillId="0" borderId="0" xfId="0" applyNumberFormat="1" applyFont="1" applyAlignment="1" applyProtection="1">
      <alignment/>
      <protection hidden="1"/>
    </xf>
    <xf numFmtId="4" fontId="65" fillId="0" borderId="0" xfId="0" applyNumberFormat="1" applyFont="1" applyAlignment="1" applyProtection="1">
      <alignment/>
      <protection hidden="1"/>
    </xf>
    <xf numFmtId="4" fontId="64" fillId="0" borderId="0" xfId="52" applyNumberFormat="1" applyFont="1" applyProtection="1">
      <alignment/>
      <protection hidden="1"/>
    </xf>
    <xf numFmtId="4" fontId="64" fillId="0" borderId="0" xfId="0" applyNumberFormat="1" applyFont="1" applyFill="1" applyAlignment="1" applyProtection="1">
      <alignment/>
      <protection hidden="1"/>
    </xf>
    <xf numFmtId="4" fontId="64" fillId="0" borderId="0" xfId="0" applyNumberFormat="1" applyFont="1" applyAlignment="1" applyProtection="1">
      <alignment horizontal="center"/>
      <protection hidden="1"/>
    </xf>
    <xf numFmtId="4" fontId="64" fillId="0" borderId="0" xfId="0" applyNumberFormat="1" applyFont="1" applyAlignment="1" applyProtection="1">
      <alignment wrapText="1"/>
      <protection hidden="1"/>
    </xf>
    <xf numFmtId="4" fontId="65" fillId="0" borderId="0" xfId="0" applyNumberFormat="1" applyFont="1" applyAlignment="1" applyProtection="1">
      <alignment wrapText="1"/>
      <protection hidden="1"/>
    </xf>
    <xf numFmtId="4" fontId="64" fillId="0" borderId="0" xfId="0" applyNumberFormat="1" applyFont="1" applyAlignment="1" applyProtection="1">
      <alignment horizontal="center" wrapText="1"/>
      <protection hidden="1"/>
    </xf>
    <xf numFmtId="4" fontId="64" fillId="0" borderId="20" xfId="0" applyNumberFormat="1" applyFont="1" applyBorder="1" applyAlignment="1" applyProtection="1">
      <alignment horizontal="center" vertical="center" wrapText="1"/>
      <protection hidden="1"/>
    </xf>
    <xf numFmtId="4" fontId="64" fillId="0" borderId="10" xfId="0" applyNumberFormat="1" applyFont="1" applyBorder="1" applyAlignment="1" applyProtection="1">
      <alignment horizontal="center" vertical="center" wrapText="1"/>
      <protection hidden="1"/>
    </xf>
    <xf numFmtId="4" fontId="6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wrapText="1"/>
      <protection hidden="1"/>
    </xf>
    <xf numFmtId="4" fontId="64" fillId="0" borderId="20" xfId="0" applyNumberFormat="1" applyFont="1" applyBorder="1" applyAlignment="1" applyProtection="1">
      <alignment horizontal="center"/>
      <protection hidden="1"/>
    </xf>
    <xf numFmtId="4" fontId="67" fillId="0" borderId="25" xfId="0" applyNumberFormat="1" applyFont="1" applyFill="1" applyBorder="1" applyAlignment="1" applyProtection="1">
      <alignment horizontal="center" vertical="center"/>
      <protection hidden="1"/>
    </xf>
    <xf numFmtId="0" fontId="68" fillId="0" borderId="0" xfId="0" applyFont="1" applyAlignment="1" applyProtection="1">
      <alignment horizontal="center" vertical="center"/>
      <protection hidden="1"/>
    </xf>
    <xf numFmtId="0" fontId="68" fillId="0" borderId="0" xfId="0" applyFont="1" applyAlignment="1" applyProtection="1">
      <alignment horizontal="center" vertical="center" wrapText="1"/>
      <protection hidden="1"/>
    </xf>
    <xf numFmtId="4" fontId="65" fillId="0" borderId="10" xfId="0" applyNumberFormat="1" applyFont="1" applyBorder="1" applyAlignment="1" applyProtection="1">
      <alignment horizontal="center"/>
      <protection hidden="1"/>
    </xf>
    <xf numFmtId="4" fontId="65" fillId="0" borderId="10" xfId="0" applyNumberFormat="1" applyFont="1" applyBorder="1" applyAlignment="1" applyProtection="1">
      <alignment/>
      <protection hidden="1"/>
    </xf>
    <xf numFmtId="4" fontId="64" fillId="0" borderId="10" xfId="0" applyNumberFormat="1" applyFont="1" applyBorder="1" applyAlignment="1" applyProtection="1">
      <alignment/>
      <protection hidden="1"/>
    </xf>
    <xf numFmtId="4" fontId="65" fillId="37" borderId="10" xfId="0" applyNumberFormat="1" applyFont="1" applyFill="1" applyBorder="1" applyAlignment="1" applyProtection="1">
      <alignment horizontal="center"/>
      <protection hidden="1"/>
    </xf>
    <xf numFmtId="4" fontId="65" fillId="37" borderId="10" xfId="0" applyNumberFormat="1" applyFont="1" applyFill="1" applyBorder="1" applyAlignment="1" applyProtection="1">
      <alignment/>
      <protection hidden="1"/>
    </xf>
    <xf numFmtId="0" fontId="64" fillId="37" borderId="10" xfId="0" applyFont="1" applyFill="1" applyBorder="1" applyAlignment="1" applyProtection="1">
      <alignment/>
      <protection hidden="1"/>
    </xf>
    <xf numFmtId="4" fontId="64" fillId="0" borderId="0" xfId="0" applyNumberFormat="1" applyFont="1" applyFill="1" applyBorder="1" applyAlignment="1" applyProtection="1">
      <alignment/>
      <protection hidden="1"/>
    </xf>
    <xf numFmtId="4" fontId="64" fillId="0" borderId="0" xfId="0" applyNumberFormat="1" applyFont="1" applyBorder="1" applyAlignment="1" applyProtection="1">
      <alignment horizontal="left"/>
      <protection hidden="1"/>
    </xf>
    <xf numFmtId="4" fontId="65" fillId="0" borderId="0" xfId="0" applyNumberFormat="1" applyFont="1" applyFill="1" applyBorder="1" applyAlignment="1" applyProtection="1">
      <alignment/>
      <protection hidden="1"/>
    </xf>
    <xf numFmtId="4" fontId="64" fillId="0" borderId="0" xfId="0" applyNumberFormat="1" applyFont="1" applyFill="1" applyBorder="1" applyAlignment="1" applyProtection="1">
      <alignment/>
      <protection hidden="1"/>
    </xf>
    <xf numFmtId="4" fontId="64" fillId="0" borderId="10" xfId="0" applyNumberFormat="1" applyFont="1" applyFill="1" applyBorder="1" applyAlignment="1" applyProtection="1">
      <alignment horizontal="center"/>
      <protection hidden="1"/>
    </xf>
    <xf numFmtId="4" fontId="66" fillId="0" borderId="0" xfId="0" applyNumberFormat="1" applyFont="1" applyBorder="1" applyAlignment="1" applyProtection="1">
      <alignment horizontal="left"/>
      <protection hidden="1"/>
    </xf>
    <xf numFmtId="4" fontId="66" fillId="0" borderId="0" xfId="0" applyNumberFormat="1" applyFont="1" applyFill="1" applyBorder="1" applyAlignment="1" applyProtection="1">
      <alignment horizontal="left"/>
      <protection hidden="1"/>
    </xf>
    <xf numFmtId="4" fontId="63" fillId="0" borderId="0" xfId="0" applyNumberFormat="1" applyFont="1" applyFill="1" applyBorder="1" applyAlignment="1" applyProtection="1">
      <alignment/>
      <protection hidden="1"/>
    </xf>
    <xf numFmtId="4" fontId="66" fillId="0" borderId="0" xfId="0" applyNumberFormat="1" applyFont="1" applyFill="1" applyBorder="1" applyAlignment="1" applyProtection="1">
      <alignment/>
      <protection hidden="1"/>
    </xf>
    <xf numFmtId="4" fontId="66" fillId="0" borderId="20" xfId="0" applyNumberFormat="1" applyFont="1" applyBorder="1" applyAlignment="1" applyProtection="1">
      <alignment horizontal="center"/>
      <protection hidden="1"/>
    </xf>
    <xf numFmtId="4" fontId="66" fillId="0" borderId="0" xfId="0" applyNumberFormat="1" applyFont="1" applyAlignment="1" applyProtection="1">
      <alignment/>
      <protection hidden="1"/>
    </xf>
    <xf numFmtId="0" fontId="66" fillId="0" borderId="0" xfId="0" applyFont="1" applyAlignment="1" applyProtection="1">
      <alignment/>
      <protection hidden="1"/>
    </xf>
    <xf numFmtId="4" fontId="65" fillId="0" borderId="10" xfId="52" applyNumberFormat="1" applyFont="1" applyBorder="1" applyAlignment="1" applyProtection="1">
      <alignment horizontal="left"/>
      <protection hidden="1"/>
    </xf>
    <xf numFmtId="4" fontId="64" fillId="0" borderId="23" xfId="0" applyNumberFormat="1" applyFont="1" applyBorder="1" applyAlignment="1" applyProtection="1">
      <alignment horizontal="center"/>
      <protection hidden="1"/>
    </xf>
    <xf numFmtId="4" fontId="65" fillId="0" borderId="20" xfId="0" applyNumberFormat="1" applyFont="1" applyBorder="1" applyAlignment="1" applyProtection="1">
      <alignment horizontal="center"/>
      <protection hidden="1"/>
    </xf>
    <xf numFmtId="4" fontId="65" fillId="0" borderId="26" xfId="52" applyNumberFormat="1" applyFont="1" applyBorder="1" applyAlignment="1" applyProtection="1">
      <alignment horizontal="left" wrapText="1"/>
      <protection hidden="1"/>
    </xf>
    <xf numFmtId="4" fontId="64" fillId="0" borderId="22" xfId="0" applyNumberFormat="1" applyFont="1" applyFill="1" applyBorder="1" applyAlignment="1" applyProtection="1">
      <alignment wrapText="1"/>
      <protection hidden="1"/>
    </xf>
    <xf numFmtId="4" fontId="64" fillId="0" borderId="10" xfId="0" applyNumberFormat="1" applyFont="1" applyFill="1" applyBorder="1" applyAlignment="1" applyProtection="1">
      <alignment wrapText="1"/>
      <protection hidden="1"/>
    </xf>
    <xf numFmtId="0" fontId="64" fillId="0" borderId="0" xfId="0" applyFont="1" applyAlignment="1" applyProtection="1">
      <alignment horizontal="right"/>
      <protection hidden="1"/>
    </xf>
    <xf numFmtId="4" fontId="64" fillId="0" borderId="10" xfId="52" applyNumberFormat="1" applyFont="1" applyBorder="1" applyAlignment="1" applyProtection="1">
      <alignment horizontal="right" wrapText="1"/>
      <protection hidden="1"/>
    </xf>
    <xf numFmtId="4" fontId="64" fillId="0" borderId="10" xfId="0" applyNumberFormat="1" applyFont="1" applyFill="1" applyBorder="1" applyAlignment="1" applyProtection="1">
      <alignment horizontal="center" wrapText="1"/>
      <protection hidden="1"/>
    </xf>
    <xf numFmtId="4" fontId="64" fillId="0" borderId="10" xfId="52" applyNumberFormat="1" applyFont="1" applyBorder="1" applyAlignment="1" applyProtection="1">
      <alignment horizontal="right" wrapText="1"/>
      <protection hidden="1"/>
    </xf>
    <xf numFmtId="4" fontId="64" fillId="0" borderId="10" xfId="0" applyNumberFormat="1" applyFont="1" applyFill="1" applyBorder="1" applyAlignment="1" applyProtection="1">
      <alignment horizontal="center" wrapText="1"/>
      <protection hidden="1"/>
    </xf>
    <xf numFmtId="4" fontId="64" fillId="0" borderId="10" xfId="0" applyNumberFormat="1" applyFont="1" applyFill="1" applyBorder="1" applyAlignment="1" applyProtection="1">
      <alignment wrapText="1"/>
      <protection hidden="1"/>
    </xf>
    <xf numFmtId="4" fontId="64" fillId="0" borderId="10" xfId="0" applyNumberFormat="1" applyFont="1" applyFill="1" applyBorder="1" applyAlignment="1" applyProtection="1">
      <alignment/>
      <protection hidden="1"/>
    </xf>
    <xf numFmtId="4" fontId="0" fillId="0" borderId="0" xfId="0" applyNumberFormat="1" applyFont="1" applyAlignment="1" applyProtection="1">
      <alignment/>
      <protection hidden="1"/>
    </xf>
    <xf numFmtId="4" fontId="65" fillId="0" borderId="10" xfId="52" applyNumberFormat="1" applyFont="1" applyBorder="1" applyProtection="1">
      <alignment/>
      <protection hidden="1"/>
    </xf>
    <xf numFmtId="4" fontId="64" fillId="0" borderId="0" xfId="0" applyNumberFormat="1" applyFont="1" applyBorder="1" applyAlignment="1" applyProtection="1">
      <alignment/>
      <protection hidden="1"/>
    </xf>
    <xf numFmtId="4" fontId="64" fillId="0" borderId="22" xfId="0" applyNumberFormat="1" applyFont="1" applyFill="1" applyBorder="1" applyAlignment="1" applyProtection="1">
      <alignment wrapText="1"/>
      <protection hidden="1"/>
    </xf>
    <xf numFmtId="4" fontId="64" fillId="0" borderId="19" xfId="0" applyNumberFormat="1" applyFont="1" applyFill="1" applyBorder="1" applyAlignment="1" applyProtection="1">
      <alignment/>
      <protection hidden="1"/>
    </xf>
    <xf numFmtId="4" fontId="69" fillId="0" borderId="19" xfId="0" applyNumberFormat="1" applyFont="1" applyFill="1" applyBorder="1" applyAlignment="1" applyProtection="1">
      <alignment/>
      <protection hidden="1"/>
    </xf>
    <xf numFmtId="4" fontId="64" fillId="0" borderId="10" xfId="52" applyNumberFormat="1" applyFont="1" applyFill="1" applyBorder="1" applyProtection="1">
      <alignment/>
      <protection hidden="1"/>
    </xf>
    <xf numFmtId="4" fontId="35" fillId="0" borderId="10" xfId="52" applyNumberFormat="1" applyFont="1" applyFill="1" applyBorder="1" applyProtection="1">
      <alignment/>
      <protection hidden="1"/>
    </xf>
    <xf numFmtId="4" fontId="35" fillId="0" borderId="10" xfId="0" applyNumberFormat="1" applyFont="1" applyFill="1" applyBorder="1" applyAlignment="1" applyProtection="1">
      <alignment/>
      <protection hidden="1"/>
    </xf>
    <xf numFmtId="4" fontId="64" fillId="0" borderId="0" xfId="0" applyNumberFormat="1" applyFont="1" applyFill="1" applyBorder="1" applyAlignment="1" applyProtection="1">
      <alignment wrapText="1"/>
      <protection hidden="1"/>
    </xf>
    <xf numFmtId="4" fontId="64" fillId="0" borderId="0" xfId="0" applyNumberFormat="1" applyFont="1" applyBorder="1" applyAlignment="1" applyProtection="1">
      <alignment wrapText="1"/>
      <protection hidden="1"/>
    </xf>
    <xf numFmtId="4" fontId="64" fillId="0" borderId="0" xfId="0" applyNumberFormat="1" applyFont="1" applyFill="1" applyBorder="1" applyAlignment="1" applyProtection="1">
      <alignment horizontal="right"/>
      <protection hidden="1"/>
    </xf>
    <xf numFmtId="4" fontId="64" fillId="0" borderId="0" xfId="52" applyNumberFormat="1" applyFont="1" applyFill="1" applyBorder="1" applyAlignment="1" applyProtection="1">
      <alignment wrapText="1"/>
      <protection hidden="1"/>
    </xf>
    <xf numFmtId="4" fontId="64" fillId="0" borderId="0" xfId="52" applyNumberFormat="1" applyFont="1" applyBorder="1" applyAlignment="1" applyProtection="1">
      <alignment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4" fontId="0" fillId="0" borderId="0" xfId="0" applyNumberFormat="1" applyFont="1" applyBorder="1" applyAlignment="1" applyProtection="1">
      <alignment vertical="center"/>
      <protection hidden="1"/>
    </xf>
    <xf numFmtId="4" fontId="64" fillId="0" borderId="0" xfId="0" applyNumberFormat="1" applyFont="1" applyAlignment="1" applyProtection="1">
      <alignment wrapText="1"/>
      <protection hidden="1"/>
    </xf>
    <xf numFmtId="4" fontId="65" fillId="0" borderId="0" xfId="0" applyNumberFormat="1" applyFont="1" applyFill="1" applyBorder="1" applyAlignment="1" applyProtection="1">
      <alignment/>
      <protection hidden="1"/>
    </xf>
    <xf numFmtId="4" fontId="65" fillId="0" borderId="0" xfId="0" applyNumberFormat="1" applyFont="1" applyBorder="1" applyAlignment="1" applyProtection="1">
      <alignment vertical="center"/>
      <protection hidden="1"/>
    </xf>
    <xf numFmtId="4" fontId="64" fillId="0" borderId="0" xfId="0" applyNumberFormat="1" applyFont="1" applyFill="1" applyBorder="1" applyAlignment="1" applyProtection="1">
      <alignment vertical="center"/>
      <protection hidden="1"/>
    </xf>
    <xf numFmtId="4" fontId="54" fillId="0" borderId="10" xfId="0" applyNumberFormat="1" applyFont="1" applyBorder="1" applyAlignment="1" applyProtection="1">
      <alignment horizontal="center" vertical="center"/>
      <protection hidden="1"/>
    </xf>
    <xf numFmtId="4" fontId="0" fillId="0" borderId="10" xfId="0" applyNumberFormat="1" applyFont="1" applyBorder="1" applyAlignment="1" applyProtection="1">
      <alignment horizontal="center" vertical="center"/>
      <protection hidden="1"/>
    </xf>
    <xf numFmtId="4" fontId="0" fillId="35" borderId="10" xfId="0" applyNumberFormat="1" applyFill="1" applyBorder="1" applyAlignment="1" applyProtection="1">
      <alignment horizontal="center" vertical="center"/>
      <protection hidden="1"/>
    </xf>
    <xf numFmtId="4" fontId="0" fillId="0" borderId="10" xfId="0" applyNumberFormat="1" applyBorder="1" applyAlignment="1" applyProtection="1">
      <alignment/>
      <protection hidden="1"/>
    </xf>
    <xf numFmtId="4" fontId="0" fillId="0" borderId="10" xfId="0" applyNumberFormat="1" applyFont="1" applyBorder="1" applyAlignment="1" applyProtection="1">
      <alignment/>
      <protection hidden="1"/>
    </xf>
    <xf numFmtId="4" fontId="0" fillId="0" borderId="10" xfId="0" applyNumberFormat="1" applyFill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70" fillId="0" borderId="0" xfId="0" applyFont="1" applyAlignment="1" applyProtection="1">
      <alignment/>
      <protection hidden="1"/>
    </xf>
    <xf numFmtId="4" fontId="64" fillId="0" borderId="0" xfId="0" applyNumberFormat="1" applyFont="1" applyAlignment="1" applyProtection="1">
      <alignment wrapText="1"/>
      <protection hidden="1"/>
    </xf>
    <xf numFmtId="4" fontId="64" fillId="0" borderId="22" xfId="0" applyNumberFormat="1" applyFont="1" applyFill="1" applyBorder="1" applyAlignment="1" applyProtection="1">
      <alignment wrapText="1"/>
      <protection hidden="1"/>
    </xf>
    <xf numFmtId="4" fontId="64" fillId="0" borderId="10" xfId="0" applyNumberFormat="1" applyFont="1" applyFill="1" applyBorder="1" applyAlignment="1" applyProtection="1">
      <alignment horizontal="center" wrapText="1"/>
      <protection hidden="1"/>
    </xf>
    <xf numFmtId="4" fontId="64" fillId="0" borderId="10" xfId="0" applyNumberFormat="1" applyFont="1" applyFill="1" applyBorder="1" applyAlignment="1" applyProtection="1">
      <alignment wrapText="1"/>
      <protection hidden="1"/>
    </xf>
    <xf numFmtId="4" fontId="64" fillId="0" borderId="10" xfId="52" applyNumberFormat="1" applyFont="1" applyBorder="1" applyAlignment="1" applyProtection="1">
      <alignment horizontal="right" wrapText="1"/>
      <protection hidden="1"/>
    </xf>
    <xf numFmtId="0" fontId="34" fillId="0" borderId="23" xfId="53" applyFont="1" applyBorder="1" applyAlignment="1" applyProtection="1">
      <alignment horizontal="center" wrapText="1"/>
      <protection hidden="1"/>
    </xf>
    <xf numFmtId="0" fontId="34" fillId="0" borderId="24" xfId="53" applyFont="1" applyBorder="1" applyAlignment="1" applyProtection="1">
      <alignment horizontal="center" wrapText="1"/>
      <protection hidden="1"/>
    </xf>
    <xf numFmtId="0" fontId="64" fillId="0" borderId="10" xfId="0" applyFont="1" applyFill="1" applyBorder="1" applyAlignment="1" applyProtection="1">
      <alignment horizontal="center"/>
      <protection hidden="1"/>
    </xf>
    <xf numFmtId="0" fontId="66" fillId="0" borderId="0" xfId="0" applyFont="1" applyAlignment="1" applyProtection="1">
      <alignment horizontal="right"/>
      <protection hidden="1"/>
    </xf>
    <xf numFmtId="4" fontId="64" fillId="0" borderId="0" xfId="0" applyNumberFormat="1" applyFont="1" applyAlignment="1" applyProtection="1">
      <alignment wrapText="1"/>
      <protection hidden="1"/>
    </xf>
    <xf numFmtId="4" fontId="64" fillId="0" borderId="22" xfId="0" applyNumberFormat="1" applyFont="1" applyFill="1" applyBorder="1" applyAlignment="1" applyProtection="1">
      <alignment wrapText="1"/>
      <protection hidden="1"/>
    </xf>
    <xf numFmtId="4" fontId="64" fillId="0" borderId="10" xfId="0" applyNumberFormat="1" applyFont="1" applyFill="1" applyBorder="1" applyAlignment="1" applyProtection="1">
      <alignment horizontal="center" wrapText="1"/>
      <protection hidden="1"/>
    </xf>
    <xf numFmtId="4" fontId="64" fillId="0" borderId="10" xfId="0" applyNumberFormat="1" applyFont="1" applyFill="1" applyBorder="1" applyAlignment="1" applyProtection="1">
      <alignment wrapText="1"/>
      <protection hidden="1"/>
    </xf>
    <xf numFmtId="4" fontId="64" fillId="0" borderId="10" xfId="52" applyNumberFormat="1" applyFont="1" applyBorder="1" applyAlignment="1" applyProtection="1">
      <alignment horizontal="right" wrapText="1"/>
      <protection hidden="1"/>
    </xf>
    <xf numFmtId="0" fontId="34" fillId="0" borderId="23" xfId="53" applyFont="1" applyBorder="1" applyAlignment="1" applyProtection="1">
      <alignment horizontal="center" wrapText="1"/>
      <protection hidden="1"/>
    </xf>
    <xf numFmtId="0" fontId="34" fillId="0" borderId="24" xfId="53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/>
      <protection hidden="1"/>
    </xf>
    <xf numFmtId="0" fontId="54" fillId="0" borderId="20" xfId="0" applyFont="1" applyBorder="1" applyAlignment="1" applyProtection="1">
      <alignment horizontal="center"/>
      <protection hidden="1"/>
    </xf>
    <xf numFmtId="4" fontId="65" fillId="37" borderId="10" xfId="0" applyNumberFormat="1" applyFont="1" applyFill="1" applyBorder="1" applyAlignment="1" applyProtection="1">
      <alignment wrapText="1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71" fillId="0" borderId="10" xfId="0" applyFont="1" applyBorder="1" applyAlignment="1" applyProtection="1">
      <alignment horizontal="center"/>
      <protection hidden="1"/>
    </xf>
    <xf numFmtId="4" fontId="71" fillId="0" borderId="10" xfId="0" applyNumberFormat="1" applyFont="1" applyBorder="1" applyAlignment="1" applyProtection="1">
      <alignment horizontal="center"/>
      <protection hidden="1"/>
    </xf>
    <xf numFmtId="4" fontId="64" fillId="0" borderId="0" xfId="0" applyNumberFormat="1" applyFont="1" applyAlignment="1" applyProtection="1">
      <alignment wrapText="1"/>
      <protection hidden="1"/>
    </xf>
    <xf numFmtId="4" fontId="64" fillId="0" borderId="22" xfId="0" applyNumberFormat="1" applyFont="1" applyFill="1" applyBorder="1" applyAlignment="1" applyProtection="1">
      <alignment wrapText="1"/>
      <protection hidden="1"/>
    </xf>
    <xf numFmtId="4" fontId="64" fillId="0" borderId="10" xfId="0" applyNumberFormat="1" applyFont="1" applyFill="1" applyBorder="1" applyAlignment="1" applyProtection="1">
      <alignment horizontal="center" wrapText="1"/>
      <protection hidden="1"/>
    </xf>
    <xf numFmtId="4" fontId="64" fillId="0" borderId="10" xfId="0" applyNumberFormat="1" applyFont="1" applyFill="1" applyBorder="1" applyAlignment="1" applyProtection="1">
      <alignment wrapText="1"/>
      <protection hidden="1"/>
    </xf>
    <xf numFmtId="4" fontId="64" fillId="0" borderId="10" xfId="52" applyNumberFormat="1" applyFont="1" applyBorder="1" applyAlignment="1" applyProtection="1">
      <alignment horizontal="right" wrapText="1"/>
      <protection hidden="1"/>
    </xf>
    <xf numFmtId="0" fontId="34" fillId="0" borderId="23" xfId="53" applyFont="1" applyBorder="1" applyAlignment="1" applyProtection="1">
      <alignment horizontal="center" wrapText="1"/>
      <protection hidden="1"/>
    </xf>
    <xf numFmtId="0" fontId="34" fillId="0" borderId="24" xfId="53" applyFont="1" applyBorder="1" applyAlignment="1" applyProtection="1">
      <alignment horizontal="center" wrapText="1"/>
      <protection hidden="1"/>
    </xf>
    <xf numFmtId="0" fontId="0" fillId="0" borderId="0" xfId="0" applyFont="1" applyAlignment="1" applyProtection="1">
      <alignment vertical="center"/>
      <protection hidden="1"/>
    </xf>
    <xf numFmtId="4" fontId="0" fillId="0" borderId="19" xfId="0" applyNumberFormat="1" applyBorder="1" applyAlignment="1" applyProtection="1">
      <alignment/>
      <protection hidden="1"/>
    </xf>
    <xf numFmtId="4" fontId="0" fillId="0" borderId="19" xfId="0" applyNumberFormat="1" applyFont="1" applyBorder="1" applyAlignment="1" applyProtection="1">
      <alignment/>
      <protection hidden="1"/>
    </xf>
    <xf numFmtId="4" fontId="54" fillId="0" borderId="0" xfId="0" applyNumberFormat="1" applyFont="1" applyBorder="1" applyAlignment="1" applyProtection="1">
      <alignment horizontal="center" vertical="center"/>
      <protection hidden="1"/>
    </xf>
    <xf numFmtId="4" fontId="0" fillId="0" borderId="0" xfId="0" applyNumberFormat="1" applyFont="1" applyBorder="1" applyAlignment="1" applyProtection="1">
      <alignment horizontal="center" vertical="center"/>
      <protection hidden="1"/>
    </xf>
    <xf numFmtId="4" fontId="0" fillId="35" borderId="0" xfId="0" applyNumberFormat="1" applyFill="1" applyBorder="1" applyAlignment="1" applyProtection="1">
      <alignment horizontal="center" vertical="center"/>
      <protection hidden="1"/>
    </xf>
    <xf numFmtId="4" fontId="0" fillId="0" borderId="0" xfId="0" applyNumberFormat="1" applyBorder="1" applyAlignment="1" applyProtection="1">
      <alignment/>
      <protection hidden="1"/>
    </xf>
    <xf numFmtId="4" fontId="0" fillId="0" borderId="0" xfId="0" applyNumberFormat="1" applyFont="1" applyBorder="1" applyAlignment="1" applyProtection="1">
      <alignment/>
      <protection hidden="1"/>
    </xf>
    <xf numFmtId="0" fontId="34" fillId="0" borderId="23" xfId="53" applyFont="1" applyBorder="1" applyAlignment="1" applyProtection="1">
      <alignment horizontal="center" wrapText="1"/>
      <protection hidden="1"/>
    </xf>
    <xf numFmtId="0" fontId="34" fillId="0" borderId="24" xfId="53" applyFont="1" applyBorder="1" applyAlignment="1" applyProtection="1">
      <alignment horizontal="center" wrapText="1"/>
      <protection hidden="1"/>
    </xf>
    <xf numFmtId="4" fontId="64" fillId="0" borderId="10" xfId="52" applyNumberFormat="1" applyFont="1" applyBorder="1" applyAlignment="1" applyProtection="1">
      <alignment horizontal="right" wrapText="1"/>
      <protection hidden="1"/>
    </xf>
    <xf numFmtId="4" fontId="64" fillId="0" borderId="10" xfId="0" applyNumberFormat="1" applyFont="1" applyFill="1" applyBorder="1" applyAlignment="1" applyProtection="1">
      <alignment horizontal="center" wrapText="1"/>
      <protection hidden="1"/>
    </xf>
    <xf numFmtId="4" fontId="64" fillId="0" borderId="10" xfId="0" applyNumberFormat="1" applyFont="1" applyFill="1" applyBorder="1" applyAlignment="1" applyProtection="1">
      <alignment wrapText="1"/>
      <protection hidden="1"/>
    </xf>
    <xf numFmtId="4" fontId="64" fillId="0" borderId="22" xfId="0" applyNumberFormat="1" applyFont="1" applyFill="1" applyBorder="1" applyAlignment="1" applyProtection="1">
      <alignment wrapText="1"/>
      <protection hidden="1"/>
    </xf>
    <xf numFmtId="4" fontId="64" fillId="0" borderId="0" xfId="0" applyNumberFormat="1" applyFont="1" applyAlignment="1" applyProtection="1">
      <alignment wrapText="1"/>
      <protection hidden="1"/>
    </xf>
    <xf numFmtId="4" fontId="64" fillId="0" borderId="10" xfId="0" applyNumberFormat="1" applyFont="1" applyBorder="1" applyAlignment="1" applyProtection="1">
      <alignment horizontal="center"/>
      <protection hidden="1"/>
    </xf>
    <xf numFmtId="0" fontId="34" fillId="0" borderId="23" xfId="53" applyFont="1" applyBorder="1" applyAlignment="1" applyProtection="1">
      <alignment horizontal="center" wrapText="1"/>
      <protection hidden="1"/>
    </xf>
    <xf numFmtId="0" fontId="34" fillId="0" borderId="24" xfId="53" applyFont="1" applyBorder="1" applyAlignment="1" applyProtection="1">
      <alignment horizontal="center" wrapText="1"/>
      <protection hidden="1"/>
    </xf>
    <xf numFmtId="4" fontId="64" fillId="0" borderId="10" xfId="52" applyNumberFormat="1" applyFont="1" applyBorder="1" applyAlignment="1" applyProtection="1">
      <alignment horizontal="right" wrapText="1"/>
      <protection hidden="1"/>
    </xf>
    <xf numFmtId="4" fontId="64" fillId="0" borderId="10" xfId="0" applyNumberFormat="1" applyFont="1" applyFill="1" applyBorder="1" applyAlignment="1" applyProtection="1">
      <alignment horizontal="center" wrapText="1"/>
      <protection hidden="1"/>
    </xf>
    <xf numFmtId="4" fontId="64" fillId="0" borderId="10" xfId="0" applyNumberFormat="1" applyFont="1" applyFill="1" applyBorder="1" applyAlignment="1" applyProtection="1">
      <alignment wrapText="1"/>
      <protection hidden="1"/>
    </xf>
    <xf numFmtId="4" fontId="64" fillId="0" borderId="22" xfId="0" applyNumberFormat="1" applyFont="1" applyFill="1" applyBorder="1" applyAlignment="1" applyProtection="1">
      <alignment wrapText="1"/>
      <protection hidden="1"/>
    </xf>
    <xf numFmtId="4" fontId="64" fillId="0" borderId="0" xfId="0" applyNumberFormat="1" applyFont="1" applyAlignment="1" applyProtection="1">
      <alignment wrapText="1"/>
      <protection hidden="1"/>
    </xf>
    <xf numFmtId="4" fontId="72" fillId="0" borderId="10" xfId="0" applyNumberFormat="1" applyFont="1" applyBorder="1" applyAlignment="1" applyProtection="1">
      <alignment horizontal="center"/>
      <protection hidden="1"/>
    </xf>
    <xf numFmtId="4" fontId="72" fillId="0" borderId="10" xfId="0" applyNumberFormat="1" applyFont="1" applyBorder="1" applyAlignment="1" applyProtection="1">
      <alignment/>
      <protection hidden="1"/>
    </xf>
    <xf numFmtId="0" fontId="34" fillId="0" borderId="23" xfId="53" applyFont="1" applyBorder="1" applyAlignment="1" applyProtection="1">
      <alignment horizontal="center" wrapText="1"/>
      <protection hidden="1"/>
    </xf>
    <xf numFmtId="0" fontId="34" fillId="0" borderId="24" xfId="53" applyFont="1" applyBorder="1" applyAlignment="1" applyProtection="1">
      <alignment horizontal="center" wrapText="1"/>
      <protection hidden="1"/>
    </xf>
    <xf numFmtId="4" fontId="64" fillId="0" borderId="10" xfId="52" applyNumberFormat="1" applyFont="1" applyBorder="1" applyAlignment="1" applyProtection="1">
      <alignment horizontal="right" wrapText="1"/>
      <protection hidden="1"/>
    </xf>
    <xf numFmtId="4" fontId="64" fillId="0" borderId="10" xfId="0" applyNumberFormat="1" applyFont="1" applyFill="1" applyBorder="1" applyAlignment="1" applyProtection="1">
      <alignment horizontal="center" wrapText="1"/>
      <protection hidden="1"/>
    </xf>
    <xf numFmtId="4" fontId="64" fillId="0" borderId="10" xfId="0" applyNumberFormat="1" applyFont="1" applyFill="1" applyBorder="1" applyAlignment="1" applyProtection="1">
      <alignment wrapText="1"/>
      <protection hidden="1"/>
    </xf>
    <xf numFmtId="4" fontId="64" fillId="0" borderId="22" xfId="0" applyNumberFormat="1" applyFont="1" applyFill="1" applyBorder="1" applyAlignment="1" applyProtection="1">
      <alignment wrapText="1"/>
      <protection hidden="1"/>
    </xf>
    <xf numFmtId="4" fontId="64" fillId="0" borderId="0" xfId="0" applyNumberFormat="1" applyFont="1" applyAlignment="1" applyProtection="1">
      <alignment wrapText="1"/>
      <protection hidden="1"/>
    </xf>
    <xf numFmtId="2" fontId="73" fillId="13" borderId="0" xfId="0" applyNumberFormat="1" applyFont="1" applyFill="1" applyAlignment="1">
      <alignment horizontal="center"/>
    </xf>
    <xf numFmtId="2" fontId="0" fillId="38" borderId="0" xfId="0" applyNumberFormat="1" applyFill="1" applyAlignment="1">
      <alignment horizontal="right"/>
    </xf>
    <xf numFmtId="4" fontId="0" fillId="0" borderId="10" xfId="0" applyNumberFormat="1" applyFont="1" applyBorder="1" applyAlignment="1" applyProtection="1">
      <alignment wrapText="1"/>
      <protection hidden="1"/>
    </xf>
    <xf numFmtId="0" fontId="34" fillId="0" borderId="23" xfId="53" applyFont="1" applyBorder="1" applyAlignment="1" applyProtection="1">
      <alignment horizontal="center" wrapText="1"/>
      <protection hidden="1"/>
    </xf>
    <xf numFmtId="0" fontId="34" fillId="0" borderId="24" xfId="53" applyFont="1" applyBorder="1" applyAlignment="1" applyProtection="1">
      <alignment horizontal="center" wrapText="1"/>
      <protection hidden="1"/>
    </xf>
    <xf numFmtId="4" fontId="64" fillId="0" borderId="10" xfId="52" applyNumberFormat="1" applyFont="1" applyBorder="1" applyAlignment="1" applyProtection="1">
      <alignment horizontal="right" wrapText="1"/>
      <protection hidden="1"/>
    </xf>
    <xf numFmtId="4" fontId="64" fillId="0" borderId="10" xfId="0" applyNumberFormat="1" applyFont="1" applyFill="1" applyBorder="1" applyAlignment="1" applyProtection="1">
      <alignment horizontal="center" wrapText="1"/>
      <protection hidden="1"/>
    </xf>
    <xf numFmtId="4" fontId="64" fillId="0" borderId="10" xfId="0" applyNumberFormat="1" applyFont="1" applyFill="1" applyBorder="1" applyAlignment="1" applyProtection="1">
      <alignment wrapText="1"/>
      <protection hidden="1"/>
    </xf>
    <xf numFmtId="4" fontId="64" fillId="0" borderId="22" xfId="0" applyNumberFormat="1" applyFont="1" applyFill="1" applyBorder="1" applyAlignment="1" applyProtection="1">
      <alignment wrapText="1"/>
      <protection hidden="1"/>
    </xf>
    <xf numFmtId="4" fontId="64" fillId="0" borderId="0" xfId="0" applyNumberFormat="1" applyFont="1" applyAlignment="1" applyProtection="1">
      <alignment wrapText="1"/>
      <protection hidden="1"/>
    </xf>
    <xf numFmtId="4" fontId="5" fillId="39" borderId="0" xfId="0" applyNumberFormat="1" applyFont="1" applyFill="1" applyAlignment="1">
      <alignment horizontal="center"/>
    </xf>
    <xf numFmtId="0" fontId="34" fillId="0" borderId="23" xfId="53" applyFont="1" applyBorder="1" applyAlignment="1" applyProtection="1">
      <alignment horizontal="center" wrapText="1"/>
      <protection hidden="1"/>
    </xf>
    <xf numFmtId="0" fontId="34" fillId="0" borderId="24" xfId="53" applyFont="1" applyBorder="1" applyAlignment="1" applyProtection="1">
      <alignment horizontal="center" wrapText="1"/>
      <protection hidden="1"/>
    </xf>
    <xf numFmtId="4" fontId="64" fillId="0" borderId="10" xfId="52" applyNumberFormat="1" applyFont="1" applyBorder="1" applyAlignment="1" applyProtection="1">
      <alignment horizontal="right" wrapText="1"/>
      <protection hidden="1"/>
    </xf>
    <xf numFmtId="4" fontId="64" fillId="0" borderId="10" xfId="0" applyNumberFormat="1" applyFont="1" applyFill="1" applyBorder="1" applyAlignment="1" applyProtection="1">
      <alignment horizontal="center" wrapText="1"/>
      <protection hidden="1"/>
    </xf>
    <xf numFmtId="4" fontId="64" fillId="0" borderId="10" xfId="0" applyNumberFormat="1" applyFont="1" applyFill="1" applyBorder="1" applyAlignment="1" applyProtection="1">
      <alignment wrapText="1"/>
      <protection hidden="1"/>
    </xf>
    <xf numFmtId="4" fontId="64" fillId="0" borderId="22" xfId="0" applyNumberFormat="1" applyFont="1" applyFill="1" applyBorder="1" applyAlignment="1" applyProtection="1">
      <alignment wrapText="1"/>
      <protection hidden="1"/>
    </xf>
    <xf numFmtId="4" fontId="64" fillId="0" borderId="0" xfId="0" applyNumberFormat="1" applyFont="1" applyAlignment="1" applyProtection="1">
      <alignment wrapText="1"/>
      <protection hidden="1"/>
    </xf>
    <xf numFmtId="2" fontId="6" fillId="40" borderId="0" xfId="0" applyNumberFormat="1" applyFont="1" applyFill="1" applyBorder="1" applyAlignment="1">
      <alignment horizontal="center"/>
    </xf>
    <xf numFmtId="2" fontId="0" fillId="39" borderId="0" xfId="0" applyNumberFormat="1" applyFill="1" applyBorder="1" applyAlignment="1">
      <alignment horizontal="right"/>
    </xf>
    <xf numFmtId="0" fontId="34" fillId="0" borderId="23" xfId="53" applyFont="1" applyBorder="1" applyAlignment="1" applyProtection="1">
      <alignment horizontal="center" wrapText="1"/>
      <protection hidden="1"/>
    </xf>
    <xf numFmtId="0" fontId="34" fillId="0" borderId="24" xfId="53" applyFont="1" applyBorder="1" applyAlignment="1" applyProtection="1">
      <alignment horizontal="center" wrapText="1"/>
      <protection hidden="1"/>
    </xf>
    <xf numFmtId="4" fontId="64" fillId="0" borderId="10" xfId="52" applyNumberFormat="1" applyFont="1" applyBorder="1" applyAlignment="1" applyProtection="1">
      <alignment horizontal="right" wrapText="1"/>
      <protection hidden="1"/>
    </xf>
    <xf numFmtId="4" fontId="64" fillId="0" borderId="10" xfId="0" applyNumberFormat="1" applyFont="1" applyFill="1" applyBorder="1" applyAlignment="1" applyProtection="1">
      <alignment horizontal="center" wrapText="1"/>
      <protection hidden="1"/>
    </xf>
    <xf numFmtId="4" fontId="64" fillId="0" borderId="10" xfId="0" applyNumberFormat="1" applyFont="1" applyFill="1" applyBorder="1" applyAlignment="1" applyProtection="1">
      <alignment wrapText="1"/>
      <protection hidden="1"/>
    </xf>
    <xf numFmtId="4" fontId="64" fillId="0" borderId="22" xfId="0" applyNumberFormat="1" applyFont="1" applyFill="1" applyBorder="1" applyAlignment="1" applyProtection="1">
      <alignment wrapText="1"/>
      <protection hidden="1"/>
    </xf>
    <xf numFmtId="4" fontId="64" fillId="0" borderId="0" xfId="0" applyNumberFormat="1" applyFont="1" applyAlignment="1" applyProtection="1">
      <alignment wrapText="1"/>
      <protection hidden="1"/>
    </xf>
    <xf numFmtId="2" fontId="0" fillId="40" borderId="0" xfId="0" applyNumberFormat="1" applyFill="1" applyAlignment="1">
      <alignment horizontal="right"/>
    </xf>
    <xf numFmtId="2" fontId="0" fillId="9" borderId="0" xfId="0" applyNumberFormat="1" applyFill="1" applyAlignment="1">
      <alignment horizontal="right"/>
    </xf>
    <xf numFmtId="0" fontId="34" fillId="0" borderId="23" xfId="53" applyFont="1" applyBorder="1" applyAlignment="1" applyProtection="1">
      <alignment horizontal="center" wrapText="1"/>
      <protection hidden="1"/>
    </xf>
    <xf numFmtId="0" fontId="34" fillId="0" borderId="24" xfId="53" applyFont="1" applyBorder="1" applyAlignment="1" applyProtection="1">
      <alignment horizontal="center" wrapText="1"/>
      <protection hidden="1"/>
    </xf>
    <xf numFmtId="4" fontId="64" fillId="0" borderId="10" xfId="52" applyNumberFormat="1" applyFont="1" applyBorder="1" applyAlignment="1" applyProtection="1">
      <alignment horizontal="right" wrapText="1"/>
      <protection hidden="1"/>
    </xf>
    <xf numFmtId="4" fontId="64" fillId="0" borderId="10" xfId="0" applyNumberFormat="1" applyFont="1" applyFill="1" applyBorder="1" applyAlignment="1" applyProtection="1">
      <alignment horizontal="center" wrapText="1"/>
      <protection hidden="1"/>
    </xf>
    <xf numFmtId="4" fontId="64" fillId="0" borderId="10" xfId="0" applyNumberFormat="1" applyFont="1" applyFill="1" applyBorder="1" applyAlignment="1" applyProtection="1">
      <alignment wrapText="1"/>
      <protection hidden="1"/>
    </xf>
    <xf numFmtId="4" fontId="64" fillId="0" borderId="22" xfId="0" applyNumberFormat="1" applyFont="1" applyFill="1" applyBorder="1" applyAlignment="1" applyProtection="1">
      <alignment wrapText="1"/>
      <protection hidden="1"/>
    </xf>
    <xf numFmtId="4" fontId="64" fillId="0" borderId="0" xfId="0" applyNumberFormat="1" applyFont="1" applyAlignment="1" applyProtection="1">
      <alignment wrapText="1"/>
      <protection hidden="1"/>
    </xf>
    <xf numFmtId="4" fontId="7" fillId="41" borderId="0" xfId="0" applyNumberFormat="1" applyFont="1" applyFill="1" applyAlignment="1">
      <alignment horizontal="center"/>
    </xf>
    <xf numFmtId="2" fontId="0" fillId="42" borderId="0" xfId="0" applyNumberFormat="1" applyFill="1" applyAlignment="1">
      <alignment horizontal="right"/>
    </xf>
    <xf numFmtId="0" fontId="68" fillId="0" borderId="0" xfId="0" applyFont="1" applyAlignment="1" applyProtection="1">
      <alignment/>
      <protection hidden="1"/>
    </xf>
    <xf numFmtId="1" fontId="5" fillId="15" borderId="0" xfId="0" applyNumberFormat="1" applyFont="1" applyFill="1" applyAlignment="1">
      <alignment horizontal="center"/>
    </xf>
    <xf numFmtId="2" fontId="5" fillId="40" borderId="0" xfId="0" applyNumberFormat="1" applyFont="1" applyFill="1" applyAlignment="1">
      <alignment horizontal="center"/>
    </xf>
    <xf numFmtId="4" fontId="64" fillId="0" borderId="0" xfId="0" applyNumberFormat="1" applyFont="1" applyAlignment="1" applyProtection="1">
      <alignment wrapText="1"/>
      <protection hidden="1"/>
    </xf>
    <xf numFmtId="4" fontId="64" fillId="0" borderId="22" xfId="0" applyNumberFormat="1" applyFont="1" applyFill="1" applyBorder="1" applyAlignment="1" applyProtection="1">
      <alignment wrapText="1"/>
      <protection hidden="1"/>
    </xf>
    <xf numFmtId="4" fontId="64" fillId="0" borderId="10" xfId="0" applyNumberFormat="1" applyFont="1" applyFill="1" applyBorder="1" applyAlignment="1" applyProtection="1">
      <alignment horizontal="center" wrapText="1"/>
      <protection hidden="1"/>
    </xf>
    <xf numFmtId="4" fontId="64" fillId="0" borderId="10" xfId="0" applyNumberFormat="1" applyFont="1" applyFill="1" applyBorder="1" applyAlignment="1" applyProtection="1">
      <alignment wrapText="1"/>
      <protection hidden="1"/>
    </xf>
    <xf numFmtId="4" fontId="64" fillId="0" borderId="10" xfId="52" applyNumberFormat="1" applyFont="1" applyBorder="1" applyAlignment="1" applyProtection="1">
      <alignment horizontal="right" wrapText="1"/>
      <protection hidden="1"/>
    </xf>
    <xf numFmtId="0" fontId="34" fillId="0" borderId="23" xfId="53" applyFont="1" applyBorder="1" applyAlignment="1" applyProtection="1">
      <alignment horizontal="center" wrapText="1"/>
      <protection hidden="1"/>
    </xf>
    <xf numFmtId="0" fontId="34" fillId="0" borderId="24" xfId="53" applyFont="1" applyBorder="1" applyAlignment="1" applyProtection="1">
      <alignment horizontal="center" wrapText="1"/>
      <protection hidden="1"/>
    </xf>
    <xf numFmtId="1" fontId="8" fillId="17" borderId="27" xfId="0" applyNumberFormat="1" applyFont="1" applyFill="1" applyBorder="1" applyAlignment="1">
      <alignment horizontal="center"/>
    </xf>
    <xf numFmtId="2" fontId="8" fillId="17" borderId="27" xfId="0" applyNumberFormat="1" applyFont="1" applyFill="1" applyBorder="1" applyAlignment="1">
      <alignment horizontal="right"/>
    </xf>
    <xf numFmtId="2" fontId="5" fillId="10" borderId="0" xfId="0" applyNumberFormat="1" applyFont="1" applyFill="1" applyAlignment="1">
      <alignment horizontal="center"/>
    </xf>
    <xf numFmtId="2" fontId="5" fillId="43" borderId="0" xfId="0" applyNumberFormat="1" applyFont="1" applyFill="1" applyAlignment="1">
      <alignment horizontal="center"/>
    </xf>
    <xf numFmtId="2" fontId="9" fillId="38" borderId="0" xfId="0" applyNumberFormat="1" applyFont="1" applyFill="1" applyAlignment="1">
      <alignment horizontal="right"/>
    </xf>
    <xf numFmtId="0" fontId="34" fillId="0" borderId="23" xfId="53" applyFont="1" applyBorder="1" applyAlignment="1" applyProtection="1">
      <alignment horizontal="center" wrapText="1"/>
      <protection hidden="1"/>
    </xf>
    <xf numFmtId="0" fontId="34" fillId="0" borderId="24" xfId="53" applyFont="1" applyBorder="1" applyAlignment="1" applyProtection="1">
      <alignment horizontal="center" wrapText="1"/>
      <protection hidden="1"/>
    </xf>
    <xf numFmtId="4" fontId="64" fillId="0" borderId="10" xfId="52" applyNumberFormat="1" applyFont="1" applyBorder="1" applyAlignment="1" applyProtection="1">
      <alignment horizontal="right" wrapText="1"/>
      <protection hidden="1"/>
    </xf>
    <xf numFmtId="4" fontId="64" fillId="0" borderId="10" xfId="0" applyNumberFormat="1" applyFont="1" applyFill="1" applyBorder="1" applyAlignment="1" applyProtection="1">
      <alignment horizontal="center" wrapText="1"/>
      <protection hidden="1"/>
    </xf>
    <xf numFmtId="4" fontId="64" fillId="0" borderId="10" xfId="0" applyNumberFormat="1" applyFont="1" applyFill="1" applyBorder="1" applyAlignment="1" applyProtection="1">
      <alignment wrapText="1"/>
      <protection hidden="1"/>
    </xf>
    <xf numFmtId="4" fontId="64" fillId="0" borderId="22" xfId="0" applyNumberFormat="1" applyFont="1" applyFill="1" applyBorder="1" applyAlignment="1" applyProtection="1">
      <alignment wrapText="1"/>
      <protection hidden="1"/>
    </xf>
    <xf numFmtId="4" fontId="64" fillId="0" borderId="0" xfId="0" applyNumberFormat="1" applyFont="1" applyAlignment="1" applyProtection="1">
      <alignment wrapText="1"/>
      <protection hidden="1"/>
    </xf>
    <xf numFmtId="1" fontId="5" fillId="44" borderId="0" xfId="0" applyNumberFormat="1" applyFont="1" applyFill="1" applyAlignment="1">
      <alignment horizontal="center"/>
    </xf>
    <xf numFmtId="2" fontId="5" fillId="19" borderId="0" xfId="0" applyNumberFormat="1" applyFont="1" applyFill="1" applyAlignment="1">
      <alignment horizontal="center"/>
    </xf>
    <xf numFmtId="2" fontId="5" fillId="37" borderId="0" xfId="0" applyNumberFormat="1" applyFont="1" applyFill="1" applyAlignment="1">
      <alignment horizontal="center"/>
    </xf>
    <xf numFmtId="2" fontId="5" fillId="39" borderId="0" xfId="0" applyNumberFormat="1" applyFont="1" applyFill="1" applyAlignment="1">
      <alignment horizontal="center"/>
    </xf>
    <xf numFmtId="0" fontId="34" fillId="0" borderId="23" xfId="53" applyFont="1" applyBorder="1" applyAlignment="1" applyProtection="1">
      <alignment horizontal="center" wrapText="1"/>
      <protection hidden="1"/>
    </xf>
    <xf numFmtId="0" fontId="34" fillId="0" borderId="24" xfId="53" applyFont="1" applyBorder="1" applyAlignment="1" applyProtection="1">
      <alignment horizontal="center" wrapText="1"/>
      <protection hidden="1"/>
    </xf>
    <xf numFmtId="4" fontId="64" fillId="0" borderId="10" xfId="52" applyNumberFormat="1" applyFont="1" applyBorder="1" applyAlignment="1" applyProtection="1">
      <alignment horizontal="right" wrapText="1"/>
      <protection hidden="1"/>
    </xf>
    <xf numFmtId="4" fontId="64" fillId="0" borderId="10" xfId="0" applyNumberFormat="1" applyFont="1" applyFill="1" applyBorder="1" applyAlignment="1" applyProtection="1">
      <alignment horizontal="center" wrapText="1"/>
      <protection hidden="1"/>
    </xf>
    <xf numFmtId="4" fontId="64" fillId="0" borderId="10" xfId="0" applyNumberFormat="1" applyFont="1" applyFill="1" applyBorder="1" applyAlignment="1" applyProtection="1">
      <alignment wrapText="1"/>
      <protection hidden="1"/>
    </xf>
    <xf numFmtId="4" fontId="64" fillId="0" borderId="22" xfId="0" applyNumberFormat="1" applyFont="1" applyFill="1" applyBorder="1" applyAlignment="1" applyProtection="1">
      <alignment wrapText="1"/>
      <protection hidden="1"/>
    </xf>
    <xf numFmtId="4" fontId="64" fillId="0" borderId="0" xfId="0" applyNumberFormat="1" applyFont="1" applyAlignment="1" applyProtection="1">
      <alignment wrapText="1"/>
      <protection hidden="1"/>
    </xf>
    <xf numFmtId="4" fontId="72" fillId="0" borderId="0" xfId="0" applyNumberFormat="1" applyFont="1" applyBorder="1" applyAlignment="1" applyProtection="1">
      <alignment/>
      <protection hidden="1"/>
    </xf>
    <xf numFmtId="165" fontId="74" fillId="34" borderId="10" xfId="0" applyNumberFormat="1" applyFont="1" applyFill="1" applyBorder="1" applyAlignment="1" applyProtection="1">
      <alignment/>
      <protection hidden="1"/>
    </xf>
    <xf numFmtId="165" fontId="44" fillId="34" borderId="10" xfId="0" applyNumberFormat="1" applyFont="1" applyFill="1" applyBorder="1" applyAlignment="1" applyProtection="1">
      <alignment/>
      <protection hidden="1"/>
    </xf>
    <xf numFmtId="165" fontId="74" fillId="0" borderId="10" xfId="0" applyNumberFormat="1" applyFont="1" applyFill="1" applyBorder="1" applyAlignment="1" applyProtection="1">
      <alignment/>
      <protection hidden="1"/>
    </xf>
    <xf numFmtId="165" fontId="44" fillId="0" borderId="10" xfId="0" applyNumberFormat="1" applyFont="1" applyFill="1" applyBorder="1" applyAlignment="1" applyProtection="1">
      <alignment/>
      <protection hidden="1"/>
    </xf>
    <xf numFmtId="0" fontId="34" fillId="0" borderId="23" xfId="53" applyFont="1" applyBorder="1" applyAlignment="1" applyProtection="1">
      <alignment horizontal="center" wrapText="1"/>
      <protection hidden="1"/>
    </xf>
    <xf numFmtId="0" fontId="34" fillId="0" borderId="24" xfId="53" applyFont="1" applyBorder="1" applyAlignment="1" applyProtection="1">
      <alignment horizontal="center" wrapText="1"/>
      <protection hidden="1"/>
    </xf>
    <xf numFmtId="4" fontId="64" fillId="0" borderId="10" xfId="52" applyNumberFormat="1" applyFont="1" applyBorder="1" applyAlignment="1" applyProtection="1">
      <alignment horizontal="right" wrapText="1"/>
      <protection hidden="1"/>
    </xf>
    <xf numFmtId="4" fontId="64" fillId="0" borderId="10" xfId="0" applyNumberFormat="1" applyFont="1" applyFill="1" applyBorder="1" applyAlignment="1" applyProtection="1">
      <alignment horizontal="center" wrapText="1"/>
      <protection hidden="1"/>
    </xf>
    <xf numFmtId="4" fontId="64" fillId="0" borderId="10" xfId="0" applyNumberFormat="1" applyFont="1" applyFill="1" applyBorder="1" applyAlignment="1" applyProtection="1">
      <alignment wrapText="1"/>
      <protection hidden="1"/>
    </xf>
    <xf numFmtId="4" fontId="64" fillId="0" borderId="22" xfId="0" applyNumberFormat="1" applyFont="1" applyFill="1" applyBorder="1" applyAlignment="1" applyProtection="1">
      <alignment wrapText="1"/>
      <protection hidden="1"/>
    </xf>
    <xf numFmtId="4" fontId="64" fillId="0" borderId="0" xfId="0" applyNumberFormat="1" applyFont="1" applyAlignment="1" applyProtection="1">
      <alignment wrapText="1"/>
      <protection hidden="1"/>
    </xf>
    <xf numFmtId="3" fontId="8" fillId="38" borderId="10" xfId="0" applyNumberFormat="1" applyFont="1" applyFill="1" applyBorder="1" applyAlignment="1">
      <alignment horizontal="center"/>
    </xf>
    <xf numFmtId="2" fontId="8" fillId="38" borderId="10" xfId="0" applyNumberFormat="1" applyFont="1" applyFill="1" applyBorder="1" applyAlignment="1">
      <alignment horizontal="center"/>
    </xf>
    <xf numFmtId="2" fontId="0" fillId="16" borderId="10" xfId="0" applyNumberFormat="1" applyFill="1" applyBorder="1" applyAlignment="1">
      <alignment horizontal="right"/>
    </xf>
    <xf numFmtId="0" fontId="0" fillId="0" borderId="0" xfId="0" applyBorder="1" applyAlignment="1" applyProtection="1">
      <alignment/>
      <protection hidden="1"/>
    </xf>
    <xf numFmtId="0" fontId="54" fillId="0" borderId="0" xfId="0" applyFont="1" applyBorder="1" applyAlignment="1" applyProtection="1">
      <alignment horizontal="center"/>
      <protection hidden="1"/>
    </xf>
    <xf numFmtId="4" fontId="65" fillId="37" borderId="0" xfId="0" applyNumberFormat="1" applyFont="1" applyFill="1" applyBorder="1" applyAlignment="1" applyProtection="1">
      <alignment wrapText="1"/>
      <protection hidden="1"/>
    </xf>
    <xf numFmtId="4" fontId="64" fillId="0" borderId="0" xfId="0" applyNumberFormat="1" applyFont="1" applyFill="1" applyBorder="1" applyAlignment="1" applyProtection="1">
      <alignment horizontal="center"/>
      <protection hidden="1"/>
    </xf>
    <xf numFmtId="4" fontId="0" fillId="0" borderId="0" xfId="0" applyNumberFormat="1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71" fillId="0" borderId="0" xfId="0" applyFont="1" applyBorder="1" applyAlignment="1" applyProtection="1">
      <alignment horizontal="center"/>
      <protection hidden="1"/>
    </xf>
    <xf numFmtId="4" fontId="71" fillId="0" borderId="0" xfId="0" applyNumberFormat="1" applyFont="1" applyBorder="1" applyAlignment="1" applyProtection="1">
      <alignment horizontal="center"/>
      <protection hidden="1"/>
    </xf>
    <xf numFmtId="0" fontId="34" fillId="0" borderId="23" xfId="53" applyFont="1" applyBorder="1" applyAlignment="1" applyProtection="1">
      <alignment horizontal="center" wrapText="1"/>
      <protection hidden="1"/>
    </xf>
    <xf numFmtId="0" fontId="34" fillId="0" borderId="24" xfId="53" applyFont="1" applyBorder="1" applyAlignment="1" applyProtection="1">
      <alignment horizontal="center" wrapText="1"/>
      <protection hidden="1"/>
    </xf>
    <xf numFmtId="4" fontId="64" fillId="0" borderId="10" xfId="52" applyNumberFormat="1" applyFont="1" applyBorder="1" applyAlignment="1" applyProtection="1">
      <alignment horizontal="right" wrapText="1"/>
      <protection hidden="1"/>
    </xf>
    <xf numFmtId="4" fontId="64" fillId="0" borderId="10" xfId="0" applyNumberFormat="1" applyFont="1" applyFill="1" applyBorder="1" applyAlignment="1" applyProtection="1">
      <alignment horizontal="center" wrapText="1"/>
      <protection hidden="1"/>
    </xf>
    <xf numFmtId="4" fontId="64" fillId="0" borderId="10" xfId="0" applyNumberFormat="1" applyFont="1" applyFill="1" applyBorder="1" applyAlignment="1" applyProtection="1">
      <alignment wrapText="1"/>
      <protection hidden="1"/>
    </xf>
    <xf numFmtId="4" fontId="64" fillId="0" borderId="22" xfId="0" applyNumberFormat="1" applyFont="1" applyFill="1" applyBorder="1" applyAlignment="1" applyProtection="1">
      <alignment wrapText="1"/>
      <protection hidden="1"/>
    </xf>
    <xf numFmtId="4" fontId="64" fillId="0" borderId="0" xfId="0" applyNumberFormat="1" applyFont="1" applyAlignment="1" applyProtection="1">
      <alignment wrapText="1"/>
      <protection hidden="1"/>
    </xf>
    <xf numFmtId="1" fontId="8" fillId="38" borderId="0" xfId="0" applyNumberFormat="1" applyFont="1" applyFill="1" applyAlignment="1">
      <alignment horizontal="center"/>
    </xf>
    <xf numFmtId="2" fontId="8" fillId="38" borderId="0" xfId="0" applyNumberFormat="1" applyFont="1" applyFill="1" applyAlignment="1">
      <alignment horizontal="center"/>
    </xf>
    <xf numFmtId="0" fontId="34" fillId="0" borderId="23" xfId="53" applyFont="1" applyBorder="1" applyAlignment="1" applyProtection="1">
      <alignment horizontal="center" wrapText="1"/>
      <protection hidden="1"/>
    </xf>
    <xf numFmtId="0" fontId="34" fillId="0" borderId="24" xfId="53" applyFont="1" applyBorder="1" applyAlignment="1" applyProtection="1">
      <alignment horizontal="center" wrapText="1"/>
      <protection hidden="1"/>
    </xf>
    <xf numFmtId="4" fontId="64" fillId="0" borderId="10" xfId="52" applyNumberFormat="1" applyFont="1" applyBorder="1" applyAlignment="1" applyProtection="1">
      <alignment horizontal="right" wrapText="1"/>
      <protection hidden="1"/>
    </xf>
    <xf numFmtId="4" fontId="64" fillId="0" borderId="10" xfId="0" applyNumberFormat="1" applyFont="1" applyFill="1" applyBorder="1" applyAlignment="1" applyProtection="1">
      <alignment horizontal="center" wrapText="1"/>
      <protection hidden="1"/>
    </xf>
    <xf numFmtId="4" fontId="64" fillId="0" borderId="10" xfId="0" applyNumberFormat="1" applyFont="1" applyFill="1" applyBorder="1" applyAlignment="1" applyProtection="1">
      <alignment wrapText="1"/>
      <protection hidden="1"/>
    </xf>
    <xf numFmtId="4" fontId="64" fillId="0" borderId="22" xfId="0" applyNumberFormat="1" applyFont="1" applyFill="1" applyBorder="1" applyAlignment="1" applyProtection="1">
      <alignment wrapText="1"/>
      <protection hidden="1"/>
    </xf>
    <xf numFmtId="4" fontId="64" fillId="0" borderId="0" xfId="0" applyNumberFormat="1" applyFont="1" applyAlignment="1" applyProtection="1">
      <alignment wrapText="1"/>
      <protection hidden="1"/>
    </xf>
    <xf numFmtId="3" fontId="8" fillId="45" borderId="0" xfId="0" applyNumberFormat="1" applyFont="1" applyFill="1" applyAlignment="1">
      <alignment horizontal="center"/>
    </xf>
    <xf numFmtId="2" fontId="8" fillId="26" borderId="0" xfId="0" applyNumberFormat="1" applyFont="1" applyFill="1" applyAlignment="1">
      <alignment horizontal="center"/>
    </xf>
    <xf numFmtId="2" fontId="0" fillId="46" borderId="0" xfId="0" applyNumberFormat="1" applyFill="1" applyAlignment="1">
      <alignment horizontal="center"/>
    </xf>
    <xf numFmtId="165" fontId="45" fillId="34" borderId="10" xfId="0" applyNumberFormat="1" applyFont="1" applyFill="1" applyBorder="1" applyAlignment="1" applyProtection="1">
      <alignment/>
      <protection hidden="1"/>
    </xf>
    <xf numFmtId="4" fontId="64" fillId="0" borderId="0" xfId="0" applyNumberFormat="1" applyFont="1" applyAlignment="1" applyProtection="1">
      <alignment wrapText="1"/>
      <protection hidden="1"/>
    </xf>
    <xf numFmtId="4" fontId="64" fillId="0" borderId="22" xfId="0" applyNumberFormat="1" applyFont="1" applyFill="1" applyBorder="1" applyAlignment="1" applyProtection="1">
      <alignment wrapText="1"/>
      <protection hidden="1"/>
    </xf>
    <xf numFmtId="4" fontId="64" fillId="0" borderId="10" xfId="0" applyNumberFormat="1" applyFont="1" applyFill="1" applyBorder="1" applyAlignment="1" applyProtection="1">
      <alignment horizontal="center" wrapText="1"/>
      <protection hidden="1"/>
    </xf>
    <xf numFmtId="4" fontId="64" fillId="0" borderId="10" xfId="0" applyNumberFormat="1" applyFont="1" applyFill="1" applyBorder="1" applyAlignment="1" applyProtection="1">
      <alignment wrapText="1"/>
      <protection hidden="1"/>
    </xf>
    <xf numFmtId="4" fontId="64" fillId="0" borderId="10" xfId="52" applyNumberFormat="1" applyFont="1" applyBorder="1" applyAlignment="1" applyProtection="1">
      <alignment horizontal="right" wrapText="1"/>
      <protection hidden="1"/>
    </xf>
    <xf numFmtId="0" fontId="34" fillId="0" borderId="23" xfId="53" applyFont="1" applyBorder="1" applyAlignment="1" applyProtection="1">
      <alignment horizontal="center" wrapText="1"/>
      <protection hidden="1"/>
    </xf>
    <xf numFmtId="0" fontId="34" fillId="0" borderId="24" xfId="53" applyFont="1" applyBorder="1" applyAlignment="1" applyProtection="1">
      <alignment horizontal="center" wrapText="1"/>
      <protection hidden="1"/>
    </xf>
    <xf numFmtId="1" fontId="8" fillId="46" borderId="10" xfId="0" applyNumberFormat="1" applyFont="1" applyFill="1" applyBorder="1" applyAlignment="1">
      <alignment horizontal="center"/>
    </xf>
    <xf numFmtId="2" fontId="5" fillId="37" borderId="10" xfId="0" applyNumberFormat="1" applyFont="1" applyFill="1" applyBorder="1" applyAlignment="1">
      <alignment horizontal="center"/>
    </xf>
    <xf numFmtId="4" fontId="64" fillId="0" borderId="0" xfId="0" applyNumberFormat="1" applyFont="1" applyAlignment="1" applyProtection="1">
      <alignment wrapText="1"/>
      <protection hidden="1"/>
    </xf>
    <xf numFmtId="4" fontId="64" fillId="0" borderId="22" xfId="0" applyNumberFormat="1" applyFont="1" applyFill="1" applyBorder="1" applyAlignment="1" applyProtection="1">
      <alignment wrapText="1"/>
      <protection hidden="1"/>
    </xf>
    <xf numFmtId="4" fontId="64" fillId="0" borderId="10" xfId="0" applyNumberFormat="1" applyFont="1" applyFill="1" applyBorder="1" applyAlignment="1" applyProtection="1">
      <alignment horizontal="center" wrapText="1"/>
      <protection hidden="1"/>
    </xf>
    <xf numFmtId="4" fontId="64" fillId="0" borderId="10" xfId="0" applyNumberFormat="1" applyFont="1" applyFill="1" applyBorder="1" applyAlignment="1" applyProtection="1">
      <alignment wrapText="1"/>
      <protection hidden="1"/>
    </xf>
    <xf numFmtId="4" fontId="64" fillId="0" borderId="10" xfId="52" applyNumberFormat="1" applyFont="1" applyBorder="1" applyAlignment="1" applyProtection="1">
      <alignment horizontal="right" wrapText="1"/>
      <protection hidden="1"/>
    </xf>
    <xf numFmtId="0" fontId="34" fillId="0" borderId="23" xfId="53" applyFont="1" applyBorder="1" applyAlignment="1" applyProtection="1">
      <alignment horizontal="center" wrapText="1"/>
      <protection hidden="1"/>
    </xf>
    <xf numFmtId="0" fontId="34" fillId="0" borderId="24" xfId="53" applyFont="1" applyBorder="1" applyAlignment="1" applyProtection="1">
      <alignment horizontal="center" wrapText="1"/>
      <protection hidden="1"/>
    </xf>
    <xf numFmtId="0" fontId="68" fillId="0" borderId="10" xfId="0" applyFont="1" applyBorder="1" applyAlignment="1" applyProtection="1">
      <alignment horizontal="center" vertical="top"/>
      <protection hidden="1"/>
    </xf>
    <xf numFmtId="4" fontId="67" fillId="0" borderId="10" xfId="0" applyNumberFormat="1" applyFont="1" applyFill="1" applyBorder="1" applyAlignment="1" applyProtection="1">
      <alignment horizontal="center" vertical="top"/>
      <protection hidden="1"/>
    </xf>
    <xf numFmtId="0" fontId="68" fillId="0" borderId="10" xfId="0" applyFont="1" applyBorder="1" applyAlignment="1" applyProtection="1">
      <alignment horizontal="center" vertical="top" wrapText="1"/>
      <protection hidden="1"/>
    </xf>
    <xf numFmtId="0" fontId="0" fillId="0" borderId="10" xfId="0" applyFont="1" applyBorder="1" applyAlignment="1" applyProtection="1">
      <alignment horizontal="center" vertical="top"/>
      <protection hidden="1"/>
    </xf>
    <xf numFmtId="1" fontId="5" fillId="38" borderId="0" xfId="0" applyNumberFormat="1" applyFont="1" applyFill="1" applyAlignment="1">
      <alignment horizontal="center" vertical="center"/>
    </xf>
    <xf numFmtId="166" fontId="10" fillId="44" borderId="0" xfId="0" applyNumberFormat="1" applyFont="1" applyFill="1" applyAlignment="1">
      <alignment horizontal="center" vertical="center"/>
    </xf>
    <xf numFmtId="2" fontId="0" fillId="10" borderId="0" xfId="0" applyNumberFormat="1" applyFill="1" applyAlignment="1">
      <alignment horizontal="right" vertical="center"/>
    </xf>
    <xf numFmtId="2" fontId="0" fillId="38" borderId="10" xfId="0" applyNumberFormat="1" applyFill="1" applyBorder="1" applyAlignment="1">
      <alignment horizontal="right" vertical="center"/>
    </xf>
    <xf numFmtId="4" fontId="64" fillId="0" borderId="0" xfId="0" applyNumberFormat="1" applyFont="1" applyAlignment="1" applyProtection="1">
      <alignment wrapText="1"/>
      <protection hidden="1"/>
    </xf>
    <xf numFmtId="4" fontId="64" fillId="0" borderId="10" xfId="0" applyNumberFormat="1" applyFont="1" applyFill="1" applyBorder="1" applyAlignment="1" applyProtection="1">
      <alignment horizontal="center" wrapText="1"/>
      <protection hidden="1"/>
    </xf>
    <xf numFmtId="4" fontId="64" fillId="0" borderId="10" xfId="0" applyNumberFormat="1" applyFont="1" applyFill="1" applyBorder="1" applyAlignment="1" applyProtection="1">
      <alignment wrapText="1"/>
      <protection hidden="1"/>
    </xf>
    <xf numFmtId="4" fontId="64" fillId="0" borderId="10" xfId="52" applyNumberFormat="1" applyFont="1" applyBorder="1" applyAlignment="1" applyProtection="1">
      <alignment horizontal="right" wrapText="1"/>
      <protection hidden="1"/>
    </xf>
    <xf numFmtId="0" fontId="34" fillId="0" borderId="23" xfId="53" applyFont="1" applyBorder="1" applyAlignment="1" applyProtection="1">
      <alignment horizontal="center" wrapText="1"/>
      <protection hidden="1"/>
    </xf>
    <xf numFmtId="0" fontId="34" fillId="0" borderId="24" xfId="53" applyFont="1" applyBorder="1" applyAlignment="1" applyProtection="1">
      <alignment horizontal="center" wrapText="1"/>
      <protection hidden="1"/>
    </xf>
    <xf numFmtId="1" fontId="5" fillId="40" borderId="0" xfId="0" applyNumberFormat="1" applyFont="1" applyFill="1" applyAlignment="1">
      <alignment horizontal="center"/>
    </xf>
    <xf numFmtId="4" fontId="64" fillId="0" borderId="22" xfId="0" applyNumberFormat="1" applyFont="1" applyFill="1" applyBorder="1" applyAlignment="1" applyProtection="1">
      <alignment horizontal="center" wrapText="1"/>
      <protection hidden="1"/>
    </xf>
    <xf numFmtId="4" fontId="64" fillId="0" borderId="0" xfId="0" applyNumberFormat="1" applyFont="1" applyAlignment="1" applyProtection="1">
      <alignment wrapText="1"/>
      <protection hidden="1"/>
    </xf>
    <xf numFmtId="4" fontId="64" fillId="0" borderId="10" xfId="0" applyNumberFormat="1" applyFont="1" applyFill="1" applyBorder="1" applyAlignment="1" applyProtection="1">
      <alignment horizontal="center" wrapText="1"/>
      <protection hidden="1"/>
    </xf>
    <xf numFmtId="4" fontId="64" fillId="0" borderId="10" xfId="0" applyNumberFormat="1" applyFont="1" applyFill="1" applyBorder="1" applyAlignment="1" applyProtection="1">
      <alignment wrapText="1"/>
      <protection hidden="1"/>
    </xf>
    <xf numFmtId="4" fontId="64" fillId="0" borderId="10" xfId="52" applyNumberFormat="1" applyFont="1" applyBorder="1" applyAlignment="1" applyProtection="1">
      <alignment horizontal="right" wrapText="1"/>
      <protection hidden="1"/>
    </xf>
    <xf numFmtId="0" fontId="34" fillId="0" borderId="23" xfId="53" applyFont="1" applyBorder="1" applyAlignment="1" applyProtection="1">
      <alignment horizontal="center" wrapText="1"/>
      <protection hidden="1"/>
    </xf>
    <xf numFmtId="0" fontId="34" fillId="0" borderId="24" xfId="53" applyFont="1" applyBorder="1" applyAlignment="1" applyProtection="1">
      <alignment horizontal="center" wrapText="1"/>
      <protection hidden="1"/>
    </xf>
    <xf numFmtId="0" fontId="68" fillId="0" borderId="10" xfId="0" applyFont="1" applyBorder="1" applyAlignment="1" applyProtection="1">
      <alignment horizontal="left" vertical="top" wrapText="1"/>
      <protection hidden="1"/>
    </xf>
    <xf numFmtId="4" fontId="65" fillId="0" borderId="20" xfId="0" applyNumberFormat="1" applyFont="1" applyBorder="1" applyAlignment="1" applyProtection="1">
      <alignment horizontal="right"/>
      <protection hidden="1"/>
    </xf>
    <xf numFmtId="0" fontId="66" fillId="0" borderId="0" xfId="52" applyFont="1" applyProtection="1">
      <alignment/>
      <protection hidden="1"/>
    </xf>
    <xf numFmtId="4" fontId="64" fillId="0" borderId="0" xfId="0" applyNumberFormat="1" applyFont="1" applyAlignment="1" applyProtection="1">
      <alignment wrapText="1"/>
      <protection hidden="1"/>
    </xf>
    <xf numFmtId="4" fontId="64" fillId="0" borderId="10" xfId="0" applyNumberFormat="1" applyFont="1" applyFill="1" applyBorder="1" applyAlignment="1" applyProtection="1">
      <alignment horizontal="center" wrapText="1"/>
      <protection hidden="1"/>
    </xf>
    <xf numFmtId="4" fontId="64" fillId="0" borderId="10" xfId="0" applyNumberFormat="1" applyFont="1" applyFill="1" applyBorder="1" applyAlignment="1" applyProtection="1">
      <alignment wrapText="1"/>
      <protection hidden="1"/>
    </xf>
    <xf numFmtId="4" fontId="64" fillId="0" borderId="10" xfId="52" applyNumberFormat="1" applyFont="1" applyBorder="1" applyAlignment="1" applyProtection="1">
      <alignment horizontal="right" wrapText="1"/>
      <protection hidden="1"/>
    </xf>
    <xf numFmtId="0" fontId="34" fillId="0" borderId="23" xfId="53" applyFont="1" applyBorder="1" applyAlignment="1" applyProtection="1">
      <alignment horizontal="center" wrapText="1"/>
      <protection hidden="1"/>
    </xf>
    <xf numFmtId="0" fontId="34" fillId="0" borderId="24" xfId="53" applyFont="1" applyBorder="1" applyAlignment="1" applyProtection="1">
      <alignment horizontal="center" wrapText="1"/>
      <protection hidden="1"/>
    </xf>
    <xf numFmtId="4" fontId="64" fillId="0" borderId="10" xfId="52" applyNumberFormat="1" applyFont="1" applyBorder="1" applyAlignment="1" applyProtection="1">
      <alignment horizontal="right" wrapText="1"/>
      <protection hidden="1"/>
    </xf>
    <xf numFmtId="4" fontId="64" fillId="0" borderId="10" xfId="0" applyNumberFormat="1" applyFont="1" applyFill="1" applyBorder="1" applyAlignment="1" applyProtection="1">
      <alignment wrapText="1"/>
      <protection hidden="1"/>
    </xf>
    <xf numFmtId="4" fontId="64" fillId="0" borderId="0" xfId="0" applyNumberFormat="1" applyFont="1" applyAlignment="1" applyProtection="1">
      <alignment wrapText="1"/>
      <protection hidden="1"/>
    </xf>
    <xf numFmtId="4" fontId="64" fillId="0" borderId="10" xfId="0" applyNumberFormat="1" applyFont="1" applyFill="1" applyBorder="1" applyAlignment="1" applyProtection="1">
      <alignment horizontal="center" wrapText="1"/>
      <protection hidden="1"/>
    </xf>
    <xf numFmtId="4" fontId="64" fillId="0" borderId="10" xfId="0" applyNumberFormat="1" applyFont="1" applyFill="1" applyBorder="1" applyAlignment="1" applyProtection="1">
      <alignment wrapText="1"/>
      <protection hidden="1"/>
    </xf>
    <xf numFmtId="4" fontId="64" fillId="0" borderId="10" xfId="52" applyNumberFormat="1" applyFont="1" applyBorder="1" applyAlignment="1" applyProtection="1">
      <alignment horizontal="right" wrapText="1"/>
      <protection hidden="1"/>
    </xf>
    <xf numFmtId="0" fontId="34" fillId="0" borderId="23" xfId="53" applyFont="1" applyBorder="1" applyAlignment="1" applyProtection="1">
      <alignment horizontal="center" wrapText="1"/>
      <protection hidden="1"/>
    </xf>
    <xf numFmtId="0" fontId="34" fillId="0" borderId="24" xfId="53" applyFont="1" applyBorder="1" applyAlignment="1" applyProtection="1">
      <alignment horizontal="center" wrapText="1"/>
      <protection hidden="1"/>
    </xf>
    <xf numFmtId="0" fontId="74" fillId="0" borderId="0" xfId="0" applyFont="1" applyBorder="1" applyAlignment="1" applyProtection="1">
      <alignment/>
      <protection hidden="1"/>
    </xf>
    <xf numFmtId="165" fontId="74" fillId="0" borderId="0" xfId="0" applyNumberFormat="1" applyFont="1" applyFill="1" applyBorder="1" applyAlignment="1" applyProtection="1">
      <alignment/>
      <protection hidden="1"/>
    </xf>
    <xf numFmtId="4" fontId="64" fillId="0" borderId="20" xfId="52" applyNumberFormat="1" applyFont="1" applyBorder="1" applyAlignment="1" applyProtection="1">
      <alignment horizontal="right" wrapText="1"/>
      <protection hidden="1"/>
    </xf>
    <xf numFmtId="4" fontId="64" fillId="0" borderId="20" xfId="0" applyNumberFormat="1" applyFont="1" applyFill="1" applyBorder="1" applyAlignment="1" applyProtection="1">
      <alignment horizontal="center" wrapText="1"/>
      <protection hidden="1"/>
    </xf>
    <xf numFmtId="165" fontId="45" fillId="0" borderId="0" xfId="0" applyNumberFormat="1" applyFont="1" applyFill="1" applyBorder="1" applyAlignment="1" applyProtection="1">
      <alignment/>
      <protection hidden="1"/>
    </xf>
    <xf numFmtId="4" fontId="65" fillId="0" borderId="0" xfId="52" applyNumberFormat="1" applyFont="1" applyBorder="1" applyProtection="1">
      <alignment/>
      <protection hidden="1"/>
    </xf>
    <xf numFmtId="4" fontId="65" fillId="0" borderId="28" xfId="0" applyNumberFormat="1" applyFont="1" applyFill="1" applyBorder="1" applyAlignment="1" applyProtection="1">
      <alignment wrapText="1"/>
      <protection hidden="1"/>
    </xf>
    <xf numFmtId="4" fontId="64" fillId="0" borderId="24" xfId="0" applyNumberFormat="1" applyFont="1" applyBorder="1" applyAlignment="1" applyProtection="1">
      <alignment/>
      <protection hidden="1"/>
    </xf>
    <xf numFmtId="4" fontId="65" fillId="0" borderId="10" xfId="0" applyNumberFormat="1" applyFont="1" applyFill="1" applyBorder="1" applyAlignment="1" applyProtection="1">
      <alignment horizontal="center"/>
      <protection hidden="1"/>
    </xf>
    <xf numFmtId="4" fontId="65" fillId="0" borderId="20" xfId="0" applyNumberFormat="1" applyFont="1" applyBorder="1" applyAlignment="1" applyProtection="1">
      <alignment horizontal="center" vertical="center" wrapText="1"/>
      <protection hidden="1"/>
    </xf>
    <xf numFmtId="4" fontId="65" fillId="0" borderId="10" xfId="0" applyNumberFormat="1" applyFont="1" applyBorder="1" applyAlignment="1" applyProtection="1">
      <alignment horizontal="center" vertical="center" wrapText="1"/>
      <protection hidden="1"/>
    </xf>
    <xf numFmtId="4" fontId="65" fillId="0" borderId="10" xfId="52" applyNumberFormat="1" applyFont="1" applyFill="1" applyBorder="1" applyAlignment="1" applyProtection="1">
      <alignment horizontal="center" vertical="top" wrapText="1"/>
      <protection hidden="1"/>
    </xf>
    <xf numFmtId="4" fontId="34" fillId="0" borderId="10" xfId="52" applyNumberFormat="1" applyFont="1" applyFill="1" applyBorder="1" applyAlignment="1" applyProtection="1">
      <alignment horizontal="center" vertical="center" wrapText="1"/>
      <protection hidden="1"/>
    </xf>
    <xf numFmtId="165" fontId="45" fillId="0" borderId="28" xfId="0" applyNumberFormat="1" applyFont="1" applyFill="1" applyBorder="1" applyAlignment="1" applyProtection="1">
      <alignment/>
      <protection hidden="1"/>
    </xf>
    <xf numFmtId="165" fontId="74" fillId="0" borderId="28" xfId="0" applyNumberFormat="1" applyFont="1" applyFill="1" applyBorder="1" applyAlignment="1" applyProtection="1">
      <alignment/>
      <protection hidden="1"/>
    </xf>
    <xf numFmtId="4" fontId="64" fillId="0" borderId="20" xfId="0" applyNumberFormat="1" applyFont="1" applyFill="1" applyBorder="1" applyAlignment="1" applyProtection="1">
      <alignment wrapText="1"/>
      <protection hidden="1"/>
    </xf>
    <xf numFmtId="4" fontId="64" fillId="0" borderId="22" xfId="0" applyNumberFormat="1" applyFont="1" applyFill="1" applyBorder="1" applyAlignment="1" applyProtection="1">
      <alignment horizontal="right" wrapText="1"/>
      <protection hidden="1"/>
    </xf>
    <xf numFmtId="4" fontId="65" fillId="0" borderId="0" xfId="0" applyNumberFormat="1" applyFont="1" applyFill="1" applyBorder="1" applyAlignment="1" applyProtection="1">
      <alignment wrapText="1"/>
      <protection hidden="1"/>
    </xf>
    <xf numFmtId="4" fontId="64" fillId="0" borderId="26" xfId="0" applyNumberFormat="1" applyFont="1" applyBorder="1" applyAlignment="1" applyProtection="1">
      <alignment horizontal="right" wrapText="1"/>
      <protection hidden="1"/>
    </xf>
    <xf numFmtId="4" fontId="64" fillId="0" borderId="21" xfId="0" applyNumberFormat="1" applyFont="1" applyBorder="1" applyAlignment="1" applyProtection="1">
      <alignment horizontal="right" wrapText="1"/>
      <protection hidden="1"/>
    </xf>
    <xf numFmtId="4" fontId="65" fillId="0" borderId="21" xfId="0" applyNumberFormat="1" applyFont="1" applyBorder="1" applyAlignment="1" applyProtection="1">
      <alignment horizontal="center"/>
      <protection hidden="1"/>
    </xf>
    <xf numFmtId="4" fontId="64" fillId="0" borderId="21" xfId="0" applyNumberFormat="1" applyFont="1" applyBorder="1" applyAlignment="1" applyProtection="1">
      <alignment wrapText="1"/>
      <protection hidden="1"/>
    </xf>
    <xf numFmtId="4" fontId="64" fillId="0" borderId="22" xfId="0" applyNumberFormat="1" applyFont="1" applyBorder="1" applyAlignment="1" applyProtection="1">
      <alignment wrapText="1"/>
      <protection hidden="1"/>
    </xf>
    <xf numFmtId="4" fontId="64" fillId="0" borderId="21" xfId="0" applyNumberFormat="1" applyFont="1" applyBorder="1" applyAlignment="1" applyProtection="1">
      <alignment/>
      <protection hidden="1"/>
    </xf>
    <xf numFmtId="4" fontId="64" fillId="0" borderId="22" xfId="0" applyNumberFormat="1" applyFont="1" applyBorder="1" applyAlignment="1" applyProtection="1">
      <alignment/>
      <protection hidden="1"/>
    </xf>
    <xf numFmtId="3" fontId="35" fillId="0" borderId="10" xfId="0" applyNumberFormat="1" applyFont="1" applyFill="1" applyBorder="1" applyAlignment="1" applyProtection="1">
      <alignment horizontal="center"/>
      <protection hidden="1"/>
    </xf>
    <xf numFmtId="0" fontId="64" fillId="0" borderId="10" xfId="0" applyFont="1" applyBorder="1" applyAlignment="1" applyProtection="1">
      <alignment horizontal="center"/>
      <protection hidden="1"/>
    </xf>
    <xf numFmtId="3" fontId="64" fillId="0" borderId="10" xfId="0" applyNumberFormat="1" applyFont="1" applyBorder="1" applyAlignment="1" applyProtection="1">
      <alignment horizontal="center"/>
      <protection hidden="1"/>
    </xf>
    <xf numFmtId="4" fontId="65" fillId="0" borderId="29" xfId="0" applyNumberFormat="1" applyFont="1" applyFill="1" applyBorder="1" applyAlignment="1" applyProtection="1">
      <alignment vertical="center" wrapText="1"/>
      <protection hidden="1"/>
    </xf>
    <xf numFmtId="4" fontId="65" fillId="0" borderId="28" xfId="0" applyNumberFormat="1" applyFont="1" applyFill="1" applyBorder="1" applyAlignment="1" applyProtection="1">
      <alignment vertical="center" wrapText="1"/>
      <protection hidden="1"/>
    </xf>
    <xf numFmtId="4" fontId="65" fillId="0" borderId="23" xfId="0" applyNumberFormat="1" applyFont="1" applyFill="1" applyBorder="1" applyAlignment="1" applyProtection="1">
      <alignment vertical="center" wrapText="1"/>
      <protection hidden="1"/>
    </xf>
    <xf numFmtId="4" fontId="65" fillId="0" borderId="30" xfId="0" applyNumberFormat="1" applyFont="1" applyFill="1" applyBorder="1" applyAlignment="1" applyProtection="1">
      <alignment vertical="center" wrapText="1"/>
      <protection hidden="1"/>
    </xf>
    <xf numFmtId="4" fontId="65" fillId="0" borderId="31" xfId="0" applyNumberFormat="1" applyFont="1" applyFill="1" applyBorder="1" applyAlignment="1" applyProtection="1">
      <alignment vertical="center" wrapText="1"/>
      <protection hidden="1"/>
    </xf>
    <xf numFmtId="4" fontId="65" fillId="0" borderId="24" xfId="0" applyNumberFormat="1" applyFont="1" applyFill="1" applyBorder="1" applyAlignment="1" applyProtection="1">
      <alignment vertical="center" wrapText="1"/>
      <protection hidden="1"/>
    </xf>
    <xf numFmtId="4" fontId="65" fillId="0" borderId="22" xfId="0" applyNumberFormat="1" applyFont="1" applyBorder="1" applyAlignment="1" applyProtection="1">
      <alignment vertical="center" wrapText="1"/>
      <protection hidden="1"/>
    </xf>
    <xf numFmtId="3" fontId="64" fillId="0" borderId="26" xfId="0" applyNumberFormat="1" applyFont="1" applyFill="1" applyBorder="1" applyAlignment="1" applyProtection="1">
      <alignment/>
      <protection hidden="1"/>
    </xf>
    <xf numFmtId="3" fontId="64" fillId="0" borderId="22" xfId="0" applyNumberFormat="1" applyFont="1" applyFill="1" applyBorder="1" applyAlignment="1" applyProtection="1">
      <alignment/>
      <protection hidden="1"/>
    </xf>
    <xf numFmtId="4" fontId="64" fillId="0" borderId="26" xfId="0" applyNumberFormat="1" applyFont="1" applyFill="1" applyBorder="1" applyAlignment="1" applyProtection="1">
      <alignment/>
      <protection hidden="1"/>
    </xf>
    <xf numFmtId="4" fontId="64" fillId="0" borderId="22" xfId="0" applyNumberFormat="1" applyFont="1" applyFill="1" applyBorder="1" applyAlignment="1" applyProtection="1">
      <alignment/>
      <protection hidden="1"/>
    </xf>
    <xf numFmtId="4" fontId="65" fillId="0" borderId="26" xfId="0" applyNumberFormat="1" applyFont="1" applyFill="1" applyBorder="1" applyAlignment="1" applyProtection="1">
      <alignment vertical="center" wrapText="1"/>
      <protection hidden="1"/>
    </xf>
    <xf numFmtId="4" fontId="65" fillId="0" borderId="22" xfId="0" applyNumberFormat="1" applyFont="1" applyFill="1" applyBorder="1" applyAlignment="1" applyProtection="1">
      <alignment vertical="center" wrapText="1"/>
      <protection hidden="1"/>
    </xf>
    <xf numFmtId="3" fontId="64" fillId="0" borderId="26" xfId="0" applyNumberFormat="1" applyFont="1" applyBorder="1" applyAlignment="1" applyProtection="1">
      <alignment/>
      <protection hidden="1"/>
    </xf>
    <xf numFmtId="3" fontId="64" fillId="0" borderId="22" xfId="0" applyNumberFormat="1" applyFont="1" applyBorder="1" applyAlignment="1" applyProtection="1">
      <alignment/>
      <protection hidden="1"/>
    </xf>
    <xf numFmtId="4" fontId="65" fillId="0" borderId="26" xfId="0" applyNumberFormat="1" applyFont="1" applyFill="1" applyBorder="1" applyAlignment="1" applyProtection="1">
      <alignment vertical="top" wrapText="1"/>
      <protection hidden="1"/>
    </xf>
    <xf numFmtId="4" fontId="65" fillId="0" borderId="22" xfId="0" applyNumberFormat="1" applyFont="1" applyFill="1" applyBorder="1" applyAlignment="1" applyProtection="1">
      <alignment vertical="top" wrapText="1"/>
      <protection hidden="1"/>
    </xf>
    <xf numFmtId="0" fontId="66" fillId="0" borderId="28" xfId="0" applyFont="1" applyFill="1" applyBorder="1" applyAlignment="1" applyProtection="1">
      <alignment/>
      <protection hidden="1"/>
    </xf>
    <xf numFmtId="4" fontId="64" fillId="0" borderId="10" xfId="52" applyNumberFormat="1" applyFont="1" applyFill="1" applyBorder="1" applyAlignment="1" applyProtection="1">
      <alignment horizontal="center" vertical="center"/>
      <protection hidden="1"/>
    </xf>
    <xf numFmtId="4" fontId="64" fillId="0" borderId="0" xfId="0" applyNumberFormat="1" applyFont="1" applyAlignment="1" applyProtection="1">
      <alignment wrapText="1"/>
      <protection hidden="1"/>
    </xf>
    <xf numFmtId="4" fontId="64" fillId="0" borderId="10" xfId="0" applyNumberFormat="1" applyFont="1" applyFill="1" applyBorder="1" applyAlignment="1" applyProtection="1">
      <alignment horizontal="center" wrapText="1"/>
      <protection hidden="1"/>
    </xf>
    <xf numFmtId="4" fontId="64" fillId="0" borderId="10" xfId="0" applyNumberFormat="1" applyFont="1" applyFill="1" applyBorder="1" applyAlignment="1" applyProtection="1">
      <alignment wrapText="1"/>
      <protection hidden="1"/>
    </xf>
    <xf numFmtId="4" fontId="64" fillId="0" borderId="10" xfId="52" applyNumberFormat="1" applyFont="1" applyBorder="1" applyAlignment="1" applyProtection="1">
      <alignment horizontal="right" wrapText="1"/>
      <protection hidden="1"/>
    </xf>
    <xf numFmtId="0" fontId="34" fillId="0" borderId="23" xfId="53" applyFont="1" applyBorder="1" applyAlignment="1" applyProtection="1">
      <alignment horizontal="center" wrapText="1"/>
      <protection hidden="1"/>
    </xf>
    <xf numFmtId="0" fontId="34" fillId="0" borderId="24" xfId="53" applyFont="1" applyBorder="1" applyAlignment="1" applyProtection="1">
      <alignment horizontal="center" wrapText="1"/>
      <protection hidden="1"/>
    </xf>
    <xf numFmtId="4" fontId="64" fillId="0" borderId="0" xfId="0" applyNumberFormat="1" applyFont="1" applyAlignment="1" applyProtection="1">
      <alignment wrapText="1"/>
      <protection hidden="1"/>
    </xf>
    <xf numFmtId="4" fontId="64" fillId="0" borderId="10" xfId="0" applyNumberFormat="1" applyFont="1" applyFill="1" applyBorder="1" applyAlignment="1" applyProtection="1">
      <alignment horizontal="center" wrapText="1"/>
      <protection hidden="1"/>
    </xf>
    <xf numFmtId="4" fontId="64" fillId="0" borderId="10" xfId="0" applyNumberFormat="1" applyFont="1" applyFill="1" applyBorder="1" applyAlignment="1" applyProtection="1">
      <alignment wrapText="1"/>
      <protection hidden="1"/>
    </xf>
    <xf numFmtId="4" fontId="64" fillId="0" borderId="10" xfId="52" applyNumberFormat="1" applyFont="1" applyBorder="1" applyAlignment="1" applyProtection="1">
      <alignment horizontal="right" wrapText="1"/>
      <protection hidden="1"/>
    </xf>
    <xf numFmtId="0" fontId="34" fillId="0" borderId="23" xfId="53" applyFont="1" applyBorder="1" applyAlignment="1" applyProtection="1">
      <alignment horizontal="center" wrapText="1"/>
      <protection hidden="1"/>
    </xf>
    <xf numFmtId="0" fontId="34" fillId="0" borderId="24" xfId="53" applyFont="1" applyBorder="1" applyAlignment="1" applyProtection="1">
      <alignment horizontal="center" wrapText="1"/>
      <protection hidden="1"/>
    </xf>
    <xf numFmtId="0" fontId="34" fillId="0" borderId="23" xfId="53" applyFont="1" applyBorder="1" applyAlignment="1" applyProtection="1">
      <alignment horizontal="center" wrapText="1"/>
      <protection hidden="1"/>
    </xf>
    <xf numFmtId="0" fontId="34" fillId="0" borderId="24" xfId="53" applyFont="1" applyBorder="1" applyAlignment="1" applyProtection="1">
      <alignment horizontal="center" wrapText="1"/>
      <protection hidden="1"/>
    </xf>
    <xf numFmtId="4" fontId="64" fillId="0" borderId="10" xfId="52" applyNumberFormat="1" applyFont="1" applyBorder="1" applyAlignment="1" applyProtection="1">
      <alignment horizontal="right" wrapText="1"/>
      <protection hidden="1"/>
    </xf>
    <xf numFmtId="4" fontId="64" fillId="0" borderId="10" xfId="0" applyNumberFormat="1" applyFont="1" applyFill="1" applyBorder="1" applyAlignment="1" applyProtection="1">
      <alignment horizontal="center" wrapText="1"/>
      <protection hidden="1"/>
    </xf>
    <xf numFmtId="4" fontId="64" fillId="0" borderId="10" xfId="0" applyNumberFormat="1" applyFont="1" applyFill="1" applyBorder="1" applyAlignment="1" applyProtection="1">
      <alignment wrapText="1"/>
      <protection hidden="1"/>
    </xf>
    <xf numFmtId="4" fontId="64" fillId="0" borderId="0" xfId="0" applyNumberFormat="1" applyFont="1" applyAlignment="1" applyProtection="1">
      <alignment wrapText="1"/>
      <protection hidden="1"/>
    </xf>
    <xf numFmtId="0" fontId="34" fillId="0" borderId="23" xfId="53" applyFont="1" applyBorder="1" applyAlignment="1" applyProtection="1">
      <alignment horizontal="center" wrapText="1"/>
      <protection hidden="1"/>
    </xf>
    <xf numFmtId="0" fontId="34" fillId="0" borderId="24" xfId="53" applyFont="1" applyBorder="1" applyAlignment="1" applyProtection="1">
      <alignment horizontal="center" wrapText="1"/>
      <protection hidden="1"/>
    </xf>
    <xf numFmtId="4" fontId="64" fillId="0" borderId="10" xfId="52" applyNumberFormat="1" applyFont="1" applyBorder="1" applyAlignment="1" applyProtection="1">
      <alignment horizontal="right" wrapText="1"/>
      <protection hidden="1"/>
    </xf>
    <xf numFmtId="4" fontId="64" fillId="0" borderId="10" xfId="0" applyNumberFormat="1" applyFont="1" applyFill="1" applyBorder="1" applyAlignment="1" applyProtection="1">
      <alignment horizontal="center" wrapText="1"/>
      <protection hidden="1"/>
    </xf>
    <xf numFmtId="4" fontId="64" fillId="0" borderId="10" xfId="0" applyNumberFormat="1" applyFont="1" applyFill="1" applyBorder="1" applyAlignment="1" applyProtection="1">
      <alignment wrapText="1"/>
      <protection hidden="1"/>
    </xf>
    <xf numFmtId="4" fontId="64" fillId="0" borderId="0" xfId="0" applyNumberFormat="1" applyFont="1" applyAlignment="1" applyProtection="1">
      <alignment wrapText="1"/>
      <protection hidden="1"/>
    </xf>
    <xf numFmtId="0" fontId="34" fillId="0" borderId="23" xfId="53" applyFont="1" applyBorder="1" applyAlignment="1" applyProtection="1">
      <alignment horizontal="center" wrapText="1"/>
      <protection hidden="1"/>
    </xf>
    <xf numFmtId="0" fontId="34" fillId="0" borderId="24" xfId="53" applyFont="1" applyBorder="1" applyAlignment="1" applyProtection="1">
      <alignment horizontal="center" wrapText="1"/>
      <protection hidden="1"/>
    </xf>
    <xf numFmtId="4" fontId="64" fillId="0" borderId="10" xfId="52" applyNumberFormat="1" applyFont="1" applyBorder="1" applyAlignment="1" applyProtection="1">
      <alignment horizontal="right" wrapText="1"/>
      <protection hidden="1"/>
    </xf>
    <xf numFmtId="4" fontId="64" fillId="0" borderId="10" xfId="0" applyNumberFormat="1" applyFont="1" applyFill="1" applyBorder="1" applyAlignment="1" applyProtection="1">
      <alignment horizontal="center" wrapText="1"/>
      <protection hidden="1"/>
    </xf>
    <xf numFmtId="4" fontId="64" fillId="0" borderId="10" xfId="0" applyNumberFormat="1" applyFont="1" applyFill="1" applyBorder="1" applyAlignment="1" applyProtection="1">
      <alignment wrapText="1"/>
      <protection hidden="1"/>
    </xf>
    <xf numFmtId="4" fontId="64" fillId="0" borderId="0" xfId="0" applyNumberFormat="1" applyFont="1" applyAlignment="1" applyProtection="1">
      <alignment wrapText="1"/>
      <protection hidden="1"/>
    </xf>
    <xf numFmtId="4" fontId="0" fillId="0" borderId="0" xfId="0" applyNumberFormat="1" applyAlignment="1" applyProtection="1">
      <alignment/>
      <protection hidden="1"/>
    </xf>
    <xf numFmtId="4" fontId="64" fillId="0" borderId="0" xfId="0" applyNumberFormat="1" applyFont="1" applyAlignment="1" applyProtection="1">
      <alignment wrapText="1"/>
      <protection hidden="1"/>
    </xf>
    <xf numFmtId="4" fontId="64" fillId="0" borderId="10" xfId="0" applyNumberFormat="1" applyFont="1" applyFill="1" applyBorder="1" applyAlignment="1" applyProtection="1">
      <alignment horizontal="center" wrapText="1"/>
      <protection hidden="1"/>
    </xf>
    <xf numFmtId="4" fontId="64" fillId="0" borderId="10" xfId="0" applyNumberFormat="1" applyFont="1" applyFill="1" applyBorder="1" applyAlignment="1" applyProtection="1">
      <alignment wrapText="1"/>
      <protection hidden="1"/>
    </xf>
    <xf numFmtId="4" fontId="64" fillId="0" borderId="10" xfId="52" applyNumberFormat="1" applyFont="1" applyBorder="1" applyAlignment="1" applyProtection="1">
      <alignment horizontal="right" wrapText="1"/>
      <protection hidden="1"/>
    </xf>
    <xf numFmtId="0" fontId="34" fillId="0" borderId="23" xfId="53" applyFont="1" applyBorder="1" applyAlignment="1" applyProtection="1">
      <alignment horizontal="center" wrapText="1"/>
      <protection hidden="1"/>
    </xf>
    <xf numFmtId="0" fontId="34" fillId="0" borderId="24" xfId="53" applyFont="1" applyBorder="1" applyAlignment="1" applyProtection="1">
      <alignment horizontal="center" wrapText="1"/>
      <protection hidden="1"/>
    </xf>
    <xf numFmtId="4" fontId="64" fillId="0" borderId="0" xfId="0" applyNumberFormat="1" applyFont="1" applyAlignment="1" applyProtection="1">
      <alignment wrapText="1"/>
      <protection hidden="1"/>
    </xf>
    <xf numFmtId="4" fontId="64" fillId="0" borderId="10" xfId="0" applyNumberFormat="1" applyFont="1" applyFill="1" applyBorder="1" applyAlignment="1" applyProtection="1">
      <alignment horizontal="center" wrapText="1"/>
      <protection hidden="1"/>
    </xf>
    <xf numFmtId="4" fontId="64" fillId="0" borderId="10" xfId="0" applyNumberFormat="1" applyFont="1" applyFill="1" applyBorder="1" applyAlignment="1" applyProtection="1">
      <alignment wrapText="1"/>
      <protection hidden="1"/>
    </xf>
    <xf numFmtId="4" fontId="64" fillId="0" borderId="10" xfId="52" applyNumberFormat="1" applyFont="1" applyBorder="1" applyAlignment="1" applyProtection="1">
      <alignment horizontal="right" wrapText="1"/>
      <protection hidden="1"/>
    </xf>
    <xf numFmtId="0" fontId="34" fillId="0" borderId="23" xfId="53" applyFont="1" applyBorder="1" applyAlignment="1" applyProtection="1">
      <alignment horizontal="center" wrapText="1"/>
      <protection hidden="1"/>
    </xf>
    <xf numFmtId="0" fontId="34" fillId="0" borderId="24" xfId="53" applyFont="1" applyBorder="1" applyAlignment="1" applyProtection="1">
      <alignment horizontal="center" wrapText="1"/>
      <protection hidden="1"/>
    </xf>
    <xf numFmtId="4" fontId="64" fillId="0" borderId="0" xfId="0" applyNumberFormat="1" applyFont="1" applyAlignment="1" applyProtection="1">
      <alignment wrapText="1"/>
      <protection hidden="1"/>
    </xf>
    <xf numFmtId="4" fontId="64" fillId="0" borderId="10" xfId="0" applyNumberFormat="1" applyFont="1" applyFill="1" applyBorder="1" applyAlignment="1" applyProtection="1">
      <alignment horizontal="center" wrapText="1"/>
      <protection hidden="1"/>
    </xf>
    <xf numFmtId="4" fontId="64" fillId="0" borderId="10" xfId="0" applyNumberFormat="1" applyFont="1" applyFill="1" applyBorder="1" applyAlignment="1" applyProtection="1">
      <alignment wrapText="1"/>
      <protection hidden="1"/>
    </xf>
    <xf numFmtId="4" fontId="64" fillId="0" borderId="10" xfId="52" applyNumberFormat="1" applyFont="1" applyBorder="1" applyAlignment="1" applyProtection="1">
      <alignment horizontal="right" wrapText="1"/>
      <protection hidden="1"/>
    </xf>
    <xf numFmtId="0" fontId="34" fillId="0" borderId="23" xfId="53" applyFont="1" applyBorder="1" applyAlignment="1" applyProtection="1">
      <alignment horizontal="center" wrapText="1"/>
      <protection hidden="1"/>
    </xf>
    <xf numFmtId="0" fontId="34" fillId="0" borderId="24" xfId="53" applyFont="1" applyBorder="1" applyAlignment="1" applyProtection="1">
      <alignment horizontal="center" wrapText="1"/>
      <protection hidden="1"/>
    </xf>
    <xf numFmtId="4" fontId="64" fillId="0" borderId="0" xfId="0" applyNumberFormat="1" applyFont="1" applyAlignment="1" applyProtection="1">
      <alignment wrapText="1"/>
      <protection hidden="1"/>
    </xf>
    <xf numFmtId="4" fontId="64" fillId="0" borderId="10" xfId="0" applyNumberFormat="1" applyFont="1" applyFill="1" applyBorder="1" applyAlignment="1" applyProtection="1">
      <alignment horizontal="center" wrapText="1"/>
      <protection hidden="1"/>
    </xf>
    <xf numFmtId="4" fontId="64" fillId="0" borderId="10" xfId="0" applyNumberFormat="1" applyFont="1" applyFill="1" applyBorder="1" applyAlignment="1" applyProtection="1">
      <alignment wrapText="1"/>
      <protection hidden="1"/>
    </xf>
    <xf numFmtId="4" fontId="64" fillId="0" borderId="10" xfId="52" applyNumberFormat="1" applyFont="1" applyBorder="1" applyAlignment="1" applyProtection="1">
      <alignment horizontal="right" wrapText="1"/>
      <protection hidden="1"/>
    </xf>
    <xf numFmtId="0" fontId="34" fillId="0" borderId="23" xfId="53" applyFont="1" applyBorder="1" applyAlignment="1" applyProtection="1">
      <alignment horizontal="center" wrapText="1"/>
      <protection hidden="1"/>
    </xf>
    <xf numFmtId="0" fontId="34" fillId="0" borderId="24" xfId="53" applyFont="1" applyBorder="1" applyAlignment="1" applyProtection="1">
      <alignment horizontal="center" wrapText="1"/>
      <protection hidden="1"/>
    </xf>
    <xf numFmtId="4" fontId="64" fillId="0" borderId="0" xfId="0" applyNumberFormat="1" applyFont="1" applyAlignment="1" applyProtection="1">
      <alignment wrapText="1"/>
      <protection hidden="1"/>
    </xf>
    <xf numFmtId="4" fontId="64" fillId="0" borderId="10" xfId="0" applyNumberFormat="1" applyFont="1" applyFill="1" applyBorder="1" applyAlignment="1" applyProtection="1">
      <alignment horizontal="center" wrapText="1"/>
      <protection hidden="1"/>
    </xf>
    <xf numFmtId="4" fontId="64" fillId="0" borderId="10" xfId="0" applyNumberFormat="1" applyFont="1" applyFill="1" applyBorder="1" applyAlignment="1" applyProtection="1">
      <alignment wrapText="1"/>
      <protection hidden="1"/>
    </xf>
    <xf numFmtId="4" fontId="64" fillId="0" borderId="10" xfId="52" applyNumberFormat="1" applyFont="1" applyBorder="1" applyAlignment="1" applyProtection="1">
      <alignment horizontal="right" wrapText="1"/>
      <protection hidden="1"/>
    </xf>
    <xf numFmtId="0" fontId="34" fillId="0" borderId="23" xfId="53" applyFont="1" applyBorder="1" applyAlignment="1" applyProtection="1">
      <alignment horizontal="center" wrapText="1"/>
      <protection hidden="1"/>
    </xf>
    <xf numFmtId="0" fontId="34" fillId="0" borderId="24" xfId="53" applyFont="1" applyBorder="1" applyAlignment="1" applyProtection="1">
      <alignment horizontal="center" wrapText="1"/>
      <protection hidden="1"/>
    </xf>
    <xf numFmtId="4" fontId="64" fillId="0" borderId="0" xfId="0" applyNumberFormat="1" applyFont="1" applyAlignment="1" applyProtection="1">
      <alignment wrapText="1"/>
      <protection hidden="1"/>
    </xf>
    <xf numFmtId="4" fontId="64" fillId="0" borderId="10" xfId="0" applyNumberFormat="1" applyFont="1" applyFill="1" applyBorder="1" applyAlignment="1" applyProtection="1">
      <alignment horizontal="center" wrapText="1"/>
      <protection hidden="1"/>
    </xf>
    <xf numFmtId="4" fontId="64" fillId="0" borderId="10" xfId="0" applyNumberFormat="1" applyFont="1" applyFill="1" applyBorder="1" applyAlignment="1" applyProtection="1">
      <alignment wrapText="1"/>
      <protection hidden="1"/>
    </xf>
    <xf numFmtId="4" fontId="64" fillId="0" borderId="10" xfId="52" applyNumberFormat="1" applyFont="1" applyBorder="1" applyAlignment="1" applyProtection="1">
      <alignment horizontal="right" wrapText="1"/>
      <protection hidden="1"/>
    </xf>
    <xf numFmtId="0" fontId="34" fillId="0" borderId="23" xfId="53" applyFont="1" applyBorder="1" applyAlignment="1" applyProtection="1">
      <alignment horizontal="center" wrapText="1"/>
      <protection hidden="1"/>
    </xf>
    <xf numFmtId="0" fontId="34" fillId="0" borderId="24" xfId="53" applyFont="1" applyBorder="1" applyAlignment="1" applyProtection="1">
      <alignment horizontal="center" wrapText="1"/>
      <protection hidden="1"/>
    </xf>
    <xf numFmtId="0" fontId="34" fillId="0" borderId="23" xfId="53" applyFont="1" applyBorder="1" applyAlignment="1" applyProtection="1">
      <alignment horizontal="center" wrapText="1"/>
      <protection hidden="1"/>
    </xf>
    <xf numFmtId="0" fontId="34" fillId="0" borderId="24" xfId="53" applyFont="1" applyBorder="1" applyAlignment="1" applyProtection="1">
      <alignment horizontal="center" wrapText="1"/>
      <protection hidden="1"/>
    </xf>
    <xf numFmtId="4" fontId="64" fillId="0" borderId="10" xfId="52" applyNumberFormat="1" applyFont="1" applyBorder="1" applyAlignment="1" applyProtection="1">
      <alignment horizontal="right" wrapText="1"/>
      <protection hidden="1"/>
    </xf>
    <xf numFmtId="4" fontId="64" fillId="0" borderId="10" xfId="0" applyNumberFormat="1" applyFont="1" applyFill="1" applyBorder="1" applyAlignment="1" applyProtection="1">
      <alignment horizontal="center" wrapText="1"/>
      <protection hidden="1"/>
    </xf>
    <xf numFmtId="4" fontId="64" fillId="0" borderId="10" xfId="0" applyNumberFormat="1" applyFont="1" applyFill="1" applyBorder="1" applyAlignment="1" applyProtection="1">
      <alignment wrapText="1"/>
      <protection hidden="1"/>
    </xf>
    <xf numFmtId="4" fontId="64" fillId="0" borderId="0" xfId="0" applyNumberFormat="1" applyFont="1" applyAlignment="1" applyProtection="1">
      <alignment wrapText="1"/>
      <protection hidden="1"/>
    </xf>
    <xf numFmtId="4" fontId="64" fillId="0" borderId="0" xfId="0" applyNumberFormat="1" applyFont="1" applyAlignment="1" applyProtection="1">
      <alignment wrapText="1"/>
      <protection hidden="1"/>
    </xf>
    <xf numFmtId="4" fontId="64" fillId="0" borderId="10" xfId="0" applyNumberFormat="1" applyFont="1" applyFill="1" applyBorder="1" applyAlignment="1" applyProtection="1">
      <alignment horizontal="center" wrapText="1"/>
      <protection hidden="1"/>
    </xf>
    <xf numFmtId="4" fontId="64" fillId="0" borderId="10" xfId="0" applyNumberFormat="1" applyFont="1" applyFill="1" applyBorder="1" applyAlignment="1" applyProtection="1">
      <alignment wrapText="1"/>
      <protection hidden="1"/>
    </xf>
    <xf numFmtId="4" fontId="64" fillId="0" borderId="10" xfId="52" applyNumberFormat="1" applyFont="1" applyBorder="1" applyAlignment="1" applyProtection="1">
      <alignment horizontal="right" wrapText="1"/>
      <protection hidden="1"/>
    </xf>
    <xf numFmtId="0" fontId="34" fillId="0" borderId="23" xfId="53" applyFont="1" applyBorder="1" applyAlignment="1" applyProtection="1">
      <alignment horizontal="center" wrapText="1"/>
      <protection hidden="1"/>
    </xf>
    <xf numFmtId="0" fontId="34" fillId="0" borderId="24" xfId="53" applyFont="1" applyBorder="1" applyAlignment="1" applyProtection="1">
      <alignment horizontal="center" wrapText="1"/>
      <protection hidden="1"/>
    </xf>
    <xf numFmtId="4" fontId="64" fillId="0" borderId="0" xfId="0" applyNumberFormat="1" applyFont="1" applyAlignment="1" applyProtection="1">
      <alignment wrapText="1"/>
      <protection hidden="1"/>
    </xf>
    <xf numFmtId="4" fontId="64" fillId="0" borderId="10" xfId="0" applyNumberFormat="1" applyFont="1" applyFill="1" applyBorder="1" applyAlignment="1" applyProtection="1">
      <alignment horizontal="center" wrapText="1"/>
      <protection hidden="1"/>
    </xf>
    <xf numFmtId="4" fontId="64" fillId="0" borderId="10" xfId="0" applyNumberFormat="1" applyFont="1" applyFill="1" applyBorder="1" applyAlignment="1" applyProtection="1">
      <alignment wrapText="1"/>
      <protection hidden="1"/>
    </xf>
    <xf numFmtId="4" fontId="64" fillId="0" borderId="10" xfId="52" applyNumberFormat="1" applyFont="1" applyBorder="1" applyAlignment="1" applyProtection="1">
      <alignment horizontal="right" wrapText="1"/>
      <protection hidden="1"/>
    </xf>
    <xf numFmtId="0" fontId="34" fillId="0" borderId="23" xfId="53" applyFont="1" applyBorder="1" applyAlignment="1" applyProtection="1">
      <alignment horizontal="center" wrapText="1"/>
      <protection hidden="1"/>
    </xf>
    <xf numFmtId="0" fontId="34" fillId="0" borderId="24" xfId="53" applyFont="1" applyBorder="1" applyAlignment="1" applyProtection="1">
      <alignment horizontal="center" wrapText="1"/>
      <protection hidden="1"/>
    </xf>
    <xf numFmtId="4" fontId="64" fillId="0" borderId="0" xfId="0" applyNumberFormat="1" applyFont="1" applyAlignment="1" applyProtection="1">
      <alignment wrapText="1"/>
      <protection hidden="1"/>
    </xf>
    <xf numFmtId="4" fontId="64" fillId="0" borderId="10" xfId="0" applyNumberFormat="1" applyFont="1" applyFill="1" applyBorder="1" applyAlignment="1" applyProtection="1">
      <alignment horizontal="center" wrapText="1"/>
      <protection hidden="1"/>
    </xf>
    <xf numFmtId="4" fontId="64" fillId="0" borderId="10" xfId="0" applyNumberFormat="1" applyFont="1" applyFill="1" applyBorder="1" applyAlignment="1" applyProtection="1">
      <alignment wrapText="1"/>
      <protection hidden="1"/>
    </xf>
    <xf numFmtId="4" fontId="64" fillId="0" borderId="10" xfId="52" applyNumberFormat="1" applyFont="1" applyBorder="1" applyAlignment="1" applyProtection="1">
      <alignment horizontal="right" wrapText="1"/>
      <protection hidden="1"/>
    </xf>
    <xf numFmtId="0" fontId="34" fillId="0" borderId="23" xfId="53" applyFont="1" applyBorder="1" applyAlignment="1" applyProtection="1">
      <alignment horizontal="center" wrapText="1"/>
      <protection hidden="1"/>
    </xf>
    <xf numFmtId="0" fontId="34" fillId="0" borderId="24" xfId="53" applyFont="1" applyBorder="1" applyAlignment="1" applyProtection="1">
      <alignment horizontal="center" wrapText="1"/>
      <protection hidden="1"/>
    </xf>
    <xf numFmtId="0" fontId="34" fillId="0" borderId="23" xfId="53" applyFont="1" applyBorder="1" applyAlignment="1" applyProtection="1">
      <alignment horizontal="center" wrapText="1"/>
      <protection hidden="1"/>
    </xf>
    <xf numFmtId="0" fontId="34" fillId="0" borderId="24" xfId="53" applyFont="1" applyBorder="1" applyAlignment="1" applyProtection="1">
      <alignment horizontal="center" wrapText="1"/>
      <protection hidden="1"/>
    </xf>
    <xf numFmtId="4" fontId="64" fillId="0" borderId="10" xfId="52" applyNumberFormat="1" applyFont="1" applyBorder="1" applyAlignment="1" applyProtection="1">
      <alignment horizontal="right" wrapText="1"/>
      <protection hidden="1"/>
    </xf>
    <xf numFmtId="4" fontId="64" fillId="0" borderId="10" xfId="0" applyNumberFormat="1" applyFont="1" applyFill="1" applyBorder="1" applyAlignment="1" applyProtection="1">
      <alignment horizontal="center" wrapText="1"/>
      <protection hidden="1"/>
    </xf>
    <xf numFmtId="4" fontId="64" fillId="0" borderId="10" xfId="0" applyNumberFormat="1" applyFont="1" applyFill="1" applyBorder="1" applyAlignment="1" applyProtection="1">
      <alignment wrapText="1"/>
      <protection hidden="1"/>
    </xf>
    <xf numFmtId="4" fontId="64" fillId="0" borderId="0" xfId="0" applyNumberFormat="1" applyFont="1" applyAlignment="1" applyProtection="1">
      <alignment wrapText="1"/>
      <protection hidden="1"/>
    </xf>
    <xf numFmtId="4" fontId="64" fillId="0" borderId="0" xfId="0" applyNumberFormat="1" applyFont="1" applyAlignment="1" applyProtection="1">
      <alignment wrapText="1"/>
      <protection hidden="1"/>
    </xf>
    <xf numFmtId="4" fontId="64" fillId="0" borderId="10" xfId="0" applyNumberFormat="1" applyFont="1" applyFill="1" applyBorder="1" applyAlignment="1" applyProtection="1">
      <alignment horizontal="center" wrapText="1"/>
      <protection hidden="1"/>
    </xf>
    <xf numFmtId="4" fontId="64" fillId="0" borderId="10" xfId="0" applyNumberFormat="1" applyFont="1" applyFill="1" applyBorder="1" applyAlignment="1" applyProtection="1">
      <alignment wrapText="1"/>
      <protection hidden="1"/>
    </xf>
    <xf numFmtId="4" fontId="64" fillId="0" borderId="10" xfId="52" applyNumberFormat="1" applyFont="1" applyBorder="1" applyAlignment="1" applyProtection="1">
      <alignment horizontal="right" wrapText="1"/>
      <protection hidden="1"/>
    </xf>
    <xf numFmtId="0" fontId="34" fillId="0" borderId="23" xfId="53" applyFont="1" applyBorder="1" applyAlignment="1" applyProtection="1">
      <alignment horizontal="center" wrapText="1"/>
      <protection hidden="1"/>
    </xf>
    <xf numFmtId="0" fontId="34" fillId="0" borderId="24" xfId="53" applyFont="1" applyBorder="1" applyAlignment="1" applyProtection="1">
      <alignment horizontal="center" wrapText="1"/>
      <protection hidden="1"/>
    </xf>
    <xf numFmtId="0" fontId="28" fillId="0" borderId="28" xfId="53" applyFont="1" applyBorder="1" applyAlignment="1">
      <alignment horizontal="center" wrapText="1"/>
      <protection/>
    </xf>
    <xf numFmtId="0" fontId="28" fillId="0" borderId="23" xfId="53" applyFont="1" applyBorder="1" applyAlignment="1">
      <alignment horizontal="center" wrapText="1"/>
      <protection/>
    </xf>
    <xf numFmtId="0" fontId="28" fillId="0" borderId="31" xfId="53" applyFont="1" applyBorder="1" applyAlignment="1">
      <alignment horizontal="center" wrapText="1"/>
      <protection/>
    </xf>
    <xf numFmtId="0" fontId="28" fillId="0" borderId="24" xfId="53" applyFont="1" applyBorder="1" applyAlignment="1">
      <alignment horizontal="center" wrapText="1"/>
      <protection/>
    </xf>
    <xf numFmtId="4" fontId="65" fillId="0" borderId="10" xfId="52" applyNumberFormat="1" applyFont="1" applyFill="1" applyBorder="1" applyAlignment="1" applyProtection="1">
      <alignment wrapText="1"/>
      <protection hidden="1"/>
    </xf>
    <xf numFmtId="4" fontId="65" fillId="0" borderId="10" xfId="52" applyNumberFormat="1" applyFont="1" applyBorder="1" applyAlignment="1" applyProtection="1">
      <alignment wrapText="1"/>
      <protection hidden="1"/>
    </xf>
    <xf numFmtId="4" fontId="65" fillId="0" borderId="26" xfId="52" applyNumberFormat="1" applyFont="1" applyBorder="1" applyAlignment="1" applyProtection="1">
      <alignment wrapText="1"/>
      <protection hidden="1"/>
    </xf>
    <xf numFmtId="4" fontId="64" fillId="0" borderId="10" xfId="52" applyNumberFormat="1" applyFont="1" applyFill="1" applyBorder="1" applyAlignment="1" applyProtection="1">
      <alignment horizontal="center" wrapText="1"/>
      <protection hidden="1"/>
    </xf>
    <xf numFmtId="0" fontId="64" fillId="0" borderId="10" xfId="0" applyFont="1" applyBorder="1" applyAlignment="1" applyProtection="1">
      <alignment horizontal="center" wrapText="1"/>
      <protection hidden="1"/>
    </xf>
    <xf numFmtId="4" fontId="64" fillId="0" borderId="10" xfId="52" applyNumberFormat="1" applyFont="1" applyBorder="1" applyAlignment="1" applyProtection="1">
      <alignment horizontal="center" wrapText="1"/>
      <protection hidden="1"/>
    </xf>
    <xf numFmtId="4" fontId="65" fillId="0" borderId="0" xfId="0" applyNumberFormat="1" applyFont="1" applyFill="1" applyBorder="1" applyAlignment="1" applyProtection="1">
      <alignment wrapText="1"/>
      <protection hidden="1"/>
    </xf>
    <xf numFmtId="4" fontId="64" fillId="0" borderId="0" xfId="0" applyNumberFormat="1" applyFont="1" applyAlignment="1" applyProtection="1">
      <alignment wrapText="1"/>
      <protection hidden="1"/>
    </xf>
    <xf numFmtId="4" fontId="54" fillId="0" borderId="26" xfId="0" applyNumberFormat="1" applyFont="1" applyBorder="1" applyAlignment="1" applyProtection="1">
      <alignment horizontal="center" vertical="center" wrapText="1"/>
      <protection hidden="1"/>
    </xf>
    <xf numFmtId="4" fontId="0" fillId="0" borderId="21" xfId="0" applyNumberFormat="1" applyBorder="1" applyAlignment="1" applyProtection="1">
      <alignment horizontal="center" wrapText="1"/>
      <protection hidden="1"/>
    </xf>
    <xf numFmtId="4" fontId="0" fillId="0" borderId="22" xfId="0" applyNumberFormat="1" applyBorder="1" applyAlignment="1" applyProtection="1">
      <alignment horizontal="center" wrapText="1"/>
      <protection hidden="1"/>
    </xf>
    <xf numFmtId="4" fontId="65" fillId="0" borderId="10" xfId="52" applyNumberFormat="1" applyFont="1" applyBorder="1" applyAlignment="1" applyProtection="1">
      <alignment horizontal="center" wrapText="1"/>
      <protection hidden="1"/>
    </xf>
    <xf numFmtId="0" fontId="65" fillId="0" borderId="10" xfId="0" applyFont="1" applyBorder="1" applyAlignment="1" applyProtection="1">
      <alignment horizontal="center" wrapText="1"/>
      <protection hidden="1"/>
    </xf>
    <xf numFmtId="4" fontId="64" fillId="0" borderId="26" xfId="52" applyNumberFormat="1" applyFont="1" applyFill="1" applyBorder="1" applyAlignment="1" applyProtection="1">
      <alignment horizontal="center" wrapText="1"/>
      <protection hidden="1"/>
    </xf>
    <xf numFmtId="0" fontId="64" fillId="0" borderId="22" xfId="0" applyFont="1" applyBorder="1" applyAlignment="1" applyProtection="1">
      <alignment horizontal="center" wrapText="1"/>
      <protection hidden="1"/>
    </xf>
    <xf numFmtId="4" fontId="64" fillId="0" borderId="26" xfId="0" applyNumberFormat="1" applyFont="1" applyBorder="1" applyAlignment="1" applyProtection="1">
      <alignment wrapText="1"/>
      <protection hidden="1"/>
    </xf>
    <xf numFmtId="4" fontId="64" fillId="0" borderId="21" xfId="0" applyNumberFormat="1" applyFont="1" applyBorder="1" applyAlignment="1" applyProtection="1">
      <alignment wrapText="1"/>
      <protection hidden="1"/>
    </xf>
    <xf numFmtId="4" fontId="64" fillId="0" borderId="22" xfId="0" applyNumberFormat="1" applyFont="1" applyBorder="1" applyAlignment="1" applyProtection="1">
      <alignment wrapText="1"/>
      <protection hidden="1"/>
    </xf>
    <xf numFmtId="4" fontId="65" fillId="0" borderId="26" xfId="0" applyNumberFormat="1" applyFont="1" applyFill="1" applyBorder="1" applyAlignment="1" applyProtection="1">
      <alignment horizontal="left" wrapText="1"/>
      <protection hidden="1"/>
    </xf>
    <xf numFmtId="4" fontId="65" fillId="0" borderId="21" xfId="0" applyNumberFormat="1" applyFont="1" applyFill="1" applyBorder="1" applyAlignment="1" applyProtection="1">
      <alignment horizontal="left" wrapText="1"/>
      <protection hidden="1"/>
    </xf>
    <xf numFmtId="4" fontId="65" fillId="0" borderId="22" xfId="0" applyNumberFormat="1" applyFont="1" applyFill="1" applyBorder="1" applyAlignment="1" applyProtection="1">
      <alignment horizontal="left" wrapText="1"/>
      <protection hidden="1"/>
    </xf>
    <xf numFmtId="4" fontId="64" fillId="0" borderId="26" xfId="0" applyNumberFormat="1" applyFont="1" applyFill="1" applyBorder="1" applyAlignment="1" applyProtection="1">
      <alignment wrapText="1"/>
      <protection hidden="1"/>
    </xf>
    <xf numFmtId="4" fontId="64" fillId="0" borderId="21" xfId="0" applyNumberFormat="1" applyFont="1" applyFill="1" applyBorder="1" applyAlignment="1" applyProtection="1">
      <alignment wrapText="1"/>
      <protection hidden="1"/>
    </xf>
    <xf numFmtId="4" fontId="64" fillId="0" borderId="22" xfId="0" applyNumberFormat="1" applyFont="1" applyFill="1" applyBorder="1" applyAlignment="1" applyProtection="1">
      <alignment wrapText="1"/>
      <protection hidden="1"/>
    </xf>
    <xf numFmtId="4" fontId="64" fillId="0" borderId="26" xfId="52" applyNumberFormat="1" applyFont="1" applyFill="1" applyBorder="1" applyAlignment="1" applyProtection="1" quotePrefix="1">
      <alignment horizontal="right" wrapText="1"/>
      <protection hidden="1"/>
    </xf>
    <xf numFmtId="4" fontId="64" fillId="0" borderId="21" xfId="52" applyNumberFormat="1" applyFont="1" applyBorder="1" applyAlignment="1" applyProtection="1">
      <alignment horizontal="right" wrapText="1"/>
      <protection hidden="1"/>
    </xf>
    <xf numFmtId="4" fontId="64" fillId="0" borderId="22" xfId="52" applyNumberFormat="1" applyFont="1" applyBorder="1" applyAlignment="1" applyProtection="1">
      <alignment horizontal="right" wrapText="1"/>
      <protection hidden="1"/>
    </xf>
    <xf numFmtId="4" fontId="65" fillId="0" borderId="10" xfId="52" applyNumberFormat="1" applyFont="1" applyFill="1" applyBorder="1" applyAlignment="1" applyProtection="1">
      <alignment horizontal="center" wrapText="1"/>
      <protection hidden="1"/>
    </xf>
    <xf numFmtId="4" fontId="64" fillId="0" borderId="10" xfId="0" applyNumberFormat="1" applyFont="1" applyFill="1" applyBorder="1" applyAlignment="1" applyProtection="1">
      <alignment horizontal="center" wrapText="1"/>
      <protection hidden="1"/>
    </xf>
    <xf numFmtId="4" fontId="64" fillId="0" borderId="10" xfId="0" applyNumberFormat="1" applyFont="1" applyFill="1" applyBorder="1" applyAlignment="1" applyProtection="1">
      <alignment wrapText="1"/>
      <protection hidden="1"/>
    </xf>
    <xf numFmtId="4" fontId="64" fillId="0" borderId="10" xfId="52" applyNumberFormat="1" applyFont="1" applyBorder="1" applyAlignment="1" applyProtection="1">
      <alignment horizontal="right" wrapText="1"/>
      <protection hidden="1"/>
    </xf>
    <xf numFmtId="4" fontId="64" fillId="0" borderId="29" xfId="0" applyNumberFormat="1" applyFont="1" applyFill="1" applyBorder="1" applyAlignment="1" applyProtection="1">
      <alignment horizontal="left" wrapText="1"/>
      <protection hidden="1"/>
    </xf>
    <xf numFmtId="4" fontId="64" fillId="0" borderId="28" xfId="0" applyNumberFormat="1" applyFont="1" applyFill="1" applyBorder="1" applyAlignment="1" applyProtection="1">
      <alignment horizontal="left" wrapText="1"/>
      <protection hidden="1"/>
    </xf>
    <xf numFmtId="4" fontId="64" fillId="0" borderId="23" xfId="0" applyNumberFormat="1" applyFont="1" applyFill="1" applyBorder="1" applyAlignment="1" applyProtection="1">
      <alignment horizontal="left" wrapText="1"/>
      <protection hidden="1"/>
    </xf>
    <xf numFmtId="4" fontId="64" fillId="0" borderId="30" xfId="0" applyNumberFormat="1" applyFont="1" applyFill="1" applyBorder="1" applyAlignment="1" applyProtection="1">
      <alignment horizontal="left" wrapText="1"/>
      <protection hidden="1"/>
    </xf>
    <xf numFmtId="4" fontId="64" fillId="0" borderId="31" xfId="0" applyNumberFormat="1" applyFont="1" applyFill="1" applyBorder="1" applyAlignment="1" applyProtection="1">
      <alignment horizontal="left" wrapText="1"/>
      <protection hidden="1"/>
    </xf>
    <xf numFmtId="4" fontId="64" fillId="0" borderId="24" xfId="0" applyNumberFormat="1" applyFont="1" applyFill="1" applyBorder="1" applyAlignment="1" applyProtection="1">
      <alignment horizontal="left" wrapText="1"/>
      <protection hidden="1"/>
    </xf>
    <xf numFmtId="4" fontId="65" fillId="37" borderId="10" xfId="0" applyNumberFormat="1" applyFont="1" applyFill="1" applyBorder="1" applyAlignment="1" applyProtection="1">
      <alignment horizontal="left" wrapText="1"/>
      <protection hidden="1"/>
    </xf>
    <xf numFmtId="4" fontId="65" fillId="0" borderId="10" xfId="52" applyNumberFormat="1" applyFont="1" applyBorder="1" applyAlignment="1" applyProtection="1">
      <alignment horizontal="left" wrapText="1"/>
      <protection hidden="1"/>
    </xf>
    <xf numFmtId="0" fontId="4" fillId="0" borderId="10" xfId="0" applyFont="1" applyBorder="1" applyAlignment="1" applyProtection="1">
      <alignment wrapText="1"/>
      <protection hidden="1"/>
    </xf>
    <xf numFmtId="4" fontId="64" fillId="0" borderId="26" xfId="0" applyNumberFormat="1" applyFont="1" applyFill="1" applyBorder="1" applyAlignment="1" applyProtection="1">
      <alignment horizontal="left" wrapText="1"/>
      <protection hidden="1"/>
    </xf>
    <xf numFmtId="4" fontId="64" fillId="0" borderId="21" xfId="0" applyNumberFormat="1" applyFont="1" applyFill="1" applyBorder="1" applyAlignment="1" applyProtection="1">
      <alignment horizontal="left" wrapText="1"/>
      <protection hidden="1"/>
    </xf>
    <xf numFmtId="4" fontId="64" fillId="0" borderId="22" xfId="0" applyNumberFormat="1" applyFont="1" applyFill="1" applyBorder="1" applyAlignment="1" applyProtection="1">
      <alignment horizontal="left" wrapText="1"/>
      <protection hidden="1"/>
    </xf>
    <xf numFmtId="0" fontId="34" fillId="0" borderId="28" xfId="53" applyFont="1" applyBorder="1" applyAlignment="1" applyProtection="1">
      <alignment horizontal="center" wrapText="1"/>
      <protection hidden="1"/>
    </xf>
    <xf numFmtId="0" fontId="34" fillId="0" borderId="23" xfId="53" applyFont="1" applyBorder="1" applyAlignment="1" applyProtection="1">
      <alignment horizontal="center" wrapText="1"/>
      <protection hidden="1"/>
    </xf>
    <xf numFmtId="0" fontId="34" fillId="0" borderId="31" xfId="53" applyFont="1" applyBorder="1" applyAlignment="1" applyProtection="1">
      <alignment horizontal="center" wrapText="1"/>
      <protection hidden="1"/>
    </xf>
    <xf numFmtId="0" fontId="34" fillId="0" borderId="24" xfId="53" applyFont="1" applyBorder="1" applyAlignment="1" applyProtection="1">
      <alignment horizontal="center" wrapText="1"/>
      <protection hidden="1"/>
    </xf>
    <xf numFmtId="0" fontId="75" fillId="0" borderId="0" xfId="0" applyFont="1" applyAlignment="1" applyProtection="1">
      <alignment horizontal="center" vertical="center"/>
      <protection hidden="1"/>
    </xf>
    <xf numFmtId="4" fontId="65" fillId="0" borderId="10" xfId="0" applyNumberFormat="1" applyFont="1" applyBorder="1" applyAlignment="1" applyProtection="1">
      <alignment horizontal="left" wrapText="1"/>
      <protection hidden="1"/>
    </xf>
    <xf numFmtId="4" fontId="64" fillId="0" borderId="26" xfId="0" applyNumberFormat="1" applyFont="1" applyBorder="1" applyAlignment="1" applyProtection="1">
      <alignment horizontal="center" wrapText="1"/>
      <protection hidden="1"/>
    </xf>
    <xf numFmtId="4" fontId="64" fillId="0" borderId="21" xfId="0" applyNumberFormat="1" applyFont="1" applyBorder="1" applyAlignment="1" applyProtection="1">
      <alignment horizontal="center" wrapText="1"/>
      <protection hidden="1"/>
    </xf>
    <xf numFmtId="4" fontId="64" fillId="0" borderId="22" xfId="0" applyNumberFormat="1" applyFont="1" applyBorder="1" applyAlignment="1" applyProtection="1">
      <alignment horizontal="center" wrapText="1"/>
      <protection hidden="1"/>
    </xf>
    <xf numFmtId="4" fontId="64" fillId="0" borderId="10" xfId="0" applyNumberFormat="1" applyFont="1" applyBorder="1" applyAlignment="1" applyProtection="1">
      <alignment horizontal="right" wrapText="1"/>
      <protection hidden="1"/>
    </xf>
    <xf numFmtId="4" fontId="65" fillId="37" borderId="26" xfId="0" applyNumberFormat="1" applyFont="1" applyFill="1" applyBorder="1" applyAlignment="1" applyProtection="1">
      <alignment horizontal="left" wrapText="1"/>
      <protection hidden="1"/>
    </xf>
    <xf numFmtId="4" fontId="65" fillId="0" borderId="10" xfId="52" applyNumberFormat="1" applyFont="1" applyBorder="1" applyAlignment="1">
      <alignment horizontal="left" wrapText="1"/>
      <protection/>
    </xf>
    <xf numFmtId="0" fontId="4" fillId="0" borderId="10" xfId="52" applyFont="1" applyBorder="1" applyAlignment="1">
      <alignment wrapText="1"/>
      <protection/>
    </xf>
    <xf numFmtId="4" fontId="54" fillId="0" borderId="0" xfId="0" applyNumberFormat="1" applyFont="1" applyBorder="1" applyAlignment="1" applyProtection="1">
      <alignment horizontal="center" vertical="center" wrapText="1"/>
      <protection hidden="1"/>
    </xf>
    <xf numFmtId="4" fontId="0" fillId="0" borderId="0" xfId="0" applyNumberFormat="1" applyBorder="1" applyAlignment="1" applyProtection="1">
      <alignment horizontal="center" wrapText="1"/>
      <protection hidden="1"/>
    </xf>
    <xf numFmtId="4" fontId="63" fillId="0" borderId="10" xfId="52" applyNumberFormat="1" applyFont="1" applyFill="1" applyBorder="1" applyAlignment="1" applyProtection="1">
      <alignment wrapText="1"/>
      <protection hidden="1"/>
    </xf>
    <xf numFmtId="4" fontId="63" fillId="0" borderId="10" xfId="52" applyNumberFormat="1" applyFont="1" applyBorder="1" applyAlignment="1" applyProtection="1">
      <alignment wrapText="1"/>
      <protection hidden="1"/>
    </xf>
    <xf numFmtId="4" fontId="63" fillId="0" borderId="26" xfId="52" applyNumberFormat="1" applyFont="1" applyBorder="1" applyAlignment="1" applyProtection="1">
      <alignment wrapText="1"/>
      <protection hidden="1"/>
    </xf>
    <xf numFmtId="0" fontId="74" fillId="0" borderId="10" xfId="0" applyFont="1" applyBorder="1" applyAlignment="1" applyProtection="1">
      <alignment horizontal="center"/>
      <protection hidden="1"/>
    </xf>
    <xf numFmtId="0" fontId="66" fillId="0" borderId="10" xfId="0" applyFont="1" applyBorder="1" applyAlignment="1" applyProtection="1">
      <alignment horizontal="center"/>
      <protection hidden="1"/>
    </xf>
    <xf numFmtId="4" fontId="64" fillId="0" borderId="10" xfId="0" applyNumberFormat="1" applyFont="1" applyBorder="1" applyAlignment="1" applyProtection="1">
      <alignment horizontal="center" wrapText="1"/>
      <protection hidden="1"/>
    </xf>
    <xf numFmtId="0" fontId="74" fillId="0" borderId="28" xfId="0" applyFont="1" applyBorder="1" applyAlignment="1" applyProtection="1">
      <alignment horizontal="center"/>
      <protection hidden="1"/>
    </xf>
    <xf numFmtId="4" fontId="65" fillId="37" borderId="20" xfId="0" applyNumberFormat="1" applyFont="1" applyFill="1" applyBorder="1" applyAlignment="1" applyProtection="1">
      <alignment horizontal="left" wrapText="1"/>
      <protection hidden="1"/>
    </xf>
    <xf numFmtId="4" fontId="64" fillId="0" borderId="20" xfId="0" applyNumberFormat="1" applyFont="1" applyBorder="1" applyAlignment="1" applyProtection="1">
      <alignment horizontal="right" wrapText="1"/>
      <protection hidden="1"/>
    </xf>
    <xf numFmtId="4" fontId="65" fillId="0" borderId="21" xfId="0" applyNumberFormat="1" applyFont="1" applyBorder="1" applyAlignment="1" applyProtection="1">
      <alignment horizontal="center"/>
      <protection hidden="1"/>
    </xf>
    <xf numFmtId="4" fontId="65" fillId="0" borderId="22" xfId="0" applyNumberFormat="1" applyFont="1" applyBorder="1" applyAlignment="1" applyProtection="1">
      <alignment horizontal="center"/>
      <protection hidden="1"/>
    </xf>
    <xf numFmtId="4" fontId="64" fillId="0" borderId="26" xfId="0" applyNumberFormat="1" applyFont="1" applyBorder="1" applyAlignment="1" applyProtection="1">
      <alignment horizontal="right" wrapText="1"/>
      <protection hidden="1"/>
    </xf>
    <xf numFmtId="4" fontId="64" fillId="0" borderId="21" xfId="0" applyNumberFormat="1" applyFont="1" applyBorder="1" applyAlignment="1" applyProtection="1">
      <alignment horizontal="right" wrapText="1"/>
      <protection hidden="1"/>
    </xf>
    <xf numFmtId="4" fontId="64" fillId="0" borderId="22" xfId="0" applyNumberFormat="1" applyFont="1" applyBorder="1" applyAlignment="1" applyProtection="1">
      <alignment horizontal="right" wrapText="1"/>
      <protection hidden="1"/>
    </xf>
    <xf numFmtId="4" fontId="64" fillId="0" borderId="21" xfId="52" applyNumberFormat="1" applyFont="1" applyFill="1" applyBorder="1" applyAlignment="1" applyProtection="1">
      <alignment horizontal="center" wrapText="1"/>
      <protection hidden="1"/>
    </xf>
    <xf numFmtId="4" fontId="65" fillId="0" borderId="26" xfId="52" applyNumberFormat="1" applyFont="1" applyBorder="1" applyAlignment="1">
      <alignment horizontal="left" vertical="top" wrapText="1"/>
      <protection/>
    </xf>
    <xf numFmtId="0" fontId="4" fillId="0" borderId="21" xfId="52" applyFont="1" applyBorder="1" applyAlignment="1">
      <alignment vertical="top" wrapText="1"/>
      <protection/>
    </xf>
    <xf numFmtId="0" fontId="4" fillId="0" borderId="22" xfId="52" applyFont="1" applyBorder="1" applyAlignment="1">
      <alignment vertical="top" wrapText="1"/>
      <protection/>
    </xf>
    <xf numFmtId="4" fontId="64" fillId="0" borderId="26" xfId="0" applyNumberFormat="1" applyFont="1" applyFill="1" applyBorder="1" applyAlignment="1" applyProtection="1">
      <alignment horizontal="left" vertical="top" wrapText="1"/>
      <protection hidden="1"/>
    </xf>
    <xf numFmtId="4" fontId="64" fillId="0" borderId="21" xfId="0" applyNumberFormat="1" applyFont="1" applyFill="1" applyBorder="1" applyAlignment="1" applyProtection="1">
      <alignment horizontal="left" vertical="top" wrapText="1"/>
      <protection hidden="1"/>
    </xf>
    <xf numFmtId="4" fontId="64" fillId="0" borderId="22" xfId="0" applyNumberFormat="1" applyFont="1" applyFill="1" applyBorder="1" applyAlignment="1" applyProtection="1">
      <alignment horizontal="left" vertical="top" wrapText="1"/>
      <protection hidden="1"/>
    </xf>
    <xf numFmtId="4" fontId="65" fillId="0" borderId="26" xfId="0" applyNumberFormat="1" applyFont="1" applyBorder="1" applyAlignment="1" applyProtection="1">
      <alignment horizontal="left" wrapText="1"/>
      <protection hidden="1"/>
    </xf>
    <xf numFmtId="4" fontId="65" fillId="0" borderId="21" xfId="0" applyNumberFormat="1" applyFont="1" applyBorder="1" applyAlignment="1" applyProtection="1">
      <alignment horizontal="left" wrapText="1"/>
      <protection hidden="1"/>
    </xf>
    <xf numFmtId="4" fontId="65" fillId="0" borderId="22" xfId="0" applyNumberFormat="1" applyFont="1" applyBorder="1" applyAlignment="1" applyProtection="1">
      <alignment horizontal="left" wrapText="1"/>
      <protection hidden="1"/>
    </xf>
    <xf numFmtId="4" fontId="64" fillId="0" borderId="21" xfId="52" applyNumberFormat="1" applyFont="1" applyFill="1" applyBorder="1" applyAlignment="1" applyProtection="1" quotePrefix="1">
      <alignment horizontal="right" wrapText="1"/>
      <protection hidden="1"/>
    </xf>
    <xf numFmtId="4" fontId="64" fillId="0" borderId="22" xfId="52" applyNumberFormat="1" applyFont="1" applyFill="1" applyBorder="1" applyAlignment="1" applyProtection="1" quotePrefix="1">
      <alignment horizontal="right" wrapText="1"/>
      <protection hidden="1"/>
    </xf>
    <xf numFmtId="4" fontId="65" fillId="0" borderId="26" xfId="0" applyNumberFormat="1" applyFont="1" applyBorder="1" applyAlignment="1" applyProtection="1">
      <alignment horizontal="center" wrapText="1"/>
      <protection hidden="1"/>
    </xf>
    <xf numFmtId="4" fontId="65" fillId="0" borderId="21" xfId="0" applyNumberFormat="1" applyFont="1" applyBorder="1" applyAlignment="1" applyProtection="1">
      <alignment horizontal="center" wrapText="1"/>
      <protection hidden="1"/>
    </xf>
    <xf numFmtId="4" fontId="65" fillId="0" borderId="22" xfId="0" applyNumberFormat="1" applyFont="1" applyBorder="1" applyAlignment="1" applyProtection="1">
      <alignment horizontal="center" wrapText="1"/>
      <protection hidden="1"/>
    </xf>
    <xf numFmtId="0" fontId="66" fillId="0" borderId="0" xfId="0" applyFont="1" applyBorder="1" applyAlignment="1" applyProtection="1">
      <alignment horizontal="center"/>
      <protection hidden="1"/>
    </xf>
    <xf numFmtId="0" fontId="34" fillId="0" borderId="29" xfId="53" applyFont="1" applyBorder="1" applyAlignment="1" applyProtection="1">
      <alignment horizontal="center" wrapText="1"/>
      <protection hidden="1"/>
    </xf>
    <xf numFmtId="0" fontId="34" fillId="0" borderId="30" xfId="53" applyFont="1" applyBorder="1" applyAlignment="1" applyProtection="1">
      <alignment horizontal="center" wrapText="1"/>
      <protection hidden="1"/>
    </xf>
    <xf numFmtId="4" fontId="65" fillId="0" borderId="26" xfId="52" applyNumberFormat="1" applyFont="1" applyBorder="1" applyAlignment="1">
      <alignment horizontal="center" vertical="center" wrapText="1"/>
      <protection/>
    </xf>
    <xf numFmtId="0" fontId="4" fillId="0" borderId="21" xfId="52" applyFont="1" applyBorder="1" applyAlignment="1">
      <alignment horizontal="center" vertical="center" wrapText="1"/>
      <protection/>
    </xf>
    <xf numFmtId="0" fontId="4" fillId="0" borderId="22" xfId="52" applyFont="1" applyBorder="1" applyAlignment="1">
      <alignment horizontal="center" vertical="center" wrapText="1"/>
      <protection/>
    </xf>
    <xf numFmtId="4" fontId="65" fillId="0" borderId="10" xfId="0" applyNumberFormat="1" applyFont="1" applyFill="1" applyBorder="1" applyAlignment="1" applyProtection="1">
      <alignment horizontal="center" vertical="center"/>
      <protection hidden="1"/>
    </xf>
    <xf numFmtId="0" fontId="65" fillId="0" borderId="10" xfId="0" applyFont="1" applyBorder="1" applyAlignment="1" applyProtection="1">
      <alignment horizontal="center" vertical="center" wrapText="1"/>
      <protection hidden="1"/>
    </xf>
    <xf numFmtId="0" fontId="65" fillId="0" borderId="10" xfId="0" applyFont="1" applyBorder="1" applyAlignment="1" applyProtection="1">
      <alignment horizontal="center" vertical="center"/>
      <protection hidden="1"/>
    </xf>
    <xf numFmtId="4" fontId="65" fillId="0" borderId="26" xfId="0" applyNumberFormat="1" applyFont="1" applyFill="1" applyBorder="1" applyAlignment="1" applyProtection="1">
      <alignment horizontal="center" vertical="center" wrapText="1"/>
      <protection hidden="1"/>
    </xf>
    <xf numFmtId="4" fontId="65" fillId="0" borderId="22" xfId="0" applyNumberFormat="1" applyFont="1" applyFill="1" applyBorder="1" applyAlignment="1" applyProtection="1">
      <alignment horizontal="center" vertical="center" wrapText="1"/>
      <protection hidden="1"/>
    </xf>
    <xf numFmtId="3" fontId="64" fillId="0" borderId="10" xfId="0" applyNumberFormat="1" applyFont="1" applyBorder="1" applyAlignment="1" applyProtection="1">
      <alignment horizontal="center"/>
      <protection hidden="1"/>
    </xf>
    <xf numFmtId="4" fontId="64" fillId="0" borderId="0" xfId="0" applyNumberFormat="1" applyFont="1" applyBorder="1" applyAlignment="1" applyProtection="1">
      <alignment horizontal="left" wrapText="1"/>
      <protection hidden="1"/>
    </xf>
    <xf numFmtId="4" fontId="65" fillId="0" borderId="0" xfId="0" applyNumberFormat="1" applyFont="1" applyFill="1" applyBorder="1" applyAlignment="1" applyProtection="1">
      <alignment horizontal="center" vertical="center" wrapText="1"/>
      <protection hidden="1"/>
    </xf>
    <xf numFmtId="4" fontId="64" fillId="0" borderId="0" xfId="0" applyNumberFormat="1" applyFont="1" applyBorder="1" applyAlignment="1" applyProtection="1">
      <alignment horizontal="right" wrapText="1"/>
      <protection hidden="1"/>
    </xf>
    <xf numFmtId="4" fontId="65" fillId="0" borderId="0" xfId="0" applyNumberFormat="1" applyFont="1" applyBorder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ноябрь" xfId="53"/>
    <cellStyle name="Обычный_октябрь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95">
    <dxf>
      <font>
        <color rgb="FF9C0006"/>
      </font>
      <fill>
        <patternFill>
          <bgColor rgb="FFFFC7CE"/>
        </patternFill>
      </fill>
    </dxf>
    <dxf>
      <font>
        <b/>
        <i val="0"/>
        <color theme="3" tint="-0.24993999302387238"/>
      </font>
      <fill>
        <patternFill>
          <bgColor rgb="FFFFC000"/>
        </patternFill>
      </fill>
    </dxf>
    <dxf>
      <font>
        <b/>
        <i val="0"/>
      </font>
    </dxf>
    <dxf>
      <fill>
        <patternFill>
          <fgColor rgb="FF7030A0"/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>
          <fgColor rgb="FFFFFFFF"/>
          <bgColor theme="0"/>
        </patternFill>
      </fill>
    </dxf>
    <dxf>
      <fill>
        <patternFill>
          <fgColor theme="0"/>
        </patternFill>
      </fill>
    </dxf>
    <dxf>
      <font>
        <strike val="0"/>
      </font>
      <fill>
        <patternFill patternType="solid">
          <fgColor theme="0"/>
          <bgColor theme="0"/>
        </patternFill>
      </fill>
    </dxf>
    <dxf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</patternFill>
      </fill>
      <border>
        <left/>
        <right/>
        <top/>
        <bottom/>
      </border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fgColor rgb="FFFF0000"/>
          <bgColor rgb="FF00B0F0"/>
        </patternFill>
      </fill>
    </dxf>
    <dxf>
      <fill>
        <patternFill>
          <fgColor rgb="FF7030A0"/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>
          <fgColor rgb="FFFFFFFF"/>
          <bgColor theme="0"/>
        </patternFill>
      </fill>
    </dxf>
    <dxf>
      <fill>
        <patternFill>
          <fgColor theme="0"/>
        </patternFill>
      </fill>
    </dxf>
    <dxf>
      <font>
        <strike val="0"/>
      </font>
      <fill>
        <patternFill patternType="solid">
          <fgColor theme="0"/>
          <bgColor theme="0"/>
        </patternFill>
      </fill>
    </dxf>
    <dxf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</patternFill>
      </fill>
      <border>
        <left/>
        <right/>
        <top/>
        <bottom/>
      </border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fgColor rgb="FFFF0000"/>
          <bgColor rgb="FF00B0F0"/>
        </patternFill>
      </fill>
    </dxf>
    <dxf>
      <fill>
        <patternFill>
          <fgColor rgb="FF7030A0"/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>
          <fgColor rgb="FFFFFFFF"/>
          <bgColor theme="0"/>
        </patternFill>
      </fill>
    </dxf>
    <dxf>
      <fill>
        <patternFill>
          <fgColor theme="0"/>
        </patternFill>
      </fill>
    </dxf>
    <dxf>
      <font>
        <strike val="0"/>
      </font>
      <fill>
        <patternFill patternType="solid">
          <fgColor theme="0"/>
          <bgColor theme="0"/>
        </patternFill>
      </fill>
    </dxf>
    <dxf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</patternFill>
      </fill>
      <border>
        <left/>
        <right/>
        <top/>
        <bottom/>
      </border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fgColor rgb="FFFF0000"/>
          <bgColor rgb="FF00B0F0"/>
        </patternFill>
      </fill>
    </dxf>
    <dxf>
      <fill>
        <patternFill>
          <fgColor rgb="FF7030A0"/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>
          <fgColor rgb="FFFFFFFF"/>
          <bgColor theme="0"/>
        </patternFill>
      </fill>
    </dxf>
    <dxf>
      <fill>
        <patternFill>
          <fgColor theme="0"/>
        </patternFill>
      </fill>
    </dxf>
    <dxf>
      <font>
        <strike val="0"/>
      </font>
      <fill>
        <patternFill patternType="solid">
          <fgColor theme="0"/>
          <bgColor theme="0"/>
        </patternFill>
      </fill>
    </dxf>
    <dxf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</patternFill>
      </fill>
      <border>
        <left/>
        <right/>
        <top/>
        <bottom/>
      </border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>
          <fgColor rgb="FFFFFFFF"/>
          <bgColor theme="0"/>
        </patternFill>
      </fill>
    </dxf>
    <dxf>
      <fill>
        <patternFill>
          <fgColor theme="0"/>
        </patternFill>
      </fill>
    </dxf>
    <dxf>
      <font>
        <strike val="0"/>
      </font>
      <fill>
        <patternFill patternType="solid">
          <fgColor theme="0"/>
          <bgColor theme="0"/>
        </patternFill>
      </fill>
    </dxf>
    <dxf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</patternFill>
      </fill>
      <border>
        <left/>
        <right/>
        <top/>
        <bottom/>
      </border>
    </dxf>
    <dxf>
      <font>
        <color theme="0"/>
      </font>
    </dxf>
    <dxf>
      <fill>
        <patternFill>
          <fgColor theme="0"/>
        </patternFill>
      </fill>
    </dxf>
    <dxf>
      <font>
        <strike val="0"/>
      </font>
      <fill>
        <patternFill patternType="solid">
          <fgColor theme="0"/>
          <bgColor theme="0"/>
        </patternFill>
      </fill>
    </dxf>
    <dxf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border/>
    </dxf>
    <dxf>
      <font>
        <color theme="0"/>
      </font>
      <fill>
        <patternFill>
          <fgColor theme="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theme="0"/>
      </font>
      <fill>
        <patternFill>
          <fgColor theme="0"/>
        </patternFill>
      </fill>
      <border/>
    </dxf>
    <dxf>
      <font>
        <strike val="0"/>
      </font>
      <fill>
        <patternFill patternType="solid">
          <fgColor theme="0"/>
          <bgColor theme="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</font>
      <border/>
    </dxf>
    <dxf>
      <font>
        <b/>
        <i val="0"/>
        <color theme="3" tint="-0.24993999302387238"/>
      </font>
      <fill>
        <patternFill>
          <bgColor rgb="FFFFC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styles" Target="styles.xml" /><Relationship Id="rId73" Type="http://schemas.openxmlformats.org/officeDocument/2006/relationships/sharedStrings" Target="sharedStrings.xml" /><Relationship Id="rId7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72"/>
  <sheetViews>
    <sheetView zoomScalePageLayoutView="0" workbookViewId="0" topLeftCell="A58">
      <selection activeCell="O36" sqref="O36"/>
    </sheetView>
  </sheetViews>
  <sheetFormatPr defaultColWidth="9.140625" defaultRowHeight="15"/>
  <cols>
    <col min="2" max="2" width="12.00390625" style="0" customWidth="1"/>
    <col min="3" max="3" width="17.00390625" style="0" customWidth="1"/>
    <col min="4" max="4" width="13.7109375" style="0" customWidth="1"/>
  </cols>
  <sheetData>
    <row r="2" spans="3:5" ht="15">
      <c r="C2" t="s">
        <v>56</v>
      </c>
      <c r="D2" t="s">
        <v>57</v>
      </c>
      <c r="E2" t="s">
        <v>0</v>
      </c>
    </row>
    <row r="6" spans="2:9" ht="15">
      <c r="B6" s="1"/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/>
    </row>
    <row r="7" spans="2:9" ht="15">
      <c r="B7" s="1"/>
      <c r="C7" s="1" t="s">
        <v>7</v>
      </c>
      <c r="D7" s="1"/>
      <c r="E7" s="1"/>
      <c r="F7" s="1" t="s">
        <v>8</v>
      </c>
      <c r="G7" s="1" t="s">
        <v>9</v>
      </c>
      <c r="H7" s="1" t="s">
        <v>10</v>
      </c>
      <c r="I7" s="1"/>
    </row>
    <row r="8" spans="2:9" ht="15">
      <c r="B8" s="1" t="s">
        <v>11</v>
      </c>
      <c r="C8" s="1">
        <v>472.08</v>
      </c>
      <c r="D8" s="1">
        <v>946.12</v>
      </c>
      <c r="E8" s="1"/>
      <c r="F8" s="1"/>
      <c r="G8" s="1"/>
      <c r="H8" s="1"/>
      <c r="I8" s="1"/>
    </row>
    <row r="9" spans="2:9" ht="15">
      <c r="B9" s="1" t="s">
        <v>12</v>
      </c>
      <c r="C9" s="1">
        <v>1152.63</v>
      </c>
      <c r="D9" s="1">
        <v>2310.04</v>
      </c>
      <c r="E9" s="1"/>
      <c r="F9" s="1"/>
      <c r="G9" s="1"/>
      <c r="H9" s="1"/>
      <c r="I9" s="1"/>
    </row>
    <row r="10" spans="2:9" ht="15">
      <c r="B10" s="1" t="s">
        <v>13</v>
      </c>
      <c r="C10" s="1"/>
      <c r="D10" s="1">
        <f>SUM(D8:D9)</f>
        <v>3256.16</v>
      </c>
      <c r="E10" s="1"/>
      <c r="F10" s="1"/>
      <c r="G10" s="1"/>
      <c r="H10" s="1"/>
      <c r="I10" s="1"/>
    </row>
    <row r="11" ht="15">
      <c r="B11" t="s">
        <v>14</v>
      </c>
    </row>
    <row r="14" spans="3:16" ht="15">
      <c r="C14" s="1"/>
      <c r="D14" s="1" t="s">
        <v>15</v>
      </c>
      <c r="E14" s="1"/>
      <c r="F14" s="1"/>
      <c r="G14" s="1"/>
      <c r="H14" s="1"/>
      <c r="I14" s="1" t="s">
        <v>16</v>
      </c>
      <c r="J14" s="1" t="s">
        <v>17</v>
      </c>
      <c r="K14" s="1"/>
      <c r="L14" s="1"/>
      <c r="M14" s="1"/>
      <c r="N14" s="1"/>
      <c r="O14" s="1"/>
      <c r="P14" s="1"/>
    </row>
    <row r="15" spans="3:16" ht="15">
      <c r="C15" s="1"/>
      <c r="D15" s="1"/>
      <c r="E15" s="1"/>
      <c r="F15" s="1"/>
      <c r="G15" s="1"/>
      <c r="H15" s="1"/>
      <c r="I15" s="1"/>
      <c r="J15" s="1" t="s">
        <v>18</v>
      </c>
      <c r="K15" s="1" t="s">
        <v>19</v>
      </c>
      <c r="L15" s="1" t="s">
        <v>20</v>
      </c>
      <c r="M15" s="1" t="s">
        <v>21</v>
      </c>
      <c r="N15" s="1" t="s">
        <v>22</v>
      </c>
      <c r="O15" s="1"/>
      <c r="P15" s="1"/>
    </row>
    <row r="16" spans="3:16" ht="15">
      <c r="C16" s="1"/>
      <c r="D16" s="1" t="s">
        <v>26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3:16" ht="15">
      <c r="C17" s="1"/>
      <c r="D17" s="1"/>
      <c r="E17" s="1"/>
      <c r="F17" s="1">
        <v>345.3</v>
      </c>
      <c r="G17" s="1" t="s">
        <v>68</v>
      </c>
      <c r="H17" s="1"/>
      <c r="I17" s="1">
        <v>2310.05</v>
      </c>
      <c r="J17" s="1"/>
      <c r="K17" s="1"/>
      <c r="L17" s="1"/>
      <c r="M17" s="1"/>
      <c r="N17" s="1"/>
      <c r="O17" s="1"/>
      <c r="P17" s="1"/>
    </row>
    <row r="18" spans="3:16" ht="1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3:16" ht="1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3:16" ht="15">
      <c r="C20" s="1"/>
      <c r="D20" s="1" t="s">
        <v>27</v>
      </c>
      <c r="E20" s="1"/>
      <c r="F20" s="1"/>
      <c r="G20" s="1" t="s">
        <v>28</v>
      </c>
      <c r="H20" s="1"/>
      <c r="I20" s="1"/>
      <c r="J20" s="1"/>
      <c r="K20" s="1"/>
      <c r="L20" s="1"/>
      <c r="M20" s="1"/>
      <c r="N20" s="1"/>
      <c r="O20" s="1"/>
      <c r="P20" s="1"/>
    </row>
    <row r="21" spans="3:16" ht="1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3:16" ht="1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3:16" ht="1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3:16" ht="1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3:16" ht="1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3:16" ht="1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3:16" ht="1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3:16" ht="15">
      <c r="C28" s="1"/>
      <c r="D28" s="1"/>
      <c r="E28" s="1"/>
      <c r="F28" s="1"/>
      <c r="G28" s="1" t="s">
        <v>24</v>
      </c>
      <c r="H28" s="1"/>
      <c r="I28" s="1">
        <f>SUM(I16:I27)</f>
        <v>2310.05</v>
      </c>
      <c r="J28" s="1"/>
      <c r="K28" s="1"/>
      <c r="L28" s="1"/>
      <c r="M28" s="1"/>
      <c r="N28" s="1"/>
      <c r="O28" s="1"/>
      <c r="P28" s="1"/>
    </row>
    <row r="29" spans="3:16" ht="1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3" spans="5:6" ht="15">
      <c r="E33" t="s">
        <v>29</v>
      </c>
      <c r="F33" t="s">
        <v>30</v>
      </c>
    </row>
    <row r="34" spans="5:10" ht="15">
      <c r="E34" t="s">
        <v>31</v>
      </c>
      <c r="I34">
        <v>13.5</v>
      </c>
      <c r="J34" t="s">
        <v>32</v>
      </c>
    </row>
    <row r="35" ht="15">
      <c r="J35" t="s">
        <v>33</v>
      </c>
    </row>
    <row r="36" spans="9:10" ht="15">
      <c r="I36">
        <v>13.5</v>
      </c>
      <c r="J36" t="s">
        <v>34</v>
      </c>
    </row>
    <row r="39" spans="10:11" ht="15">
      <c r="J39">
        <v>1620</v>
      </c>
      <c r="K39">
        <v>9.201</v>
      </c>
    </row>
    <row r="43" spans="4:6" ht="15">
      <c r="D43" t="s">
        <v>35</v>
      </c>
      <c r="F43" t="s">
        <v>36</v>
      </c>
    </row>
    <row r="44" spans="3:6" ht="15">
      <c r="C44">
        <v>345.3</v>
      </c>
      <c r="E44" t="s">
        <v>37</v>
      </c>
      <c r="F44" t="s">
        <v>66</v>
      </c>
    </row>
    <row r="45" ht="15">
      <c r="F45" t="s">
        <v>67</v>
      </c>
    </row>
    <row r="47" spans="3:16" ht="15">
      <c r="C47" s="1" t="s">
        <v>38</v>
      </c>
      <c r="D47" s="1" t="s">
        <v>39</v>
      </c>
      <c r="E47" s="1"/>
      <c r="F47" s="1"/>
      <c r="G47" s="1" t="s">
        <v>40</v>
      </c>
      <c r="H47" s="1" t="s">
        <v>41</v>
      </c>
      <c r="K47" s="1" t="s">
        <v>17</v>
      </c>
      <c r="L47" s="1"/>
      <c r="M47" s="1"/>
      <c r="N47" s="1"/>
      <c r="O47" s="1"/>
      <c r="P47" s="1"/>
    </row>
    <row r="48" spans="3:16" ht="15">
      <c r="C48" s="1">
        <v>1</v>
      </c>
      <c r="D48" s="1" t="s">
        <v>42</v>
      </c>
      <c r="E48" s="1"/>
      <c r="F48" s="1"/>
      <c r="G48" s="1" t="s">
        <v>43</v>
      </c>
      <c r="H48" s="1">
        <v>3256.16</v>
      </c>
      <c r="K48" s="1" t="s">
        <v>18</v>
      </c>
      <c r="L48" s="1" t="s">
        <v>19</v>
      </c>
      <c r="M48" s="1" t="s">
        <v>20</v>
      </c>
      <c r="N48" s="1" t="s">
        <v>21</v>
      </c>
      <c r="O48" s="1" t="s">
        <v>22</v>
      </c>
      <c r="P48" s="1"/>
    </row>
    <row r="49" spans="3:16" ht="15">
      <c r="C49" s="1"/>
      <c r="D49" s="1"/>
      <c r="E49" s="1"/>
      <c r="F49" s="1"/>
      <c r="G49" s="1"/>
      <c r="H49" s="1"/>
      <c r="K49" s="1"/>
      <c r="L49" s="1"/>
      <c r="M49" s="1"/>
      <c r="N49" s="1"/>
      <c r="O49" s="1"/>
      <c r="P49" s="1"/>
    </row>
    <row r="50" spans="3:16" ht="15">
      <c r="C50" s="1">
        <v>2</v>
      </c>
      <c r="D50" s="1" t="s">
        <v>44</v>
      </c>
      <c r="E50" s="1"/>
      <c r="F50" s="1"/>
      <c r="G50" s="1" t="s">
        <v>43</v>
      </c>
      <c r="H50" s="1"/>
      <c r="K50" s="1"/>
      <c r="L50" s="1"/>
      <c r="M50" s="1"/>
      <c r="N50" s="1"/>
      <c r="O50" s="1"/>
      <c r="P50" s="1"/>
    </row>
    <row r="51" spans="3:16" ht="15">
      <c r="C51" s="1">
        <v>3</v>
      </c>
      <c r="D51" s="1"/>
      <c r="E51" s="1"/>
      <c r="F51" s="1"/>
      <c r="G51" s="1" t="s">
        <v>43</v>
      </c>
      <c r="H51" s="1"/>
      <c r="K51" s="1" t="s">
        <v>58</v>
      </c>
      <c r="L51" s="1"/>
      <c r="M51" s="1"/>
      <c r="N51" s="1"/>
      <c r="O51" s="1"/>
      <c r="P51" s="1"/>
    </row>
    <row r="52" spans="3:16" ht="15">
      <c r="C52" s="1">
        <v>4</v>
      </c>
      <c r="D52" s="1" t="s">
        <v>45</v>
      </c>
      <c r="E52" s="1"/>
      <c r="F52" s="1"/>
      <c r="G52" s="1" t="s">
        <v>43</v>
      </c>
      <c r="H52" s="1"/>
      <c r="K52" s="1"/>
      <c r="L52" s="1"/>
      <c r="M52" s="1" t="s">
        <v>59</v>
      </c>
      <c r="N52" s="1"/>
      <c r="O52" s="1"/>
      <c r="P52" s="1"/>
    </row>
    <row r="53" spans="3:16" ht="15">
      <c r="C53" s="1"/>
      <c r="D53" s="1"/>
      <c r="E53" s="1"/>
      <c r="F53" s="1"/>
      <c r="G53" s="1"/>
      <c r="H53" s="1"/>
      <c r="K53" s="1"/>
      <c r="L53" s="1"/>
      <c r="M53" s="1">
        <v>2</v>
      </c>
      <c r="N53" s="1"/>
      <c r="O53" s="1"/>
      <c r="P53" s="1"/>
    </row>
    <row r="54" spans="3:16" ht="15">
      <c r="C54" s="1"/>
      <c r="D54" s="1"/>
      <c r="E54" s="1"/>
      <c r="F54" s="1"/>
      <c r="G54" s="1"/>
      <c r="H54" s="1"/>
      <c r="K54" s="1"/>
      <c r="L54" s="1"/>
      <c r="M54" s="1"/>
      <c r="N54" s="1"/>
      <c r="O54" s="1"/>
      <c r="P54" s="1"/>
    </row>
    <row r="55" spans="3:16" ht="15">
      <c r="C55" s="1">
        <v>6.69</v>
      </c>
      <c r="D55" s="1" t="s">
        <v>69</v>
      </c>
      <c r="E55" s="1"/>
      <c r="F55" s="1"/>
      <c r="G55" s="1" t="s">
        <v>43</v>
      </c>
      <c r="H55" s="1">
        <v>2310.05</v>
      </c>
      <c r="K55" s="1"/>
      <c r="L55" s="1"/>
      <c r="M55" s="1"/>
      <c r="N55" s="1"/>
      <c r="O55" s="1" t="s">
        <v>70</v>
      </c>
      <c r="P55" s="1"/>
    </row>
    <row r="56" spans="3:16" ht="15">
      <c r="C56" s="1"/>
      <c r="D56" s="1"/>
      <c r="E56" s="1"/>
      <c r="F56" s="1"/>
      <c r="G56" s="1"/>
      <c r="H56" s="1"/>
      <c r="K56" s="1"/>
      <c r="L56" s="1"/>
      <c r="M56" s="1"/>
      <c r="N56" s="1"/>
      <c r="O56" s="1"/>
      <c r="P56" s="1"/>
    </row>
    <row r="57" spans="3:16" ht="15">
      <c r="C57" s="1"/>
      <c r="D57" s="1"/>
      <c r="E57" s="1"/>
      <c r="F57" s="1"/>
      <c r="G57" s="1"/>
      <c r="H57" s="1"/>
      <c r="K57" s="1"/>
      <c r="L57" s="1"/>
      <c r="M57" s="1" t="s">
        <v>64</v>
      </c>
      <c r="N57" s="1"/>
      <c r="O57" s="1"/>
      <c r="P57" s="1"/>
    </row>
    <row r="58" spans="3:16" ht="15">
      <c r="C58" s="1"/>
      <c r="D58" s="1" t="s">
        <v>46</v>
      </c>
      <c r="E58" s="1"/>
      <c r="F58" s="1"/>
      <c r="G58" s="1" t="s">
        <v>43</v>
      </c>
      <c r="H58" s="1"/>
      <c r="K58" s="1"/>
      <c r="L58" s="1"/>
      <c r="M58" s="1"/>
      <c r="N58" s="1"/>
      <c r="O58" s="1"/>
      <c r="P58" s="1"/>
    </row>
    <row r="59" spans="3:16" ht="15">
      <c r="C59" s="1"/>
      <c r="D59" s="1"/>
      <c r="E59" s="1"/>
      <c r="F59" s="1"/>
      <c r="G59" s="1"/>
      <c r="H59" s="1"/>
      <c r="K59" s="1"/>
      <c r="L59" s="1"/>
      <c r="M59" s="1"/>
      <c r="N59" s="1" t="s">
        <v>24</v>
      </c>
      <c r="O59" s="1"/>
      <c r="P59" s="1"/>
    </row>
    <row r="60" spans="3:16" ht="15">
      <c r="C60" s="1"/>
      <c r="D60" s="1"/>
      <c r="E60" s="1"/>
      <c r="F60" s="1"/>
      <c r="G60" s="1"/>
      <c r="H60" s="1"/>
      <c r="K60" s="1"/>
      <c r="L60" s="1"/>
      <c r="M60" s="1"/>
      <c r="N60" s="1"/>
      <c r="O60" s="1"/>
      <c r="P60" s="1"/>
    </row>
    <row r="61" spans="3:16" ht="15">
      <c r="C61" s="1"/>
      <c r="D61" s="1"/>
      <c r="E61" s="1"/>
      <c r="F61" s="1"/>
      <c r="G61" s="1"/>
      <c r="H61" s="1"/>
      <c r="K61" s="1"/>
      <c r="L61" s="1"/>
      <c r="M61" s="1"/>
      <c r="N61" s="1"/>
      <c r="O61" s="1"/>
      <c r="P61" s="1"/>
    </row>
    <row r="62" spans="3:16" ht="15">
      <c r="C62" s="1">
        <v>5</v>
      </c>
      <c r="D62" s="1" t="s">
        <v>47</v>
      </c>
      <c r="E62" s="1"/>
      <c r="F62" s="1"/>
      <c r="G62" s="1" t="s">
        <v>43</v>
      </c>
      <c r="H62" s="1"/>
      <c r="K62" s="1"/>
      <c r="L62" s="1"/>
      <c r="M62" s="1"/>
      <c r="N62" s="1"/>
      <c r="O62" s="1"/>
      <c r="P62" s="1"/>
    </row>
    <row r="63" spans="3:16" ht="15">
      <c r="C63" s="1"/>
      <c r="D63" s="1" t="s">
        <v>48</v>
      </c>
      <c r="E63" s="1"/>
      <c r="F63" s="1"/>
      <c r="G63" s="1" t="s">
        <v>43</v>
      </c>
      <c r="H63" s="1"/>
      <c r="K63" s="1"/>
      <c r="L63" s="1"/>
      <c r="M63" s="1"/>
      <c r="N63" s="1"/>
      <c r="O63" s="1"/>
      <c r="P63" s="1"/>
    </row>
    <row r="64" spans="3:16" ht="15">
      <c r="C64" s="1"/>
      <c r="D64" s="1" t="s">
        <v>49</v>
      </c>
      <c r="E64" s="1"/>
      <c r="F64" s="1"/>
      <c r="G64" s="1"/>
      <c r="H64" s="1"/>
      <c r="K64" s="1"/>
      <c r="L64" s="1"/>
      <c r="M64" s="1"/>
      <c r="N64" s="1"/>
      <c r="O64" s="1"/>
      <c r="P64" s="1"/>
    </row>
    <row r="65" spans="3:16" ht="15">
      <c r="C65" s="1">
        <v>6</v>
      </c>
      <c r="D65" s="1" t="s">
        <v>50</v>
      </c>
      <c r="E65" s="1"/>
      <c r="F65" s="1"/>
      <c r="G65" s="1" t="s">
        <v>43</v>
      </c>
      <c r="H65" s="1"/>
      <c r="K65" s="1"/>
      <c r="L65" s="1"/>
      <c r="M65" s="1"/>
      <c r="N65" s="1"/>
      <c r="O65" s="1"/>
      <c r="P65" s="1"/>
    </row>
    <row r="66" spans="3:16" ht="15">
      <c r="C66" s="1">
        <v>7</v>
      </c>
      <c r="D66" s="1" t="s">
        <v>51</v>
      </c>
      <c r="E66" s="1"/>
      <c r="F66" s="1"/>
      <c r="G66" s="1" t="s">
        <v>43</v>
      </c>
      <c r="H66" s="1"/>
      <c r="K66" s="1"/>
      <c r="L66" s="1"/>
      <c r="M66" s="1"/>
      <c r="N66" s="1"/>
      <c r="O66" s="1"/>
      <c r="P66" s="1"/>
    </row>
    <row r="67" spans="3:16" ht="15">
      <c r="C67" s="1">
        <v>8</v>
      </c>
      <c r="D67" s="1" t="s">
        <v>44</v>
      </c>
      <c r="E67" s="1"/>
      <c r="F67" s="1"/>
      <c r="G67" s="1" t="s">
        <v>43</v>
      </c>
      <c r="H67" s="1"/>
      <c r="K67" s="1"/>
      <c r="L67" s="1"/>
      <c r="M67" s="1"/>
      <c r="N67" s="1"/>
      <c r="O67" s="1"/>
      <c r="P67" s="1"/>
    </row>
    <row r="68" spans="3:16" ht="15">
      <c r="C68" s="1">
        <v>9</v>
      </c>
      <c r="D68" s="1" t="s">
        <v>52</v>
      </c>
      <c r="E68" s="1"/>
      <c r="F68" s="1"/>
      <c r="G68" s="1" t="s">
        <v>43</v>
      </c>
      <c r="H68" s="1">
        <v>5241.5</v>
      </c>
      <c r="K68" s="1"/>
      <c r="L68" s="1"/>
      <c r="M68" s="1"/>
      <c r="N68" s="1"/>
      <c r="O68" s="1"/>
      <c r="P68" s="1"/>
    </row>
    <row r="69" spans="3:16" ht="15">
      <c r="C69" s="1">
        <v>10</v>
      </c>
      <c r="D69" s="1" t="s">
        <v>53</v>
      </c>
      <c r="E69" s="1"/>
      <c r="F69" s="1"/>
      <c r="G69" s="1" t="s">
        <v>43</v>
      </c>
      <c r="H69" s="1"/>
      <c r="K69" s="1"/>
      <c r="L69" s="1"/>
      <c r="M69" s="1"/>
      <c r="N69" s="1"/>
      <c r="O69" s="1"/>
      <c r="P69" s="1"/>
    </row>
    <row r="71" ht="15">
      <c r="E71" t="s">
        <v>54</v>
      </c>
    </row>
    <row r="72" ht="15">
      <c r="E72" t="s">
        <v>55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P89"/>
  <sheetViews>
    <sheetView zoomScale="110" zoomScaleNormal="110" zoomScalePageLayoutView="0" workbookViewId="0" topLeftCell="A7">
      <pane xSplit="3" ySplit="5" topLeftCell="D41" activePane="bottomRight" state="frozen"/>
      <selection pane="topLeft" activeCell="O36" sqref="O36"/>
      <selection pane="topRight" activeCell="O36" sqref="O36"/>
      <selection pane="bottomLeft" activeCell="O36" sqref="O36"/>
      <selection pane="bottomRight" activeCell="O36" sqref="O36"/>
    </sheetView>
  </sheetViews>
  <sheetFormatPr defaultColWidth="9.140625" defaultRowHeight="15"/>
  <cols>
    <col min="1" max="1" width="3.421875" style="2" customWidth="1"/>
    <col min="2" max="2" width="12.00390625" style="2" customWidth="1"/>
    <col min="3" max="3" width="11.140625" style="2" customWidth="1"/>
    <col min="4" max="4" width="13.7109375" style="2" customWidth="1"/>
    <col min="5" max="9" width="9.140625" style="2" customWidth="1"/>
    <col min="10" max="16" width="7.421875" style="2" customWidth="1"/>
    <col min="17" max="16384" width="9.140625" style="2" customWidth="1"/>
  </cols>
  <sheetData>
    <row r="1" ht="12.75" customHeight="1"/>
    <row r="2" spans="2:5" ht="15">
      <c r="B2" s="2" t="s">
        <v>56</v>
      </c>
      <c r="D2" s="2" t="s">
        <v>93</v>
      </c>
      <c r="E2" s="2" t="s">
        <v>0</v>
      </c>
    </row>
    <row r="4" ht="1.5" customHeight="1"/>
    <row r="5" ht="15" hidden="1"/>
    <row r="6" spans="2:9" ht="15">
      <c r="B6" s="3"/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/>
    </row>
    <row r="7" spans="2:9" ht="15">
      <c r="B7" s="3"/>
      <c r="C7" s="3" t="s">
        <v>7</v>
      </c>
      <c r="D7" s="3"/>
      <c r="E7" s="3"/>
      <c r="F7" s="3" t="s">
        <v>8</v>
      </c>
      <c r="G7" s="3" t="s">
        <v>9</v>
      </c>
      <c r="H7" s="3" t="s">
        <v>10</v>
      </c>
      <c r="I7" s="3"/>
    </row>
    <row r="8" spans="2:9" ht="15">
      <c r="B8" s="1" t="s">
        <v>96</v>
      </c>
      <c r="C8" s="4">
        <v>897.5</v>
      </c>
      <c r="D8" s="4">
        <v>946.12</v>
      </c>
      <c r="E8" s="5">
        <v>1103.26</v>
      </c>
      <c r="F8" s="3"/>
      <c r="G8" s="4">
        <f>E8</f>
        <v>1103.26</v>
      </c>
      <c r="H8" s="4">
        <f>C8+D8-G8</f>
        <v>740.3599999999999</v>
      </c>
      <c r="I8" s="3"/>
    </row>
    <row r="9" spans="2:9" ht="15">
      <c r="B9" s="3" t="s">
        <v>12</v>
      </c>
      <c r="C9" s="4">
        <v>1753.39</v>
      </c>
      <c r="D9" s="4">
        <v>2310.04</v>
      </c>
      <c r="E9" s="5">
        <f>2815.2706</f>
        <v>2815.2706</v>
      </c>
      <c r="F9" s="3"/>
      <c r="G9" s="4">
        <f>E9</f>
        <v>2815.2706</v>
      </c>
      <c r="H9" s="5">
        <f>C9+D9-G9</f>
        <v>1248.1594000000005</v>
      </c>
      <c r="I9" s="3"/>
    </row>
    <row r="10" spans="2:9" ht="15">
      <c r="B10" s="3" t="s">
        <v>13</v>
      </c>
      <c r="C10" s="3"/>
      <c r="D10" s="4">
        <f>SUM(D8:D9)</f>
        <v>3256.16</v>
      </c>
      <c r="E10" s="3"/>
      <c r="F10" s="3"/>
      <c r="G10" s="4">
        <f>SUM(G8:G9)</f>
        <v>3918.5306</v>
      </c>
      <c r="H10" s="3"/>
      <c r="I10" s="3"/>
    </row>
    <row r="11" ht="15">
      <c r="B11" s="2" t="s">
        <v>14</v>
      </c>
    </row>
    <row r="12" ht="7.5" customHeight="1"/>
    <row r="13" ht="8.25" customHeight="1"/>
    <row r="14" spans="3:16" ht="15">
      <c r="C14" s="3"/>
      <c r="D14" s="3" t="s">
        <v>15</v>
      </c>
      <c r="E14" s="3"/>
      <c r="F14" s="3"/>
      <c r="G14" s="3"/>
      <c r="H14" s="3"/>
      <c r="I14" s="3" t="s">
        <v>16</v>
      </c>
      <c r="J14" s="3" t="s">
        <v>17</v>
      </c>
      <c r="K14" s="3"/>
      <c r="L14" s="3"/>
      <c r="M14" s="3"/>
      <c r="N14" s="3"/>
      <c r="O14" s="3"/>
      <c r="P14" s="3"/>
    </row>
    <row r="15" spans="3:16" ht="14.25" customHeight="1">
      <c r="C15" s="3"/>
      <c r="D15" s="3"/>
      <c r="E15" s="3"/>
      <c r="F15" s="3"/>
      <c r="G15" s="3"/>
      <c r="H15" s="3"/>
      <c r="I15" s="3"/>
      <c r="J15" s="3" t="s">
        <v>18</v>
      </c>
      <c r="K15" s="3" t="s">
        <v>19</v>
      </c>
      <c r="L15" s="3" t="s">
        <v>20</v>
      </c>
      <c r="M15" s="3" t="s">
        <v>21</v>
      </c>
      <c r="N15" s="3" t="s">
        <v>22</v>
      </c>
      <c r="O15" s="3"/>
      <c r="P15" s="3"/>
    </row>
    <row r="16" spans="3:16" ht="3.75" customHeight="1" hidden="1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3:16" ht="13.5" customHeight="1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3:16" ht="0.75" customHeight="1" hidden="1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3:16" ht="1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>
        <f>SUM(N17:N18)</f>
        <v>0</v>
      </c>
      <c r="O19" s="3"/>
      <c r="P19" s="3"/>
    </row>
    <row r="20" spans="3:16" ht="15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3:16" ht="14.25" customHeight="1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3:16" ht="0.75" customHeight="1" hidden="1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3:16" ht="15">
      <c r="C23" s="3"/>
      <c r="D23" s="3" t="s">
        <v>94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3:16" ht="15">
      <c r="C24" s="3"/>
      <c r="D24" s="3"/>
      <c r="E24" s="3"/>
      <c r="F24" s="4">
        <v>345.3</v>
      </c>
      <c r="G24" s="3" t="s">
        <v>68</v>
      </c>
      <c r="H24" s="3"/>
      <c r="I24" s="5">
        <f>F24*6.69</f>
        <v>2310.0570000000002</v>
      </c>
      <c r="J24" s="3"/>
      <c r="K24" s="3"/>
      <c r="L24" s="3"/>
      <c r="M24" s="3"/>
      <c r="N24" s="3"/>
      <c r="O24" s="3"/>
      <c r="P24" s="3"/>
    </row>
    <row r="25" spans="3:16" ht="1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3:16" ht="2.25" customHeight="1" hidden="1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3:16" ht="14.25" customHeight="1">
      <c r="C27" s="3"/>
      <c r="D27" s="1" t="s">
        <v>97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3:16" ht="15" hidden="1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3:16" ht="0.75" customHeight="1" hidden="1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3:16" ht="3.75" customHeight="1" hidden="1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3:16" ht="15" hidden="1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3:16" ht="0.75" customHeight="1" hidden="1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3:16" ht="15" hidden="1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3:16" ht="15" hidden="1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3:16" ht="15">
      <c r="C35" s="3"/>
      <c r="D35" s="3"/>
      <c r="E35" s="3"/>
      <c r="F35" s="3"/>
      <c r="G35" s="8" t="s">
        <v>24</v>
      </c>
      <c r="H35" s="8"/>
      <c r="I35" s="9">
        <f>SUM(I15:I34)</f>
        <v>2310.0570000000002</v>
      </c>
      <c r="J35" s="3"/>
      <c r="K35" s="3"/>
      <c r="L35" s="3"/>
      <c r="M35" s="3"/>
      <c r="N35" s="3"/>
      <c r="O35" s="3"/>
      <c r="P35" s="3"/>
    </row>
    <row r="36" spans="3:16" ht="1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8" ht="2.25" customHeight="1"/>
    <row r="39" ht="15" hidden="1"/>
    <row r="40" ht="15">
      <c r="E40" s="2" t="s">
        <v>29</v>
      </c>
    </row>
    <row r="41" ht="15">
      <c r="E41" s="2" t="s">
        <v>31</v>
      </c>
    </row>
    <row r="42" ht="15" hidden="1"/>
    <row r="43" ht="14.25" customHeight="1"/>
    <row r="44" ht="3" customHeight="1" hidden="1"/>
    <row r="45" ht="0.75" customHeight="1" hidden="1"/>
    <row r="46" ht="15" hidden="1"/>
    <row r="47" ht="9" customHeight="1"/>
    <row r="48" ht="15" hidden="1"/>
    <row r="49" ht="15" hidden="1"/>
    <row r="50" ht="15" hidden="1"/>
    <row r="51" spans="3:5" ht="15">
      <c r="C51" s="2" t="s">
        <v>35</v>
      </c>
      <c r="E51" s="2" t="s">
        <v>36</v>
      </c>
    </row>
    <row r="52" spans="3:6" ht="15">
      <c r="C52" s="2" t="s">
        <v>37</v>
      </c>
      <c r="D52" s="2" t="s">
        <v>66</v>
      </c>
      <c r="F52" s="2" t="str">
        <f>D2</f>
        <v>январь  2012г</v>
      </c>
    </row>
    <row r="53" ht="15">
      <c r="C53" s="6">
        <v>345.3</v>
      </c>
    </row>
    <row r="54" spans="3:8" ht="15">
      <c r="C54" s="3" t="s">
        <v>38</v>
      </c>
      <c r="D54" s="3" t="s">
        <v>39</v>
      </c>
      <c r="E54" s="3"/>
      <c r="F54" s="3"/>
      <c r="G54" s="3" t="s">
        <v>40</v>
      </c>
      <c r="H54" s="3" t="s">
        <v>41</v>
      </c>
    </row>
    <row r="55" spans="3:8" ht="15">
      <c r="C55" s="3">
        <v>1</v>
      </c>
      <c r="D55" s="1" t="s">
        <v>98</v>
      </c>
      <c r="E55" s="3"/>
      <c r="F55" s="3"/>
      <c r="G55" s="3" t="s">
        <v>43</v>
      </c>
      <c r="H55" s="4">
        <f>D10</f>
        <v>3256.16</v>
      </c>
    </row>
    <row r="56" spans="3:8" ht="15">
      <c r="C56" s="3"/>
      <c r="D56" s="3"/>
      <c r="E56" s="3"/>
      <c r="F56" s="3"/>
      <c r="G56" s="3"/>
      <c r="H56" s="3"/>
    </row>
    <row r="57" spans="3:8" ht="15">
      <c r="C57" s="3">
        <v>2</v>
      </c>
      <c r="D57" s="1" t="s">
        <v>3</v>
      </c>
      <c r="E57" s="3"/>
      <c r="F57" s="3"/>
      <c r="G57" s="3" t="s">
        <v>43</v>
      </c>
      <c r="H57" s="5">
        <f>G10</f>
        <v>3918.5306</v>
      </c>
    </row>
    <row r="58" spans="3:8" ht="15">
      <c r="C58" s="3"/>
      <c r="D58" s="3"/>
      <c r="E58" s="3"/>
      <c r="F58" s="3"/>
      <c r="G58" s="3"/>
      <c r="H58" s="3"/>
    </row>
    <row r="59" spans="3:9" ht="15">
      <c r="C59" s="8">
        <v>4</v>
      </c>
      <c r="D59" s="8" t="s">
        <v>45</v>
      </c>
      <c r="E59" s="8"/>
      <c r="F59" s="8"/>
      <c r="G59" s="8" t="s">
        <v>43</v>
      </c>
      <c r="H59" s="9">
        <f>H61+H63</f>
        <v>2310.0570000000002</v>
      </c>
      <c r="I59" s="10">
        <f>H59-I35</f>
        <v>0</v>
      </c>
    </row>
    <row r="60" spans="3:8" ht="15">
      <c r="C60" s="3"/>
      <c r="D60" s="3"/>
      <c r="E60" s="3"/>
      <c r="F60" s="3"/>
      <c r="G60" s="3"/>
      <c r="H60" s="3"/>
    </row>
    <row r="61" spans="3:8" ht="15">
      <c r="C61" s="1" t="s">
        <v>109</v>
      </c>
      <c r="D61" s="3" t="s">
        <v>69</v>
      </c>
      <c r="E61" s="3"/>
      <c r="F61" s="3"/>
      <c r="G61" s="3" t="s">
        <v>43</v>
      </c>
      <c r="H61" s="5">
        <f>I24</f>
        <v>2310.0570000000002</v>
      </c>
    </row>
    <row r="62" spans="3:8" ht="15">
      <c r="C62" s="3"/>
      <c r="D62" s="3"/>
      <c r="E62" s="3"/>
      <c r="F62" s="3"/>
      <c r="G62" s="3"/>
      <c r="H62" s="3"/>
    </row>
    <row r="63" spans="3:8" ht="15">
      <c r="C63" s="3">
        <v>5.11</v>
      </c>
      <c r="D63" s="8" t="s">
        <v>46</v>
      </c>
      <c r="E63" s="3"/>
      <c r="F63" s="3"/>
      <c r="G63" s="3" t="s">
        <v>43</v>
      </c>
      <c r="H63" s="5">
        <f>SUM(H64:H65)</f>
        <v>0</v>
      </c>
    </row>
    <row r="64" spans="3:8" ht="15">
      <c r="C64" s="3"/>
      <c r="D64" s="3"/>
      <c r="E64" s="3"/>
      <c r="F64" s="3"/>
      <c r="G64" s="3"/>
      <c r="H64" s="7"/>
    </row>
    <row r="65" spans="3:8" ht="15">
      <c r="C65" s="3"/>
      <c r="D65" s="3"/>
      <c r="E65" s="3"/>
      <c r="F65" s="3"/>
      <c r="G65" s="3"/>
      <c r="H65" s="3"/>
    </row>
    <row r="66" spans="3:8" ht="15">
      <c r="C66" s="3">
        <v>6</v>
      </c>
      <c r="D66" s="3" t="s">
        <v>47</v>
      </c>
      <c r="E66" s="3"/>
      <c r="F66" s="3"/>
      <c r="G66" s="3" t="s">
        <v>43</v>
      </c>
      <c r="H66" s="3"/>
    </row>
    <row r="67" spans="3:8" ht="15">
      <c r="C67" s="3"/>
      <c r="D67" s="3"/>
      <c r="E67" s="3"/>
      <c r="F67" s="3"/>
      <c r="G67" s="3" t="s">
        <v>43</v>
      </c>
      <c r="H67" s="3"/>
    </row>
    <row r="68" spans="3:8" ht="15">
      <c r="C68" s="1" t="s">
        <v>110</v>
      </c>
      <c r="D68" s="3" t="s">
        <v>49</v>
      </c>
      <c r="E68" s="3"/>
      <c r="F68" s="3"/>
      <c r="G68" s="3"/>
      <c r="H68" s="4">
        <f>G86-J87</f>
        <v>1105.5300000000007</v>
      </c>
    </row>
    <row r="69" spans="3:8" ht="15">
      <c r="C69" s="3">
        <v>6</v>
      </c>
      <c r="D69" s="3" t="s">
        <v>50</v>
      </c>
      <c r="E69" s="3"/>
      <c r="F69" s="3"/>
      <c r="G69" s="3" t="s">
        <v>43</v>
      </c>
      <c r="H69" s="4">
        <f>декаб2011г!H73</f>
        <v>1637.9499999999998</v>
      </c>
    </row>
    <row r="70" spans="3:8" ht="15">
      <c r="C70" s="3">
        <v>9</v>
      </c>
      <c r="D70" s="3" t="s">
        <v>51</v>
      </c>
      <c r="E70" s="3"/>
      <c r="F70" s="3"/>
      <c r="G70" s="3" t="s">
        <v>43</v>
      </c>
      <c r="H70" s="3"/>
    </row>
    <row r="71" spans="3:8" ht="15">
      <c r="C71" s="3"/>
      <c r="D71" s="3"/>
      <c r="E71" s="3"/>
      <c r="F71" s="3"/>
      <c r="G71" s="3" t="s">
        <v>43</v>
      </c>
      <c r="H71" s="3"/>
    </row>
    <row r="72" spans="3:8" ht="15">
      <c r="C72" s="3">
        <v>9</v>
      </c>
      <c r="D72" s="3" t="s">
        <v>52</v>
      </c>
      <c r="E72" s="3"/>
      <c r="F72" s="3"/>
      <c r="G72" s="3" t="s">
        <v>43</v>
      </c>
      <c r="H72" s="3"/>
    </row>
    <row r="73" spans="3:8" ht="15">
      <c r="C73" s="8">
        <v>10</v>
      </c>
      <c r="D73" s="8" t="s">
        <v>99</v>
      </c>
      <c r="E73" s="8"/>
      <c r="F73" s="8"/>
      <c r="G73" s="8" t="s">
        <v>43</v>
      </c>
      <c r="H73" s="9">
        <f>H69+H57-H59</f>
        <v>3246.4235999999996</v>
      </c>
    </row>
    <row r="74" ht="15">
      <c r="E74" s="2" t="s">
        <v>54</v>
      </c>
    </row>
    <row r="75" ht="15">
      <c r="E75" s="2" t="s">
        <v>55</v>
      </c>
    </row>
    <row r="76" spans="3:8" ht="15">
      <c r="C76" s="3"/>
      <c r="D76" s="3"/>
      <c r="E76" s="3">
        <v>331.65</v>
      </c>
      <c r="F76" s="3"/>
      <c r="G76" s="3">
        <v>129.75</v>
      </c>
      <c r="H76" s="3">
        <v>201.9</v>
      </c>
    </row>
    <row r="77" spans="3:8" ht="15">
      <c r="C77" s="3" t="s">
        <v>75</v>
      </c>
      <c r="D77" s="3">
        <v>201.9</v>
      </c>
      <c r="E77" s="3">
        <v>331.65</v>
      </c>
      <c r="F77" s="3"/>
      <c r="G77" s="3">
        <v>378.37</v>
      </c>
      <c r="H77" s="3">
        <v>155.18</v>
      </c>
    </row>
    <row r="78" spans="3:8" ht="15">
      <c r="C78" s="3" t="s">
        <v>77</v>
      </c>
      <c r="D78" s="3">
        <v>155.18</v>
      </c>
      <c r="E78" s="3">
        <v>331.65</v>
      </c>
      <c r="F78" s="3"/>
      <c r="G78" s="3">
        <v>236.54</v>
      </c>
      <c r="H78" s="3">
        <v>250.29</v>
      </c>
    </row>
    <row r="79" spans="3:8" ht="15">
      <c r="C79" s="3" t="s">
        <v>78</v>
      </c>
      <c r="D79" s="3">
        <v>250.29</v>
      </c>
      <c r="E79" s="3">
        <v>331.65</v>
      </c>
      <c r="F79" s="3"/>
      <c r="G79" s="3">
        <v>380.3</v>
      </c>
      <c r="H79" s="3">
        <v>201.64</v>
      </c>
    </row>
    <row r="80" spans="3:8" ht="15">
      <c r="C80" s="3" t="s">
        <v>80</v>
      </c>
      <c r="D80" s="3">
        <v>201.64</v>
      </c>
      <c r="E80" s="3">
        <v>331.65</v>
      </c>
      <c r="F80" s="3"/>
      <c r="G80" s="3">
        <v>381.17</v>
      </c>
      <c r="H80" s="3">
        <v>152.12</v>
      </c>
    </row>
    <row r="81" spans="3:8" ht="15">
      <c r="C81" s="3" t="s">
        <v>84</v>
      </c>
      <c r="D81" s="3">
        <v>152.12</v>
      </c>
      <c r="E81" s="3">
        <v>331.65</v>
      </c>
      <c r="F81" s="3"/>
      <c r="G81" s="3">
        <v>243.32</v>
      </c>
      <c r="H81" s="3">
        <v>240.45</v>
      </c>
    </row>
    <row r="82" spans="3:8" ht="15">
      <c r="C82" s="3" t="s">
        <v>85</v>
      </c>
      <c r="D82" s="3">
        <v>240.45</v>
      </c>
      <c r="E82" s="3">
        <v>331.65</v>
      </c>
      <c r="F82" s="3"/>
      <c r="G82" s="3">
        <v>309.59</v>
      </c>
      <c r="H82" s="3">
        <v>262.51</v>
      </c>
    </row>
    <row r="83" spans="3:11" ht="15">
      <c r="C83" s="3" t="s">
        <v>87</v>
      </c>
      <c r="D83" s="3">
        <v>262.51</v>
      </c>
      <c r="E83" s="3">
        <v>331.65</v>
      </c>
      <c r="F83" s="3"/>
      <c r="G83" s="3">
        <v>241.84</v>
      </c>
      <c r="H83" s="3">
        <v>352.32</v>
      </c>
      <c r="J83" s="2">
        <v>1749.45</v>
      </c>
      <c r="K83" s="2" t="s">
        <v>90</v>
      </c>
    </row>
    <row r="84" spans="3:12" ht="15">
      <c r="C84" s="3" t="s">
        <v>91</v>
      </c>
      <c r="D84" s="3">
        <v>352.32</v>
      </c>
      <c r="E84" s="3">
        <v>331.65</v>
      </c>
      <c r="F84" s="3"/>
      <c r="G84" s="3">
        <v>553.47</v>
      </c>
      <c r="H84" s="3">
        <v>130.5</v>
      </c>
      <c r="J84" s="2">
        <v>331.09</v>
      </c>
      <c r="L84" s="2" t="s">
        <v>87</v>
      </c>
    </row>
    <row r="85" spans="3:8" ht="15">
      <c r="C85" s="3" t="s">
        <v>95</v>
      </c>
      <c r="D85" s="4">
        <f>H84</f>
        <v>130.5</v>
      </c>
      <c r="E85" s="4">
        <v>331.65</v>
      </c>
      <c r="F85" s="3"/>
      <c r="G85" s="4">
        <v>331.72</v>
      </c>
      <c r="H85" s="4">
        <f>D85+E85-G85</f>
        <v>130.42999999999995</v>
      </c>
    </row>
    <row r="86" ht="15">
      <c r="G86" s="2">
        <f>SUM(G76:G85)</f>
        <v>3186.0700000000006</v>
      </c>
    </row>
    <row r="87" spans="9:10" ht="15">
      <c r="I87" s="2">
        <v>2300.88</v>
      </c>
      <c r="J87" s="6">
        <f>SUM(J83:J86)</f>
        <v>2080.54</v>
      </c>
    </row>
    <row r="89" ht="15">
      <c r="I89" s="2">
        <f>G86-I87</f>
        <v>885.1900000000005</v>
      </c>
    </row>
  </sheetData>
  <sheetProtection/>
  <printOptions/>
  <pageMargins left="0.31496062992125984" right="0.11811023622047245" top="0.7480314960629921" bottom="0" header="0.31496062992125984" footer="0.31496062992125984"/>
  <pageSetup horizontalDpi="600" verticalDpi="600" orientation="portrait" paperSize="9" scale="10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P88"/>
  <sheetViews>
    <sheetView zoomScalePageLayoutView="0" workbookViewId="0" topLeftCell="A23">
      <selection activeCell="O36" sqref="O36"/>
    </sheetView>
  </sheetViews>
  <sheetFormatPr defaultColWidth="9.140625" defaultRowHeight="15"/>
  <cols>
    <col min="1" max="1" width="3.421875" style="2" customWidth="1"/>
    <col min="2" max="2" width="12.00390625" style="2" customWidth="1"/>
    <col min="3" max="3" width="11.140625" style="2" customWidth="1"/>
    <col min="4" max="4" width="13.7109375" style="2" customWidth="1"/>
    <col min="5" max="5" width="9.140625" style="2" customWidth="1"/>
    <col min="6" max="6" width="11.00390625" style="2" customWidth="1"/>
    <col min="7" max="9" width="9.140625" style="2" customWidth="1"/>
    <col min="10" max="16" width="7.421875" style="2" customWidth="1"/>
    <col min="17" max="16384" width="9.140625" style="2" customWidth="1"/>
  </cols>
  <sheetData>
    <row r="1" ht="12.75" customHeight="1"/>
    <row r="2" spans="2:5" ht="15">
      <c r="B2" s="2" t="s">
        <v>56</v>
      </c>
      <c r="D2" t="s">
        <v>101</v>
      </c>
      <c r="E2" s="2" t="s">
        <v>0</v>
      </c>
    </row>
    <row r="4" ht="1.5" customHeight="1"/>
    <row r="5" ht="15" hidden="1"/>
    <row r="6" spans="2:9" ht="15">
      <c r="B6" s="3"/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/>
    </row>
    <row r="7" spans="2:9" ht="15">
      <c r="B7" s="3"/>
      <c r="C7" s="3" t="s">
        <v>7</v>
      </c>
      <c r="D7" s="3"/>
      <c r="E7" s="3"/>
      <c r="F7" s="3" t="s">
        <v>8</v>
      </c>
      <c r="G7" s="3" t="s">
        <v>9</v>
      </c>
      <c r="H7" s="3" t="s">
        <v>10</v>
      </c>
      <c r="I7" s="3"/>
    </row>
    <row r="8" spans="2:9" ht="15">
      <c r="B8" s="1" t="s">
        <v>96</v>
      </c>
      <c r="C8" s="4">
        <v>740.36</v>
      </c>
      <c r="D8" s="4">
        <v>946.12</v>
      </c>
      <c r="E8" s="5">
        <v>1023.91</v>
      </c>
      <c r="F8" s="3"/>
      <c r="G8" s="4">
        <f>E8</f>
        <v>1023.91</v>
      </c>
      <c r="H8" s="4">
        <f>C8+D8-G8</f>
        <v>662.57</v>
      </c>
      <c r="I8" s="3"/>
    </row>
    <row r="9" spans="2:9" ht="15">
      <c r="B9" s="3" t="s">
        <v>12</v>
      </c>
      <c r="C9" s="4">
        <v>1248.16</v>
      </c>
      <c r="D9" s="4">
        <v>2310.04</v>
      </c>
      <c r="E9" s="5">
        <v>2613.91</v>
      </c>
      <c r="F9" s="3"/>
      <c r="G9" s="4">
        <f>E9</f>
        <v>2613.91</v>
      </c>
      <c r="H9" s="5">
        <f>C9+D9-G9</f>
        <v>944.29</v>
      </c>
      <c r="I9" s="3"/>
    </row>
    <row r="10" spans="2:9" ht="15">
      <c r="B10" s="3" t="s">
        <v>13</v>
      </c>
      <c r="C10" s="3"/>
      <c r="D10" s="4">
        <f>SUM(D8:D9)</f>
        <v>3256.16</v>
      </c>
      <c r="E10" s="3"/>
      <c r="F10" s="3"/>
      <c r="G10" s="4">
        <f>SUM(G8:G9)</f>
        <v>3637.8199999999997</v>
      </c>
      <c r="H10" s="3"/>
      <c r="I10" s="3"/>
    </row>
    <row r="11" ht="15">
      <c r="B11" s="2" t="s">
        <v>14</v>
      </c>
    </row>
    <row r="12" ht="7.5" customHeight="1"/>
    <row r="13" ht="8.25" customHeight="1"/>
    <row r="14" spans="3:16" ht="15">
      <c r="C14" s="3"/>
      <c r="D14" s="3" t="s">
        <v>15</v>
      </c>
      <c r="E14" s="3"/>
      <c r="F14" s="3"/>
      <c r="G14" s="3"/>
      <c r="H14" s="3"/>
      <c r="I14" s="3" t="s">
        <v>16</v>
      </c>
      <c r="J14" s="3" t="s">
        <v>17</v>
      </c>
      <c r="K14" s="3"/>
      <c r="L14" s="3"/>
      <c r="M14" s="3"/>
      <c r="N14" s="3"/>
      <c r="O14" s="3"/>
      <c r="P14" s="3"/>
    </row>
    <row r="15" spans="3:16" ht="14.25" customHeight="1">
      <c r="C15" s="3"/>
      <c r="D15" s="3"/>
      <c r="E15" s="3"/>
      <c r="F15" s="3"/>
      <c r="G15" s="3"/>
      <c r="H15" s="3"/>
      <c r="I15" s="3"/>
      <c r="J15" s="3" t="s">
        <v>18</v>
      </c>
      <c r="K15" s="3" t="s">
        <v>19</v>
      </c>
      <c r="L15" s="3" t="s">
        <v>20</v>
      </c>
      <c r="M15" s="3" t="s">
        <v>21</v>
      </c>
      <c r="N15" s="3" t="s">
        <v>22</v>
      </c>
      <c r="O15" s="3"/>
      <c r="P15" s="3"/>
    </row>
    <row r="16" spans="3:16" ht="3.75" customHeight="1" hidden="1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3:16" ht="13.5" customHeight="1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3:16" ht="0.75" customHeight="1" hidden="1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3:16" ht="15">
      <c r="C19" s="1" t="s">
        <v>102</v>
      </c>
      <c r="D19" s="1" t="s">
        <v>158</v>
      </c>
      <c r="E19" s="3"/>
      <c r="F19" s="3"/>
      <c r="G19" s="3"/>
      <c r="H19" s="3"/>
      <c r="I19" s="3">
        <v>1287.93</v>
      </c>
      <c r="J19" s="3"/>
      <c r="K19" s="3"/>
      <c r="L19" s="3"/>
      <c r="M19" s="3"/>
      <c r="N19" s="3">
        <f>SUM(N17:N18)</f>
        <v>0</v>
      </c>
      <c r="O19" s="3"/>
      <c r="P19" s="3"/>
    </row>
    <row r="20" spans="3:16" ht="15">
      <c r="C20" s="3"/>
      <c r="D20" s="1" t="s">
        <v>104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3:16" ht="14.25" customHeight="1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3:16" ht="0.75" customHeight="1" hidden="1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3:16" ht="15">
      <c r="C23" s="3"/>
      <c r="D23" s="3" t="s">
        <v>94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3:16" ht="15">
      <c r="C24" s="3"/>
      <c r="D24" s="3"/>
      <c r="E24" s="3"/>
      <c r="F24" s="4">
        <v>345.3</v>
      </c>
      <c r="G24" s="3" t="s">
        <v>68</v>
      </c>
      <c r="H24" s="3"/>
      <c r="I24" s="5">
        <f>F24*6.69</f>
        <v>2310.0570000000002</v>
      </c>
      <c r="J24" s="3"/>
      <c r="K24" s="3"/>
      <c r="L24" s="3"/>
      <c r="M24" s="3"/>
      <c r="N24" s="3"/>
      <c r="O24" s="3"/>
      <c r="P24" s="3"/>
    </row>
    <row r="25" spans="3:16" ht="1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3:16" ht="2.25" customHeight="1" hidden="1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3:16" ht="14.25" customHeight="1">
      <c r="C27" s="3"/>
      <c r="D27" s="1" t="s">
        <v>97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3:16" ht="15" hidden="1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3:16" ht="0.75" customHeight="1" hidden="1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3:16" ht="3.75" customHeight="1" hidden="1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3:16" ht="15" hidden="1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3:16" ht="0.75" customHeight="1" hidden="1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3:16" ht="15" hidden="1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3:16" ht="15" hidden="1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3:16" ht="15">
      <c r="C35" s="3"/>
      <c r="D35" s="3"/>
      <c r="E35" s="3"/>
      <c r="F35" s="3"/>
      <c r="G35" s="8" t="s">
        <v>24</v>
      </c>
      <c r="H35" s="8"/>
      <c r="I35" s="9">
        <f>SUM(I15:I34)</f>
        <v>3597.987</v>
      </c>
      <c r="J35" s="3"/>
      <c r="K35" s="3"/>
      <c r="L35" s="3"/>
      <c r="M35" s="3"/>
      <c r="N35" s="3"/>
      <c r="O35" s="3"/>
      <c r="P35" s="3"/>
    </row>
    <row r="36" spans="3:16" ht="1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8" ht="2.25" customHeight="1"/>
    <row r="39" ht="15" hidden="1"/>
    <row r="40" ht="15">
      <c r="E40" s="2" t="s">
        <v>29</v>
      </c>
    </row>
    <row r="41" ht="15">
      <c r="E41" s="2" t="s">
        <v>31</v>
      </c>
    </row>
    <row r="42" ht="15" hidden="1"/>
    <row r="43" ht="14.25" customHeight="1"/>
    <row r="44" ht="3" customHeight="1" hidden="1"/>
    <row r="45" ht="0.75" customHeight="1" hidden="1"/>
    <row r="46" ht="15" hidden="1"/>
    <row r="47" ht="9" customHeight="1"/>
    <row r="48" ht="15" hidden="1"/>
    <row r="51" spans="3:5" ht="15">
      <c r="C51" s="2" t="s">
        <v>35</v>
      </c>
      <c r="E51" s="2" t="s">
        <v>36</v>
      </c>
    </row>
    <row r="52" spans="3:6" ht="15">
      <c r="C52" s="2" t="s">
        <v>37</v>
      </c>
      <c r="D52" s="2" t="s">
        <v>66</v>
      </c>
      <c r="F52" s="2" t="str">
        <f>D2</f>
        <v>февраль  2012г</v>
      </c>
    </row>
    <row r="53" ht="15">
      <c r="C53" s="6">
        <v>345.3</v>
      </c>
    </row>
    <row r="54" spans="3:8" ht="15">
      <c r="C54" s="3" t="s">
        <v>38</v>
      </c>
      <c r="D54" s="3" t="s">
        <v>39</v>
      </c>
      <c r="E54" s="3"/>
      <c r="F54" s="3"/>
      <c r="G54" s="3" t="s">
        <v>40</v>
      </c>
      <c r="H54" s="3" t="s">
        <v>41</v>
      </c>
    </row>
    <row r="55" spans="3:8" ht="15">
      <c r="C55" s="3">
        <v>1</v>
      </c>
      <c r="D55" s="1" t="s">
        <v>98</v>
      </c>
      <c r="E55" s="3"/>
      <c r="F55" s="3"/>
      <c r="G55" s="3" t="s">
        <v>43</v>
      </c>
      <c r="H55" s="4">
        <f>D10</f>
        <v>3256.16</v>
      </c>
    </row>
    <row r="56" spans="3:8" ht="15">
      <c r="C56" s="3"/>
      <c r="D56" s="3"/>
      <c r="E56" s="3"/>
      <c r="F56" s="3"/>
      <c r="G56" s="3"/>
      <c r="H56" s="3"/>
    </row>
    <row r="57" spans="3:8" ht="15">
      <c r="C57" s="3">
        <v>2</v>
      </c>
      <c r="D57" s="1" t="s">
        <v>3</v>
      </c>
      <c r="E57" s="3"/>
      <c r="F57" s="3"/>
      <c r="G57" s="3" t="s">
        <v>43</v>
      </c>
      <c r="H57" s="5">
        <f>G10</f>
        <v>3637.8199999999997</v>
      </c>
    </row>
    <row r="58" spans="3:8" ht="15">
      <c r="C58" s="3"/>
      <c r="D58" s="3"/>
      <c r="E58" s="3"/>
      <c r="F58" s="3"/>
      <c r="G58" s="3"/>
      <c r="H58" s="3"/>
    </row>
    <row r="59" spans="3:9" ht="15">
      <c r="C59" s="8">
        <v>3</v>
      </c>
      <c r="D59" s="8" t="s">
        <v>45</v>
      </c>
      <c r="E59" s="8"/>
      <c r="F59" s="8"/>
      <c r="G59" s="8" t="s">
        <v>43</v>
      </c>
      <c r="H59" s="9">
        <f>H61+H63</f>
        <v>3597.987</v>
      </c>
      <c r="I59" s="10">
        <f>H59-I35</f>
        <v>0</v>
      </c>
    </row>
    <row r="60" spans="3:8" ht="15">
      <c r="C60" s="3"/>
      <c r="D60" s="3"/>
      <c r="E60" s="3"/>
      <c r="F60" s="3"/>
      <c r="G60" s="3"/>
      <c r="H60" s="3"/>
    </row>
    <row r="61" spans="3:8" ht="15">
      <c r="C61" s="1" t="s">
        <v>107</v>
      </c>
      <c r="D61" s="3" t="s">
        <v>69</v>
      </c>
      <c r="E61" s="3"/>
      <c r="F61" s="3"/>
      <c r="G61" s="3" t="s">
        <v>43</v>
      </c>
      <c r="H61" s="5">
        <f>I24</f>
        <v>2310.0570000000002</v>
      </c>
    </row>
    <row r="62" spans="3:8" ht="15">
      <c r="C62" s="3"/>
      <c r="D62" s="3"/>
      <c r="E62" s="3"/>
      <c r="F62" s="3"/>
      <c r="G62" s="3"/>
      <c r="H62" s="3"/>
    </row>
    <row r="63" spans="3:8" ht="15">
      <c r="C63" s="3">
        <v>5.11</v>
      </c>
      <c r="D63" s="8" t="s">
        <v>46</v>
      </c>
      <c r="E63" s="3"/>
      <c r="F63" s="3"/>
      <c r="G63" s="3" t="s">
        <v>43</v>
      </c>
      <c r="H63" s="5">
        <f>SUM(H64:H65)</f>
        <v>1287.93</v>
      </c>
    </row>
    <row r="64" spans="3:8" ht="15">
      <c r="C64" s="3"/>
      <c r="D64" s="1" t="s">
        <v>158</v>
      </c>
      <c r="E64" s="3"/>
      <c r="F64" s="3"/>
      <c r="G64" s="3"/>
      <c r="H64" s="3">
        <v>1287.93</v>
      </c>
    </row>
    <row r="65" spans="3:8" ht="15">
      <c r="C65" s="3"/>
      <c r="D65" s="1" t="s">
        <v>104</v>
      </c>
      <c r="E65" s="3"/>
      <c r="F65" s="3"/>
      <c r="G65" s="3"/>
      <c r="H65" s="3"/>
    </row>
    <row r="66" spans="3:8" ht="15">
      <c r="C66" s="3">
        <v>5</v>
      </c>
      <c r="D66" s="3" t="s">
        <v>47</v>
      </c>
      <c r="E66" s="3"/>
      <c r="F66" s="3"/>
      <c r="G66" s="3" t="s">
        <v>43</v>
      </c>
      <c r="H66" s="3"/>
    </row>
    <row r="67" spans="3:8" ht="15">
      <c r="C67" s="3"/>
      <c r="D67" s="3"/>
      <c r="E67" s="3"/>
      <c r="F67" s="3"/>
      <c r="G67" s="3" t="s">
        <v>43</v>
      </c>
      <c r="H67" s="3"/>
    </row>
    <row r="68" spans="3:8" ht="15">
      <c r="C68" s="1" t="s">
        <v>108</v>
      </c>
      <c r="D68" s="8" t="s">
        <v>49</v>
      </c>
      <c r="E68" s="3"/>
      <c r="F68" s="3"/>
      <c r="G68" s="3"/>
      <c r="H68" s="4">
        <v>1437.15</v>
      </c>
    </row>
    <row r="69" spans="3:8" ht="15">
      <c r="C69" s="3"/>
      <c r="D69" s="8" t="s">
        <v>106</v>
      </c>
      <c r="E69" s="3"/>
      <c r="F69" s="3"/>
      <c r="G69" s="3" t="s">
        <v>43</v>
      </c>
      <c r="H69" s="4">
        <v>3246.42</v>
      </c>
    </row>
    <row r="70" spans="3:8" ht="15">
      <c r="C70" s="3">
        <v>8</v>
      </c>
      <c r="D70" s="3" t="s">
        <v>51</v>
      </c>
      <c r="E70" s="3"/>
      <c r="F70" s="3"/>
      <c r="G70" s="3" t="s">
        <v>43</v>
      </c>
      <c r="H70" s="3"/>
    </row>
    <row r="71" spans="3:8" ht="15">
      <c r="C71" s="3"/>
      <c r="D71" s="3"/>
      <c r="E71" s="3"/>
      <c r="F71" s="3"/>
      <c r="G71" s="3" t="s">
        <v>43</v>
      </c>
      <c r="H71" s="3"/>
    </row>
    <row r="72" spans="3:8" ht="15">
      <c r="C72" s="3">
        <v>9</v>
      </c>
      <c r="D72" s="3" t="s">
        <v>52</v>
      </c>
      <c r="E72" s="3"/>
      <c r="F72" s="3"/>
      <c r="G72" s="3" t="s">
        <v>43</v>
      </c>
      <c r="H72" s="3"/>
    </row>
    <row r="73" spans="3:8" ht="15">
      <c r="C73" s="8">
        <v>10</v>
      </c>
      <c r="D73" s="8" t="s">
        <v>105</v>
      </c>
      <c r="E73" s="8"/>
      <c r="F73" s="8"/>
      <c r="G73" s="8" t="s">
        <v>43</v>
      </c>
      <c r="H73" s="9">
        <f>H69+H57-H59</f>
        <v>3286.2529999999997</v>
      </c>
    </row>
    <row r="74" ht="15">
      <c r="E74" s="2" t="s">
        <v>54</v>
      </c>
    </row>
    <row r="75" ht="15">
      <c r="E75" s="2" t="s">
        <v>55</v>
      </c>
    </row>
    <row r="76" spans="3:8" ht="15">
      <c r="C76" s="3"/>
      <c r="D76" s="3"/>
      <c r="E76" s="3">
        <v>331.65</v>
      </c>
      <c r="F76" s="3"/>
      <c r="G76" s="3">
        <v>129.75</v>
      </c>
      <c r="H76" s="3">
        <v>201.9</v>
      </c>
    </row>
    <row r="77" spans="3:8" ht="15">
      <c r="C77" s="3" t="s">
        <v>75</v>
      </c>
      <c r="D77" s="3">
        <v>201.9</v>
      </c>
      <c r="E77" s="3">
        <v>331.65</v>
      </c>
      <c r="F77" s="3"/>
      <c r="G77" s="3">
        <v>378.37</v>
      </c>
      <c r="H77" s="3">
        <v>155.18</v>
      </c>
    </row>
    <row r="78" spans="3:8" ht="15">
      <c r="C78" s="3" t="s">
        <v>77</v>
      </c>
      <c r="D78" s="3">
        <v>155.18</v>
      </c>
      <c r="E78" s="3">
        <v>331.65</v>
      </c>
      <c r="F78" s="3"/>
      <c r="G78" s="3">
        <v>236.54</v>
      </c>
      <c r="H78" s="3">
        <v>250.29</v>
      </c>
    </row>
    <row r="79" spans="3:8" ht="15">
      <c r="C79" s="3" t="s">
        <v>78</v>
      </c>
      <c r="D79" s="3">
        <v>250.29</v>
      </c>
      <c r="E79" s="3">
        <v>331.65</v>
      </c>
      <c r="F79" s="3"/>
      <c r="G79" s="3">
        <v>380.3</v>
      </c>
      <c r="H79" s="3">
        <v>201.64</v>
      </c>
    </row>
    <row r="80" spans="3:8" ht="15">
      <c r="C80" s="3" t="s">
        <v>80</v>
      </c>
      <c r="D80" s="3">
        <v>201.64</v>
      </c>
      <c r="E80" s="3">
        <v>331.65</v>
      </c>
      <c r="F80" s="3"/>
      <c r="G80" s="3">
        <v>381.17</v>
      </c>
      <c r="H80" s="3">
        <v>152.12</v>
      </c>
    </row>
    <row r="81" spans="3:8" ht="15">
      <c r="C81" s="3" t="s">
        <v>84</v>
      </c>
      <c r="D81" s="3">
        <v>152.12</v>
      </c>
      <c r="E81" s="3">
        <v>331.65</v>
      </c>
      <c r="F81" s="3"/>
      <c r="G81" s="3">
        <v>243.32</v>
      </c>
      <c r="H81" s="3">
        <v>240.45</v>
      </c>
    </row>
    <row r="82" spans="3:8" ht="15">
      <c r="C82" s="3" t="s">
        <v>85</v>
      </c>
      <c r="D82" s="3">
        <v>240.45</v>
      </c>
      <c r="E82" s="3">
        <v>331.65</v>
      </c>
      <c r="F82" s="3"/>
      <c r="G82" s="3">
        <v>309.59</v>
      </c>
      <c r="H82" s="3">
        <v>262.51</v>
      </c>
    </row>
    <row r="83" spans="3:11" ht="15">
      <c r="C83" s="3" t="s">
        <v>87</v>
      </c>
      <c r="D83" s="3">
        <v>262.51</v>
      </c>
      <c r="E83" s="3">
        <v>331.65</v>
      </c>
      <c r="F83" s="3"/>
      <c r="G83" s="3">
        <v>241.84</v>
      </c>
      <c r="H83" s="3">
        <v>352.32</v>
      </c>
      <c r="J83" s="2">
        <v>1749.45</v>
      </c>
      <c r="K83" s="2" t="s">
        <v>90</v>
      </c>
    </row>
    <row r="84" spans="3:12" ht="15">
      <c r="C84" s="3" t="s">
        <v>91</v>
      </c>
      <c r="D84" s="3">
        <v>352.32</v>
      </c>
      <c r="E84" s="3">
        <v>331.65</v>
      </c>
      <c r="F84" s="3"/>
      <c r="G84" s="3">
        <v>553.47</v>
      </c>
      <c r="H84" s="3">
        <v>130.5</v>
      </c>
      <c r="J84" s="2">
        <v>331.09</v>
      </c>
      <c r="L84" s="2" t="s">
        <v>87</v>
      </c>
    </row>
    <row r="85" spans="3:8" ht="15">
      <c r="C85" s="3"/>
      <c r="D85" s="3"/>
      <c r="E85" s="3"/>
      <c r="F85" s="3"/>
      <c r="G85" s="3">
        <f>SUM(G76:G84)</f>
        <v>2854.3500000000004</v>
      </c>
      <c r="H85" s="3"/>
    </row>
    <row r="86" spans="3:8" ht="15">
      <c r="C86" s="3" t="s">
        <v>95</v>
      </c>
      <c r="D86" s="4">
        <f>H84</f>
        <v>130.5</v>
      </c>
      <c r="E86" s="4">
        <v>331.65</v>
      </c>
      <c r="F86" s="3"/>
      <c r="G86" s="4">
        <v>331.72</v>
      </c>
      <c r="H86" s="4">
        <f>D86+E86-G86</f>
        <v>130.42999999999995</v>
      </c>
    </row>
    <row r="87" spans="3:8" ht="15">
      <c r="C87" s="1" t="s">
        <v>100</v>
      </c>
      <c r="D87" s="3">
        <v>130.43</v>
      </c>
      <c r="E87" s="3">
        <v>331.65</v>
      </c>
      <c r="F87" s="3"/>
      <c r="G87" s="3">
        <v>331.62</v>
      </c>
      <c r="H87" s="3">
        <v>130.46</v>
      </c>
    </row>
    <row r="88" spans="9:10" ht="15">
      <c r="I88" s="2">
        <v>2300.88</v>
      </c>
      <c r="J88" s="6">
        <f>SUM(J83:J87)</f>
        <v>2080.54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P81"/>
  <sheetViews>
    <sheetView zoomScalePageLayoutView="0" workbookViewId="0" topLeftCell="A1">
      <selection activeCell="O36" sqref="O36"/>
    </sheetView>
  </sheetViews>
  <sheetFormatPr defaultColWidth="9.140625" defaultRowHeight="15"/>
  <cols>
    <col min="1" max="1" width="3.421875" style="2" customWidth="1"/>
    <col min="2" max="2" width="12.00390625" style="2" customWidth="1"/>
    <col min="3" max="3" width="11.140625" style="2" customWidth="1"/>
    <col min="4" max="4" width="13.7109375" style="2" customWidth="1"/>
    <col min="5" max="5" width="9.140625" style="2" customWidth="1"/>
    <col min="6" max="6" width="11.00390625" style="2" customWidth="1"/>
    <col min="7" max="9" width="9.140625" style="2" customWidth="1"/>
    <col min="10" max="16" width="7.421875" style="2" customWidth="1"/>
    <col min="17" max="16384" width="9.140625" style="2" customWidth="1"/>
  </cols>
  <sheetData>
    <row r="1" ht="12.75" customHeight="1"/>
    <row r="2" spans="2:5" ht="15">
      <c r="B2" s="2" t="s">
        <v>56</v>
      </c>
      <c r="D2" t="s">
        <v>111</v>
      </c>
      <c r="E2" s="2" t="s">
        <v>0</v>
      </c>
    </row>
    <row r="4" ht="1.5" customHeight="1"/>
    <row r="5" ht="15" hidden="1"/>
    <row r="6" spans="2:9" ht="15">
      <c r="B6" s="3"/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/>
    </row>
    <row r="7" spans="2:9" ht="15">
      <c r="B7" s="3"/>
      <c r="C7" s="3" t="s">
        <v>7</v>
      </c>
      <c r="D7" s="3"/>
      <c r="E7" s="3"/>
      <c r="F7" s="3" t="s">
        <v>8</v>
      </c>
      <c r="G7" s="3" t="s">
        <v>9</v>
      </c>
      <c r="H7" s="3" t="s">
        <v>10</v>
      </c>
      <c r="I7" s="3"/>
    </row>
    <row r="8" spans="2:9" ht="15">
      <c r="B8" s="1" t="s">
        <v>96</v>
      </c>
      <c r="C8" s="4">
        <v>662.57</v>
      </c>
      <c r="D8" s="4">
        <v>946.12</v>
      </c>
      <c r="E8" s="5">
        <v>867.22</v>
      </c>
      <c r="F8" s="3"/>
      <c r="G8" s="4">
        <f>E8</f>
        <v>867.22</v>
      </c>
      <c r="H8" s="4">
        <f>C8+D8-G8</f>
        <v>741.47</v>
      </c>
      <c r="I8" s="3"/>
    </row>
    <row r="9" spans="2:9" ht="15">
      <c r="B9" s="3" t="s">
        <v>12</v>
      </c>
      <c r="C9" s="4">
        <v>944.29</v>
      </c>
      <c r="D9" s="4">
        <v>2310.04</v>
      </c>
      <c r="E9" s="5">
        <v>2093.07</v>
      </c>
      <c r="F9" s="3"/>
      <c r="G9" s="4">
        <f>E9</f>
        <v>2093.07</v>
      </c>
      <c r="H9" s="5">
        <f>C9+D9-G9</f>
        <v>1161.2599999999998</v>
      </c>
      <c r="I9" s="3"/>
    </row>
    <row r="10" spans="2:9" ht="15">
      <c r="B10" s="3" t="s">
        <v>13</v>
      </c>
      <c r="C10" s="3"/>
      <c r="D10" s="4">
        <f>SUM(D8:D9)</f>
        <v>3256.16</v>
      </c>
      <c r="E10" s="3"/>
      <c r="F10" s="3"/>
      <c r="G10" s="4">
        <f>SUM(G8:G9)</f>
        <v>2960.29</v>
      </c>
      <c r="H10" s="3"/>
      <c r="I10" s="3"/>
    </row>
    <row r="11" ht="15">
      <c r="B11" s="2" t="s">
        <v>14</v>
      </c>
    </row>
    <row r="12" ht="7.5" customHeight="1"/>
    <row r="13" ht="8.25" customHeight="1"/>
    <row r="14" spans="3:16" ht="15">
      <c r="C14" s="3"/>
      <c r="D14" s="3" t="s">
        <v>15</v>
      </c>
      <c r="E14" s="3"/>
      <c r="F14" s="3"/>
      <c r="G14" s="3"/>
      <c r="H14" s="3"/>
      <c r="I14" s="3" t="s">
        <v>16</v>
      </c>
      <c r="J14" s="3" t="s">
        <v>17</v>
      </c>
      <c r="K14" s="3"/>
      <c r="L14" s="3"/>
      <c r="M14" s="3"/>
      <c r="N14" s="3"/>
      <c r="O14" s="3"/>
      <c r="P14" s="3"/>
    </row>
    <row r="15" spans="3:16" ht="14.25" customHeight="1">
      <c r="C15" s="3"/>
      <c r="D15" s="3"/>
      <c r="E15" s="3"/>
      <c r="F15" s="3"/>
      <c r="G15" s="3"/>
      <c r="H15" s="3"/>
      <c r="I15" s="3"/>
      <c r="J15" s="3" t="s">
        <v>18</v>
      </c>
      <c r="K15" s="3" t="s">
        <v>19</v>
      </c>
      <c r="L15" s="3" t="s">
        <v>20</v>
      </c>
      <c r="M15" s="3" t="s">
        <v>21</v>
      </c>
      <c r="N15" s="3" t="s">
        <v>22</v>
      </c>
      <c r="O15" s="3"/>
      <c r="P15" s="3"/>
    </row>
    <row r="16" spans="3:16" ht="3.75" customHeight="1" hidden="1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3:16" ht="13.5" customHeight="1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3:16" ht="0.75" customHeight="1" hidden="1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3:16" ht="15">
      <c r="C19" s="1"/>
      <c r="D19" s="1"/>
      <c r="E19" s="3"/>
      <c r="F19" s="3"/>
      <c r="G19" s="3"/>
      <c r="H19" s="3"/>
      <c r="I19" s="3"/>
      <c r="J19" s="3"/>
      <c r="K19" s="3"/>
      <c r="L19" s="3"/>
      <c r="M19" s="3"/>
      <c r="N19" s="3">
        <f>SUM(N17:N18)</f>
        <v>0</v>
      </c>
      <c r="O19" s="3"/>
      <c r="P19" s="3"/>
    </row>
    <row r="20" spans="3:16" ht="15">
      <c r="C20" s="3"/>
      <c r="D20" s="1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3:16" ht="14.25" customHeight="1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3:16" ht="0.75" customHeight="1" hidden="1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3:16" ht="15">
      <c r="C23" s="3"/>
      <c r="D23" s="3" t="s">
        <v>94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3:16" ht="15">
      <c r="C24" s="3"/>
      <c r="D24" s="3"/>
      <c r="E24" s="3"/>
      <c r="F24" s="4">
        <v>345.3</v>
      </c>
      <c r="G24" s="3" t="s">
        <v>68</v>
      </c>
      <c r="H24" s="3"/>
      <c r="I24" s="5">
        <f>F24*6.69</f>
        <v>2310.0570000000002</v>
      </c>
      <c r="J24" s="3"/>
      <c r="K24" s="3"/>
      <c r="L24" s="3"/>
      <c r="M24" s="3"/>
      <c r="N24" s="3"/>
      <c r="O24" s="3"/>
      <c r="P24" s="3"/>
    </row>
    <row r="25" spans="3:16" ht="1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3:16" ht="2.25" customHeight="1" hidden="1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3:16" ht="14.25" customHeight="1">
      <c r="C27" s="3"/>
      <c r="D27" s="1" t="s">
        <v>97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3:16" ht="15" hidden="1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3:16" ht="0.75" customHeight="1" hidden="1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3:16" ht="3.75" customHeight="1" hidden="1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3:16" ht="15" hidden="1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3:16" ht="0.75" customHeight="1" hidden="1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3:16" ht="15" hidden="1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3:16" ht="15" hidden="1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3:16" ht="15">
      <c r="C35" s="3"/>
      <c r="D35" s="3"/>
      <c r="E35" s="3"/>
      <c r="F35" s="3"/>
      <c r="G35" s="8" t="s">
        <v>24</v>
      </c>
      <c r="H35" s="8"/>
      <c r="I35" s="9">
        <f>SUM(I15:I34)</f>
        <v>2310.0570000000002</v>
      </c>
      <c r="J35" s="3"/>
      <c r="K35" s="3"/>
      <c r="L35" s="3"/>
      <c r="M35" s="3"/>
      <c r="N35" s="3"/>
      <c r="O35" s="3"/>
      <c r="P35" s="3"/>
    </row>
    <row r="36" spans="3:16" ht="1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8" ht="2.25" customHeight="1"/>
    <row r="39" ht="15" hidden="1"/>
    <row r="40" ht="15">
      <c r="E40" s="2" t="s">
        <v>29</v>
      </c>
    </row>
    <row r="41" ht="15">
      <c r="E41" s="2" t="s">
        <v>31</v>
      </c>
    </row>
    <row r="42" ht="15" hidden="1"/>
    <row r="43" ht="14.25" customHeight="1"/>
    <row r="44" ht="3" customHeight="1" hidden="1"/>
    <row r="45" ht="0.75" customHeight="1" hidden="1"/>
    <row r="46" ht="15" hidden="1"/>
    <row r="47" ht="9" customHeight="1"/>
    <row r="48" ht="15" hidden="1"/>
    <row r="51" spans="3:5" ht="15">
      <c r="C51" s="2" t="s">
        <v>35</v>
      </c>
      <c r="E51" s="2" t="s">
        <v>36</v>
      </c>
    </row>
    <row r="52" spans="3:6" ht="15">
      <c r="C52" s="2" t="s">
        <v>37</v>
      </c>
      <c r="D52" s="2" t="s">
        <v>66</v>
      </c>
      <c r="F52" s="2" t="str">
        <f>D2</f>
        <v>март  2012г</v>
      </c>
    </row>
    <row r="53" ht="15">
      <c r="C53" s="6">
        <v>345.3</v>
      </c>
    </row>
    <row r="54" spans="3:8" ht="15">
      <c r="C54" s="3" t="s">
        <v>38</v>
      </c>
      <c r="D54" s="3" t="s">
        <v>39</v>
      </c>
      <c r="E54" s="3"/>
      <c r="F54" s="3"/>
      <c r="G54" s="3" t="s">
        <v>40</v>
      </c>
      <c r="H54" s="3" t="s">
        <v>41</v>
      </c>
    </row>
    <row r="55" spans="3:8" ht="15">
      <c r="C55" s="3">
        <v>1</v>
      </c>
      <c r="D55" s="8" t="s">
        <v>98</v>
      </c>
      <c r="E55" s="3"/>
      <c r="F55" s="3"/>
      <c r="G55" s="3" t="s">
        <v>43</v>
      </c>
      <c r="H55" s="4">
        <f>D10</f>
        <v>3256.16</v>
      </c>
    </row>
    <row r="56" spans="3:8" ht="15">
      <c r="C56" s="3"/>
      <c r="D56" s="3"/>
      <c r="E56" s="3"/>
      <c r="F56" s="3"/>
      <c r="G56" s="3"/>
      <c r="H56" s="3"/>
    </row>
    <row r="57" spans="3:8" ht="15">
      <c r="C57" s="3">
        <v>2</v>
      </c>
      <c r="D57" s="8" t="s">
        <v>3</v>
      </c>
      <c r="E57" s="3"/>
      <c r="F57" s="3"/>
      <c r="G57" s="3" t="s">
        <v>43</v>
      </c>
      <c r="H57" s="5">
        <v>2960.29</v>
      </c>
    </row>
    <row r="58" spans="3:8" ht="15">
      <c r="C58" s="3"/>
      <c r="D58" s="3"/>
      <c r="E58" s="3"/>
      <c r="F58" s="3"/>
      <c r="G58" s="3"/>
      <c r="H58" s="3"/>
    </row>
    <row r="59" spans="3:9" ht="15">
      <c r="C59" s="8">
        <v>3</v>
      </c>
      <c r="D59" s="8" t="s">
        <v>45</v>
      </c>
      <c r="E59" s="8"/>
      <c r="F59" s="8"/>
      <c r="G59" s="8" t="s">
        <v>43</v>
      </c>
      <c r="H59" s="9">
        <v>2310.06</v>
      </c>
      <c r="I59" s="10">
        <f>H59-I35</f>
        <v>0.0029999999997016857</v>
      </c>
    </row>
    <row r="60" spans="3:8" ht="15">
      <c r="C60" s="3"/>
      <c r="D60" s="3"/>
      <c r="E60" s="3"/>
      <c r="F60" s="3"/>
      <c r="G60" s="3"/>
      <c r="H60" s="3"/>
    </row>
    <row r="61" spans="3:8" ht="15">
      <c r="C61" s="1" t="s">
        <v>107</v>
      </c>
      <c r="D61" s="3" t="s">
        <v>69</v>
      </c>
      <c r="E61" s="3"/>
      <c r="F61" s="3"/>
      <c r="G61" s="3" t="s">
        <v>43</v>
      </c>
      <c r="H61" s="5">
        <f>I24</f>
        <v>2310.0570000000002</v>
      </c>
    </row>
    <row r="62" spans="3:8" ht="15">
      <c r="C62" s="3"/>
      <c r="D62" s="3"/>
      <c r="E62" s="3"/>
      <c r="F62" s="3"/>
      <c r="G62" s="3"/>
      <c r="H62" s="3"/>
    </row>
    <row r="63" spans="3:8" ht="15">
      <c r="C63" s="3">
        <v>5.11</v>
      </c>
      <c r="D63" s="8" t="s">
        <v>46</v>
      </c>
      <c r="E63" s="3"/>
      <c r="F63" s="3"/>
      <c r="G63" s="3" t="s">
        <v>43</v>
      </c>
      <c r="H63" s="5">
        <f>SUM(H64:H65)</f>
        <v>1287.93</v>
      </c>
    </row>
    <row r="64" spans="3:8" ht="15">
      <c r="C64" s="3"/>
      <c r="D64" s="1" t="s">
        <v>103</v>
      </c>
      <c r="E64" s="3"/>
      <c r="F64" s="3"/>
      <c r="G64" s="3"/>
      <c r="H64" s="3">
        <v>1287.93</v>
      </c>
    </row>
    <row r="65" spans="3:8" ht="15">
      <c r="C65" s="3"/>
      <c r="D65" s="1" t="s">
        <v>104</v>
      </c>
      <c r="E65" s="3"/>
      <c r="F65" s="3"/>
      <c r="G65" s="3"/>
      <c r="H65" s="3"/>
    </row>
    <row r="66" spans="3:8" ht="15">
      <c r="C66" s="3">
        <v>5</v>
      </c>
      <c r="D66" s="3" t="s">
        <v>47</v>
      </c>
      <c r="E66" s="3"/>
      <c r="F66" s="3"/>
      <c r="G66" s="3" t="s">
        <v>43</v>
      </c>
      <c r="H66" s="3"/>
    </row>
    <row r="67" spans="3:8" ht="15">
      <c r="C67" s="3"/>
      <c r="D67" s="3"/>
      <c r="E67" s="3"/>
      <c r="F67" s="3"/>
      <c r="G67" s="3" t="s">
        <v>43</v>
      </c>
      <c r="H67" s="3"/>
    </row>
    <row r="68" spans="3:8" ht="15">
      <c r="C68" s="1" t="s">
        <v>108</v>
      </c>
      <c r="D68" s="8" t="s">
        <v>49</v>
      </c>
      <c r="E68" s="3"/>
      <c r="F68" s="3"/>
      <c r="G68" s="3"/>
      <c r="H68" s="4">
        <v>1768.77</v>
      </c>
    </row>
    <row r="69" spans="3:8" ht="15">
      <c r="C69" s="3"/>
      <c r="D69" s="8" t="s">
        <v>106</v>
      </c>
      <c r="E69" s="3"/>
      <c r="F69" s="3"/>
      <c r="G69" s="3" t="s">
        <v>43</v>
      </c>
      <c r="H69" s="4">
        <v>3286.25</v>
      </c>
    </row>
    <row r="70" spans="3:8" ht="15">
      <c r="C70" s="3">
        <v>8</v>
      </c>
      <c r="D70" s="3" t="s">
        <v>51</v>
      </c>
      <c r="E70" s="3"/>
      <c r="F70" s="3"/>
      <c r="G70" s="3" t="s">
        <v>43</v>
      </c>
      <c r="H70" s="3"/>
    </row>
    <row r="71" spans="3:8" ht="15">
      <c r="C71" s="3"/>
      <c r="D71" s="3"/>
      <c r="E71" s="3"/>
      <c r="F71" s="3"/>
      <c r="G71" s="3" t="s">
        <v>43</v>
      </c>
      <c r="H71" s="3"/>
    </row>
    <row r="72" spans="3:8" ht="15">
      <c r="C72" s="3">
        <v>9</v>
      </c>
      <c r="D72" s="3" t="s">
        <v>52</v>
      </c>
      <c r="E72" s="3"/>
      <c r="F72" s="3"/>
      <c r="G72" s="3" t="s">
        <v>43</v>
      </c>
      <c r="H72" s="3"/>
    </row>
    <row r="73" spans="3:8" ht="15">
      <c r="C73" s="8">
        <v>10</v>
      </c>
      <c r="D73" s="8" t="s">
        <v>105</v>
      </c>
      <c r="E73" s="8"/>
      <c r="F73" s="8"/>
      <c r="G73" s="8" t="s">
        <v>43</v>
      </c>
      <c r="H73" s="9">
        <f>H69+H57-H59</f>
        <v>3936.48</v>
      </c>
    </row>
    <row r="74" ht="15">
      <c r="E74" s="2" t="s">
        <v>54</v>
      </c>
    </row>
    <row r="75" ht="15">
      <c r="E75" s="2" t="s">
        <v>55</v>
      </c>
    </row>
    <row r="76" spans="3:8" ht="15">
      <c r="C76" s="3"/>
      <c r="D76" s="3"/>
      <c r="E76" s="3">
        <v>331.65</v>
      </c>
      <c r="F76" s="3"/>
      <c r="G76" s="3">
        <v>129.75</v>
      </c>
      <c r="H76" s="3">
        <v>201.9</v>
      </c>
    </row>
    <row r="77" spans="3:8" ht="15">
      <c r="C77" s="3" t="s">
        <v>95</v>
      </c>
      <c r="D77" s="4" t="e">
        <f>#REF!</f>
        <v>#REF!</v>
      </c>
      <c r="E77" s="4">
        <v>331.65</v>
      </c>
      <c r="F77" s="3"/>
      <c r="G77" s="4">
        <v>331.72</v>
      </c>
      <c r="H77" s="4" t="e">
        <f>D77+E77-G77</f>
        <v>#REF!</v>
      </c>
    </row>
    <row r="78" spans="3:8" ht="15">
      <c r="C78" s="1" t="s">
        <v>100</v>
      </c>
      <c r="D78" s="3">
        <v>130.43</v>
      </c>
      <c r="E78" s="3">
        <v>331.65</v>
      </c>
      <c r="F78" s="3"/>
      <c r="G78" s="3">
        <v>331.62</v>
      </c>
      <c r="H78" s="3">
        <v>130.46</v>
      </c>
    </row>
    <row r="79" spans="3:10" ht="15">
      <c r="C79" s="1" t="s">
        <v>112</v>
      </c>
      <c r="D79" s="3">
        <v>130.46</v>
      </c>
      <c r="E79" s="3">
        <v>331.65</v>
      </c>
      <c r="F79" s="3"/>
      <c r="G79" s="3">
        <v>331.62</v>
      </c>
      <c r="H79" s="3">
        <v>130.49</v>
      </c>
      <c r="I79" s="2">
        <v>2300.88</v>
      </c>
      <c r="J79" s="6">
        <f>SUM(J77:J78)</f>
        <v>0</v>
      </c>
    </row>
    <row r="80" spans="12:13" ht="15">
      <c r="L80" s="2">
        <v>1749.45</v>
      </c>
      <c r="M80" s="2" t="s">
        <v>90</v>
      </c>
    </row>
    <row r="81" spans="12:14" ht="15">
      <c r="L81" s="2">
        <v>331.09</v>
      </c>
      <c r="N81" s="2" t="s">
        <v>87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1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P81"/>
  <sheetViews>
    <sheetView zoomScalePageLayoutView="0" workbookViewId="0" topLeftCell="A1">
      <selection activeCell="O36" sqref="O36"/>
    </sheetView>
  </sheetViews>
  <sheetFormatPr defaultColWidth="9.140625" defaultRowHeight="15"/>
  <cols>
    <col min="1" max="1" width="3.421875" style="2" customWidth="1"/>
    <col min="2" max="2" width="12.00390625" style="2" customWidth="1"/>
    <col min="3" max="3" width="11.140625" style="2" customWidth="1"/>
    <col min="4" max="4" width="13.7109375" style="2" customWidth="1"/>
    <col min="5" max="5" width="9.140625" style="2" customWidth="1"/>
    <col min="6" max="6" width="11.00390625" style="2" customWidth="1"/>
    <col min="7" max="7" width="9.140625" style="2" customWidth="1"/>
    <col min="8" max="8" width="10.8515625" style="2" customWidth="1"/>
    <col min="9" max="9" width="9.140625" style="2" customWidth="1"/>
    <col min="10" max="16" width="7.421875" style="2" customWidth="1"/>
    <col min="17" max="16384" width="9.140625" style="2" customWidth="1"/>
  </cols>
  <sheetData>
    <row r="1" ht="12.75" customHeight="1"/>
    <row r="2" spans="2:5" ht="15">
      <c r="B2" s="2" t="s">
        <v>56</v>
      </c>
      <c r="D2" t="s">
        <v>113</v>
      </c>
      <c r="E2" s="2" t="s">
        <v>0</v>
      </c>
    </row>
    <row r="4" ht="1.5" customHeight="1"/>
    <row r="5" ht="15" hidden="1"/>
    <row r="6" spans="2:9" ht="15">
      <c r="B6" s="3"/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/>
    </row>
    <row r="7" spans="2:9" ht="15">
      <c r="B7" s="3"/>
      <c r="C7" s="3" t="s">
        <v>7</v>
      </c>
      <c r="D7" s="3"/>
      <c r="E7" s="3"/>
      <c r="F7" s="3" t="s">
        <v>8</v>
      </c>
      <c r="G7" s="3" t="s">
        <v>9</v>
      </c>
      <c r="H7" s="3" t="s">
        <v>10</v>
      </c>
      <c r="I7" s="3"/>
    </row>
    <row r="8" spans="2:9" ht="15">
      <c r="B8" s="1" t="s">
        <v>96</v>
      </c>
      <c r="C8" s="4">
        <v>741.47</v>
      </c>
      <c r="D8" s="4">
        <v>946.13</v>
      </c>
      <c r="E8" s="5">
        <v>1027.29</v>
      </c>
      <c r="F8" s="3"/>
      <c r="G8" s="4">
        <f>E8</f>
        <v>1027.29</v>
      </c>
      <c r="H8" s="4">
        <f>C8+D8-G8</f>
        <v>660.31</v>
      </c>
      <c r="I8" s="3"/>
    </row>
    <row r="9" spans="2:9" ht="15">
      <c r="B9" s="3" t="s">
        <v>12</v>
      </c>
      <c r="C9" s="4">
        <v>1161.26</v>
      </c>
      <c r="D9" s="4">
        <v>2310.05</v>
      </c>
      <c r="E9" s="5">
        <v>2530.5</v>
      </c>
      <c r="F9" s="3"/>
      <c r="G9" s="4">
        <f>E9</f>
        <v>2530.5</v>
      </c>
      <c r="H9" s="5">
        <f>C9+D9-G9</f>
        <v>940.8100000000004</v>
      </c>
      <c r="I9" s="3"/>
    </row>
    <row r="10" spans="2:9" ht="15">
      <c r="B10" s="3" t="s">
        <v>13</v>
      </c>
      <c r="C10" s="3"/>
      <c r="D10" s="4">
        <f>SUM(D8:D9)</f>
        <v>3256.1800000000003</v>
      </c>
      <c r="E10" s="3"/>
      <c r="F10" s="3"/>
      <c r="G10" s="4">
        <f>SUM(G8:G9)</f>
        <v>3557.79</v>
      </c>
      <c r="H10" s="3"/>
      <c r="I10" s="3"/>
    </row>
    <row r="11" ht="15">
      <c r="B11" s="2" t="s">
        <v>14</v>
      </c>
    </row>
    <row r="12" ht="7.5" customHeight="1"/>
    <row r="13" ht="8.25" customHeight="1"/>
    <row r="14" spans="3:16" ht="15">
      <c r="C14" s="3"/>
      <c r="D14" s="3" t="s">
        <v>15</v>
      </c>
      <c r="E14" s="3"/>
      <c r="F14" s="3"/>
      <c r="G14" s="3"/>
      <c r="H14" s="3"/>
      <c r="I14" s="3" t="s">
        <v>16</v>
      </c>
      <c r="J14" s="3" t="s">
        <v>17</v>
      </c>
      <c r="K14" s="3"/>
      <c r="L14" s="3"/>
      <c r="M14" s="3"/>
      <c r="N14" s="3"/>
      <c r="O14" s="3"/>
      <c r="P14" s="3"/>
    </row>
    <row r="15" spans="3:16" ht="14.25" customHeight="1">
      <c r="C15" s="3"/>
      <c r="D15" s="3"/>
      <c r="E15" s="3"/>
      <c r="F15" s="3"/>
      <c r="G15" s="3"/>
      <c r="H15" s="3"/>
      <c r="I15" s="3"/>
      <c r="J15" s="3" t="s">
        <v>18</v>
      </c>
      <c r="K15" s="3" t="s">
        <v>19</v>
      </c>
      <c r="L15" s="3" t="s">
        <v>20</v>
      </c>
      <c r="M15" s="3" t="s">
        <v>21</v>
      </c>
      <c r="N15" s="3" t="s">
        <v>22</v>
      </c>
      <c r="O15" s="3"/>
      <c r="P15" s="3"/>
    </row>
    <row r="16" spans="3:16" ht="3.75" customHeight="1" hidden="1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3:16" ht="13.5" customHeight="1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3:16" ht="0.75" customHeight="1" hidden="1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3:16" ht="15">
      <c r="C19" s="1"/>
      <c r="D19" s="1"/>
      <c r="E19" s="3"/>
      <c r="F19" s="3"/>
      <c r="G19" s="3"/>
      <c r="H19" s="3"/>
      <c r="I19" s="3"/>
      <c r="J19" s="3"/>
      <c r="K19" s="3"/>
      <c r="L19" s="3"/>
      <c r="M19" s="3"/>
      <c r="N19" s="3">
        <f>SUM(N17:N18)</f>
        <v>0</v>
      </c>
      <c r="O19" s="3"/>
      <c r="P19" s="3"/>
    </row>
    <row r="20" spans="3:16" ht="15">
      <c r="C20" s="3"/>
      <c r="D20" s="1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3:16" ht="14.25" customHeight="1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3:16" ht="0.75" customHeight="1" hidden="1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3:16" ht="15">
      <c r="C23" s="3"/>
      <c r="D23" s="3" t="s">
        <v>94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3:16" ht="15">
      <c r="C24" s="3"/>
      <c r="D24" s="3"/>
      <c r="E24" s="3"/>
      <c r="F24" s="4">
        <v>345.3</v>
      </c>
      <c r="G24" s="3" t="s">
        <v>68</v>
      </c>
      <c r="H24" s="3"/>
      <c r="I24" s="5">
        <f>F24*6.69</f>
        <v>2310.0570000000002</v>
      </c>
      <c r="J24" s="3"/>
      <c r="K24" s="3"/>
      <c r="L24" s="3"/>
      <c r="M24" s="3"/>
      <c r="N24" s="3"/>
      <c r="O24" s="3"/>
      <c r="P24" s="3"/>
    </row>
    <row r="25" spans="3:16" ht="1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3:16" ht="2.25" customHeight="1" hidden="1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3:16" ht="14.25" customHeight="1">
      <c r="C27" s="3"/>
      <c r="D27" s="1" t="s">
        <v>97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3:16" ht="15" hidden="1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3:16" ht="0.75" customHeight="1" hidden="1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3:16" ht="3.75" customHeight="1" hidden="1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3:16" ht="15" hidden="1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3:16" ht="0.75" customHeight="1" hidden="1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3:16" ht="15" hidden="1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3:16" ht="15" hidden="1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3:16" ht="15">
      <c r="C35" s="3"/>
      <c r="D35" s="3"/>
      <c r="E35" s="3"/>
      <c r="F35" s="3"/>
      <c r="G35" s="8" t="s">
        <v>24</v>
      </c>
      <c r="H35" s="8"/>
      <c r="I35" s="9">
        <f>SUM(I15:I34)</f>
        <v>2310.0570000000002</v>
      </c>
      <c r="J35" s="3"/>
      <c r="K35" s="3"/>
      <c r="L35" s="3"/>
      <c r="M35" s="3"/>
      <c r="N35" s="3"/>
      <c r="O35" s="3"/>
      <c r="P35" s="3"/>
    </row>
    <row r="36" spans="3:16" ht="1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8" ht="2.25" customHeight="1"/>
    <row r="39" ht="15" hidden="1"/>
    <row r="40" ht="15">
      <c r="E40" s="2" t="s">
        <v>29</v>
      </c>
    </row>
    <row r="41" ht="15">
      <c r="E41" s="2" t="s">
        <v>31</v>
      </c>
    </row>
    <row r="42" ht="15" hidden="1"/>
    <row r="43" ht="14.25" customHeight="1"/>
    <row r="44" ht="3" customHeight="1" hidden="1"/>
    <row r="45" ht="0.75" customHeight="1" hidden="1"/>
    <row r="46" ht="15" hidden="1"/>
    <row r="47" ht="9" customHeight="1"/>
    <row r="48" ht="15" hidden="1"/>
    <row r="51" spans="3:8" ht="15">
      <c r="C51" s="11" t="s">
        <v>35</v>
      </c>
      <c r="D51" s="11"/>
      <c r="E51" s="11" t="s">
        <v>36</v>
      </c>
      <c r="F51" s="11"/>
      <c r="G51" s="11"/>
      <c r="H51" s="11"/>
    </row>
    <row r="52" spans="3:8" ht="15">
      <c r="C52" s="11" t="s">
        <v>37</v>
      </c>
      <c r="D52" s="11" t="s">
        <v>66</v>
      </c>
      <c r="E52" s="11"/>
      <c r="F52" s="11" t="str">
        <f>D2</f>
        <v>апрель 2012г</v>
      </c>
      <c r="G52" s="11"/>
      <c r="H52" s="11"/>
    </row>
    <row r="53" ht="15">
      <c r="C53" s="6">
        <v>345.3</v>
      </c>
    </row>
    <row r="54" spans="3:8" ht="15">
      <c r="C54" s="3" t="s">
        <v>38</v>
      </c>
      <c r="D54" s="3" t="s">
        <v>39</v>
      </c>
      <c r="E54" s="3"/>
      <c r="F54" s="3"/>
      <c r="G54" s="3" t="s">
        <v>40</v>
      </c>
      <c r="H54" s="3" t="s">
        <v>41</v>
      </c>
    </row>
    <row r="55" spans="3:8" ht="15">
      <c r="C55" s="3">
        <v>1</v>
      </c>
      <c r="D55" s="8" t="s">
        <v>98</v>
      </c>
      <c r="E55" s="3"/>
      <c r="F55" s="3"/>
      <c r="G55" s="3" t="s">
        <v>43</v>
      </c>
      <c r="H55" s="4">
        <f>D10</f>
        <v>3256.1800000000003</v>
      </c>
    </row>
    <row r="56" spans="3:8" ht="15">
      <c r="C56" s="3"/>
      <c r="D56" s="3"/>
      <c r="E56" s="3"/>
      <c r="F56" s="3"/>
      <c r="G56" s="3"/>
      <c r="H56" s="3"/>
    </row>
    <row r="57" spans="3:8" ht="15">
      <c r="C57" s="3">
        <v>2</v>
      </c>
      <c r="D57" s="8" t="s">
        <v>3</v>
      </c>
      <c r="E57" s="3"/>
      <c r="F57" s="3"/>
      <c r="G57" s="3" t="s">
        <v>43</v>
      </c>
      <c r="H57" s="5">
        <v>3557.79</v>
      </c>
    </row>
    <row r="58" spans="3:8" ht="15">
      <c r="C58" s="3"/>
      <c r="D58" s="3"/>
      <c r="E58" s="3"/>
      <c r="F58" s="3"/>
      <c r="G58" s="3"/>
      <c r="H58" s="3"/>
    </row>
    <row r="59" spans="3:9" ht="15">
      <c r="C59" s="8">
        <v>3</v>
      </c>
      <c r="D59" s="8" t="s">
        <v>45</v>
      </c>
      <c r="E59" s="8"/>
      <c r="F59" s="8"/>
      <c r="G59" s="8" t="s">
        <v>43</v>
      </c>
      <c r="H59" s="9">
        <v>2310.06</v>
      </c>
      <c r="I59" s="10">
        <f>H59-I35</f>
        <v>0.0029999999997016857</v>
      </c>
    </row>
    <row r="60" spans="3:8" ht="15">
      <c r="C60" s="3"/>
      <c r="D60" s="3"/>
      <c r="E60" s="3"/>
      <c r="F60" s="3"/>
      <c r="G60" s="3"/>
      <c r="H60" s="3"/>
    </row>
    <row r="61" spans="3:8" ht="15">
      <c r="C61" s="1" t="s">
        <v>107</v>
      </c>
      <c r="D61" s="3" t="s">
        <v>69</v>
      </c>
      <c r="E61" s="3"/>
      <c r="F61" s="3"/>
      <c r="G61" s="3" t="s">
        <v>43</v>
      </c>
      <c r="H61" s="5">
        <f>I24</f>
        <v>2310.0570000000002</v>
      </c>
    </row>
    <row r="62" spans="3:8" ht="15">
      <c r="C62" s="3"/>
      <c r="D62" s="3"/>
      <c r="E62" s="3"/>
      <c r="F62" s="3"/>
      <c r="G62" s="3"/>
      <c r="H62" s="3"/>
    </row>
    <row r="63" spans="3:8" ht="15">
      <c r="C63" s="3">
        <v>5.11</v>
      </c>
      <c r="D63" s="8" t="s">
        <v>46</v>
      </c>
      <c r="E63" s="3"/>
      <c r="F63" s="3"/>
      <c r="G63" s="3" t="s">
        <v>43</v>
      </c>
      <c r="H63" s="5">
        <f>SUM(H64:H65)</f>
        <v>1287.93</v>
      </c>
    </row>
    <row r="64" spans="3:8" ht="15">
      <c r="C64" s="3"/>
      <c r="D64" s="1" t="s">
        <v>103</v>
      </c>
      <c r="E64" s="3"/>
      <c r="F64" s="3"/>
      <c r="G64" s="3"/>
      <c r="H64" s="3">
        <v>1287.93</v>
      </c>
    </row>
    <row r="65" spans="3:8" ht="15">
      <c r="C65" s="3"/>
      <c r="D65" s="1" t="s">
        <v>104</v>
      </c>
      <c r="E65" s="3"/>
      <c r="F65" s="3"/>
      <c r="G65" s="3"/>
      <c r="H65" s="3"/>
    </row>
    <row r="66" spans="3:8" ht="15">
      <c r="C66" s="3">
        <v>5</v>
      </c>
      <c r="D66" s="3" t="s">
        <v>47</v>
      </c>
      <c r="E66" s="3"/>
      <c r="F66" s="3"/>
      <c r="G66" s="3" t="s">
        <v>43</v>
      </c>
      <c r="H66" s="3"/>
    </row>
    <row r="67" spans="3:8" ht="15">
      <c r="C67" s="3"/>
      <c r="D67" s="3"/>
      <c r="E67" s="3"/>
      <c r="F67" s="3"/>
      <c r="G67" s="3" t="s">
        <v>43</v>
      </c>
      <c r="H67" s="3"/>
    </row>
    <row r="68" spans="3:8" ht="15">
      <c r="C68" s="1" t="s">
        <v>108</v>
      </c>
      <c r="D68" s="8" t="s">
        <v>49</v>
      </c>
      <c r="E68" s="3"/>
      <c r="F68" s="3"/>
      <c r="G68" s="3"/>
      <c r="H68" s="4">
        <v>1768.77</v>
      </c>
    </row>
    <row r="69" spans="3:8" ht="15">
      <c r="C69" s="3"/>
      <c r="D69" s="8" t="s">
        <v>106</v>
      </c>
      <c r="E69" s="3"/>
      <c r="F69" s="3"/>
      <c r="G69" s="3" t="s">
        <v>43</v>
      </c>
      <c r="H69" s="4">
        <v>3936.48</v>
      </c>
    </row>
    <row r="70" spans="3:8" ht="15">
      <c r="C70" s="3">
        <v>8</v>
      </c>
      <c r="D70" s="3" t="s">
        <v>51</v>
      </c>
      <c r="E70" s="3"/>
      <c r="F70" s="3"/>
      <c r="G70" s="3" t="s">
        <v>43</v>
      </c>
      <c r="H70" s="3"/>
    </row>
    <row r="71" spans="3:8" ht="15">
      <c r="C71" s="3"/>
      <c r="D71" s="3"/>
      <c r="E71" s="3"/>
      <c r="F71" s="3"/>
      <c r="G71" s="3" t="s">
        <v>43</v>
      </c>
      <c r="H71" s="3"/>
    </row>
    <row r="72" spans="3:8" ht="15">
      <c r="C72" s="3">
        <v>9</v>
      </c>
      <c r="D72" s="3" t="s">
        <v>52</v>
      </c>
      <c r="E72" s="3"/>
      <c r="F72" s="3"/>
      <c r="G72" s="3" t="s">
        <v>43</v>
      </c>
      <c r="H72" s="3"/>
    </row>
    <row r="73" spans="3:8" ht="15">
      <c r="C73" s="8">
        <v>10</v>
      </c>
      <c r="D73" s="8" t="s">
        <v>105</v>
      </c>
      <c r="E73" s="8"/>
      <c r="F73" s="8"/>
      <c r="G73" s="8" t="s">
        <v>43</v>
      </c>
      <c r="H73" s="9">
        <f>H69+H57-H59</f>
        <v>5184.210000000001</v>
      </c>
    </row>
    <row r="74" ht="15">
      <c r="E74" s="2" t="s">
        <v>54</v>
      </c>
    </row>
    <row r="75" ht="15">
      <c r="E75" s="2" t="s">
        <v>55</v>
      </c>
    </row>
    <row r="76" spans="3:8" ht="15">
      <c r="C76" s="3"/>
      <c r="D76" s="3"/>
      <c r="E76" s="3">
        <v>331.65</v>
      </c>
      <c r="F76" s="3"/>
      <c r="G76" s="3">
        <v>129.75</v>
      </c>
      <c r="H76" s="3">
        <v>201.9</v>
      </c>
    </row>
    <row r="77" spans="3:8" ht="15">
      <c r="C77" s="3" t="s">
        <v>95</v>
      </c>
      <c r="D77" s="4" t="e">
        <f>#REF!</f>
        <v>#REF!</v>
      </c>
      <c r="E77" s="4">
        <v>331.65</v>
      </c>
      <c r="F77" s="3"/>
      <c r="G77" s="4">
        <v>331.72</v>
      </c>
      <c r="H77" s="4" t="e">
        <f>D77+E77-G77</f>
        <v>#REF!</v>
      </c>
    </row>
    <row r="78" spans="3:8" ht="15">
      <c r="C78" s="1" t="s">
        <v>100</v>
      </c>
      <c r="D78" s="3">
        <v>130.43</v>
      </c>
      <c r="E78" s="3">
        <v>331.65</v>
      </c>
      <c r="F78" s="3"/>
      <c r="G78" s="3">
        <v>331.62</v>
      </c>
      <c r="H78" s="3">
        <v>130.46</v>
      </c>
    </row>
    <row r="79" spans="3:10" ht="15">
      <c r="C79" s="1" t="s">
        <v>112</v>
      </c>
      <c r="D79" s="3">
        <v>130.46</v>
      </c>
      <c r="E79" s="3">
        <v>331.65</v>
      </c>
      <c r="F79" s="3"/>
      <c r="G79" s="3">
        <v>331.62</v>
      </c>
      <c r="H79" s="3">
        <v>130.49</v>
      </c>
      <c r="I79" s="2">
        <v>2300.88</v>
      </c>
      <c r="J79" s="6">
        <f>SUM(J77:J78)</f>
        <v>0</v>
      </c>
    </row>
    <row r="80" spans="3:13" ht="15">
      <c r="C80" s="1" t="s">
        <v>114</v>
      </c>
      <c r="D80" s="3">
        <v>130.49</v>
      </c>
      <c r="E80" s="3">
        <v>331.65</v>
      </c>
      <c r="F80" s="3"/>
      <c r="G80" s="3">
        <v>317.61</v>
      </c>
      <c r="H80" s="3">
        <v>144.53</v>
      </c>
      <c r="L80" s="2">
        <v>1749.45</v>
      </c>
      <c r="M80" s="2" t="s">
        <v>90</v>
      </c>
    </row>
    <row r="81" spans="12:14" ht="15">
      <c r="L81" s="2">
        <v>331.09</v>
      </c>
      <c r="N81" s="2" t="s">
        <v>87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P81"/>
  <sheetViews>
    <sheetView zoomScalePageLayoutView="0" workbookViewId="0" topLeftCell="A1">
      <selection activeCell="O36" sqref="O36"/>
    </sheetView>
  </sheetViews>
  <sheetFormatPr defaultColWidth="9.140625" defaultRowHeight="15"/>
  <cols>
    <col min="1" max="1" width="3.421875" style="2" customWidth="1"/>
    <col min="2" max="2" width="12.00390625" style="2" customWidth="1"/>
    <col min="3" max="3" width="11.140625" style="2" customWidth="1"/>
    <col min="4" max="4" width="13.7109375" style="2" customWidth="1"/>
    <col min="5" max="5" width="9.140625" style="2" customWidth="1"/>
    <col min="6" max="6" width="11.00390625" style="2" customWidth="1"/>
    <col min="7" max="7" width="9.140625" style="2" customWidth="1"/>
    <col min="8" max="8" width="10.8515625" style="2" customWidth="1"/>
    <col min="9" max="9" width="9.140625" style="2" customWidth="1"/>
    <col min="10" max="16" width="7.421875" style="2" customWidth="1"/>
    <col min="17" max="16384" width="9.140625" style="2" customWidth="1"/>
  </cols>
  <sheetData>
    <row r="1" ht="12.75" customHeight="1"/>
    <row r="2" spans="2:5" ht="15">
      <c r="B2" s="2" t="s">
        <v>56</v>
      </c>
      <c r="D2" t="s">
        <v>115</v>
      </c>
      <c r="E2" s="2" t="s">
        <v>0</v>
      </c>
    </row>
    <row r="4" ht="1.5" customHeight="1"/>
    <row r="5" ht="15" hidden="1"/>
    <row r="6" spans="2:9" ht="15">
      <c r="B6" s="3"/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/>
    </row>
    <row r="7" spans="2:9" ht="15">
      <c r="B7" s="3"/>
      <c r="C7" s="3" t="s">
        <v>7</v>
      </c>
      <c r="D7" s="3"/>
      <c r="E7" s="3"/>
      <c r="F7" s="3" t="s">
        <v>8</v>
      </c>
      <c r="G7" s="3" t="s">
        <v>9</v>
      </c>
      <c r="H7" s="3" t="s">
        <v>10</v>
      </c>
      <c r="I7" s="3"/>
    </row>
    <row r="8" spans="2:9" ht="15">
      <c r="B8" s="1" t="s">
        <v>96</v>
      </c>
      <c r="C8" s="4">
        <v>660.31</v>
      </c>
      <c r="D8" s="4">
        <v>949.41</v>
      </c>
      <c r="E8" s="5">
        <v>1083.82</v>
      </c>
      <c r="F8" s="3"/>
      <c r="G8" s="4">
        <f>E8</f>
        <v>1083.82</v>
      </c>
      <c r="H8" s="4">
        <f>C8+D8-G8</f>
        <v>525.8999999999999</v>
      </c>
      <c r="I8" s="3"/>
    </row>
    <row r="9" spans="2:9" ht="15">
      <c r="B9" s="3" t="s">
        <v>12</v>
      </c>
      <c r="C9" s="4">
        <v>940.81</v>
      </c>
      <c r="D9" s="4">
        <v>2318.07</v>
      </c>
      <c r="E9" s="5">
        <v>2416.62</v>
      </c>
      <c r="F9" s="3"/>
      <c r="G9" s="4">
        <f>E9</f>
        <v>2416.62</v>
      </c>
      <c r="H9" s="5">
        <f>C9+D9-G9</f>
        <v>842.2600000000002</v>
      </c>
      <c r="I9" s="3"/>
    </row>
    <row r="10" spans="2:9" ht="15">
      <c r="B10" s="3" t="s">
        <v>13</v>
      </c>
      <c r="C10" s="3"/>
      <c r="D10" s="4">
        <f>SUM(D8:D9)</f>
        <v>3267.48</v>
      </c>
      <c r="E10" s="3"/>
      <c r="F10" s="3"/>
      <c r="G10" s="4">
        <f>SUM(G8:G9)</f>
        <v>3500.4399999999996</v>
      </c>
      <c r="H10" s="3"/>
      <c r="I10" s="3"/>
    </row>
    <row r="11" ht="15">
      <c r="B11" s="2" t="s">
        <v>14</v>
      </c>
    </row>
    <row r="12" ht="7.5" customHeight="1"/>
    <row r="13" ht="8.25" customHeight="1"/>
    <row r="14" spans="3:16" ht="15">
      <c r="C14" s="3"/>
      <c r="D14" s="3" t="s">
        <v>15</v>
      </c>
      <c r="E14" s="3"/>
      <c r="F14" s="3"/>
      <c r="G14" s="3"/>
      <c r="H14" s="3"/>
      <c r="I14" s="3" t="s">
        <v>16</v>
      </c>
      <c r="J14" s="3" t="s">
        <v>17</v>
      </c>
      <c r="K14" s="3"/>
      <c r="L14" s="3"/>
      <c r="M14" s="3"/>
      <c r="N14" s="3"/>
      <c r="O14" s="3"/>
      <c r="P14" s="3"/>
    </row>
    <row r="15" spans="3:16" ht="14.25" customHeight="1">
      <c r="C15" s="3"/>
      <c r="D15" s="3"/>
      <c r="E15" s="3"/>
      <c r="F15" s="3"/>
      <c r="G15" s="3"/>
      <c r="H15" s="3"/>
      <c r="I15" s="3"/>
      <c r="J15" s="3" t="s">
        <v>18</v>
      </c>
      <c r="K15" s="3" t="s">
        <v>19</v>
      </c>
      <c r="L15" s="3" t="s">
        <v>20</v>
      </c>
      <c r="M15" s="3" t="s">
        <v>21</v>
      </c>
      <c r="N15" s="3" t="s">
        <v>22</v>
      </c>
      <c r="O15" s="3"/>
      <c r="P15" s="3"/>
    </row>
    <row r="16" spans="3:16" ht="3.75" customHeight="1" hidden="1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3:16" ht="13.5" customHeight="1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3:16" ht="0.75" customHeight="1" hidden="1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3:16" ht="15">
      <c r="C19" s="1"/>
      <c r="D19" s="1"/>
      <c r="E19" s="3"/>
      <c r="F19" s="3"/>
      <c r="G19" s="3"/>
      <c r="H19" s="3"/>
      <c r="I19" s="3"/>
      <c r="J19" s="3"/>
      <c r="K19" s="3"/>
      <c r="L19" s="3"/>
      <c r="M19" s="3"/>
      <c r="N19" s="3">
        <f>SUM(N17:N18)</f>
        <v>0</v>
      </c>
      <c r="O19" s="3"/>
      <c r="P19" s="3"/>
    </row>
    <row r="20" spans="3:16" ht="15">
      <c r="C20" s="3"/>
      <c r="D20" s="1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3:16" ht="14.25" customHeight="1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3:16" ht="0.75" customHeight="1" hidden="1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3:16" ht="15">
      <c r="C23" s="3"/>
      <c r="D23" s="3" t="s">
        <v>94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3:16" ht="15">
      <c r="C24" s="3"/>
      <c r="D24" s="3"/>
      <c r="E24" s="3"/>
      <c r="F24" s="4">
        <v>345.3</v>
      </c>
      <c r="G24" s="3" t="s">
        <v>68</v>
      </c>
      <c r="H24" s="3"/>
      <c r="I24" s="5">
        <f>F24*6.69</f>
        <v>2310.0570000000002</v>
      </c>
      <c r="J24" s="3"/>
      <c r="K24" s="3"/>
      <c r="L24" s="3"/>
      <c r="M24" s="3"/>
      <c r="N24" s="3"/>
      <c r="O24" s="3"/>
      <c r="P24" s="3"/>
    </row>
    <row r="25" spans="3:16" ht="1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3:16" ht="2.25" customHeight="1" hidden="1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3:16" ht="14.25" customHeight="1">
      <c r="C27" s="3"/>
      <c r="D27" s="1" t="s">
        <v>97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3:16" ht="15" hidden="1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3:16" ht="0.75" customHeight="1" hidden="1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3:16" ht="3.75" customHeight="1" hidden="1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3:16" ht="15" hidden="1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3:16" ht="0.75" customHeight="1" hidden="1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3:16" ht="15" hidden="1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3:16" ht="15" hidden="1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3:16" ht="15">
      <c r="C35" s="3"/>
      <c r="D35" s="3"/>
      <c r="E35" s="3"/>
      <c r="F35" s="3"/>
      <c r="G35" s="8" t="s">
        <v>24</v>
      </c>
      <c r="H35" s="8"/>
      <c r="I35" s="9">
        <f>SUM(I15:I34)</f>
        <v>2310.0570000000002</v>
      </c>
      <c r="J35" s="3"/>
      <c r="K35" s="3"/>
      <c r="L35" s="3"/>
      <c r="M35" s="3"/>
      <c r="N35" s="3"/>
      <c r="O35" s="3"/>
      <c r="P35" s="3"/>
    </row>
    <row r="36" spans="3:16" ht="1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8" ht="2.25" customHeight="1"/>
    <row r="39" ht="15" hidden="1"/>
    <row r="40" ht="15">
      <c r="E40" s="2" t="s">
        <v>29</v>
      </c>
    </row>
    <row r="41" ht="15">
      <c r="E41" s="2" t="s">
        <v>31</v>
      </c>
    </row>
    <row r="42" ht="15" hidden="1"/>
    <row r="43" ht="14.25" customHeight="1"/>
    <row r="44" ht="3" customHeight="1" hidden="1"/>
    <row r="45" ht="0.75" customHeight="1" hidden="1"/>
    <row r="46" ht="15" hidden="1"/>
    <row r="47" ht="9" customHeight="1"/>
    <row r="48" ht="15" hidden="1"/>
    <row r="51" spans="3:8" ht="15">
      <c r="C51" s="11" t="s">
        <v>35</v>
      </c>
      <c r="D51" s="11"/>
      <c r="E51" s="11" t="s">
        <v>36</v>
      </c>
      <c r="F51" s="11"/>
      <c r="G51" s="11"/>
      <c r="H51" s="11"/>
    </row>
    <row r="52" spans="3:8" ht="15">
      <c r="C52" s="11" t="s">
        <v>37</v>
      </c>
      <c r="D52" s="11" t="s">
        <v>66</v>
      </c>
      <c r="E52" s="11"/>
      <c r="F52" s="11" t="str">
        <f>D2</f>
        <v>май 2012г</v>
      </c>
      <c r="G52" s="11"/>
      <c r="H52" s="11"/>
    </row>
    <row r="53" ht="15">
      <c r="C53" s="6">
        <v>345.3</v>
      </c>
    </row>
    <row r="54" spans="3:8" ht="15">
      <c r="C54" s="3" t="s">
        <v>38</v>
      </c>
      <c r="D54" s="3" t="s">
        <v>39</v>
      </c>
      <c r="E54" s="3"/>
      <c r="F54" s="3"/>
      <c r="G54" s="3" t="s">
        <v>40</v>
      </c>
      <c r="H54" s="3" t="s">
        <v>41</v>
      </c>
    </row>
    <row r="55" spans="3:8" ht="15">
      <c r="C55" s="3">
        <v>1</v>
      </c>
      <c r="D55" s="8" t="s">
        <v>98</v>
      </c>
      <c r="E55" s="3"/>
      <c r="F55" s="3"/>
      <c r="G55" s="3" t="s">
        <v>43</v>
      </c>
      <c r="H55" s="4">
        <f>D10</f>
        <v>3267.48</v>
      </c>
    </row>
    <row r="56" spans="3:8" ht="15">
      <c r="C56" s="3"/>
      <c r="D56" s="3"/>
      <c r="E56" s="3"/>
      <c r="F56" s="3"/>
      <c r="G56" s="3"/>
      <c r="H56" s="3"/>
    </row>
    <row r="57" spans="3:8" ht="15">
      <c r="C57" s="3">
        <v>2</v>
      </c>
      <c r="D57" s="8" t="s">
        <v>3</v>
      </c>
      <c r="E57" s="3"/>
      <c r="F57" s="3"/>
      <c r="G57" s="3" t="s">
        <v>43</v>
      </c>
      <c r="H57" s="5">
        <v>3500.44</v>
      </c>
    </row>
    <row r="58" spans="3:8" ht="15">
      <c r="C58" s="3"/>
      <c r="D58" s="3"/>
      <c r="E58" s="3"/>
      <c r="F58" s="3"/>
      <c r="G58" s="3"/>
      <c r="H58" s="3"/>
    </row>
    <row r="59" spans="3:9" ht="15">
      <c r="C59" s="8">
        <v>3</v>
      </c>
      <c r="D59" s="8" t="s">
        <v>45</v>
      </c>
      <c r="E59" s="8"/>
      <c r="F59" s="8"/>
      <c r="G59" s="8" t="s">
        <v>43</v>
      </c>
      <c r="H59" s="9">
        <v>2310</v>
      </c>
      <c r="I59" s="10">
        <f>H59-I35</f>
        <v>-0.057000000000243745</v>
      </c>
    </row>
    <row r="60" spans="3:8" ht="15">
      <c r="C60" s="3"/>
      <c r="D60" s="3"/>
      <c r="E60" s="3"/>
      <c r="F60" s="3"/>
      <c r="G60" s="3"/>
      <c r="H60" s="3"/>
    </row>
    <row r="61" spans="3:8" ht="15">
      <c r="C61" s="1" t="s">
        <v>107</v>
      </c>
      <c r="D61" s="3" t="s">
        <v>69</v>
      </c>
      <c r="E61" s="3"/>
      <c r="F61" s="3"/>
      <c r="G61" s="3" t="s">
        <v>43</v>
      </c>
      <c r="H61" s="5">
        <f>I24</f>
        <v>2310.0570000000002</v>
      </c>
    </row>
    <row r="62" spans="3:8" ht="15">
      <c r="C62" s="3"/>
      <c r="D62" s="3"/>
      <c r="E62" s="3"/>
      <c r="F62" s="3"/>
      <c r="G62" s="3"/>
      <c r="H62" s="3"/>
    </row>
    <row r="63" spans="3:8" ht="15">
      <c r="C63" s="3">
        <v>5.11</v>
      </c>
      <c r="D63" s="8" t="s">
        <v>46</v>
      </c>
      <c r="E63" s="3"/>
      <c r="F63" s="3"/>
      <c r="G63" s="3" t="s">
        <v>43</v>
      </c>
      <c r="H63" s="5">
        <v>0</v>
      </c>
    </row>
    <row r="64" spans="3:8" ht="15">
      <c r="C64" s="3"/>
      <c r="D64" s="1"/>
      <c r="E64" s="3"/>
      <c r="F64" s="3"/>
      <c r="G64" s="3"/>
      <c r="H64" s="3"/>
    </row>
    <row r="65" spans="3:8" ht="15">
      <c r="C65" s="3"/>
      <c r="D65" s="1"/>
      <c r="E65" s="3"/>
      <c r="F65" s="3"/>
      <c r="G65" s="3"/>
      <c r="H65" s="3"/>
    </row>
    <row r="66" spans="3:8" ht="15">
      <c r="C66" s="3">
        <v>5</v>
      </c>
      <c r="D66" s="3" t="s">
        <v>47</v>
      </c>
      <c r="E66" s="3"/>
      <c r="F66" s="3"/>
      <c r="G66" s="3" t="s">
        <v>43</v>
      </c>
      <c r="H66" s="3"/>
    </row>
    <row r="67" spans="3:8" ht="15">
      <c r="C67" s="3"/>
      <c r="D67" s="3"/>
      <c r="E67" s="3"/>
      <c r="F67" s="3"/>
      <c r="G67" s="3" t="s">
        <v>43</v>
      </c>
      <c r="H67" s="3"/>
    </row>
    <row r="68" spans="3:8" ht="15">
      <c r="C68" s="1" t="s">
        <v>108</v>
      </c>
      <c r="D68" s="8" t="s">
        <v>49</v>
      </c>
      <c r="E68" s="3"/>
      <c r="F68" s="3"/>
      <c r="G68" s="3"/>
      <c r="H68" s="4">
        <v>2114.44</v>
      </c>
    </row>
    <row r="69" spans="3:8" ht="15">
      <c r="C69" s="3"/>
      <c r="D69" s="8" t="s">
        <v>106</v>
      </c>
      <c r="E69" s="3"/>
      <c r="F69" s="3"/>
      <c r="G69" s="3" t="s">
        <v>43</v>
      </c>
      <c r="H69" s="4">
        <v>5184.21</v>
      </c>
    </row>
    <row r="70" spans="3:8" ht="15">
      <c r="C70" s="3">
        <v>8</v>
      </c>
      <c r="D70" s="3" t="s">
        <v>51</v>
      </c>
      <c r="E70" s="3"/>
      <c r="F70" s="3"/>
      <c r="G70" s="3" t="s">
        <v>43</v>
      </c>
      <c r="H70" s="3"/>
    </row>
    <row r="71" spans="3:8" ht="15">
      <c r="C71" s="3"/>
      <c r="D71" s="3"/>
      <c r="E71" s="3"/>
      <c r="F71" s="3"/>
      <c r="G71" s="3" t="s">
        <v>43</v>
      </c>
      <c r="H71" s="3"/>
    </row>
    <row r="72" spans="3:8" ht="15">
      <c r="C72" s="3">
        <v>9</v>
      </c>
      <c r="D72" s="3" t="s">
        <v>52</v>
      </c>
      <c r="E72" s="3"/>
      <c r="F72" s="3"/>
      <c r="G72" s="3" t="s">
        <v>43</v>
      </c>
      <c r="H72" s="3"/>
    </row>
    <row r="73" spans="3:8" ht="15">
      <c r="C73" s="8">
        <v>10</v>
      </c>
      <c r="D73" s="8" t="s">
        <v>105</v>
      </c>
      <c r="E73" s="8"/>
      <c r="F73" s="8"/>
      <c r="G73" s="8" t="s">
        <v>43</v>
      </c>
      <c r="H73" s="9">
        <f>H69+H57-H59</f>
        <v>6374.65</v>
      </c>
    </row>
    <row r="74" ht="15">
      <c r="E74" s="2" t="s">
        <v>54</v>
      </c>
    </row>
    <row r="75" ht="15">
      <c r="E75" s="2" t="s">
        <v>55</v>
      </c>
    </row>
    <row r="76" spans="3:8" ht="15">
      <c r="C76" s="3"/>
      <c r="D76" s="3"/>
      <c r="E76" s="3">
        <v>331.65</v>
      </c>
      <c r="F76" s="3"/>
      <c r="G76" s="3">
        <v>129.75</v>
      </c>
      <c r="H76" s="3">
        <v>201.9</v>
      </c>
    </row>
    <row r="77" spans="3:8" ht="15">
      <c r="C77" s="3" t="s">
        <v>95</v>
      </c>
      <c r="D77" s="4" t="e">
        <f>#REF!</f>
        <v>#REF!</v>
      </c>
      <c r="E77" s="4">
        <v>331.65</v>
      </c>
      <c r="F77" s="3"/>
      <c r="G77" s="4">
        <v>331.72</v>
      </c>
      <c r="H77" s="4" t="e">
        <f>D77+E77-G77</f>
        <v>#REF!</v>
      </c>
    </row>
    <row r="78" spans="3:8" ht="15">
      <c r="C78" s="1" t="s">
        <v>100</v>
      </c>
      <c r="D78" s="3">
        <v>130.43</v>
      </c>
      <c r="E78" s="3">
        <v>331.65</v>
      </c>
      <c r="F78" s="3"/>
      <c r="G78" s="3">
        <v>331.62</v>
      </c>
      <c r="H78" s="3">
        <v>130.46</v>
      </c>
    </row>
    <row r="79" spans="3:10" ht="15">
      <c r="C79" s="1" t="s">
        <v>112</v>
      </c>
      <c r="D79" s="3">
        <v>130.46</v>
      </c>
      <c r="E79" s="3">
        <v>331.65</v>
      </c>
      <c r="F79" s="3"/>
      <c r="G79" s="3">
        <v>331.62</v>
      </c>
      <c r="H79" s="3">
        <v>130.49</v>
      </c>
      <c r="I79" s="2">
        <v>2300.88</v>
      </c>
      <c r="J79" s="6">
        <f>SUM(J77:J78)</f>
        <v>0</v>
      </c>
    </row>
    <row r="80" spans="3:13" ht="15">
      <c r="C80" s="1" t="s">
        <v>114</v>
      </c>
      <c r="D80" s="3">
        <v>130.49</v>
      </c>
      <c r="E80" s="3">
        <v>331.65</v>
      </c>
      <c r="F80" s="3"/>
      <c r="G80" s="3">
        <v>317.61</v>
      </c>
      <c r="H80" s="3">
        <v>144.53</v>
      </c>
      <c r="L80" s="2">
        <v>1749.45</v>
      </c>
      <c r="M80" s="2" t="s">
        <v>90</v>
      </c>
    </row>
    <row r="81" spans="3:14" ht="15">
      <c r="C81" s="1" t="s">
        <v>116</v>
      </c>
      <c r="D81" s="3">
        <v>144.53</v>
      </c>
      <c r="E81" s="3">
        <v>390</v>
      </c>
      <c r="F81" s="3"/>
      <c r="G81" s="3">
        <v>345.67</v>
      </c>
      <c r="H81" s="3">
        <v>188.86</v>
      </c>
      <c r="L81" s="2">
        <v>331.09</v>
      </c>
      <c r="N81" s="2" t="s">
        <v>87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1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P82"/>
  <sheetViews>
    <sheetView zoomScalePageLayoutView="0" workbookViewId="0" topLeftCell="A8">
      <selection activeCell="O36" sqref="O36"/>
    </sheetView>
  </sheetViews>
  <sheetFormatPr defaultColWidth="9.140625" defaultRowHeight="15"/>
  <cols>
    <col min="1" max="1" width="3.421875" style="2" customWidth="1"/>
    <col min="2" max="2" width="12.00390625" style="2" customWidth="1"/>
    <col min="3" max="3" width="11.140625" style="2" customWidth="1"/>
    <col min="4" max="4" width="13.7109375" style="2" customWidth="1"/>
    <col min="5" max="5" width="9.140625" style="2" customWidth="1"/>
    <col min="6" max="6" width="11.00390625" style="2" customWidth="1"/>
    <col min="7" max="7" width="9.140625" style="2" customWidth="1"/>
    <col min="8" max="8" width="10.8515625" style="2" customWidth="1"/>
    <col min="9" max="9" width="13.421875" style="2" customWidth="1"/>
    <col min="10" max="16" width="7.421875" style="2" customWidth="1"/>
    <col min="17" max="16384" width="9.140625" style="2" customWidth="1"/>
  </cols>
  <sheetData>
    <row r="1" ht="12.75" customHeight="1"/>
    <row r="2" spans="2:5" ht="15">
      <c r="B2" s="2" t="s">
        <v>56</v>
      </c>
      <c r="D2" t="s">
        <v>117</v>
      </c>
      <c r="E2" s="2" t="s">
        <v>0</v>
      </c>
    </row>
    <row r="4" ht="1.5" customHeight="1"/>
    <row r="5" ht="15" hidden="1"/>
    <row r="6" spans="2:9" ht="15">
      <c r="B6" s="3"/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/>
    </row>
    <row r="7" spans="2:9" ht="15">
      <c r="B7" s="3"/>
      <c r="C7" s="3" t="s">
        <v>7</v>
      </c>
      <c r="D7" s="3"/>
      <c r="E7" s="3"/>
      <c r="F7" s="3" t="s">
        <v>8</v>
      </c>
      <c r="G7" s="3" t="s">
        <v>9</v>
      </c>
      <c r="H7" s="3" t="s">
        <v>10</v>
      </c>
      <c r="I7" s="3"/>
    </row>
    <row r="8" spans="2:9" ht="15">
      <c r="B8" s="1" t="s">
        <v>96</v>
      </c>
      <c r="C8" s="4">
        <v>525.9</v>
      </c>
      <c r="D8" s="4">
        <v>949.41</v>
      </c>
      <c r="E8" s="5">
        <v>881.08</v>
      </c>
      <c r="F8" s="3"/>
      <c r="G8" s="4">
        <f>E8</f>
        <v>881.08</v>
      </c>
      <c r="H8" s="4">
        <f>C8+D8-G8</f>
        <v>594.2299999999999</v>
      </c>
      <c r="I8" s="3"/>
    </row>
    <row r="9" spans="2:9" ht="15">
      <c r="B9" s="3" t="s">
        <v>12</v>
      </c>
      <c r="C9" s="4">
        <v>842.26</v>
      </c>
      <c r="D9" s="4">
        <v>2318.07</v>
      </c>
      <c r="E9" s="5">
        <v>1993.02</v>
      </c>
      <c r="F9" s="3"/>
      <c r="G9" s="4">
        <f>E9</f>
        <v>1993.02</v>
      </c>
      <c r="H9" s="5">
        <f>C9+D9-G9</f>
        <v>1167.31</v>
      </c>
      <c r="I9" s="3"/>
    </row>
    <row r="10" spans="2:9" ht="15">
      <c r="B10" s="3" t="s">
        <v>13</v>
      </c>
      <c r="C10" s="3"/>
      <c r="D10" s="4">
        <f>SUM(D8:D9)</f>
        <v>3267.48</v>
      </c>
      <c r="E10" s="3"/>
      <c r="F10" s="3"/>
      <c r="G10" s="4">
        <f>SUM(G8:G9)</f>
        <v>2874.1</v>
      </c>
      <c r="H10" s="3"/>
      <c r="I10" s="3"/>
    </row>
    <row r="11" ht="15">
      <c r="B11" s="2" t="s">
        <v>14</v>
      </c>
    </row>
    <row r="12" ht="7.5" customHeight="1"/>
    <row r="13" ht="8.25" customHeight="1"/>
    <row r="14" spans="3:16" ht="15">
      <c r="C14" s="3"/>
      <c r="D14" s="3" t="s">
        <v>15</v>
      </c>
      <c r="E14" s="3"/>
      <c r="F14" s="3"/>
      <c r="G14" s="3"/>
      <c r="H14" s="3"/>
      <c r="I14" s="3" t="s">
        <v>16</v>
      </c>
      <c r="J14" s="12"/>
      <c r="K14" s="12"/>
      <c r="L14" s="12"/>
      <c r="M14" s="12"/>
      <c r="N14" s="12"/>
      <c r="O14" s="12"/>
      <c r="P14" s="12"/>
    </row>
    <row r="15" spans="3:16" ht="14.25" customHeight="1">
      <c r="C15" s="3"/>
      <c r="D15" s="3"/>
      <c r="E15" s="3"/>
      <c r="F15" s="3"/>
      <c r="G15" s="3"/>
      <c r="H15" s="3"/>
      <c r="I15" s="3"/>
      <c r="J15" s="12"/>
      <c r="K15" s="12"/>
      <c r="L15" s="12"/>
      <c r="M15" s="12"/>
      <c r="N15" s="12"/>
      <c r="O15" s="12"/>
      <c r="P15" s="12"/>
    </row>
    <row r="16" spans="3:16" ht="3.75" customHeight="1" hidden="1">
      <c r="C16" s="3"/>
      <c r="D16" s="3"/>
      <c r="E16" s="3"/>
      <c r="F16" s="3"/>
      <c r="G16" s="3"/>
      <c r="H16" s="3"/>
      <c r="I16" s="3"/>
      <c r="J16" s="12"/>
      <c r="K16" s="12"/>
      <c r="L16" s="12"/>
      <c r="M16" s="12"/>
      <c r="N16" s="12"/>
      <c r="O16" s="12"/>
      <c r="P16" s="12"/>
    </row>
    <row r="17" spans="3:16" ht="13.5" customHeight="1">
      <c r="C17" s="3"/>
      <c r="D17" s="3"/>
      <c r="E17" s="3"/>
      <c r="F17" s="3"/>
      <c r="G17" s="3"/>
      <c r="H17" s="3"/>
      <c r="I17" s="3"/>
      <c r="J17" s="12"/>
      <c r="K17" s="12"/>
      <c r="L17" s="12"/>
      <c r="M17" s="12"/>
      <c r="N17" s="12"/>
      <c r="O17" s="12"/>
      <c r="P17" s="12"/>
    </row>
    <row r="18" spans="3:16" ht="0.75" customHeight="1" hidden="1">
      <c r="C18" s="3"/>
      <c r="D18" s="3"/>
      <c r="E18" s="3"/>
      <c r="F18" s="3"/>
      <c r="G18" s="3"/>
      <c r="H18" s="3"/>
      <c r="I18" s="3"/>
      <c r="J18" s="12"/>
      <c r="K18" s="12"/>
      <c r="L18" s="12"/>
      <c r="M18" s="12"/>
      <c r="N18" s="12"/>
      <c r="O18" s="12"/>
      <c r="P18" s="12"/>
    </row>
    <row r="19" spans="3:16" ht="15">
      <c r="C19" s="1"/>
      <c r="D19" s="1"/>
      <c r="E19" s="3"/>
      <c r="F19" s="3"/>
      <c r="G19" s="3"/>
      <c r="H19" s="3"/>
      <c r="I19" s="3"/>
      <c r="J19" s="12"/>
      <c r="K19" s="12"/>
      <c r="L19" s="12"/>
      <c r="M19" s="12"/>
      <c r="N19" s="12">
        <f>SUM(N17:N18)</f>
        <v>0</v>
      </c>
      <c r="O19" s="12"/>
      <c r="P19" s="12"/>
    </row>
    <row r="20" spans="3:16" ht="15">
      <c r="C20" s="3"/>
      <c r="D20" s="1"/>
      <c r="E20" s="3"/>
      <c r="F20" s="3"/>
      <c r="G20" s="3"/>
      <c r="H20" s="3"/>
      <c r="I20" s="3"/>
      <c r="J20" s="12"/>
      <c r="K20" s="12"/>
      <c r="L20" s="12"/>
      <c r="M20" s="12"/>
      <c r="N20" s="12"/>
      <c r="O20" s="12"/>
      <c r="P20" s="12"/>
    </row>
    <row r="21" spans="3:16" ht="14.25" customHeight="1">
      <c r="C21" s="3"/>
      <c r="D21" s="3"/>
      <c r="E21" s="3"/>
      <c r="F21" s="3"/>
      <c r="G21" s="3"/>
      <c r="H21" s="3"/>
      <c r="I21" s="3"/>
      <c r="J21" s="12"/>
      <c r="K21" s="12"/>
      <c r="L21" s="12"/>
      <c r="M21" s="12"/>
      <c r="N21" s="12"/>
      <c r="O21" s="12"/>
      <c r="P21" s="12"/>
    </row>
    <row r="22" spans="3:16" ht="0.75" customHeight="1" hidden="1">
      <c r="C22" s="3"/>
      <c r="D22" s="3"/>
      <c r="E22" s="3"/>
      <c r="F22" s="3"/>
      <c r="G22" s="3"/>
      <c r="H22" s="3"/>
      <c r="I22" s="3"/>
      <c r="J22" s="12"/>
      <c r="K22" s="12"/>
      <c r="L22" s="12"/>
      <c r="M22" s="12"/>
      <c r="N22" s="12"/>
      <c r="O22" s="12"/>
      <c r="P22" s="12"/>
    </row>
    <row r="23" spans="3:16" ht="15">
      <c r="C23" s="3"/>
      <c r="D23" s="3" t="s">
        <v>94</v>
      </c>
      <c r="E23" s="3"/>
      <c r="F23" s="3"/>
      <c r="G23" s="3"/>
      <c r="H23" s="3"/>
      <c r="I23" s="3"/>
      <c r="J23" s="12"/>
      <c r="K23" s="12"/>
      <c r="L23" s="12"/>
      <c r="M23" s="12"/>
      <c r="N23" s="12"/>
      <c r="O23" s="12"/>
      <c r="P23" s="12"/>
    </row>
    <row r="24" spans="3:16" ht="15">
      <c r="C24" s="3"/>
      <c r="D24" s="3"/>
      <c r="E24" s="3"/>
      <c r="F24" s="4">
        <v>345.3</v>
      </c>
      <c r="G24" s="3" t="s">
        <v>68</v>
      </c>
      <c r="H24" s="3"/>
      <c r="I24" s="5">
        <f>F24*6.69</f>
        <v>2310.0570000000002</v>
      </c>
      <c r="J24" s="12"/>
      <c r="K24" s="12"/>
      <c r="L24" s="12"/>
      <c r="M24" s="12"/>
      <c r="N24" s="12"/>
      <c r="O24" s="12"/>
      <c r="P24" s="12"/>
    </row>
    <row r="25" spans="3:16" ht="15">
      <c r="C25" s="3"/>
      <c r="D25" s="3"/>
      <c r="E25" s="3"/>
      <c r="F25" s="3"/>
      <c r="G25" s="3"/>
      <c r="H25" s="3"/>
      <c r="I25" s="3"/>
      <c r="J25" s="12"/>
      <c r="K25" s="12"/>
      <c r="L25" s="12"/>
      <c r="M25" s="12"/>
      <c r="N25" s="12"/>
      <c r="O25" s="12"/>
      <c r="P25" s="12"/>
    </row>
    <row r="26" spans="3:16" ht="2.25" customHeight="1" hidden="1">
      <c r="C26" s="3"/>
      <c r="D26" s="3"/>
      <c r="E26" s="3"/>
      <c r="F26" s="3"/>
      <c r="G26" s="3"/>
      <c r="H26" s="3"/>
      <c r="I26" s="3"/>
      <c r="J26" s="12"/>
      <c r="K26" s="12"/>
      <c r="L26" s="12"/>
      <c r="M26" s="12"/>
      <c r="N26" s="12"/>
      <c r="O26" s="12"/>
      <c r="P26" s="12"/>
    </row>
    <row r="27" spans="3:16" ht="14.25" customHeight="1">
      <c r="C27" s="3"/>
      <c r="D27" s="1" t="s">
        <v>97</v>
      </c>
      <c r="E27" s="3"/>
      <c r="F27" s="3"/>
      <c r="G27" s="3"/>
      <c r="H27" s="3"/>
      <c r="I27" s="3"/>
      <c r="J27" s="12"/>
      <c r="K27" s="12"/>
      <c r="L27" s="12"/>
      <c r="M27" s="12"/>
      <c r="N27" s="12"/>
      <c r="O27" s="12"/>
      <c r="P27" s="12"/>
    </row>
    <row r="28" spans="3:16" ht="15" hidden="1">
      <c r="C28" s="3"/>
      <c r="D28" s="3"/>
      <c r="E28" s="3"/>
      <c r="F28" s="3"/>
      <c r="G28" s="3"/>
      <c r="H28" s="3"/>
      <c r="I28" s="3"/>
      <c r="J28" s="12"/>
      <c r="K28" s="12"/>
      <c r="L28" s="12"/>
      <c r="M28" s="12"/>
      <c r="N28" s="12"/>
      <c r="O28" s="12"/>
      <c r="P28" s="12"/>
    </row>
    <row r="29" spans="3:16" ht="0.75" customHeight="1" hidden="1">
      <c r="C29" s="3"/>
      <c r="D29" s="3"/>
      <c r="E29" s="3"/>
      <c r="F29" s="3"/>
      <c r="G29" s="3"/>
      <c r="H29" s="3"/>
      <c r="I29" s="3"/>
      <c r="J29" s="12"/>
      <c r="K29" s="12"/>
      <c r="L29" s="12"/>
      <c r="M29" s="12"/>
      <c r="N29" s="12"/>
      <c r="O29" s="12"/>
      <c r="P29" s="12"/>
    </row>
    <row r="30" spans="3:16" ht="3.75" customHeight="1" hidden="1">
      <c r="C30" s="3"/>
      <c r="D30" s="3"/>
      <c r="E30" s="3"/>
      <c r="F30" s="3"/>
      <c r="G30" s="3"/>
      <c r="H30" s="3"/>
      <c r="I30" s="3"/>
      <c r="J30" s="12"/>
      <c r="K30" s="12"/>
      <c r="L30" s="12"/>
      <c r="M30" s="12"/>
      <c r="N30" s="12"/>
      <c r="O30" s="12"/>
      <c r="P30" s="12"/>
    </row>
    <row r="31" spans="3:16" ht="15" hidden="1">
      <c r="C31" s="3"/>
      <c r="D31" s="3"/>
      <c r="E31" s="3"/>
      <c r="F31" s="3"/>
      <c r="G31" s="3"/>
      <c r="H31" s="3"/>
      <c r="I31" s="3"/>
      <c r="J31" s="12"/>
      <c r="K31" s="12"/>
      <c r="L31" s="12"/>
      <c r="M31" s="12"/>
      <c r="N31" s="12"/>
      <c r="O31" s="12"/>
      <c r="P31" s="12"/>
    </row>
    <row r="32" spans="3:16" ht="0.75" customHeight="1" hidden="1">
      <c r="C32" s="3"/>
      <c r="D32" s="3"/>
      <c r="E32" s="3"/>
      <c r="F32" s="3"/>
      <c r="G32" s="3"/>
      <c r="H32" s="3"/>
      <c r="I32" s="3"/>
      <c r="J32" s="12"/>
      <c r="K32" s="12"/>
      <c r="L32" s="12"/>
      <c r="M32" s="12"/>
      <c r="N32" s="12"/>
      <c r="O32" s="12"/>
      <c r="P32" s="12"/>
    </row>
    <row r="33" spans="3:16" ht="15" hidden="1">
      <c r="C33" s="3"/>
      <c r="D33" s="3"/>
      <c r="E33" s="3"/>
      <c r="F33" s="3"/>
      <c r="G33" s="3"/>
      <c r="H33" s="3"/>
      <c r="I33" s="3"/>
      <c r="J33" s="12"/>
      <c r="K33" s="12"/>
      <c r="L33" s="12"/>
      <c r="M33" s="12"/>
      <c r="N33" s="12"/>
      <c r="O33" s="12"/>
      <c r="P33" s="12"/>
    </row>
    <row r="34" spans="3:16" ht="15" hidden="1">
      <c r="C34" s="3"/>
      <c r="D34" s="3"/>
      <c r="E34" s="3"/>
      <c r="F34" s="3"/>
      <c r="G34" s="3"/>
      <c r="H34" s="3"/>
      <c r="I34" s="3"/>
      <c r="J34" s="12"/>
      <c r="K34" s="12"/>
      <c r="L34" s="12"/>
      <c r="M34" s="12"/>
      <c r="N34" s="12"/>
      <c r="O34" s="12"/>
      <c r="P34" s="12"/>
    </row>
    <row r="35" spans="3:16" ht="15">
      <c r="C35" s="3"/>
      <c r="D35" s="3"/>
      <c r="E35" s="3"/>
      <c r="F35" s="3"/>
      <c r="G35" s="8" t="s">
        <v>24</v>
      </c>
      <c r="H35" s="8"/>
      <c r="I35" s="9">
        <f>SUM(I15:I34)</f>
        <v>2310.0570000000002</v>
      </c>
      <c r="J35" s="12"/>
      <c r="K35" s="12"/>
      <c r="L35" s="12"/>
      <c r="M35" s="12"/>
      <c r="N35" s="12"/>
      <c r="O35" s="12"/>
      <c r="P35" s="12"/>
    </row>
    <row r="36" spans="3:16" ht="15">
      <c r="C36" s="3"/>
      <c r="D36" s="3"/>
      <c r="E36" s="3"/>
      <c r="F36" s="3"/>
      <c r="G36" s="3"/>
      <c r="H36" s="3"/>
      <c r="I36" s="3"/>
      <c r="J36" s="12"/>
      <c r="K36" s="12"/>
      <c r="L36" s="12"/>
      <c r="M36" s="12"/>
      <c r="N36" s="12"/>
      <c r="O36" s="12"/>
      <c r="P36" s="12"/>
    </row>
    <row r="38" ht="2.25" customHeight="1"/>
    <row r="39" ht="15" hidden="1"/>
    <row r="40" ht="15">
      <c r="E40" s="2" t="s">
        <v>29</v>
      </c>
    </row>
    <row r="41" ht="15">
      <c r="E41" s="2" t="s">
        <v>31</v>
      </c>
    </row>
    <row r="42" ht="15" hidden="1"/>
    <row r="43" ht="14.25" customHeight="1"/>
    <row r="44" ht="3" customHeight="1" hidden="1"/>
    <row r="45" ht="0.75" customHeight="1" hidden="1"/>
    <row r="46" ht="15" hidden="1"/>
    <row r="47" ht="9" customHeight="1"/>
    <row r="48" ht="15" hidden="1"/>
    <row r="51" spans="3:8" ht="15">
      <c r="C51" s="11" t="s">
        <v>35</v>
      </c>
      <c r="D51" s="11"/>
      <c r="E51" s="11" t="s">
        <v>36</v>
      </c>
      <c r="F51" s="11"/>
      <c r="G51" s="11"/>
      <c r="H51" s="11"/>
    </row>
    <row r="52" spans="3:8" ht="15">
      <c r="C52" s="11" t="s">
        <v>37</v>
      </c>
      <c r="D52" s="11" t="s">
        <v>66</v>
      </c>
      <c r="E52" s="11"/>
      <c r="F52" s="11" t="str">
        <f>D2</f>
        <v>июнь 2012г</v>
      </c>
      <c r="G52" s="11"/>
      <c r="H52" s="11"/>
    </row>
    <row r="53" ht="15">
      <c r="C53" s="6">
        <v>345.3</v>
      </c>
    </row>
    <row r="54" spans="3:8" ht="15">
      <c r="C54" s="3" t="s">
        <v>38</v>
      </c>
      <c r="D54" s="3" t="s">
        <v>39</v>
      </c>
      <c r="E54" s="3"/>
      <c r="F54" s="3"/>
      <c r="G54" s="3" t="s">
        <v>40</v>
      </c>
      <c r="H54" s="3" t="s">
        <v>41</v>
      </c>
    </row>
    <row r="55" spans="3:8" ht="15">
      <c r="C55" s="3">
        <v>1</v>
      </c>
      <c r="D55" s="8" t="s">
        <v>98</v>
      </c>
      <c r="E55" s="3"/>
      <c r="F55" s="3"/>
      <c r="G55" s="3" t="s">
        <v>43</v>
      </c>
      <c r="H55" s="4">
        <f>D10</f>
        <v>3267.48</v>
      </c>
    </row>
    <row r="56" spans="3:8" ht="15">
      <c r="C56" s="3"/>
      <c r="D56" s="3"/>
      <c r="E56" s="3"/>
      <c r="F56" s="3"/>
      <c r="G56" s="3"/>
      <c r="H56" s="3"/>
    </row>
    <row r="57" spans="3:8" ht="15">
      <c r="C57" s="3">
        <v>2</v>
      </c>
      <c r="D57" s="8" t="s">
        <v>3</v>
      </c>
      <c r="E57" s="3"/>
      <c r="F57" s="3"/>
      <c r="G57" s="3" t="s">
        <v>43</v>
      </c>
      <c r="H57" s="5">
        <v>2874.1</v>
      </c>
    </row>
    <row r="58" spans="3:8" ht="15">
      <c r="C58" s="3"/>
      <c r="D58" s="3"/>
      <c r="E58" s="3"/>
      <c r="F58" s="3"/>
      <c r="G58" s="3"/>
      <c r="H58" s="3"/>
    </row>
    <row r="59" spans="3:9" ht="15">
      <c r="C59" s="8">
        <v>3</v>
      </c>
      <c r="D59" s="8" t="s">
        <v>45</v>
      </c>
      <c r="E59" s="8"/>
      <c r="F59" s="8"/>
      <c r="G59" s="8" t="s">
        <v>43</v>
      </c>
      <c r="H59" s="9">
        <v>2310.06</v>
      </c>
      <c r="I59" s="10">
        <f>H59-I35</f>
        <v>0.0029999999997016857</v>
      </c>
    </row>
    <row r="60" spans="3:8" ht="15">
      <c r="C60" s="3"/>
      <c r="D60" s="3"/>
      <c r="E60" s="3"/>
      <c r="F60" s="3"/>
      <c r="G60" s="3"/>
      <c r="H60" s="3"/>
    </row>
    <row r="61" spans="3:8" ht="15">
      <c r="C61" s="1" t="s">
        <v>107</v>
      </c>
      <c r="D61" s="3" t="s">
        <v>69</v>
      </c>
      <c r="E61" s="3"/>
      <c r="F61" s="3"/>
      <c r="G61" s="3" t="s">
        <v>43</v>
      </c>
      <c r="H61" s="5">
        <f>I24</f>
        <v>2310.0570000000002</v>
      </c>
    </row>
    <row r="62" spans="3:8" ht="15">
      <c r="C62" s="3"/>
      <c r="D62" s="3"/>
      <c r="E62" s="3"/>
      <c r="F62" s="3"/>
      <c r="G62" s="3"/>
      <c r="H62" s="3"/>
    </row>
    <row r="63" spans="3:8" ht="15">
      <c r="C63" s="3">
        <v>5.11</v>
      </c>
      <c r="D63" s="8" t="s">
        <v>46</v>
      </c>
      <c r="E63" s="3"/>
      <c r="F63" s="3"/>
      <c r="G63" s="3" t="s">
        <v>43</v>
      </c>
      <c r="H63" s="5">
        <v>0</v>
      </c>
    </row>
    <row r="64" spans="3:8" ht="15">
      <c r="C64" s="3"/>
      <c r="D64" s="1"/>
      <c r="E64" s="3"/>
      <c r="F64" s="3"/>
      <c r="G64" s="3"/>
      <c r="H64" s="3"/>
    </row>
    <row r="65" spans="3:8" ht="15">
      <c r="C65" s="3"/>
      <c r="D65" s="1"/>
      <c r="E65" s="3"/>
      <c r="F65" s="3"/>
      <c r="G65" s="3"/>
      <c r="H65" s="3"/>
    </row>
    <row r="66" spans="3:8" ht="15">
      <c r="C66" s="3">
        <v>5</v>
      </c>
      <c r="D66" s="3" t="s">
        <v>47</v>
      </c>
      <c r="E66" s="3"/>
      <c r="F66" s="3"/>
      <c r="G66" s="3" t="s">
        <v>43</v>
      </c>
      <c r="H66" s="3"/>
    </row>
    <row r="67" spans="3:8" ht="15">
      <c r="C67" s="3"/>
      <c r="D67" s="3"/>
      <c r="E67" s="3"/>
      <c r="F67" s="3"/>
      <c r="G67" s="3" t="s">
        <v>43</v>
      </c>
      <c r="H67" s="3"/>
    </row>
    <row r="68" spans="3:8" ht="15">
      <c r="C68" s="1" t="s">
        <v>108</v>
      </c>
      <c r="D68" s="8" t="s">
        <v>49</v>
      </c>
      <c r="E68" s="3"/>
      <c r="F68" s="3"/>
      <c r="G68" s="3"/>
      <c r="H68" s="4">
        <v>2433.13</v>
      </c>
    </row>
    <row r="69" spans="3:8" ht="15">
      <c r="C69" s="3"/>
      <c r="D69" s="8" t="s">
        <v>106</v>
      </c>
      <c r="E69" s="3"/>
      <c r="F69" s="3"/>
      <c r="G69" s="3" t="s">
        <v>43</v>
      </c>
      <c r="H69" s="4">
        <v>6374.65</v>
      </c>
    </row>
    <row r="70" spans="3:8" ht="15">
      <c r="C70" s="3">
        <v>8</v>
      </c>
      <c r="D70" s="3" t="s">
        <v>51</v>
      </c>
      <c r="E70" s="3"/>
      <c r="F70" s="3"/>
      <c r="G70" s="3" t="s">
        <v>43</v>
      </c>
      <c r="H70" s="3"/>
    </row>
    <row r="71" spans="3:8" ht="15">
      <c r="C71" s="3"/>
      <c r="D71" s="3"/>
      <c r="E71" s="3"/>
      <c r="F71" s="3"/>
      <c r="G71" s="3" t="s">
        <v>43</v>
      </c>
      <c r="H71" s="3"/>
    </row>
    <row r="72" spans="3:8" ht="15">
      <c r="C72" s="3">
        <v>9</v>
      </c>
      <c r="D72" s="3" t="s">
        <v>52</v>
      </c>
      <c r="E72" s="3"/>
      <c r="F72" s="3"/>
      <c r="G72" s="3" t="s">
        <v>43</v>
      </c>
      <c r="H72" s="3"/>
    </row>
    <row r="73" spans="3:8" ht="15">
      <c r="C73" s="8">
        <v>10</v>
      </c>
      <c r="D73" s="8" t="s">
        <v>105</v>
      </c>
      <c r="E73" s="8"/>
      <c r="F73" s="8"/>
      <c r="G73" s="8" t="s">
        <v>43</v>
      </c>
      <c r="H73" s="9">
        <f>H69+H57-H59</f>
        <v>6938.6900000000005</v>
      </c>
    </row>
    <row r="74" ht="15">
      <c r="E74" s="2" t="s">
        <v>54</v>
      </c>
    </row>
    <row r="75" ht="15">
      <c r="E75" s="2" t="s">
        <v>55</v>
      </c>
    </row>
    <row r="76" spans="3:8" ht="15">
      <c r="C76" s="3"/>
      <c r="D76" s="3"/>
      <c r="E76" s="3">
        <v>331.65</v>
      </c>
      <c r="F76" s="3"/>
      <c r="G76" s="3">
        <v>129.75</v>
      </c>
      <c r="H76" s="3">
        <v>201.9</v>
      </c>
    </row>
    <row r="77" spans="3:8" ht="15">
      <c r="C77" s="3" t="s">
        <v>95</v>
      </c>
      <c r="D77" s="4" t="e">
        <f>#REF!</f>
        <v>#REF!</v>
      </c>
      <c r="E77" s="4">
        <v>331.65</v>
      </c>
      <c r="F77" s="3"/>
      <c r="G77" s="4">
        <v>331.72</v>
      </c>
      <c r="H77" s="4" t="e">
        <f>D77+E77-G77</f>
        <v>#REF!</v>
      </c>
    </row>
    <row r="78" spans="3:8" ht="15">
      <c r="C78" s="1" t="s">
        <v>100</v>
      </c>
      <c r="D78" s="3">
        <v>130.43</v>
      </c>
      <c r="E78" s="3">
        <v>331.65</v>
      </c>
      <c r="F78" s="3"/>
      <c r="G78" s="3">
        <v>331.62</v>
      </c>
      <c r="H78" s="3">
        <v>130.46</v>
      </c>
    </row>
    <row r="79" spans="3:10" ht="15">
      <c r="C79" s="1" t="s">
        <v>112</v>
      </c>
      <c r="D79" s="3">
        <v>130.46</v>
      </c>
      <c r="E79" s="3">
        <v>331.65</v>
      </c>
      <c r="F79" s="3"/>
      <c r="G79" s="3">
        <v>331.62</v>
      </c>
      <c r="H79" s="3">
        <v>130.49</v>
      </c>
      <c r="I79" s="2">
        <v>2300.88</v>
      </c>
      <c r="J79" s="6">
        <f>SUM(J77:J78)</f>
        <v>0</v>
      </c>
    </row>
    <row r="80" spans="3:13" ht="15">
      <c r="C80" s="1" t="s">
        <v>114</v>
      </c>
      <c r="D80" s="3">
        <v>130.49</v>
      </c>
      <c r="E80" s="3">
        <v>331.65</v>
      </c>
      <c r="F80" s="3"/>
      <c r="G80" s="3">
        <v>317.61</v>
      </c>
      <c r="H80" s="3">
        <v>144.53</v>
      </c>
      <c r="L80" s="2">
        <v>1749.45</v>
      </c>
      <c r="M80" s="2" t="s">
        <v>90</v>
      </c>
    </row>
    <row r="81" spans="3:14" ht="15">
      <c r="C81" s="1" t="s">
        <v>116</v>
      </c>
      <c r="D81" s="3">
        <v>144.53</v>
      </c>
      <c r="E81" s="3">
        <v>390</v>
      </c>
      <c r="F81" s="3"/>
      <c r="G81" s="3">
        <v>345.67</v>
      </c>
      <c r="H81" s="3">
        <v>188.86</v>
      </c>
      <c r="L81" s="2">
        <v>331.09</v>
      </c>
      <c r="N81" s="2" t="s">
        <v>87</v>
      </c>
    </row>
    <row r="82" spans="3:8" ht="15">
      <c r="C82" s="1" t="s">
        <v>112</v>
      </c>
      <c r="D82" s="3">
        <v>188.86</v>
      </c>
      <c r="E82" s="3">
        <v>390</v>
      </c>
      <c r="F82" s="3"/>
      <c r="G82" s="3">
        <v>318.69</v>
      </c>
      <c r="H82" s="3">
        <v>260.17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1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P86"/>
  <sheetViews>
    <sheetView zoomScalePageLayoutView="0" workbookViewId="0" topLeftCell="A1">
      <selection activeCell="O36" sqref="O36"/>
    </sheetView>
  </sheetViews>
  <sheetFormatPr defaultColWidth="9.140625" defaultRowHeight="15"/>
  <cols>
    <col min="1" max="1" width="3.421875" style="2" customWidth="1"/>
    <col min="2" max="2" width="12.00390625" style="2" customWidth="1"/>
    <col min="3" max="3" width="11.140625" style="2" customWidth="1"/>
    <col min="4" max="4" width="13.7109375" style="2" customWidth="1"/>
    <col min="5" max="5" width="9.140625" style="2" customWidth="1"/>
    <col min="6" max="6" width="11.00390625" style="2" customWidth="1"/>
    <col min="7" max="7" width="9.140625" style="2" customWidth="1"/>
    <col min="8" max="8" width="10.8515625" style="2" customWidth="1"/>
    <col min="9" max="9" width="13.421875" style="2" customWidth="1"/>
    <col min="10" max="16" width="7.421875" style="2" customWidth="1"/>
    <col min="17" max="16384" width="9.140625" style="2" customWidth="1"/>
  </cols>
  <sheetData>
    <row r="1" ht="12.75" customHeight="1"/>
    <row r="2" spans="2:5" ht="15">
      <c r="B2" s="2" t="s">
        <v>56</v>
      </c>
      <c r="D2" t="s">
        <v>118</v>
      </c>
      <c r="E2" s="2" t="s">
        <v>0</v>
      </c>
    </row>
    <row r="4" ht="1.5" customHeight="1"/>
    <row r="5" ht="15" hidden="1"/>
    <row r="6" spans="2:9" ht="15">
      <c r="B6" s="3"/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/>
    </row>
    <row r="7" spans="2:9" ht="15">
      <c r="B7" s="3"/>
      <c r="C7" s="3" t="s">
        <v>7</v>
      </c>
      <c r="D7" s="3"/>
      <c r="E7" s="3"/>
      <c r="F7" s="3" t="s">
        <v>8</v>
      </c>
      <c r="G7" s="3" t="s">
        <v>9</v>
      </c>
      <c r="H7" s="3" t="s">
        <v>10</v>
      </c>
      <c r="I7" s="3"/>
    </row>
    <row r="8" spans="2:9" ht="15">
      <c r="B8" s="1" t="s">
        <v>96</v>
      </c>
      <c r="C8" s="4">
        <v>594.23</v>
      </c>
      <c r="D8" s="4">
        <v>0</v>
      </c>
      <c r="E8" s="5">
        <v>420.8</v>
      </c>
      <c r="F8" s="3"/>
      <c r="G8" s="4">
        <f>E8</f>
        <v>420.8</v>
      </c>
      <c r="H8" s="4">
        <f>C8+D8-G8</f>
        <v>173.43</v>
      </c>
      <c r="I8" s="3"/>
    </row>
    <row r="9" spans="2:9" ht="15">
      <c r="B9" s="3" t="s">
        <v>12</v>
      </c>
      <c r="C9" s="4">
        <v>1167.31</v>
      </c>
      <c r="D9" s="4">
        <v>3693.69</v>
      </c>
      <c r="E9" s="5">
        <v>2853.44</v>
      </c>
      <c r="F9" s="3"/>
      <c r="G9" s="4">
        <f>E9</f>
        <v>2853.44</v>
      </c>
      <c r="H9" s="5">
        <f>C9+D9-G9</f>
        <v>2007.56</v>
      </c>
      <c r="I9" s="3"/>
    </row>
    <row r="10" spans="2:9" ht="15">
      <c r="B10" s="3" t="s">
        <v>13</v>
      </c>
      <c r="C10" s="3"/>
      <c r="D10" s="4">
        <f>SUM(D8:D9)</f>
        <v>3693.69</v>
      </c>
      <c r="E10" s="3"/>
      <c r="F10" s="3"/>
      <c r="G10" s="4">
        <f>SUM(G8:G9)</f>
        <v>3274.2400000000002</v>
      </c>
      <c r="H10" s="3"/>
      <c r="I10" s="3"/>
    </row>
    <row r="11" ht="15">
      <c r="B11" s="2" t="s">
        <v>14</v>
      </c>
    </row>
    <row r="12" ht="7.5" customHeight="1"/>
    <row r="13" ht="8.25" customHeight="1"/>
    <row r="14" spans="3:16" ht="15">
      <c r="C14" s="3"/>
      <c r="D14" s="3" t="s">
        <v>15</v>
      </c>
      <c r="E14" s="3"/>
      <c r="F14" s="3"/>
      <c r="G14" s="3"/>
      <c r="H14" s="3"/>
      <c r="I14" s="3" t="s">
        <v>16</v>
      </c>
      <c r="J14" s="12"/>
      <c r="K14" s="12"/>
      <c r="L14" s="12"/>
      <c r="M14" s="12"/>
      <c r="N14" s="12"/>
      <c r="O14" s="12"/>
      <c r="P14" s="12"/>
    </row>
    <row r="15" spans="3:16" ht="14.25" customHeight="1">
      <c r="C15" s="3">
        <v>5.76</v>
      </c>
      <c r="D15" s="1" t="s">
        <v>126</v>
      </c>
      <c r="E15" s="3"/>
      <c r="F15" s="3"/>
      <c r="G15" s="3"/>
      <c r="H15" s="3"/>
      <c r="I15" s="3"/>
      <c r="J15" s="12"/>
      <c r="K15" s="12"/>
      <c r="L15" s="12"/>
      <c r="M15" s="12"/>
      <c r="N15" s="12"/>
      <c r="O15" s="12"/>
      <c r="P15" s="12"/>
    </row>
    <row r="16" spans="3:16" ht="3.75" customHeight="1" hidden="1">
      <c r="C16" s="3"/>
      <c r="D16" s="3"/>
      <c r="E16" s="3"/>
      <c r="F16" s="3"/>
      <c r="G16" s="3"/>
      <c r="H16" s="3"/>
      <c r="I16" s="3"/>
      <c r="J16" s="12"/>
      <c r="K16" s="12"/>
      <c r="L16" s="12"/>
      <c r="M16" s="12"/>
      <c r="N16" s="12"/>
      <c r="O16" s="12"/>
      <c r="P16" s="12"/>
    </row>
    <row r="17" spans="3:16" ht="13.5" customHeight="1">
      <c r="C17" s="3"/>
      <c r="D17" s="3"/>
      <c r="E17" s="3"/>
      <c r="F17" s="3"/>
      <c r="G17" s="3"/>
      <c r="H17" s="3"/>
      <c r="I17" s="3"/>
      <c r="J17" s="12"/>
      <c r="K17" s="12"/>
      <c r="L17" s="12"/>
      <c r="M17" s="12"/>
      <c r="N17" s="12"/>
      <c r="O17" s="12"/>
      <c r="P17" s="12"/>
    </row>
    <row r="18" spans="3:16" ht="0.75" customHeight="1" hidden="1">
      <c r="C18" s="3"/>
      <c r="D18" s="3"/>
      <c r="E18" s="3"/>
      <c r="F18" s="3"/>
      <c r="G18" s="3"/>
      <c r="H18" s="3"/>
      <c r="I18" s="3"/>
      <c r="J18" s="12"/>
      <c r="K18" s="12"/>
      <c r="L18" s="12"/>
      <c r="M18" s="12"/>
      <c r="N18" s="12"/>
      <c r="O18" s="12"/>
      <c r="P18" s="12"/>
    </row>
    <row r="19" spans="3:16" ht="15">
      <c r="C19" s="1"/>
      <c r="D19" s="1"/>
      <c r="E19" s="3"/>
      <c r="F19" s="3"/>
      <c r="G19" s="3"/>
      <c r="H19" s="3"/>
      <c r="I19" s="3"/>
      <c r="J19" s="12"/>
      <c r="K19" s="12"/>
      <c r="L19" s="12"/>
      <c r="M19" s="12"/>
      <c r="N19" s="12">
        <f>SUM(N17:N18)</f>
        <v>0</v>
      </c>
      <c r="O19" s="12"/>
      <c r="P19" s="12"/>
    </row>
    <row r="20" spans="3:16" ht="15">
      <c r="C20" s="3"/>
      <c r="D20" s="1"/>
      <c r="E20" s="3"/>
      <c r="F20" s="3"/>
      <c r="G20" s="3"/>
      <c r="H20" s="3"/>
      <c r="I20" s="3"/>
      <c r="J20" s="12"/>
      <c r="K20" s="12"/>
      <c r="L20" s="12"/>
      <c r="M20" s="12"/>
      <c r="N20" s="12"/>
      <c r="O20" s="12"/>
      <c r="P20" s="12"/>
    </row>
    <row r="21" spans="3:16" ht="14.25" customHeight="1" thickBot="1">
      <c r="C21" s="3"/>
      <c r="D21" s="3"/>
      <c r="E21" s="3"/>
      <c r="F21" s="3"/>
      <c r="G21" s="3"/>
      <c r="H21" s="3"/>
      <c r="I21" s="3"/>
      <c r="J21" s="12"/>
      <c r="K21" s="12"/>
      <c r="L21" s="12"/>
      <c r="M21" s="12"/>
      <c r="N21" s="12"/>
      <c r="O21" s="12"/>
      <c r="P21" s="12"/>
    </row>
    <row r="22" spans="3:16" ht="0.75" customHeight="1" hidden="1">
      <c r="C22" s="3"/>
      <c r="D22" s="3"/>
      <c r="E22" s="3"/>
      <c r="F22" s="3"/>
      <c r="G22" s="3"/>
      <c r="H22" s="3"/>
      <c r="I22" s="3"/>
      <c r="J22" s="12"/>
      <c r="K22" s="12"/>
      <c r="L22" s="12"/>
      <c r="M22" s="12"/>
      <c r="N22" s="12"/>
      <c r="O22" s="12"/>
      <c r="P22" s="12"/>
    </row>
    <row r="23" spans="3:16" ht="15.75" thickBot="1">
      <c r="C23" s="3"/>
      <c r="D23" s="3"/>
      <c r="E23" s="3"/>
      <c r="F23" s="3"/>
      <c r="G23" s="25" t="s">
        <v>130</v>
      </c>
      <c r="H23" s="26" t="s">
        <v>131</v>
      </c>
      <c r="I23" s="3"/>
      <c r="J23" s="12"/>
      <c r="K23" s="12"/>
      <c r="L23" s="12"/>
      <c r="M23" s="12"/>
      <c r="N23" s="12"/>
      <c r="O23" s="12"/>
      <c r="P23" s="12"/>
    </row>
    <row r="24" spans="3:16" ht="15">
      <c r="C24" s="13" t="s">
        <v>121</v>
      </c>
      <c r="D24" s="14"/>
      <c r="E24" s="14"/>
      <c r="F24" s="4"/>
      <c r="G24" s="1">
        <v>346.5</v>
      </c>
      <c r="H24" s="3">
        <v>7.55</v>
      </c>
      <c r="I24" s="5">
        <f>G24*H24</f>
        <v>2616.075</v>
      </c>
      <c r="J24" s="12"/>
      <c r="K24" s="12"/>
      <c r="L24" s="12"/>
      <c r="M24" s="12"/>
      <c r="N24" s="12"/>
      <c r="O24" s="12"/>
      <c r="P24" s="12"/>
    </row>
    <row r="25" spans="3:16" ht="15">
      <c r="C25" s="13" t="s">
        <v>122</v>
      </c>
      <c r="D25" s="14"/>
      <c r="E25" s="14"/>
      <c r="F25" s="3"/>
      <c r="G25" s="3"/>
      <c r="H25" s="3"/>
      <c r="I25" s="3"/>
      <c r="J25" s="12"/>
      <c r="K25" s="12"/>
      <c r="L25" s="12"/>
      <c r="M25" s="12"/>
      <c r="N25" s="12"/>
      <c r="O25" s="12"/>
      <c r="P25" s="12"/>
    </row>
    <row r="26" spans="3:16" ht="2.25" customHeight="1" hidden="1">
      <c r="C26" s="13" t="s">
        <v>123</v>
      </c>
      <c r="D26" s="13" t="s">
        <v>124</v>
      </c>
      <c r="E26" s="14"/>
      <c r="F26" s="3"/>
      <c r="G26" s="3"/>
      <c r="H26" s="3"/>
      <c r="I26" s="3"/>
      <c r="J26" s="12"/>
      <c r="K26" s="12"/>
      <c r="L26" s="12"/>
      <c r="M26" s="12"/>
      <c r="N26" s="12"/>
      <c r="O26" s="12"/>
      <c r="P26" s="12"/>
    </row>
    <row r="27" spans="3:16" ht="14.25" customHeight="1">
      <c r="C27" s="13" t="s">
        <v>125</v>
      </c>
      <c r="D27" s="14"/>
      <c r="E27" s="14"/>
      <c r="F27" s="3"/>
      <c r="G27" s="3"/>
      <c r="H27" s="3"/>
      <c r="I27" s="3"/>
      <c r="J27" s="12"/>
      <c r="K27" s="12"/>
      <c r="L27" s="12"/>
      <c r="M27" s="12"/>
      <c r="N27" s="12"/>
      <c r="O27" s="12"/>
      <c r="P27" s="12"/>
    </row>
    <row r="28" spans="3:16" ht="15" hidden="1">
      <c r="C28" s="3"/>
      <c r="D28" s="3"/>
      <c r="E28" s="3"/>
      <c r="F28" s="3"/>
      <c r="G28" s="3"/>
      <c r="H28" s="3"/>
      <c r="I28" s="3"/>
      <c r="J28" s="12"/>
      <c r="K28" s="12"/>
      <c r="L28" s="12"/>
      <c r="M28" s="12"/>
      <c r="N28" s="12"/>
      <c r="O28" s="12"/>
      <c r="P28" s="12"/>
    </row>
    <row r="29" spans="3:16" ht="0.75" customHeight="1" hidden="1">
      <c r="C29" s="3"/>
      <c r="D29" s="3"/>
      <c r="E29" s="3"/>
      <c r="F29" s="3"/>
      <c r="G29" s="3"/>
      <c r="H29" s="3"/>
      <c r="I29" s="3"/>
      <c r="J29" s="12"/>
      <c r="K29" s="12"/>
      <c r="L29" s="12"/>
      <c r="M29" s="12"/>
      <c r="N29" s="12"/>
      <c r="O29" s="12"/>
      <c r="P29" s="12"/>
    </row>
    <row r="30" spans="3:16" ht="3.75" customHeight="1" hidden="1">
      <c r="C30" s="3"/>
      <c r="D30" s="3"/>
      <c r="E30" s="3"/>
      <c r="F30" s="3"/>
      <c r="G30" s="3"/>
      <c r="H30" s="3"/>
      <c r="I30" s="3"/>
      <c r="J30" s="12"/>
      <c r="K30" s="12"/>
      <c r="L30" s="12"/>
      <c r="M30" s="12"/>
      <c r="N30" s="12"/>
      <c r="O30" s="12"/>
      <c r="P30" s="12"/>
    </row>
    <row r="31" spans="3:16" ht="15" hidden="1">
      <c r="C31" s="3"/>
      <c r="D31" s="3"/>
      <c r="E31" s="3"/>
      <c r="F31" s="3"/>
      <c r="G31" s="3"/>
      <c r="H31" s="3"/>
      <c r="I31" s="3"/>
      <c r="J31" s="12"/>
      <c r="K31" s="12"/>
      <c r="L31" s="12"/>
      <c r="M31" s="12"/>
      <c r="N31" s="12"/>
      <c r="O31" s="12"/>
      <c r="P31" s="12"/>
    </row>
    <row r="32" spans="3:16" ht="0.75" customHeight="1" hidden="1">
      <c r="C32" s="3"/>
      <c r="D32" s="3"/>
      <c r="E32" s="3"/>
      <c r="F32" s="3"/>
      <c r="G32" s="3"/>
      <c r="H32" s="3"/>
      <c r="I32" s="3"/>
      <c r="J32" s="12"/>
      <c r="K32" s="12"/>
      <c r="L32" s="12"/>
      <c r="M32" s="12"/>
      <c r="N32" s="12"/>
      <c r="O32" s="12"/>
      <c r="P32" s="12"/>
    </row>
    <row r="33" spans="3:16" ht="15" hidden="1">
      <c r="C33" s="3"/>
      <c r="D33" s="3"/>
      <c r="E33" s="3"/>
      <c r="F33" s="3"/>
      <c r="G33" s="3"/>
      <c r="H33" s="3"/>
      <c r="I33" s="3"/>
      <c r="J33" s="12"/>
      <c r="K33" s="12"/>
      <c r="L33" s="12"/>
      <c r="M33" s="12"/>
      <c r="N33" s="12"/>
      <c r="O33" s="12"/>
      <c r="P33" s="12"/>
    </row>
    <row r="34" spans="3:16" ht="15" hidden="1">
      <c r="C34" s="3"/>
      <c r="D34" s="3"/>
      <c r="E34" s="3"/>
      <c r="F34" s="3"/>
      <c r="G34" s="3"/>
      <c r="H34" s="3"/>
      <c r="I34" s="3"/>
      <c r="J34" s="12"/>
      <c r="K34" s="12"/>
      <c r="L34" s="12"/>
      <c r="M34" s="12"/>
      <c r="N34" s="12"/>
      <c r="O34" s="12"/>
      <c r="P34" s="12"/>
    </row>
    <row r="35" spans="3:16" ht="15">
      <c r="C35" s="3"/>
      <c r="D35" s="3"/>
      <c r="E35" s="3"/>
      <c r="F35" s="3"/>
      <c r="G35" s="8"/>
      <c r="H35" s="8"/>
      <c r="I35" s="9"/>
      <c r="J35" s="12"/>
      <c r="K35" s="12"/>
      <c r="L35" s="12"/>
      <c r="M35" s="12"/>
      <c r="N35" s="12"/>
      <c r="O35" s="12"/>
      <c r="P35" s="12"/>
    </row>
    <row r="36" spans="3:16" ht="15">
      <c r="C36" s="3"/>
      <c r="D36" s="3"/>
      <c r="E36" s="3"/>
      <c r="F36" s="3"/>
      <c r="G36" s="3"/>
      <c r="H36" s="1" t="s">
        <v>24</v>
      </c>
      <c r="I36" s="24">
        <f>SUM(I24:I35)</f>
        <v>2616.075</v>
      </c>
      <c r="J36" s="12"/>
      <c r="K36" s="12"/>
      <c r="L36" s="12"/>
      <c r="M36" s="12"/>
      <c r="N36" s="12"/>
      <c r="O36" s="12"/>
      <c r="P36" s="12"/>
    </row>
    <row r="38" ht="2.25" customHeight="1"/>
    <row r="39" ht="15" hidden="1"/>
    <row r="40" ht="15">
      <c r="E40" s="2" t="s">
        <v>29</v>
      </c>
    </row>
    <row r="41" ht="15">
      <c r="E41" s="2" t="s">
        <v>31</v>
      </c>
    </row>
    <row r="42" ht="15" hidden="1"/>
    <row r="43" ht="14.25" customHeight="1"/>
    <row r="44" ht="3" customHeight="1" hidden="1"/>
    <row r="45" ht="0.75" customHeight="1" hidden="1"/>
    <row r="46" ht="15" hidden="1"/>
    <row r="47" ht="9" customHeight="1"/>
    <row r="48" ht="15" hidden="1"/>
    <row r="50" spans="5:6" ht="15">
      <c r="E50" s="11" t="s">
        <v>35</v>
      </c>
      <c r="F50" s="11"/>
    </row>
    <row r="51" spans="3:8" ht="15">
      <c r="C51" s="11"/>
      <c r="D51" s="11"/>
      <c r="E51" s="11" t="s">
        <v>36</v>
      </c>
      <c r="F51" s="11"/>
      <c r="G51" s="11"/>
      <c r="H51" s="11"/>
    </row>
    <row r="52" spans="3:8" ht="15">
      <c r="C52" s="11" t="s">
        <v>37</v>
      </c>
      <c r="D52" s="11" t="s">
        <v>66</v>
      </c>
      <c r="E52" s="11"/>
      <c r="F52" s="11" t="str">
        <f>D2</f>
        <v>июль 2012г</v>
      </c>
      <c r="G52" s="11"/>
      <c r="H52" s="11"/>
    </row>
    <row r="53" ht="15">
      <c r="C53" s="6">
        <v>346.5</v>
      </c>
    </row>
    <row r="54" spans="3:8" ht="15">
      <c r="C54" s="3" t="s">
        <v>38</v>
      </c>
      <c r="D54" s="3" t="s">
        <v>39</v>
      </c>
      <c r="E54" s="3"/>
      <c r="F54" s="3"/>
      <c r="G54" s="3" t="s">
        <v>40</v>
      </c>
      <c r="H54" s="3" t="s">
        <v>41</v>
      </c>
    </row>
    <row r="55" spans="3:8" ht="18.75">
      <c r="C55" s="30">
        <v>1</v>
      </c>
      <c r="D55" s="31" t="s">
        <v>98</v>
      </c>
      <c r="E55" s="30"/>
      <c r="F55" s="30"/>
      <c r="G55" s="3"/>
      <c r="H55" s="4">
        <v>3693.69</v>
      </c>
    </row>
    <row r="56" spans="3:8" ht="15">
      <c r="C56" s="3"/>
      <c r="D56" s="3"/>
      <c r="E56" s="3"/>
      <c r="F56" s="3"/>
      <c r="G56" s="3"/>
      <c r="H56" s="3"/>
    </row>
    <row r="57" spans="3:8" ht="18.75">
      <c r="C57" s="30">
        <v>2</v>
      </c>
      <c r="D57" s="31" t="s">
        <v>3</v>
      </c>
      <c r="E57" s="30"/>
      <c r="F57" s="30"/>
      <c r="G57" s="32"/>
      <c r="H57" s="5">
        <v>3274.24</v>
      </c>
    </row>
    <row r="58" spans="3:8" ht="15">
      <c r="C58" s="3"/>
      <c r="D58" s="3"/>
      <c r="E58" s="3"/>
      <c r="F58" s="3"/>
      <c r="G58" s="3"/>
      <c r="H58" s="3"/>
    </row>
    <row r="59" spans="3:9" ht="18.75">
      <c r="C59" s="31">
        <v>3</v>
      </c>
      <c r="D59" s="31" t="s">
        <v>45</v>
      </c>
      <c r="E59" s="31"/>
      <c r="F59" s="31"/>
      <c r="G59" s="31"/>
      <c r="H59" s="9">
        <v>2616.08</v>
      </c>
      <c r="I59" s="10"/>
    </row>
    <row r="60" spans="3:9" ht="15" customHeight="1">
      <c r="C60" s="33"/>
      <c r="D60" s="33"/>
      <c r="E60" s="33"/>
      <c r="F60" s="33"/>
      <c r="G60" s="33"/>
      <c r="H60" s="9"/>
      <c r="I60" s="10"/>
    </row>
    <row r="61" spans="3:8" ht="15">
      <c r="C61" s="1"/>
      <c r="D61" s="13" t="s">
        <v>121</v>
      </c>
      <c r="E61" s="14"/>
      <c r="F61" s="14"/>
      <c r="G61" s="19">
        <v>7.55</v>
      </c>
      <c r="H61" s="24">
        <f>C53*G61</f>
        <v>2616.075</v>
      </c>
    </row>
    <row r="62" spans="3:8" ht="15">
      <c r="C62" s="1"/>
      <c r="D62" s="13" t="s">
        <v>122</v>
      </c>
      <c r="E62" s="14"/>
      <c r="F62" s="14"/>
      <c r="G62" s="17"/>
      <c r="H62" s="5"/>
    </row>
    <row r="63" spans="3:10" ht="15">
      <c r="C63" s="3"/>
      <c r="D63" s="13" t="s">
        <v>123</v>
      </c>
      <c r="E63" s="13" t="s">
        <v>124</v>
      </c>
      <c r="F63" s="14"/>
      <c r="G63" s="17"/>
      <c r="H63" s="3"/>
      <c r="J63" s="18"/>
    </row>
    <row r="64" spans="3:8" ht="15">
      <c r="C64" s="3"/>
      <c r="D64" s="13" t="s">
        <v>125</v>
      </c>
      <c r="E64" s="14"/>
      <c r="F64" s="14"/>
      <c r="G64" s="17"/>
      <c r="H64" s="5">
        <v>0</v>
      </c>
    </row>
    <row r="65" spans="3:8" ht="15">
      <c r="C65" s="15"/>
      <c r="D65" s="16" t="s">
        <v>46</v>
      </c>
      <c r="E65" s="15"/>
      <c r="F65" s="27" t="s">
        <v>132</v>
      </c>
      <c r="G65" s="20">
        <v>3.11</v>
      </c>
      <c r="H65" s="24">
        <f>C53*G65</f>
        <v>1077.615</v>
      </c>
    </row>
    <row r="66" spans="3:8" ht="15">
      <c r="C66" s="15"/>
      <c r="D66" s="27"/>
      <c r="E66" s="15"/>
      <c r="F66" s="27" t="s">
        <v>133</v>
      </c>
      <c r="G66" s="3"/>
      <c r="H66" s="24">
        <f>H57-H61</f>
        <v>658.165</v>
      </c>
    </row>
    <row r="67" spans="3:8" ht="15.75">
      <c r="C67" s="28" t="s">
        <v>134</v>
      </c>
      <c r="D67" s="28"/>
      <c r="E67" s="28"/>
      <c r="F67" s="28"/>
      <c r="G67" s="29"/>
      <c r="H67" s="29"/>
    </row>
    <row r="68" spans="3:8" ht="15">
      <c r="C68" s="3">
        <v>5</v>
      </c>
      <c r="D68" s="3" t="s">
        <v>47</v>
      </c>
      <c r="E68" s="3"/>
      <c r="F68" s="3"/>
      <c r="G68" s="3"/>
      <c r="H68" s="3"/>
    </row>
    <row r="69" spans="3:8" ht="15">
      <c r="C69" s="3"/>
      <c r="D69" s="3"/>
      <c r="E69" s="3"/>
      <c r="F69" s="3"/>
      <c r="G69" s="3"/>
      <c r="H69" s="3"/>
    </row>
    <row r="70" spans="3:8" ht="15">
      <c r="C70" s="16" t="s">
        <v>127</v>
      </c>
      <c r="D70" s="16" t="s">
        <v>49</v>
      </c>
      <c r="E70" s="15"/>
      <c r="F70" s="15"/>
      <c r="G70" s="20">
        <v>1.5</v>
      </c>
      <c r="H70" s="4">
        <v>2812.03</v>
      </c>
    </row>
    <row r="71" spans="3:8" ht="15">
      <c r="C71" s="3"/>
      <c r="D71" s="8" t="s">
        <v>106</v>
      </c>
      <c r="E71" s="3"/>
      <c r="F71" s="3"/>
      <c r="G71" s="3"/>
      <c r="H71" s="4">
        <v>6938.69</v>
      </c>
    </row>
    <row r="72" spans="3:8" ht="15">
      <c r="C72" s="3">
        <v>8</v>
      </c>
      <c r="D72" s="3" t="s">
        <v>51</v>
      </c>
      <c r="E72" s="3"/>
      <c r="F72" s="3"/>
      <c r="G72" s="3"/>
      <c r="H72" s="3"/>
    </row>
    <row r="73" spans="3:8" ht="15">
      <c r="C73" s="3"/>
      <c r="D73" s="3"/>
      <c r="E73" s="3"/>
      <c r="F73" s="3"/>
      <c r="G73" s="3"/>
      <c r="H73" s="3"/>
    </row>
    <row r="74" spans="3:8" ht="15">
      <c r="C74" s="3">
        <v>9</v>
      </c>
      <c r="D74" s="3" t="s">
        <v>52</v>
      </c>
      <c r="E74" s="3"/>
      <c r="F74" s="3"/>
      <c r="G74" s="3"/>
      <c r="H74" s="3"/>
    </row>
    <row r="75" spans="3:8" ht="15">
      <c r="C75" s="8">
        <v>10</v>
      </c>
      <c r="D75" s="8" t="s">
        <v>105</v>
      </c>
      <c r="E75" s="8"/>
      <c r="F75" s="8"/>
      <c r="G75" s="8"/>
      <c r="H75" s="9">
        <f>H71+H57-H59</f>
        <v>7596.85</v>
      </c>
    </row>
    <row r="76" ht="15">
      <c r="E76" s="2" t="s">
        <v>54</v>
      </c>
    </row>
    <row r="77" ht="15.75" thickBot="1">
      <c r="E77" s="2" t="s">
        <v>55</v>
      </c>
    </row>
    <row r="78" spans="3:8" ht="15.75" thickBot="1">
      <c r="C78" s="21" t="s">
        <v>49</v>
      </c>
      <c r="D78" s="22"/>
      <c r="E78" s="22"/>
      <c r="F78" s="22" t="s">
        <v>128</v>
      </c>
      <c r="G78" s="22"/>
      <c r="H78" s="23" t="s">
        <v>129</v>
      </c>
    </row>
    <row r="79" spans="3:8" ht="15">
      <c r="C79" s="3"/>
      <c r="D79" s="3"/>
      <c r="E79" s="3">
        <v>331.65</v>
      </c>
      <c r="F79" s="3"/>
      <c r="G79" s="3">
        <v>129.75</v>
      </c>
      <c r="H79" s="3">
        <v>201.9</v>
      </c>
    </row>
    <row r="80" spans="3:8" ht="15">
      <c r="C80" s="3" t="s">
        <v>95</v>
      </c>
      <c r="D80" s="4" t="e">
        <f>#REF!</f>
        <v>#REF!</v>
      </c>
      <c r="E80" s="4">
        <v>331.65</v>
      </c>
      <c r="F80" s="3"/>
      <c r="G80" s="4">
        <v>331.72</v>
      </c>
      <c r="H80" s="4" t="e">
        <f>D80+E80-G80</f>
        <v>#REF!</v>
      </c>
    </row>
    <row r="81" spans="3:8" ht="15">
      <c r="C81" s="1" t="s">
        <v>100</v>
      </c>
      <c r="D81" s="3">
        <v>130.43</v>
      </c>
      <c r="E81" s="3">
        <v>331.65</v>
      </c>
      <c r="F81" s="3"/>
      <c r="G81" s="3">
        <v>331.62</v>
      </c>
      <c r="H81" s="3">
        <v>130.46</v>
      </c>
    </row>
    <row r="82" spans="3:10" ht="15">
      <c r="C82" s="1" t="s">
        <v>112</v>
      </c>
      <c r="D82" s="3">
        <v>130.46</v>
      </c>
      <c r="E82" s="3">
        <v>331.65</v>
      </c>
      <c r="F82" s="3"/>
      <c r="G82" s="3">
        <v>331.62</v>
      </c>
      <c r="H82" s="3">
        <v>130.49</v>
      </c>
      <c r="I82" s="2">
        <v>2300.88</v>
      </c>
      <c r="J82" s="6">
        <f>SUM(J80:J81)</f>
        <v>0</v>
      </c>
    </row>
    <row r="83" spans="3:13" ht="15">
      <c r="C83" s="1" t="s">
        <v>114</v>
      </c>
      <c r="D83" s="3">
        <v>130.49</v>
      </c>
      <c r="E83" s="3">
        <v>331.65</v>
      </c>
      <c r="F83" s="3"/>
      <c r="G83" s="3">
        <v>317.61</v>
      </c>
      <c r="H83" s="3">
        <v>144.53</v>
      </c>
      <c r="L83" s="2">
        <v>1749.45</v>
      </c>
      <c r="M83" s="2" t="s">
        <v>90</v>
      </c>
    </row>
    <row r="84" spans="3:14" ht="15">
      <c r="C84" s="1" t="s">
        <v>116</v>
      </c>
      <c r="D84" s="3">
        <v>144.53</v>
      </c>
      <c r="E84" s="3">
        <v>390</v>
      </c>
      <c r="F84" s="3"/>
      <c r="G84" s="3">
        <v>345.67</v>
      </c>
      <c r="H84" s="3">
        <v>188.86</v>
      </c>
      <c r="L84" s="2">
        <v>331.09</v>
      </c>
      <c r="N84" s="2" t="s">
        <v>87</v>
      </c>
    </row>
    <row r="85" spans="3:8" ht="15">
      <c r="C85" s="1" t="s">
        <v>119</v>
      </c>
      <c r="D85" s="3">
        <v>188.86</v>
      </c>
      <c r="E85" s="3">
        <v>390</v>
      </c>
      <c r="F85" s="3"/>
      <c r="G85" s="3">
        <v>318.69</v>
      </c>
      <c r="H85" s="3">
        <v>260.17</v>
      </c>
    </row>
    <row r="86" spans="3:8" ht="15">
      <c r="C86" s="1" t="s">
        <v>120</v>
      </c>
      <c r="D86" s="3">
        <v>260.17</v>
      </c>
      <c r="E86" s="3">
        <v>390</v>
      </c>
      <c r="F86" s="3"/>
      <c r="G86" s="3">
        <v>378.9</v>
      </c>
      <c r="H86" s="3">
        <v>271.27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P96"/>
  <sheetViews>
    <sheetView zoomScalePageLayoutView="0" workbookViewId="0" topLeftCell="A1">
      <selection activeCell="O36" sqref="O36"/>
    </sheetView>
  </sheetViews>
  <sheetFormatPr defaultColWidth="9.140625" defaultRowHeight="15"/>
  <cols>
    <col min="1" max="1" width="3.421875" style="2" customWidth="1"/>
    <col min="2" max="2" width="12.00390625" style="2" customWidth="1"/>
    <col min="3" max="3" width="11.140625" style="2" customWidth="1"/>
    <col min="4" max="4" width="13.7109375" style="2" customWidth="1"/>
    <col min="5" max="5" width="9.140625" style="2" customWidth="1"/>
    <col min="6" max="6" width="11.00390625" style="2" customWidth="1"/>
    <col min="7" max="7" width="9.140625" style="2" customWidth="1"/>
    <col min="8" max="8" width="10.8515625" style="2" customWidth="1"/>
    <col min="9" max="9" width="13.421875" style="2" customWidth="1"/>
    <col min="10" max="16" width="7.421875" style="2" customWidth="1"/>
    <col min="17" max="16384" width="9.140625" style="2" customWidth="1"/>
  </cols>
  <sheetData>
    <row r="1" ht="12.75" customHeight="1"/>
    <row r="2" spans="2:5" ht="15">
      <c r="B2" s="2" t="s">
        <v>56</v>
      </c>
      <c r="D2" t="s">
        <v>135</v>
      </c>
      <c r="E2" s="2" t="s">
        <v>0</v>
      </c>
    </row>
    <row r="4" ht="1.5" customHeight="1"/>
    <row r="5" ht="15" hidden="1"/>
    <row r="6" spans="2:9" ht="15">
      <c r="B6" s="3"/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/>
    </row>
    <row r="7" spans="2:9" ht="15">
      <c r="B7" s="3"/>
      <c r="C7" s="3" t="s">
        <v>7</v>
      </c>
      <c r="D7" s="3"/>
      <c r="E7" s="3"/>
      <c r="F7" s="3" t="s">
        <v>8</v>
      </c>
      <c r="G7" s="3" t="s">
        <v>9</v>
      </c>
      <c r="H7" s="3" t="s">
        <v>10</v>
      </c>
      <c r="I7" s="3"/>
    </row>
    <row r="8" spans="2:9" ht="15">
      <c r="B8" s="1" t="s">
        <v>96</v>
      </c>
      <c r="C8" s="4">
        <v>173.43</v>
      </c>
      <c r="D8" s="4">
        <v>0</v>
      </c>
      <c r="E8" s="5">
        <v>7.05</v>
      </c>
      <c r="F8" s="3"/>
      <c r="G8" s="4">
        <f>E8</f>
        <v>7.05</v>
      </c>
      <c r="H8" s="4">
        <f>C8+D8-G8</f>
        <v>166.38</v>
      </c>
      <c r="I8" s="3"/>
    </row>
    <row r="9" spans="2:9" ht="15">
      <c r="B9" s="3" t="s">
        <v>12</v>
      </c>
      <c r="C9" s="4">
        <v>2007.56</v>
      </c>
      <c r="D9" s="4">
        <v>3707.56</v>
      </c>
      <c r="E9" s="5">
        <v>3213.99</v>
      </c>
      <c r="F9" s="3"/>
      <c r="G9" s="4">
        <v>3213.99</v>
      </c>
      <c r="H9" s="5">
        <f>C9+D9-G9</f>
        <v>2501.13</v>
      </c>
      <c r="I9" s="3"/>
    </row>
    <row r="10" spans="2:9" ht="15">
      <c r="B10" s="3" t="s">
        <v>13</v>
      </c>
      <c r="C10" s="3"/>
      <c r="D10" s="4">
        <f>SUM(D8:D9)</f>
        <v>3707.56</v>
      </c>
      <c r="E10" s="3"/>
      <c r="F10" s="3"/>
      <c r="G10" s="4">
        <f>SUM(G8:G9)</f>
        <v>3221.04</v>
      </c>
      <c r="H10" s="3"/>
      <c r="I10" s="3"/>
    </row>
    <row r="11" ht="15">
      <c r="B11" s="2" t="s">
        <v>14</v>
      </c>
    </row>
    <row r="12" ht="7.5" customHeight="1"/>
    <row r="13" ht="8.25" customHeight="1"/>
    <row r="14" spans="3:16" ht="15">
      <c r="C14" s="3"/>
      <c r="D14" s="3" t="s">
        <v>15</v>
      </c>
      <c r="E14" s="3"/>
      <c r="F14" s="3"/>
      <c r="G14" s="3"/>
      <c r="H14" s="3"/>
      <c r="I14" s="3" t="s">
        <v>16</v>
      </c>
      <c r="J14" s="12"/>
      <c r="K14" s="12"/>
      <c r="L14" s="12"/>
      <c r="M14" s="12"/>
      <c r="N14" s="12"/>
      <c r="O14" s="12"/>
      <c r="P14" s="12"/>
    </row>
    <row r="15" spans="3:16" ht="14.25" customHeight="1">
      <c r="C15" s="3">
        <v>5.76</v>
      </c>
      <c r="D15" s="1" t="s">
        <v>126</v>
      </c>
      <c r="E15" s="3"/>
      <c r="F15" s="3"/>
      <c r="G15" s="3"/>
      <c r="H15" s="3"/>
      <c r="I15" s="3"/>
      <c r="J15" s="12"/>
      <c r="K15" s="12"/>
      <c r="L15" s="12"/>
      <c r="M15" s="12"/>
      <c r="N15" s="12"/>
      <c r="O15" s="12"/>
      <c r="P15" s="12"/>
    </row>
    <row r="16" spans="3:16" ht="3.75" customHeight="1" hidden="1">
      <c r="C16" s="3"/>
      <c r="D16" s="3"/>
      <c r="E16" s="3"/>
      <c r="F16" s="3"/>
      <c r="G16" s="3"/>
      <c r="H16" s="3"/>
      <c r="I16" s="3"/>
      <c r="J16" s="12"/>
      <c r="K16" s="12"/>
      <c r="L16" s="12"/>
      <c r="M16" s="12"/>
      <c r="N16" s="12"/>
      <c r="O16" s="12"/>
      <c r="P16" s="12"/>
    </row>
    <row r="17" spans="3:16" ht="13.5" customHeight="1">
      <c r="C17" s="3">
        <v>8</v>
      </c>
      <c r="D17" s="3"/>
      <c r="E17" s="3"/>
      <c r="F17" s="3"/>
      <c r="G17" s="3"/>
      <c r="H17" s="3"/>
      <c r="I17" s="3"/>
      <c r="J17" s="12"/>
      <c r="K17" s="12"/>
      <c r="L17" s="38" t="s">
        <v>156</v>
      </c>
      <c r="M17" s="12"/>
      <c r="N17" s="12"/>
      <c r="O17" s="12"/>
      <c r="P17" s="12">
        <v>4190.68</v>
      </c>
    </row>
    <row r="18" spans="3:16" ht="0.75" customHeight="1" hidden="1">
      <c r="C18" s="3"/>
      <c r="D18" s="3"/>
      <c r="E18" s="3"/>
      <c r="F18" s="3"/>
      <c r="G18" s="3"/>
      <c r="H18" s="3"/>
      <c r="I18" s="3"/>
      <c r="J18" s="12"/>
      <c r="K18" s="12"/>
      <c r="L18" s="12"/>
      <c r="M18" s="12"/>
      <c r="N18" s="12"/>
      <c r="O18" s="12"/>
      <c r="P18" s="12"/>
    </row>
    <row r="19" spans="3:16" ht="15">
      <c r="C19" s="1"/>
      <c r="D19" s="1"/>
      <c r="E19" s="3"/>
      <c r="F19" s="3"/>
      <c r="G19" s="3"/>
      <c r="H19" s="3"/>
      <c r="I19" s="3"/>
      <c r="J19" s="12"/>
      <c r="K19" s="12"/>
      <c r="L19" s="12"/>
      <c r="M19" s="12"/>
      <c r="N19" s="12">
        <f>SUM(N17:N18)</f>
        <v>0</v>
      </c>
      <c r="O19" s="12"/>
      <c r="P19" s="12"/>
    </row>
    <row r="20" spans="3:16" ht="15">
      <c r="C20" s="3"/>
      <c r="D20" s="1"/>
      <c r="E20" s="3"/>
      <c r="F20" s="3"/>
      <c r="G20" s="3"/>
      <c r="H20" s="3"/>
      <c r="I20" s="3"/>
      <c r="J20" s="12"/>
      <c r="K20" s="12"/>
      <c r="L20" s="12"/>
      <c r="M20" s="12"/>
      <c r="N20" s="12"/>
      <c r="O20" s="12"/>
      <c r="P20" s="12"/>
    </row>
    <row r="21" spans="3:16" ht="14.25" customHeight="1" thickBot="1">
      <c r="C21" s="3"/>
      <c r="D21" s="3"/>
      <c r="E21" s="3"/>
      <c r="F21" s="3"/>
      <c r="G21" s="3"/>
      <c r="H21" s="3"/>
      <c r="I21" s="3"/>
      <c r="J21" s="12"/>
      <c r="K21" s="12"/>
      <c r="L21" s="12"/>
      <c r="M21" s="12"/>
      <c r="N21" s="12"/>
      <c r="O21" s="12"/>
      <c r="P21" s="12"/>
    </row>
    <row r="22" spans="3:16" ht="0.75" customHeight="1" hidden="1">
      <c r="C22" s="3"/>
      <c r="D22" s="3"/>
      <c r="E22" s="3"/>
      <c r="F22" s="3"/>
      <c r="G22" s="3"/>
      <c r="H22" s="3"/>
      <c r="I22" s="3"/>
      <c r="J22" s="12"/>
      <c r="K22" s="12"/>
      <c r="L22" s="12"/>
      <c r="M22" s="12"/>
      <c r="N22" s="12"/>
      <c r="O22" s="12"/>
      <c r="P22" s="12"/>
    </row>
    <row r="23" spans="3:16" ht="15.75" thickBot="1">
      <c r="C23" s="3"/>
      <c r="D23" s="3"/>
      <c r="E23" s="3"/>
      <c r="F23" s="3"/>
      <c r="G23" s="25" t="s">
        <v>130</v>
      </c>
      <c r="H23" s="26" t="s">
        <v>131</v>
      </c>
      <c r="I23" s="3"/>
      <c r="J23" s="12"/>
      <c r="K23" s="12"/>
      <c r="L23" s="12"/>
      <c r="M23" s="12"/>
      <c r="N23" s="12"/>
      <c r="O23" s="12"/>
      <c r="P23" s="12"/>
    </row>
    <row r="24" spans="3:16" ht="15">
      <c r="C24" s="13" t="s">
        <v>121</v>
      </c>
      <c r="D24" s="14"/>
      <c r="E24" s="14"/>
      <c r="F24" s="4"/>
      <c r="G24" s="1">
        <v>346.5</v>
      </c>
      <c r="H24" s="3">
        <v>7.55</v>
      </c>
      <c r="I24" s="5">
        <f>G24*H24</f>
        <v>2616.075</v>
      </c>
      <c r="J24" s="12"/>
      <c r="K24" s="12"/>
      <c r="L24" s="12"/>
      <c r="M24" s="12"/>
      <c r="N24" s="12"/>
      <c r="O24" s="12"/>
      <c r="P24" s="12"/>
    </row>
    <row r="25" spans="3:16" ht="15">
      <c r="C25" s="13" t="s">
        <v>122</v>
      </c>
      <c r="D25" s="14"/>
      <c r="E25" s="14"/>
      <c r="F25" s="3"/>
      <c r="G25" s="3"/>
      <c r="H25" s="3"/>
      <c r="I25" s="3"/>
      <c r="J25" s="12"/>
      <c r="K25" s="12"/>
      <c r="L25" s="12"/>
      <c r="M25" s="12"/>
      <c r="N25" s="12"/>
      <c r="O25" s="12"/>
      <c r="P25" s="12"/>
    </row>
    <row r="26" spans="3:16" ht="2.25" customHeight="1" hidden="1">
      <c r="C26" s="13" t="s">
        <v>123</v>
      </c>
      <c r="D26" s="13" t="s">
        <v>124</v>
      </c>
      <c r="E26" s="14"/>
      <c r="F26" s="3"/>
      <c r="G26" s="3"/>
      <c r="H26" s="3"/>
      <c r="I26" s="3"/>
      <c r="J26" s="12"/>
      <c r="K26" s="12"/>
      <c r="L26" s="12"/>
      <c r="M26" s="12"/>
      <c r="N26" s="12"/>
      <c r="O26" s="12"/>
      <c r="P26" s="12"/>
    </row>
    <row r="27" spans="3:16" ht="14.25" customHeight="1">
      <c r="C27" s="13" t="s">
        <v>125</v>
      </c>
      <c r="D27" s="14"/>
      <c r="E27" s="14"/>
      <c r="F27" s="3"/>
      <c r="G27" s="3"/>
      <c r="H27" s="3"/>
      <c r="I27" s="3"/>
      <c r="J27" s="12"/>
      <c r="K27" s="12"/>
      <c r="L27" s="12"/>
      <c r="M27" s="12"/>
      <c r="N27" s="12"/>
      <c r="O27" s="12"/>
      <c r="P27" s="12"/>
    </row>
    <row r="28" spans="3:16" ht="15" hidden="1">
      <c r="C28" s="3"/>
      <c r="D28" s="3"/>
      <c r="E28" s="3"/>
      <c r="F28" s="3"/>
      <c r="G28" s="3"/>
      <c r="H28" s="3"/>
      <c r="I28" s="3"/>
      <c r="J28" s="12"/>
      <c r="K28" s="12"/>
      <c r="L28" s="12"/>
      <c r="M28" s="12"/>
      <c r="N28" s="12"/>
      <c r="O28" s="12"/>
      <c r="P28" s="12"/>
    </row>
    <row r="29" spans="3:16" ht="0.75" customHeight="1" hidden="1">
      <c r="C29" s="3"/>
      <c r="D29" s="3"/>
      <c r="E29" s="3"/>
      <c r="F29" s="3"/>
      <c r="G29" s="3"/>
      <c r="H29" s="3"/>
      <c r="I29" s="3"/>
      <c r="J29" s="12"/>
      <c r="K29" s="12"/>
      <c r="L29" s="12"/>
      <c r="M29" s="12"/>
      <c r="N29" s="12"/>
      <c r="O29" s="12"/>
      <c r="P29" s="12"/>
    </row>
    <row r="30" spans="3:16" ht="3.75" customHeight="1" hidden="1">
      <c r="C30" s="3"/>
      <c r="D30" s="3"/>
      <c r="E30" s="3"/>
      <c r="F30" s="3"/>
      <c r="G30" s="3"/>
      <c r="H30" s="3"/>
      <c r="I30" s="3"/>
      <c r="J30" s="12"/>
      <c r="K30" s="12"/>
      <c r="L30" s="12"/>
      <c r="M30" s="12"/>
      <c r="N30" s="12"/>
      <c r="O30" s="12"/>
      <c r="P30" s="12"/>
    </row>
    <row r="31" spans="3:16" ht="15" hidden="1">
      <c r="C31" s="3"/>
      <c r="D31" s="3"/>
      <c r="E31" s="3"/>
      <c r="F31" s="3"/>
      <c r="G31" s="3"/>
      <c r="H31" s="3"/>
      <c r="I31" s="3"/>
      <c r="J31" s="12"/>
      <c r="K31" s="12"/>
      <c r="L31" s="12"/>
      <c r="M31" s="12"/>
      <c r="N31" s="12"/>
      <c r="O31" s="12"/>
      <c r="P31" s="12"/>
    </row>
    <row r="32" spans="3:16" ht="0.75" customHeight="1" hidden="1">
      <c r="C32" s="3"/>
      <c r="D32" s="3"/>
      <c r="E32" s="3"/>
      <c r="F32" s="3"/>
      <c r="G32" s="3"/>
      <c r="H32" s="3"/>
      <c r="I32" s="3"/>
      <c r="J32" s="12"/>
      <c r="K32" s="12"/>
      <c r="L32" s="12"/>
      <c r="M32" s="12"/>
      <c r="N32" s="12"/>
      <c r="O32" s="12"/>
      <c r="P32" s="12"/>
    </row>
    <row r="33" spans="3:16" ht="15" hidden="1">
      <c r="C33" s="3"/>
      <c r="D33" s="3"/>
      <c r="E33" s="3"/>
      <c r="F33" s="3"/>
      <c r="G33" s="3"/>
      <c r="H33" s="3"/>
      <c r="I33" s="3"/>
      <c r="J33" s="12"/>
      <c r="K33" s="12"/>
      <c r="L33" s="12"/>
      <c r="M33" s="12"/>
      <c r="N33" s="12"/>
      <c r="O33" s="12"/>
      <c r="P33" s="12"/>
    </row>
    <row r="34" spans="3:16" ht="15" hidden="1">
      <c r="C34" s="3"/>
      <c r="D34" s="3"/>
      <c r="E34" s="3"/>
      <c r="F34" s="3"/>
      <c r="G34" s="3"/>
      <c r="H34" s="3"/>
      <c r="I34" s="3"/>
      <c r="J34" s="12"/>
      <c r="K34" s="12"/>
      <c r="L34" s="12"/>
      <c r="M34" s="12"/>
      <c r="N34" s="12"/>
      <c r="O34" s="12"/>
      <c r="P34" s="12"/>
    </row>
    <row r="35" spans="3:16" ht="15">
      <c r="C35" s="3"/>
      <c r="D35" s="3"/>
      <c r="E35" s="3"/>
      <c r="F35" s="3"/>
      <c r="G35" s="8"/>
      <c r="H35" s="8"/>
      <c r="I35" s="9"/>
      <c r="J35" s="12"/>
      <c r="K35" s="12"/>
      <c r="L35" s="12"/>
      <c r="M35" s="12"/>
      <c r="N35" s="12"/>
      <c r="O35" s="12"/>
      <c r="P35" s="12"/>
    </row>
    <row r="36" spans="3:16" ht="15">
      <c r="C36" s="3"/>
      <c r="D36" s="3"/>
      <c r="E36" s="3"/>
      <c r="F36" s="3"/>
      <c r="G36" s="3"/>
      <c r="H36" s="1" t="s">
        <v>24</v>
      </c>
      <c r="I36" s="24">
        <f>SUM(I24:I35)</f>
        <v>2616.075</v>
      </c>
      <c r="J36" s="12"/>
      <c r="K36" s="12"/>
      <c r="L36" s="12"/>
      <c r="M36" s="12"/>
      <c r="N36" s="12"/>
      <c r="O36" s="12"/>
      <c r="P36" s="12"/>
    </row>
    <row r="38" ht="2.25" customHeight="1"/>
    <row r="39" ht="15" hidden="1"/>
    <row r="40" ht="15">
      <c r="E40" s="2" t="s">
        <v>29</v>
      </c>
    </row>
    <row r="41" ht="15">
      <c r="E41" s="2" t="s">
        <v>31</v>
      </c>
    </row>
    <row r="42" ht="15" hidden="1"/>
    <row r="43" ht="14.25" customHeight="1"/>
    <row r="44" ht="3" customHeight="1" hidden="1"/>
    <row r="45" ht="0.75" customHeight="1" hidden="1"/>
    <row r="46" ht="15" hidden="1"/>
    <row r="47" ht="9" customHeight="1"/>
    <row r="48" ht="15" hidden="1"/>
    <row r="50" spans="5:6" ht="15">
      <c r="E50" s="11" t="s">
        <v>35</v>
      </c>
      <c r="F50" s="11"/>
    </row>
    <row r="51" spans="3:8" ht="15">
      <c r="C51" s="11"/>
      <c r="D51" s="11"/>
      <c r="E51" s="11" t="s">
        <v>36</v>
      </c>
      <c r="F51" s="11"/>
      <c r="G51" s="11"/>
      <c r="H51" s="11"/>
    </row>
    <row r="52" spans="3:8" ht="15">
      <c r="C52" s="11" t="s">
        <v>37</v>
      </c>
      <c r="D52" s="11" t="s">
        <v>66</v>
      </c>
      <c r="E52" s="11"/>
      <c r="F52" s="11" t="str">
        <f>D2</f>
        <v>август 2012г</v>
      </c>
      <c r="G52" s="11"/>
      <c r="H52" s="11"/>
    </row>
    <row r="53" ht="15">
      <c r="C53" s="6">
        <v>346.5</v>
      </c>
    </row>
    <row r="54" spans="3:8" ht="15">
      <c r="C54" s="3" t="s">
        <v>38</v>
      </c>
      <c r="D54" s="3" t="s">
        <v>39</v>
      </c>
      <c r="E54" s="3"/>
      <c r="F54" s="3"/>
      <c r="G54" s="1" t="s">
        <v>131</v>
      </c>
      <c r="H54" s="3" t="s">
        <v>41</v>
      </c>
    </row>
    <row r="55" spans="3:8" ht="18.75">
      <c r="C55" s="30">
        <v>1</v>
      </c>
      <c r="D55" s="31" t="s">
        <v>98</v>
      </c>
      <c r="E55" s="30"/>
      <c r="F55" s="30"/>
      <c r="G55" s="3"/>
      <c r="H55" s="4">
        <v>3707.56</v>
      </c>
    </row>
    <row r="56" spans="3:8" ht="15">
      <c r="C56" s="3"/>
      <c r="D56" s="3"/>
      <c r="E56" s="3"/>
      <c r="F56" s="3"/>
      <c r="G56" s="3"/>
      <c r="H56" s="3"/>
    </row>
    <row r="57" spans="3:8" ht="18.75">
      <c r="C57" s="30">
        <v>2</v>
      </c>
      <c r="D57" s="31" t="s">
        <v>3</v>
      </c>
      <c r="E57" s="30"/>
      <c r="F57" s="30"/>
      <c r="G57" s="32"/>
      <c r="H57" s="5">
        <v>3221.04</v>
      </c>
    </row>
    <row r="58" spans="3:8" ht="15">
      <c r="C58" s="3"/>
      <c r="D58" s="3"/>
      <c r="E58" s="3"/>
      <c r="F58" s="3"/>
      <c r="G58" s="3"/>
      <c r="H58" s="3"/>
    </row>
    <row r="59" spans="3:9" ht="18.75">
      <c r="C59" s="31">
        <v>3</v>
      </c>
      <c r="D59" s="31" t="s">
        <v>45</v>
      </c>
      <c r="E59" s="31"/>
      <c r="F59" s="31"/>
      <c r="G59" s="31"/>
      <c r="H59" s="9">
        <v>2616.08</v>
      </c>
      <c r="I59" s="10"/>
    </row>
    <row r="60" spans="3:8" ht="15">
      <c r="C60" s="1"/>
      <c r="D60" s="34" t="s">
        <v>121</v>
      </c>
      <c r="E60" s="34"/>
      <c r="F60" s="34"/>
      <c r="G60" s="19">
        <v>7.55</v>
      </c>
      <c r="H60" s="24">
        <f>C53*G60</f>
        <v>2616.075</v>
      </c>
    </row>
    <row r="61" spans="3:8" ht="15">
      <c r="C61" s="1"/>
      <c r="D61" s="34" t="s">
        <v>122</v>
      </c>
      <c r="E61" s="34"/>
      <c r="F61" s="34"/>
      <c r="G61" s="17"/>
      <c r="H61" s="5"/>
    </row>
    <row r="62" spans="3:10" ht="15">
      <c r="C62" s="3"/>
      <c r="D62" s="34" t="s">
        <v>123</v>
      </c>
      <c r="E62" s="34" t="s">
        <v>124</v>
      </c>
      <c r="F62" s="34"/>
      <c r="G62" s="17" t="s">
        <v>148</v>
      </c>
      <c r="H62" s="3"/>
      <c r="J62" s="18"/>
    </row>
    <row r="63" spans="3:8" ht="15">
      <c r="C63" s="3"/>
      <c r="D63" s="34" t="s">
        <v>125</v>
      </c>
      <c r="E63" s="34"/>
      <c r="F63" s="34"/>
      <c r="G63" s="17" t="s">
        <v>149</v>
      </c>
      <c r="H63" s="5"/>
    </row>
    <row r="64" spans="3:8" ht="15">
      <c r="C64" s="3"/>
      <c r="D64" s="13" t="s">
        <v>137</v>
      </c>
      <c r="E64" s="13" t="s">
        <v>138</v>
      </c>
      <c r="F64" s="13"/>
      <c r="G64" s="35">
        <v>1.68</v>
      </c>
      <c r="H64" s="5">
        <f>C53*G64</f>
        <v>582.12</v>
      </c>
    </row>
    <row r="65" spans="3:8" ht="15">
      <c r="C65" s="3"/>
      <c r="D65" s="13" t="s">
        <v>139</v>
      </c>
      <c r="E65" s="13"/>
      <c r="F65" s="13"/>
      <c r="G65" s="35">
        <v>2.22</v>
      </c>
      <c r="H65" s="5">
        <f>C53*G65</f>
        <v>769.23</v>
      </c>
    </row>
    <row r="66" spans="3:9" ht="15">
      <c r="C66" s="3"/>
      <c r="D66" s="13" t="s">
        <v>140</v>
      </c>
      <c r="E66" s="13"/>
      <c r="F66" s="13"/>
      <c r="G66" s="35"/>
      <c r="H66" s="5"/>
      <c r="I66" s="36"/>
    </row>
    <row r="67" spans="3:8" ht="15">
      <c r="C67" s="3"/>
      <c r="D67" s="13" t="s">
        <v>141</v>
      </c>
      <c r="E67" s="13"/>
      <c r="F67" s="13"/>
      <c r="G67" s="35">
        <v>0.69</v>
      </c>
      <c r="H67" s="5">
        <f>C53*G67</f>
        <v>239.08499999999998</v>
      </c>
    </row>
    <row r="68" spans="3:8" ht="15">
      <c r="C68" s="3"/>
      <c r="D68" s="13" t="s">
        <v>142</v>
      </c>
      <c r="E68" s="13"/>
      <c r="F68" s="13"/>
      <c r="G68" s="35"/>
      <c r="H68" s="5"/>
    </row>
    <row r="69" spans="3:8" ht="15">
      <c r="C69" s="3"/>
      <c r="D69" s="13" t="s">
        <v>143</v>
      </c>
      <c r="E69" s="13"/>
      <c r="F69" s="13"/>
      <c r="G69" s="35">
        <v>2</v>
      </c>
      <c r="H69" s="5">
        <f>C53*G69</f>
        <v>693</v>
      </c>
    </row>
    <row r="70" spans="3:8" ht="15">
      <c r="C70" s="3"/>
      <c r="D70" s="13" t="s">
        <v>144</v>
      </c>
      <c r="E70" s="13"/>
      <c r="F70" s="13" t="s">
        <v>145</v>
      </c>
      <c r="G70" s="35"/>
      <c r="H70" s="5"/>
    </row>
    <row r="71" spans="3:8" ht="15">
      <c r="C71" s="3"/>
      <c r="D71" s="13" t="s">
        <v>141</v>
      </c>
      <c r="E71" s="13"/>
      <c r="F71" s="13"/>
      <c r="G71" s="35">
        <v>0.57</v>
      </c>
      <c r="H71" s="5">
        <f>C53*G71</f>
        <v>197.505</v>
      </c>
    </row>
    <row r="72" spans="3:8" ht="15">
      <c r="C72" s="3"/>
      <c r="D72" s="13" t="s">
        <v>146</v>
      </c>
      <c r="E72" s="13"/>
      <c r="F72" s="13"/>
      <c r="G72" s="35"/>
      <c r="H72" s="5"/>
    </row>
    <row r="73" spans="3:8" ht="15">
      <c r="C73" s="3"/>
      <c r="D73" s="13" t="s">
        <v>147</v>
      </c>
      <c r="E73" s="13"/>
      <c r="F73" s="13"/>
      <c r="G73" s="35">
        <v>0.39</v>
      </c>
      <c r="H73" s="5">
        <f>C53*G73</f>
        <v>135.135</v>
      </c>
    </row>
    <row r="74" spans="3:8" ht="15">
      <c r="C74" s="15"/>
      <c r="D74" s="16" t="s">
        <v>46</v>
      </c>
      <c r="E74" s="15"/>
      <c r="F74" s="27" t="s">
        <v>132</v>
      </c>
      <c r="G74" s="20">
        <v>3.11</v>
      </c>
      <c r="H74" s="24">
        <f>C53*G74</f>
        <v>1077.615</v>
      </c>
    </row>
    <row r="75" spans="3:8" ht="15">
      <c r="C75" s="15"/>
      <c r="D75" s="27"/>
      <c r="E75" s="15"/>
      <c r="F75" s="27" t="s">
        <v>133</v>
      </c>
      <c r="G75" s="3"/>
      <c r="H75" s="24">
        <f>H57-H60</f>
        <v>604.9650000000001</v>
      </c>
    </row>
    <row r="76" spans="3:8" ht="15.75">
      <c r="C76" s="28" t="s">
        <v>134</v>
      </c>
      <c r="D76" s="28"/>
      <c r="E76" s="28"/>
      <c r="F76" s="28"/>
      <c r="G76" s="29"/>
      <c r="H76" s="29"/>
    </row>
    <row r="77" spans="3:8" ht="15">
      <c r="C77" s="3">
        <v>5</v>
      </c>
      <c r="D77" s="3" t="s">
        <v>47</v>
      </c>
      <c r="E77" s="3"/>
      <c r="F77" s="3"/>
      <c r="G77" s="3"/>
      <c r="H77" s="3"/>
    </row>
    <row r="78" spans="3:8" ht="15">
      <c r="C78" s="3"/>
      <c r="D78" s="3"/>
      <c r="E78" s="3"/>
      <c r="F78" s="3"/>
      <c r="G78" s="3"/>
      <c r="H78" s="3"/>
    </row>
    <row r="79" spans="3:8" ht="15">
      <c r="C79" s="16" t="s">
        <v>127</v>
      </c>
      <c r="D79" s="16" t="s">
        <v>49</v>
      </c>
      <c r="E79" s="15"/>
      <c r="F79" s="15"/>
      <c r="G79" s="20">
        <v>1.5</v>
      </c>
      <c r="H79" s="4">
        <v>3207.78</v>
      </c>
    </row>
    <row r="80" spans="3:8" ht="15">
      <c r="C80" s="3"/>
      <c r="D80" s="8" t="s">
        <v>106</v>
      </c>
      <c r="E80" s="3"/>
      <c r="F80" s="3"/>
      <c r="G80" s="3"/>
      <c r="H80" s="4">
        <v>7596.85</v>
      </c>
    </row>
    <row r="81" spans="3:8" ht="15">
      <c r="C81" s="3">
        <v>8</v>
      </c>
      <c r="D81" s="3" t="s">
        <v>51</v>
      </c>
      <c r="E81" s="3"/>
      <c r="F81" s="3"/>
      <c r="G81" s="3"/>
      <c r="H81" s="3"/>
    </row>
    <row r="82" spans="3:8" ht="15">
      <c r="C82" s="3"/>
      <c r="D82" s="3"/>
      <c r="E82" s="3"/>
      <c r="F82" s="3"/>
      <c r="G82" s="3"/>
      <c r="H82" s="3"/>
    </row>
    <row r="83" spans="3:8" ht="15">
      <c r="C83" s="3">
        <v>9</v>
      </c>
      <c r="D83" s="3" t="s">
        <v>52</v>
      </c>
      <c r="E83" s="3"/>
      <c r="F83" s="3"/>
      <c r="G83" s="3"/>
      <c r="H83" s="3"/>
    </row>
    <row r="84" spans="3:8" ht="15">
      <c r="C84" s="8">
        <v>10</v>
      </c>
      <c r="D84" s="8" t="s">
        <v>105</v>
      </c>
      <c r="E84" s="8"/>
      <c r="F84" s="8"/>
      <c r="G84" s="8"/>
      <c r="H84" s="9">
        <f>H80+H57-H59</f>
        <v>8201.81</v>
      </c>
    </row>
    <row r="85" ht="15">
      <c r="E85" s="2" t="s">
        <v>54</v>
      </c>
    </row>
    <row r="86" ht="15.75" thickBot="1">
      <c r="E86" s="2" t="s">
        <v>55</v>
      </c>
    </row>
    <row r="87" spans="3:8" ht="15.75" thickBot="1">
      <c r="C87" s="21" t="s">
        <v>49</v>
      </c>
      <c r="D87" s="22"/>
      <c r="E87" s="22"/>
      <c r="F87" s="22" t="s">
        <v>128</v>
      </c>
      <c r="G87" s="22"/>
      <c r="H87" s="23" t="s">
        <v>129</v>
      </c>
    </row>
    <row r="88" spans="3:8" ht="15">
      <c r="C88" s="3"/>
      <c r="D88" s="3"/>
      <c r="E88" s="3">
        <v>331.65</v>
      </c>
      <c r="F88" s="3"/>
      <c r="G88" s="3">
        <v>129.75</v>
      </c>
      <c r="H88" s="3">
        <v>201.9</v>
      </c>
    </row>
    <row r="89" spans="3:8" ht="15">
      <c r="C89" s="3" t="s">
        <v>95</v>
      </c>
      <c r="D89" s="4" t="e">
        <f>#REF!</f>
        <v>#REF!</v>
      </c>
      <c r="E89" s="4">
        <v>331.65</v>
      </c>
      <c r="F89" s="3"/>
      <c r="G89" s="4">
        <v>331.72</v>
      </c>
      <c r="H89" s="4" t="e">
        <f>D89+E89-G89</f>
        <v>#REF!</v>
      </c>
    </row>
    <row r="90" spans="3:8" ht="15">
      <c r="C90" s="1" t="s">
        <v>100</v>
      </c>
      <c r="D90" s="3">
        <v>130.43</v>
      </c>
      <c r="E90" s="3">
        <v>331.65</v>
      </c>
      <c r="F90" s="3"/>
      <c r="G90" s="3">
        <v>331.62</v>
      </c>
      <c r="H90" s="3">
        <v>130.46</v>
      </c>
    </row>
    <row r="91" spans="3:10" ht="15">
      <c r="C91" s="1" t="s">
        <v>112</v>
      </c>
      <c r="D91" s="3">
        <v>130.46</v>
      </c>
      <c r="E91" s="3">
        <v>331.65</v>
      </c>
      <c r="F91" s="3"/>
      <c r="G91" s="3">
        <v>331.62</v>
      </c>
      <c r="H91" s="3">
        <v>130.49</v>
      </c>
      <c r="J91" s="6">
        <f>SUM(J89:J90)</f>
        <v>0</v>
      </c>
    </row>
    <row r="92" spans="3:13" ht="15">
      <c r="C92" s="1" t="s">
        <v>114</v>
      </c>
      <c r="D92" s="3">
        <v>130.49</v>
      </c>
      <c r="E92" s="3">
        <v>331.65</v>
      </c>
      <c r="F92" s="3"/>
      <c r="G92" s="3">
        <v>317.61</v>
      </c>
      <c r="H92" s="3">
        <v>144.53</v>
      </c>
      <c r="L92" s="2">
        <v>1749.45</v>
      </c>
      <c r="M92" s="2" t="s">
        <v>90</v>
      </c>
    </row>
    <row r="93" spans="3:14" ht="15">
      <c r="C93" s="1" t="s">
        <v>116</v>
      </c>
      <c r="D93" s="3">
        <v>144.53</v>
      </c>
      <c r="E93" s="3">
        <v>390</v>
      </c>
      <c r="F93" s="3"/>
      <c r="G93" s="3">
        <v>345.67</v>
      </c>
      <c r="H93" s="3">
        <v>188.86</v>
      </c>
      <c r="L93" s="2">
        <v>331.09</v>
      </c>
      <c r="N93" s="2" t="s">
        <v>87</v>
      </c>
    </row>
    <row r="94" spans="3:8" ht="15">
      <c r="C94" s="1" t="s">
        <v>119</v>
      </c>
      <c r="D94" s="3">
        <v>188.86</v>
      </c>
      <c r="E94" s="3">
        <v>390</v>
      </c>
      <c r="F94" s="3"/>
      <c r="G94" s="3">
        <v>318.69</v>
      </c>
      <c r="H94" s="3">
        <v>260.17</v>
      </c>
    </row>
    <row r="95" spans="3:8" ht="15">
      <c r="C95" s="1" t="s">
        <v>120</v>
      </c>
      <c r="D95" s="3">
        <v>260.17</v>
      </c>
      <c r="E95" s="3">
        <v>390</v>
      </c>
      <c r="F95" s="3"/>
      <c r="G95" s="3">
        <v>378.9</v>
      </c>
      <c r="H95" s="3">
        <v>271.27</v>
      </c>
    </row>
    <row r="96" spans="3:8" ht="15">
      <c r="C96" s="1" t="s">
        <v>136</v>
      </c>
      <c r="D96" s="3">
        <v>271.27</v>
      </c>
      <c r="E96" s="3">
        <v>391.95</v>
      </c>
      <c r="F96" s="3"/>
      <c r="G96" s="3">
        <v>395.75</v>
      </c>
      <c r="H96" s="3">
        <v>267.47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P97"/>
  <sheetViews>
    <sheetView zoomScalePageLayoutView="0" workbookViewId="0" topLeftCell="A4">
      <selection activeCell="O36" sqref="O36"/>
    </sheetView>
  </sheetViews>
  <sheetFormatPr defaultColWidth="9.140625" defaultRowHeight="15"/>
  <cols>
    <col min="1" max="1" width="3.421875" style="2" customWidth="1"/>
    <col min="2" max="2" width="12.00390625" style="2" customWidth="1"/>
    <col min="3" max="3" width="11.140625" style="2" customWidth="1"/>
    <col min="4" max="4" width="13.7109375" style="2" customWidth="1"/>
    <col min="5" max="5" width="9.140625" style="2" customWidth="1"/>
    <col min="6" max="6" width="11.00390625" style="2" customWidth="1"/>
    <col min="7" max="7" width="9.140625" style="2" customWidth="1"/>
    <col min="8" max="8" width="10.8515625" style="2" customWidth="1"/>
    <col min="9" max="9" width="13.421875" style="2" customWidth="1"/>
    <col min="10" max="16" width="7.421875" style="2" customWidth="1"/>
    <col min="17" max="16384" width="9.140625" style="2" customWidth="1"/>
  </cols>
  <sheetData>
    <row r="1" ht="12.75" customHeight="1"/>
    <row r="2" spans="2:5" ht="15">
      <c r="B2" s="2" t="s">
        <v>56</v>
      </c>
      <c r="D2" t="s">
        <v>150</v>
      </c>
      <c r="E2" s="2" t="s">
        <v>0</v>
      </c>
    </row>
    <row r="4" ht="1.5" customHeight="1"/>
    <row r="5" ht="15" hidden="1"/>
    <row r="6" spans="2:9" ht="15">
      <c r="B6" s="3"/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/>
    </row>
    <row r="7" spans="2:9" ht="15">
      <c r="B7" s="3"/>
      <c r="C7" s="3" t="s">
        <v>7</v>
      </c>
      <c r="D7" s="3"/>
      <c r="E7" s="3"/>
      <c r="F7" s="3" t="s">
        <v>8</v>
      </c>
      <c r="G7" s="3" t="s">
        <v>9</v>
      </c>
      <c r="H7" s="3" t="s">
        <v>10</v>
      </c>
      <c r="I7" s="3"/>
    </row>
    <row r="8" spans="2:9" ht="15">
      <c r="B8" s="1" t="s">
        <v>96</v>
      </c>
      <c r="C8" s="4">
        <v>166.38</v>
      </c>
      <c r="D8" s="4">
        <v>0</v>
      </c>
      <c r="E8" s="5">
        <v>41.17</v>
      </c>
      <c r="F8" s="3"/>
      <c r="G8" s="4">
        <f>E8</f>
        <v>41.17</v>
      </c>
      <c r="H8" s="4">
        <f>C8+D8-G8</f>
        <v>125.21</v>
      </c>
      <c r="I8" s="3"/>
    </row>
    <row r="9" spans="2:9" ht="15">
      <c r="B9" s="3" t="s">
        <v>12</v>
      </c>
      <c r="C9" s="4">
        <v>2501.12</v>
      </c>
      <c r="D9" s="4">
        <v>3707.55</v>
      </c>
      <c r="E9" s="5">
        <v>3320.67</v>
      </c>
      <c r="F9" s="3"/>
      <c r="G9" s="4">
        <v>3320.67</v>
      </c>
      <c r="H9" s="5">
        <f>C9+D9-G9</f>
        <v>2888</v>
      </c>
      <c r="I9" s="3"/>
    </row>
    <row r="10" spans="2:9" ht="15">
      <c r="B10" s="3" t="s">
        <v>13</v>
      </c>
      <c r="C10" s="3"/>
      <c r="D10" s="4">
        <f>SUM(D8:D9)</f>
        <v>3707.55</v>
      </c>
      <c r="E10" s="3"/>
      <c r="F10" s="3"/>
      <c r="G10" s="4">
        <f>SUM(G8:G9)</f>
        <v>3361.84</v>
      </c>
      <c r="H10" s="3"/>
      <c r="I10" s="3"/>
    </row>
    <row r="11" ht="15">
      <c r="B11" s="2" t="s">
        <v>14</v>
      </c>
    </row>
    <row r="12" ht="7.5" customHeight="1"/>
    <row r="13" ht="8.25" customHeight="1"/>
    <row r="14" spans="3:16" ht="15">
      <c r="C14" s="3"/>
      <c r="D14" s="3" t="s">
        <v>15</v>
      </c>
      <c r="E14" s="3"/>
      <c r="F14" s="3"/>
      <c r="G14" s="3"/>
      <c r="H14" s="3"/>
      <c r="I14" s="3" t="s">
        <v>16</v>
      </c>
      <c r="J14" s="12"/>
      <c r="K14" s="12"/>
      <c r="L14" s="12"/>
      <c r="M14" s="12"/>
      <c r="N14" s="12"/>
      <c r="O14" s="12"/>
      <c r="P14" s="12"/>
    </row>
    <row r="15" spans="3:16" ht="14.25" customHeight="1">
      <c r="C15" s="3">
        <v>5.76</v>
      </c>
      <c r="D15" s="1" t="s">
        <v>126</v>
      </c>
      <c r="E15" s="3"/>
      <c r="F15" s="3"/>
      <c r="G15" s="3"/>
      <c r="H15" s="3"/>
      <c r="I15" s="3"/>
      <c r="J15" s="12"/>
      <c r="K15" s="12"/>
      <c r="L15" s="12"/>
      <c r="M15" s="12"/>
      <c r="N15" s="12"/>
      <c r="O15" s="12"/>
      <c r="P15" s="12"/>
    </row>
    <row r="16" spans="3:16" ht="3.75" customHeight="1" hidden="1">
      <c r="C16" s="3"/>
      <c r="D16" s="3"/>
      <c r="E16" s="3"/>
      <c r="F16" s="3"/>
      <c r="G16" s="3"/>
      <c r="H16" s="3"/>
      <c r="I16" s="3"/>
      <c r="J16" s="12"/>
      <c r="K16" s="12"/>
      <c r="L16" s="12"/>
      <c r="M16" s="12"/>
      <c r="N16" s="12"/>
      <c r="O16" s="12"/>
      <c r="P16" s="12"/>
    </row>
    <row r="17" spans="3:16" ht="13.5" customHeight="1">
      <c r="C17" s="3"/>
      <c r="D17" s="3"/>
      <c r="E17" s="3"/>
      <c r="F17" s="3"/>
      <c r="G17" s="3"/>
      <c r="H17" s="3"/>
      <c r="I17" s="3"/>
      <c r="J17" s="12"/>
      <c r="K17" s="12"/>
      <c r="L17" s="12"/>
      <c r="M17" s="12"/>
      <c r="N17" s="12"/>
      <c r="O17" s="12"/>
      <c r="P17" s="12"/>
    </row>
    <row r="18" spans="3:16" ht="0.75" customHeight="1" hidden="1">
      <c r="C18" s="3"/>
      <c r="D18" s="3"/>
      <c r="E18" s="3"/>
      <c r="F18" s="3"/>
      <c r="G18" s="3"/>
      <c r="H18" s="3"/>
      <c r="I18" s="3"/>
      <c r="J18" s="12"/>
      <c r="K18" s="12"/>
      <c r="L18" s="12"/>
      <c r="M18" s="12"/>
      <c r="N18" s="12"/>
      <c r="O18" s="12"/>
      <c r="P18" s="12"/>
    </row>
    <row r="19" spans="3:16" ht="15">
      <c r="C19" s="1"/>
      <c r="D19" s="1"/>
      <c r="E19" s="3"/>
      <c r="F19" s="3"/>
      <c r="G19" s="3"/>
      <c r="H19" s="3"/>
      <c r="I19" s="3"/>
      <c r="J19" s="12"/>
      <c r="K19" s="12"/>
      <c r="L19" s="12"/>
      <c r="M19" s="12"/>
      <c r="N19" s="12">
        <f>SUM(N17:N18)</f>
        <v>0</v>
      </c>
      <c r="O19" s="12"/>
      <c r="P19" s="12"/>
    </row>
    <row r="20" spans="3:16" ht="15">
      <c r="C20" s="3"/>
      <c r="D20" s="1"/>
      <c r="E20" s="3"/>
      <c r="F20" s="3"/>
      <c r="G20" s="3"/>
      <c r="H20" s="3"/>
      <c r="I20" s="3"/>
      <c r="J20" s="12"/>
      <c r="K20" s="12"/>
      <c r="L20" s="12"/>
      <c r="M20" s="12"/>
      <c r="N20" s="12"/>
      <c r="O20" s="12"/>
      <c r="P20" s="12"/>
    </row>
    <row r="21" spans="3:16" ht="14.25" customHeight="1" thickBot="1">
      <c r="C21" s="3"/>
      <c r="D21" s="3"/>
      <c r="E21" s="3"/>
      <c r="F21" s="3"/>
      <c r="G21" s="3"/>
      <c r="H21" s="3"/>
      <c r="I21" s="3"/>
      <c r="J21" s="12"/>
      <c r="K21" s="12"/>
      <c r="L21" s="12"/>
      <c r="M21" s="12"/>
      <c r="N21" s="12"/>
      <c r="O21" s="12"/>
      <c r="P21" s="12"/>
    </row>
    <row r="22" spans="3:16" ht="0.75" customHeight="1" hidden="1">
      <c r="C22" s="3"/>
      <c r="D22" s="3"/>
      <c r="E22" s="3"/>
      <c r="F22" s="3"/>
      <c r="G22" s="3"/>
      <c r="H22" s="3"/>
      <c r="I22" s="3"/>
      <c r="J22" s="12"/>
      <c r="K22" s="12"/>
      <c r="L22" s="12"/>
      <c r="M22" s="12"/>
      <c r="N22" s="12"/>
      <c r="O22" s="12"/>
      <c r="P22" s="12"/>
    </row>
    <row r="23" spans="3:16" ht="15.75" thickBot="1">
      <c r="C23" s="3"/>
      <c r="D23" s="3"/>
      <c r="E23" s="3"/>
      <c r="F23" s="3"/>
      <c r="G23" s="25" t="s">
        <v>130</v>
      </c>
      <c r="H23" s="26" t="s">
        <v>131</v>
      </c>
      <c r="I23" s="3"/>
      <c r="J23" s="12"/>
      <c r="K23" s="12"/>
      <c r="L23" s="12"/>
      <c r="M23" s="12"/>
      <c r="N23" s="12"/>
      <c r="O23" s="12"/>
      <c r="P23" s="12"/>
    </row>
    <row r="24" spans="3:16" ht="15">
      <c r="C24" s="13" t="s">
        <v>121</v>
      </c>
      <c r="D24" s="14"/>
      <c r="E24" s="14"/>
      <c r="F24" s="4"/>
      <c r="G24" s="1">
        <v>346.5</v>
      </c>
      <c r="H24" s="3">
        <v>7.55</v>
      </c>
      <c r="I24" s="5">
        <f>G24*H24</f>
        <v>2616.075</v>
      </c>
      <c r="J24" s="12"/>
      <c r="K24" s="12"/>
      <c r="L24" s="12"/>
      <c r="M24" s="12"/>
      <c r="N24" s="12"/>
      <c r="O24" s="12"/>
      <c r="P24" s="12"/>
    </row>
    <row r="25" spans="3:16" ht="15">
      <c r="C25" s="13" t="s">
        <v>122</v>
      </c>
      <c r="D25" s="14"/>
      <c r="E25" s="14"/>
      <c r="F25" s="3"/>
      <c r="G25" s="3"/>
      <c r="H25" s="3"/>
      <c r="I25" s="3"/>
      <c r="J25" s="12"/>
      <c r="K25" s="12"/>
      <c r="L25" s="12"/>
      <c r="M25" s="12"/>
      <c r="N25" s="12"/>
      <c r="O25" s="12"/>
      <c r="P25" s="12"/>
    </row>
    <row r="26" spans="3:16" ht="2.25" customHeight="1" hidden="1">
      <c r="C26" s="13" t="s">
        <v>123</v>
      </c>
      <c r="D26" s="13" t="s">
        <v>124</v>
      </c>
      <c r="E26" s="14"/>
      <c r="F26" s="3"/>
      <c r="G26" s="3"/>
      <c r="H26" s="3"/>
      <c r="I26" s="3"/>
      <c r="J26" s="12"/>
      <c r="K26" s="12"/>
      <c r="L26" s="12"/>
      <c r="M26" s="12"/>
      <c r="N26" s="12"/>
      <c r="O26" s="12"/>
      <c r="P26" s="12"/>
    </row>
    <row r="27" spans="3:16" ht="14.25" customHeight="1">
      <c r="C27" s="13" t="s">
        <v>125</v>
      </c>
      <c r="D27" s="14"/>
      <c r="E27" s="14"/>
      <c r="F27" s="3"/>
      <c r="G27" s="3"/>
      <c r="H27" s="3"/>
      <c r="I27" s="3"/>
      <c r="J27" s="12"/>
      <c r="K27" s="12"/>
      <c r="L27" s="12"/>
      <c r="M27" s="12"/>
      <c r="N27" s="12"/>
      <c r="O27" s="12"/>
      <c r="P27" s="12"/>
    </row>
    <row r="28" spans="3:16" ht="15" hidden="1">
      <c r="C28" s="3"/>
      <c r="D28" s="3"/>
      <c r="E28" s="3"/>
      <c r="F28" s="3"/>
      <c r="G28" s="3"/>
      <c r="H28" s="3"/>
      <c r="I28" s="3"/>
      <c r="J28" s="12"/>
      <c r="K28" s="12"/>
      <c r="L28" s="12"/>
      <c r="M28" s="12"/>
      <c r="N28" s="12"/>
      <c r="O28" s="12"/>
      <c r="P28" s="12"/>
    </row>
    <row r="29" spans="3:16" ht="0.75" customHeight="1" hidden="1">
      <c r="C29" s="3"/>
      <c r="D29" s="3"/>
      <c r="E29" s="3"/>
      <c r="F29" s="3"/>
      <c r="G29" s="3"/>
      <c r="H29" s="3"/>
      <c r="I29" s="3"/>
      <c r="J29" s="12"/>
      <c r="K29" s="12"/>
      <c r="L29" s="12"/>
      <c r="M29" s="12"/>
      <c r="N29" s="12"/>
      <c r="O29" s="12"/>
      <c r="P29" s="12"/>
    </row>
    <row r="30" spans="3:16" ht="3.75" customHeight="1" hidden="1">
      <c r="C30" s="3"/>
      <c r="D30" s="3"/>
      <c r="E30" s="3"/>
      <c r="F30" s="3"/>
      <c r="G30" s="3"/>
      <c r="H30" s="3"/>
      <c r="I30" s="3"/>
      <c r="J30" s="12"/>
      <c r="K30" s="12"/>
      <c r="L30" s="12"/>
      <c r="M30" s="12"/>
      <c r="N30" s="12"/>
      <c r="O30" s="12"/>
      <c r="P30" s="12"/>
    </row>
    <row r="31" spans="3:16" ht="15" hidden="1">
      <c r="C31" s="3"/>
      <c r="D31" s="3"/>
      <c r="E31" s="3"/>
      <c r="F31" s="3"/>
      <c r="G31" s="3"/>
      <c r="H31" s="3"/>
      <c r="I31" s="3"/>
      <c r="J31" s="12"/>
      <c r="K31" s="12"/>
      <c r="L31" s="12"/>
      <c r="M31" s="12"/>
      <c r="N31" s="12"/>
      <c r="O31" s="12"/>
      <c r="P31" s="12"/>
    </row>
    <row r="32" spans="3:16" ht="0.75" customHeight="1" hidden="1">
      <c r="C32" s="3"/>
      <c r="D32" s="3"/>
      <c r="E32" s="3"/>
      <c r="F32" s="3"/>
      <c r="G32" s="3"/>
      <c r="H32" s="3"/>
      <c r="I32" s="3"/>
      <c r="J32" s="12"/>
      <c r="K32" s="12"/>
      <c r="L32" s="12"/>
      <c r="M32" s="12"/>
      <c r="N32" s="12"/>
      <c r="O32" s="12"/>
      <c r="P32" s="12"/>
    </row>
    <row r="33" spans="3:16" ht="15" hidden="1">
      <c r="C33" s="3"/>
      <c r="D33" s="3"/>
      <c r="E33" s="3"/>
      <c r="F33" s="3"/>
      <c r="G33" s="3"/>
      <c r="H33" s="3"/>
      <c r="I33" s="3"/>
      <c r="J33" s="12"/>
      <c r="K33" s="12"/>
      <c r="L33" s="12"/>
      <c r="M33" s="12"/>
      <c r="N33" s="12"/>
      <c r="O33" s="12"/>
      <c r="P33" s="12"/>
    </row>
    <row r="34" spans="3:16" ht="15" hidden="1">
      <c r="C34" s="3"/>
      <c r="D34" s="3"/>
      <c r="E34" s="3"/>
      <c r="F34" s="3"/>
      <c r="G34" s="3"/>
      <c r="H34" s="3"/>
      <c r="I34" s="3"/>
      <c r="J34" s="12"/>
      <c r="K34" s="12"/>
      <c r="L34" s="12"/>
      <c r="M34" s="12"/>
      <c r="N34" s="12"/>
      <c r="O34" s="12"/>
      <c r="P34" s="12"/>
    </row>
    <row r="35" spans="3:16" ht="15">
      <c r="C35" s="3"/>
      <c r="D35" s="3"/>
      <c r="E35" s="3"/>
      <c r="F35" s="3"/>
      <c r="G35" s="8"/>
      <c r="H35" s="8"/>
      <c r="I35" s="9"/>
      <c r="J35" s="12"/>
      <c r="K35" s="12"/>
      <c r="L35" s="12"/>
      <c r="M35" s="12"/>
      <c r="N35" s="12"/>
      <c r="O35" s="12"/>
      <c r="P35" s="12"/>
    </row>
    <row r="36" spans="3:16" ht="15">
      <c r="C36" s="3"/>
      <c r="D36" s="3"/>
      <c r="E36" s="3"/>
      <c r="F36" s="3"/>
      <c r="G36" s="3"/>
      <c r="H36" s="1" t="s">
        <v>24</v>
      </c>
      <c r="I36" s="24">
        <f>SUM(I24:I35)</f>
        <v>2616.075</v>
      </c>
      <c r="J36" s="12"/>
      <c r="K36" s="12"/>
      <c r="L36" s="12"/>
      <c r="M36" s="12"/>
      <c r="N36" s="12"/>
      <c r="O36" s="12"/>
      <c r="P36" s="12"/>
    </row>
    <row r="38" ht="2.25" customHeight="1"/>
    <row r="39" ht="15" hidden="1"/>
    <row r="40" ht="15">
      <c r="E40" s="2" t="s">
        <v>29</v>
      </c>
    </row>
    <row r="41" ht="15">
      <c r="E41" s="2" t="s">
        <v>31</v>
      </c>
    </row>
    <row r="42" ht="15" hidden="1"/>
    <row r="43" ht="14.25" customHeight="1"/>
    <row r="44" ht="3" customHeight="1" hidden="1"/>
    <row r="45" ht="0.75" customHeight="1" hidden="1"/>
    <row r="46" ht="15" hidden="1"/>
    <row r="47" ht="9" customHeight="1"/>
    <row r="48" ht="15" hidden="1"/>
    <row r="50" spans="5:6" ht="15">
      <c r="E50" s="11" t="s">
        <v>35</v>
      </c>
      <c r="F50" s="11"/>
    </row>
    <row r="51" spans="3:8" ht="15">
      <c r="C51" s="11"/>
      <c r="D51" s="11"/>
      <c r="E51" s="11" t="s">
        <v>36</v>
      </c>
      <c r="F51" s="11"/>
      <c r="G51" s="11"/>
      <c r="H51" s="11"/>
    </row>
    <row r="52" spans="3:8" ht="15">
      <c r="C52" s="11" t="s">
        <v>37</v>
      </c>
      <c r="D52" s="11" t="s">
        <v>66</v>
      </c>
      <c r="E52" s="11"/>
      <c r="F52" s="11" t="str">
        <f>D2</f>
        <v>сентябрь  2012г</v>
      </c>
      <c r="G52" s="11"/>
      <c r="H52" s="11"/>
    </row>
    <row r="53" ht="15">
      <c r="C53" s="6">
        <v>346.5</v>
      </c>
    </row>
    <row r="54" spans="3:8" ht="15">
      <c r="C54" s="3" t="s">
        <v>38</v>
      </c>
      <c r="D54" s="3" t="s">
        <v>39</v>
      </c>
      <c r="E54" s="3"/>
      <c r="F54" s="3"/>
      <c r="G54" s="1" t="s">
        <v>131</v>
      </c>
      <c r="H54" s="3" t="s">
        <v>41</v>
      </c>
    </row>
    <row r="55" spans="3:8" ht="18.75">
      <c r="C55" s="30">
        <v>1</v>
      </c>
      <c r="D55" s="31" t="s">
        <v>98</v>
      </c>
      <c r="E55" s="30"/>
      <c r="F55" s="30"/>
      <c r="G55" s="3"/>
      <c r="H55" s="4">
        <v>3707.55</v>
      </c>
    </row>
    <row r="56" spans="3:8" ht="15">
      <c r="C56" s="3"/>
      <c r="D56" s="3"/>
      <c r="E56" s="3"/>
      <c r="F56" s="3"/>
      <c r="G56" s="3"/>
      <c r="H56" s="3"/>
    </row>
    <row r="57" spans="3:8" ht="18.75">
      <c r="C57" s="30">
        <v>2</v>
      </c>
      <c r="D57" s="31" t="s">
        <v>3</v>
      </c>
      <c r="E57" s="30"/>
      <c r="F57" s="30"/>
      <c r="G57" s="32"/>
      <c r="H57" s="5">
        <v>3361.84</v>
      </c>
    </row>
    <row r="58" spans="3:8" ht="15">
      <c r="C58" s="3"/>
      <c r="D58" s="3"/>
      <c r="E58" s="3"/>
      <c r="F58" s="3"/>
      <c r="G58" s="3"/>
      <c r="H58" s="3"/>
    </row>
    <row r="59" spans="3:9" ht="18.75">
      <c r="C59" s="31">
        <v>3</v>
      </c>
      <c r="D59" s="31" t="s">
        <v>45</v>
      </c>
      <c r="E59" s="31"/>
      <c r="F59" s="31"/>
      <c r="G59" s="31"/>
      <c r="H59" s="9">
        <v>2616.08</v>
      </c>
      <c r="I59" s="10"/>
    </row>
    <row r="60" spans="3:8" ht="15">
      <c r="C60" s="1"/>
      <c r="D60" s="34" t="s">
        <v>121</v>
      </c>
      <c r="E60" s="34"/>
      <c r="F60" s="34"/>
      <c r="G60" s="19">
        <v>7.55</v>
      </c>
      <c r="H60" s="24">
        <f>C53*G60</f>
        <v>2616.075</v>
      </c>
    </row>
    <row r="61" spans="3:8" ht="15">
      <c r="C61" s="1"/>
      <c r="D61" s="34" t="s">
        <v>122</v>
      </c>
      <c r="E61" s="34"/>
      <c r="F61" s="34"/>
      <c r="G61" s="17"/>
      <c r="H61" s="5"/>
    </row>
    <row r="62" spans="3:10" ht="15">
      <c r="C62" s="3"/>
      <c r="D62" s="34" t="s">
        <v>123</v>
      </c>
      <c r="E62" s="34" t="s">
        <v>124</v>
      </c>
      <c r="F62" s="34"/>
      <c r="G62" s="17" t="s">
        <v>148</v>
      </c>
      <c r="H62" s="3"/>
      <c r="J62" s="18"/>
    </row>
    <row r="63" spans="3:8" ht="15">
      <c r="C63" s="3"/>
      <c r="D63" s="34" t="s">
        <v>125</v>
      </c>
      <c r="E63" s="34"/>
      <c r="F63" s="34"/>
      <c r="G63" s="17" t="s">
        <v>149</v>
      </c>
      <c r="H63" s="5"/>
    </row>
    <row r="64" spans="3:8" ht="15">
      <c r="C64" s="3"/>
      <c r="D64" s="13" t="s">
        <v>137</v>
      </c>
      <c r="E64" s="13" t="s">
        <v>138</v>
      </c>
      <c r="F64" s="13"/>
      <c r="G64" s="35">
        <v>1.68</v>
      </c>
      <c r="H64" s="5">
        <f>C53*G64</f>
        <v>582.12</v>
      </c>
    </row>
    <row r="65" spans="3:8" ht="15">
      <c r="C65" s="3"/>
      <c r="D65" s="13" t="s">
        <v>139</v>
      </c>
      <c r="E65" s="13"/>
      <c r="F65" s="13"/>
      <c r="G65" s="35">
        <v>2.22</v>
      </c>
      <c r="H65" s="5">
        <f>C53*G65</f>
        <v>769.23</v>
      </c>
    </row>
    <row r="66" spans="3:9" ht="15">
      <c r="C66" s="3"/>
      <c r="D66" s="13" t="s">
        <v>140</v>
      </c>
      <c r="E66" s="13"/>
      <c r="F66" s="13"/>
      <c r="G66" s="35"/>
      <c r="H66" s="5"/>
      <c r="I66" s="36"/>
    </row>
    <row r="67" spans="3:8" ht="15">
      <c r="C67" s="3"/>
      <c r="D67" s="13" t="s">
        <v>141</v>
      </c>
      <c r="E67" s="13"/>
      <c r="F67" s="13"/>
      <c r="G67" s="35">
        <v>0.69</v>
      </c>
      <c r="H67" s="5">
        <f>C53*G67</f>
        <v>239.08499999999998</v>
      </c>
    </row>
    <row r="68" spans="3:8" ht="15">
      <c r="C68" s="3"/>
      <c r="D68" s="13" t="s">
        <v>142</v>
      </c>
      <c r="E68" s="13"/>
      <c r="F68" s="13"/>
      <c r="G68" s="35"/>
      <c r="H68" s="5"/>
    </row>
    <row r="69" spans="3:8" ht="15">
      <c r="C69" s="3"/>
      <c r="D69" s="13" t="s">
        <v>143</v>
      </c>
      <c r="E69" s="13"/>
      <c r="F69" s="13"/>
      <c r="G69" s="35">
        <v>2</v>
      </c>
      <c r="H69" s="5">
        <f>C53*G69</f>
        <v>693</v>
      </c>
    </row>
    <row r="70" spans="3:8" ht="15">
      <c r="C70" s="3"/>
      <c r="D70" s="13" t="s">
        <v>144</v>
      </c>
      <c r="E70" s="13"/>
      <c r="F70" s="13" t="s">
        <v>145</v>
      </c>
      <c r="G70" s="35"/>
      <c r="H70" s="5"/>
    </row>
    <row r="71" spans="3:8" ht="15">
      <c r="C71" s="3"/>
      <c r="D71" s="13" t="s">
        <v>141</v>
      </c>
      <c r="E71" s="13"/>
      <c r="F71" s="13"/>
      <c r="G71" s="35">
        <v>0.57</v>
      </c>
      <c r="H71" s="5">
        <f>C53*G71</f>
        <v>197.505</v>
      </c>
    </row>
    <row r="72" spans="3:8" ht="15">
      <c r="C72" s="3"/>
      <c r="D72" s="13" t="s">
        <v>146</v>
      </c>
      <c r="E72" s="13"/>
      <c r="F72" s="13"/>
      <c r="G72" s="35"/>
      <c r="H72" s="5"/>
    </row>
    <row r="73" spans="3:8" ht="15">
      <c r="C73" s="3"/>
      <c r="D73" s="13" t="s">
        <v>147</v>
      </c>
      <c r="E73" s="13"/>
      <c r="F73" s="13"/>
      <c r="G73" s="35">
        <v>0.39</v>
      </c>
      <c r="H73" s="5">
        <f>C53*G73</f>
        <v>135.135</v>
      </c>
    </row>
    <row r="74" spans="3:8" ht="15">
      <c r="C74" s="15"/>
      <c r="D74" s="16" t="s">
        <v>46</v>
      </c>
      <c r="E74" s="15"/>
      <c r="F74" s="27" t="s">
        <v>132</v>
      </c>
      <c r="G74" s="20">
        <v>3.11</v>
      </c>
      <c r="H74" s="24">
        <f>C53*G74</f>
        <v>1077.615</v>
      </c>
    </row>
    <row r="75" spans="3:8" ht="15">
      <c r="C75" s="15"/>
      <c r="D75" s="27"/>
      <c r="E75" s="15"/>
      <c r="F75" s="27" t="s">
        <v>133</v>
      </c>
      <c r="G75" s="3"/>
      <c r="H75" s="24">
        <f>H57-H60</f>
        <v>745.7650000000003</v>
      </c>
    </row>
    <row r="76" spans="3:8" ht="15.75">
      <c r="C76" s="28" t="s">
        <v>134</v>
      </c>
      <c r="D76" s="28"/>
      <c r="E76" s="28"/>
      <c r="F76" s="28"/>
      <c r="G76" s="29"/>
      <c r="H76" s="29"/>
    </row>
    <row r="77" spans="3:8" ht="15">
      <c r="C77" s="3">
        <v>5</v>
      </c>
      <c r="D77" s="3" t="s">
        <v>47</v>
      </c>
      <c r="E77" s="3"/>
      <c r="F77" s="3"/>
      <c r="G77" s="3"/>
      <c r="H77" s="3"/>
    </row>
    <row r="78" spans="3:8" ht="15">
      <c r="C78" s="3"/>
      <c r="D78" s="3"/>
      <c r="E78" s="3"/>
      <c r="F78" s="3"/>
      <c r="G78" s="3"/>
      <c r="H78" s="3"/>
    </row>
    <row r="79" spans="3:8" ht="15">
      <c r="C79" s="16" t="s">
        <v>127</v>
      </c>
      <c r="D79" s="16" t="s">
        <v>49</v>
      </c>
      <c r="E79" s="15"/>
      <c r="F79" s="15"/>
      <c r="G79" s="20">
        <v>1.5</v>
      </c>
      <c r="H79" s="4">
        <v>3553.08</v>
      </c>
    </row>
    <row r="80" spans="3:8" ht="15">
      <c r="C80" s="3"/>
      <c r="D80" s="8" t="s">
        <v>106</v>
      </c>
      <c r="E80" s="3"/>
      <c r="F80" s="3"/>
      <c r="G80" s="3"/>
      <c r="H80" s="4">
        <v>8201.81</v>
      </c>
    </row>
    <row r="81" spans="3:8" ht="15">
      <c r="C81" s="3">
        <v>8</v>
      </c>
      <c r="D81" s="3" t="s">
        <v>51</v>
      </c>
      <c r="E81" s="3"/>
      <c r="F81" s="3"/>
      <c r="G81" s="3"/>
      <c r="H81" s="3"/>
    </row>
    <row r="82" spans="3:8" ht="15">
      <c r="C82" s="3"/>
      <c r="D82" s="3"/>
      <c r="E82" s="3"/>
      <c r="F82" s="3"/>
      <c r="G82" s="3"/>
      <c r="H82" s="3"/>
    </row>
    <row r="83" spans="3:8" ht="15">
      <c r="C83" s="3">
        <v>9</v>
      </c>
      <c r="D83" s="3" t="s">
        <v>52</v>
      </c>
      <c r="E83" s="3"/>
      <c r="F83" s="3"/>
      <c r="G83" s="3"/>
      <c r="H83" s="3"/>
    </row>
    <row r="84" spans="3:8" ht="15">
      <c r="C84" s="8">
        <v>10</v>
      </c>
      <c r="D84" s="8" t="s">
        <v>105</v>
      </c>
      <c r="E84" s="8"/>
      <c r="F84" s="8"/>
      <c r="G84" s="8"/>
      <c r="H84" s="9">
        <f>H80+H57-H59</f>
        <v>8947.57</v>
      </c>
    </row>
    <row r="85" ht="15">
      <c r="E85" s="2" t="s">
        <v>54</v>
      </c>
    </row>
    <row r="86" ht="15.75" thickBot="1">
      <c r="E86" s="2" t="s">
        <v>55</v>
      </c>
    </row>
    <row r="87" spans="3:8" ht="15.75" thickBot="1">
      <c r="C87" s="21" t="s">
        <v>49</v>
      </c>
      <c r="D87" s="22"/>
      <c r="E87" s="22"/>
      <c r="F87" s="22" t="s">
        <v>128</v>
      </c>
      <c r="G87" s="22"/>
      <c r="H87" s="23" t="s">
        <v>129</v>
      </c>
    </row>
    <row r="88" spans="3:8" ht="15">
      <c r="C88" s="3"/>
      <c r="D88" s="3"/>
      <c r="E88" s="3">
        <v>331.65</v>
      </c>
      <c r="F88" s="3"/>
      <c r="G88" s="3">
        <v>129.75</v>
      </c>
      <c r="H88" s="3">
        <v>201.9</v>
      </c>
    </row>
    <row r="89" spans="3:8" ht="15">
      <c r="C89" s="3" t="s">
        <v>95</v>
      </c>
      <c r="D89" s="4" t="e">
        <f>#REF!</f>
        <v>#REF!</v>
      </c>
      <c r="E89" s="4">
        <v>331.65</v>
      </c>
      <c r="F89" s="3"/>
      <c r="G89" s="4">
        <v>331.72</v>
      </c>
      <c r="H89" s="4" t="e">
        <f>D89+E89-G89</f>
        <v>#REF!</v>
      </c>
    </row>
    <row r="90" spans="3:8" ht="15">
      <c r="C90" s="1" t="s">
        <v>100</v>
      </c>
      <c r="D90" s="3">
        <v>130.43</v>
      </c>
      <c r="E90" s="3">
        <v>331.65</v>
      </c>
      <c r="F90" s="3"/>
      <c r="G90" s="3">
        <v>331.62</v>
      </c>
      <c r="H90" s="3">
        <v>130.46</v>
      </c>
    </row>
    <row r="91" spans="3:10" ht="15">
      <c r="C91" s="1" t="s">
        <v>112</v>
      </c>
      <c r="D91" s="3">
        <v>130.46</v>
      </c>
      <c r="E91" s="3">
        <v>331.65</v>
      </c>
      <c r="F91" s="3"/>
      <c r="G91" s="3">
        <v>331.62</v>
      </c>
      <c r="H91" s="3">
        <v>130.49</v>
      </c>
      <c r="J91" s="6">
        <f>SUM(J89:J90)</f>
        <v>0</v>
      </c>
    </row>
    <row r="92" spans="3:13" ht="15">
      <c r="C92" s="1" t="s">
        <v>114</v>
      </c>
      <c r="D92" s="3">
        <v>130.49</v>
      </c>
      <c r="E92" s="3">
        <v>331.65</v>
      </c>
      <c r="F92" s="3"/>
      <c r="G92" s="3">
        <v>317.61</v>
      </c>
      <c r="H92" s="3">
        <v>144.53</v>
      </c>
      <c r="L92" s="2">
        <v>1749.45</v>
      </c>
      <c r="M92" s="2" t="s">
        <v>90</v>
      </c>
    </row>
    <row r="93" spans="3:14" ht="15">
      <c r="C93" s="1" t="s">
        <v>116</v>
      </c>
      <c r="D93" s="3">
        <v>144.53</v>
      </c>
      <c r="E93" s="3">
        <v>390</v>
      </c>
      <c r="F93" s="3"/>
      <c r="G93" s="3">
        <v>345.67</v>
      </c>
      <c r="H93" s="3">
        <v>188.86</v>
      </c>
      <c r="L93" s="2">
        <v>331.09</v>
      </c>
      <c r="N93" s="2" t="s">
        <v>87</v>
      </c>
    </row>
    <row r="94" spans="3:8" ht="15">
      <c r="C94" s="1" t="s">
        <v>119</v>
      </c>
      <c r="D94" s="3">
        <v>188.86</v>
      </c>
      <c r="E94" s="3">
        <v>390</v>
      </c>
      <c r="F94" s="3"/>
      <c r="G94" s="3">
        <v>318.69</v>
      </c>
      <c r="H94" s="3">
        <v>260.17</v>
      </c>
    </row>
    <row r="95" spans="3:8" ht="15">
      <c r="C95" s="1" t="s">
        <v>120</v>
      </c>
      <c r="D95" s="3">
        <v>260.17</v>
      </c>
      <c r="E95" s="3">
        <v>390</v>
      </c>
      <c r="F95" s="3"/>
      <c r="G95" s="3">
        <v>378.9</v>
      </c>
      <c r="H95" s="3">
        <v>271.27</v>
      </c>
    </row>
    <row r="96" spans="3:8" ht="15">
      <c r="C96" s="1" t="s">
        <v>136</v>
      </c>
      <c r="D96" s="3">
        <v>271.27</v>
      </c>
      <c r="E96" s="3">
        <v>391.95</v>
      </c>
      <c r="F96" s="3"/>
      <c r="G96" s="3">
        <v>395.75</v>
      </c>
      <c r="H96" s="3">
        <v>267.47</v>
      </c>
    </row>
    <row r="97" spans="3:8" ht="15">
      <c r="C97" s="1" t="s">
        <v>151</v>
      </c>
      <c r="D97" s="3">
        <v>267.47</v>
      </c>
      <c r="E97" s="3">
        <v>391.95</v>
      </c>
      <c r="F97" s="3"/>
      <c r="G97" s="3">
        <v>345.3</v>
      </c>
      <c r="H97" s="3">
        <v>314.12</v>
      </c>
    </row>
  </sheetData>
  <sheetProtection/>
  <printOptions/>
  <pageMargins left="1.18" right="0.7" top="0.48" bottom="0.75" header="0.3" footer="0.3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P100"/>
  <sheetViews>
    <sheetView zoomScalePageLayoutView="0" workbookViewId="0" topLeftCell="A53">
      <selection activeCell="O36" sqref="O36"/>
    </sheetView>
  </sheetViews>
  <sheetFormatPr defaultColWidth="9.140625" defaultRowHeight="15"/>
  <cols>
    <col min="1" max="1" width="3.421875" style="2" customWidth="1"/>
    <col min="2" max="2" width="12.00390625" style="2" customWidth="1"/>
    <col min="3" max="3" width="11.140625" style="2" customWidth="1"/>
    <col min="4" max="4" width="13.7109375" style="2" customWidth="1"/>
    <col min="5" max="5" width="9.140625" style="2" customWidth="1"/>
    <col min="6" max="6" width="11.00390625" style="2" customWidth="1"/>
    <col min="7" max="7" width="9.140625" style="2" customWidth="1"/>
    <col min="8" max="8" width="10.8515625" style="2" customWidth="1"/>
    <col min="9" max="9" width="13.421875" style="2" customWidth="1"/>
    <col min="10" max="16" width="7.421875" style="2" customWidth="1"/>
    <col min="17" max="16384" width="9.140625" style="2" customWidth="1"/>
  </cols>
  <sheetData>
    <row r="1" ht="12.75" customHeight="1"/>
    <row r="2" spans="2:5" ht="15">
      <c r="B2" s="11" t="s">
        <v>56</v>
      </c>
      <c r="C2" s="11"/>
      <c r="D2" t="s">
        <v>152</v>
      </c>
      <c r="E2" s="2" t="s">
        <v>0</v>
      </c>
    </row>
    <row r="4" ht="1.5" customHeight="1"/>
    <row r="5" ht="15" hidden="1"/>
    <row r="6" spans="2:9" ht="15">
      <c r="B6" s="3"/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/>
    </row>
    <row r="7" spans="2:9" ht="15">
      <c r="B7" s="3"/>
      <c r="C7" s="3" t="s">
        <v>7</v>
      </c>
      <c r="D7" s="3"/>
      <c r="E7" s="3"/>
      <c r="F7" s="3" t="s">
        <v>8</v>
      </c>
      <c r="G7" s="3" t="s">
        <v>9</v>
      </c>
      <c r="H7" s="3" t="s">
        <v>10</v>
      </c>
      <c r="I7" s="3"/>
    </row>
    <row r="8" spans="2:9" ht="15">
      <c r="B8" s="1" t="s">
        <v>96</v>
      </c>
      <c r="C8" s="4">
        <v>125.21</v>
      </c>
      <c r="D8" s="4">
        <v>0</v>
      </c>
      <c r="E8" s="5">
        <v>125.21</v>
      </c>
      <c r="F8" s="3"/>
      <c r="G8" s="4">
        <f>E8</f>
        <v>125.21</v>
      </c>
      <c r="H8" s="4">
        <f>C8+D8-G8</f>
        <v>0</v>
      </c>
      <c r="I8" s="3"/>
    </row>
    <row r="9" spans="2:9" ht="15">
      <c r="B9" s="3" t="s">
        <v>12</v>
      </c>
      <c r="C9" s="4">
        <v>2888</v>
      </c>
      <c r="D9" s="4">
        <v>3707.55</v>
      </c>
      <c r="E9" s="5">
        <v>2807.53</v>
      </c>
      <c r="F9" s="3"/>
      <c r="G9" s="4">
        <v>2807.53</v>
      </c>
      <c r="H9" s="5">
        <f>C9+D9-G9</f>
        <v>3788.02</v>
      </c>
      <c r="I9" s="3"/>
    </row>
    <row r="10" spans="2:9" ht="15">
      <c r="B10" s="3" t="s">
        <v>13</v>
      </c>
      <c r="C10" s="3"/>
      <c r="D10" s="4">
        <f>SUM(D8:D9)</f>
        <v>3707.55</v>
      </c>
      <c r="E10" s="3"/>
      <c r="F10" s="3"/>
      <c r="G10" s="4">
        <f>SUM(G8:G9)</f>
        <v>2932.7400000000002</v>
      </c>
      <c r="H10" s="3"/>
      <c r="I10" s="3"/>
    </row>
    <row r="11" ht="15">
      <c r="B11" s="2" t="s">
        <v>14</v>
      </c>
    </row>
    <row r="12" ht="7.5" customHeight="1"/>
    <row r="13" ht="8.25" customHeight="1"/>
    <row r="14" spans="3:16" ht="15">
      <c r="C14" s="3"/>
      <c r="D14" s="3" t="s">
        <v>15</v>
      </c>
      <c r="E14" s="3"/>
      <c r="F14" s="3"/>
      <c r="G14" s="3"/>
      <c r="H14" s="3"/>
      <c r="I14" s="3" t="s">
        <v>16</v>
      </c>
      <c r="J14" s="12"/>
      <c r="K14" s="12"/>
      <c r="L14" s="12"/>
      <c r="M14" s="12"/>
      <c r="N14" s="12"/>
      <c r="O14" s="12"/>
      <c r="P14" s="12"/>
    </row>
    <row r="15" spans="3:16" ht="14.25" customHeight="1">
      <c r="C15" s="3">
        <v>5.76</v>
      </c>
      <c r="D15" s="1" t="s">
        <v>126</v>
      </c>
      <c r="E15" s="3"/>
      <c r="F15" s="3"/>
      <c r="G15" s="3"/>
      <c r="H15" s="3"/>
      <c r="I15" s="3"/>
      <c r="J15" s="12"/>
      <c r="K15" s="12"/>
      <c r="L15" s="12"/>
      <c r="M15" s="12"/>
      <c r="N15" s="12"/>
      <c r="O15" s="12"/>
      <c r="P15" s="12"/>
    </row>
    <row r="16" spans="3:16" ht="3.75" customHeight="1" hidden="1">
      <c r="C16" s="3"/>
      <c r="D16" s="3"/>
      <c r="E16" s="3"/>
      <c r="F16" s="3"/>
      <c r="G16" s="3"/>
      <c r="H16" s="3"/>
      <c r="I16" s="3"/>
      <c r="J16" s="12"/>
      <c r="K16" s="12"/>
      <c r="L16" s="12"/>
      <c r="M16" s="12"/>
      <c r="N16" s="12"/>
      <c r="O16" s="12"/>
      <c r="P16" s="12"/>
    </row>
    <row r="17" spans="3:16" ht="13.5" customHeight="1">
      <c r="C17" s="3"/>
      <c r="D17" s="3"/>
      <c r="E17" s="3"/>
      <c r="F17" s="3"/>
      <c r="G17" s="3"/>
      <c r="H17" s="3"/>
      <c r="I17" s="3"/>
      <c r="J17" s="12"/>
      <c r="K17" s="12"/>
      <c r="L17" s="12"/>
      <c r="M17" s="12"/>
      <c r="N17" s="12"/>
      <c r="O17" s="12"/>
      <c r="P17" s="12"/>
    </row>
    <row r="18" spans="3:16" ht="0.75" customHeight="1" hidden="1">
      <c r="C18" s="3"/>
      <c r="D18" s="3"/>
      <c r="E18" s="3"/>
      <c r="F18" s="3"/>
      <c r="G18" s="3"/>
      <c r="H18" s="3"/>
      <c r="I18" s="3"/>
      <c r="J18" s="12"/>
      <c r="K18" s="12"/>
      <c r="L18" s="12"/>
      <c r="M18" s="12"/>
      <c r="N18" s="12"/>
      <c r="O18" s="12"/>
      <c r="P18" s="12"/>
    </row>
    <row r="19" spans="3:16" ht="15">
      <c r="C19" s="1"/>
      <c r="D19" s="1"/>
      <c r="E19" s="3"/>
      <c r="F19" s="3"/>
      <c r="G19" s="3"/>
      <c r="H19" s="3"/>
      <c r="I19" s="3"/>
      <c r="J19" s="12"/>
      <c r="K19" s="12"/>
      <c r="L19" s="12"/>
      <c r="M19" s="12"/>
      <c r="N19" s="12">
        <f>SUM(N17:N18)</f>
        <v>0</v>
      </c>
      <c r="O19" s="12"/>
      <c r="P19" s="12"/>
    </row>
    <row r="20" spans="3:16" ht="15">
      <c r="C20" s="3"/>
      <c r="D20" s="1"/>
      <c r="E20" s="3"/>
      <c r="F20" s="3"/>
      <c r="G20" s="3"/>
      <c r="H20" s="3"/>
      <c r="I20" s="3"/>
      <c r="J20" s="12"/>
      <c r="K20" s="12"/>
      <c r="L20" s="12"/>
      <c r="M20" s="12"/>
      <c r="N20" s="12"/>
      <c r="O20" s="12"/>
      <c r="P20" s="12"/>
    </row>
    <row r="21" spans="3:16" ht="14.25" customHeight="1" thickBot="1">
      <c r="C21" s="3"/>
      <c r="D21" s="3"/>
      <c r="E21" s="3"/>
      <c r="F21" s="3"/>
      <c r="G21" s="3"/>
      <c r="H21" s="3"/>
      <c r="I21" s="3"/>
      <c r="J21" s="12"/>
      <c r="K21" s="12"/>
      <c r="L21" s="12"/>
      <c r="M21" s="12"/>
      <c r="N21" s="12"/>
      <c r="O21" s="12"/>
      <c r="P21" s="12"/>
    </row>
    <row r="22" spans="3:16" ht="0.75" customHeight="1" hidden="1">
      <c r="C22" s="3"/>
      <c r="D22" s="3"/>
      <c r="E22" s="3"/>
      <c r="F22" s="3"/>
      <c r="G22" s="3"/>
      <c r="H22" s="3"/>
      <c r="I22" s="3"/>
      <c r="J22" s="12"/>
      <c r="K22" s="12"/>
      <c r="L22" s="12"/>
      <c r="M22" s="12"/>
      <c r="N22" s="12"/>
      <c r="O22" s="12"/>
      <c r="P22" s="12"/>
    </row>
    <row r="23" spans="3:16" ht="15.75" thickBot="1">
      <c r="C23" s="3"/>
      <c r="D23" s="3"/>
      <c r="E23" s="3"/>
      <c r="F23" s="3"/>
      <c r="G23" s="25" t="s">
        <v>130</v>
      </c>
      <c r="H23" s="26" t="s">
        <v>131</v>
      </c>
      <c r="I23" s="3"/>
      <c r="J23" s="12"/>
      <c r="K23" s="12"/>
      <c r="L23" s="12"/>
      <c r="M23" s="12"/>
      <c r="N23" s="12"/>
      <c r="O23" s="12"/>
      <c r="P23" s="12"/>
    </row>
    <row r="24" spans="3:16" ht="15">
      <c r="C24" s="13" t="s">
        <v>121</v>
      </c>
      <c r="D24" s="14"/>
      <c r="E24" s="14"/>
      <c r="F24" s="4"/>
      <c r="G24" s="1">
        <v>347.8</v>
      </c>
      <c r="H24" s="3">
        <v>7.55</v>
      </c>
      <c r="I24" s="5">
        <f>G24*H24</f>
        <v>2625.89</v>
      </c>
      <c r="J24" s="12"/>
      <c r="K24" s="12"/>
      <c r="L24" s="12"/>
      <c r="M24" s="12"/>
      <c r="N24" s="12"/>
      <c r="O24" s="12"/>
      <c r="P24" s="12"/>
    </row>
    <row r="25" spans="3:16" ht="15">
      <c r="C25" s="13" t="s">
        <v>122</v>
      </c>
      <c r="D25" s="14"/>
      <c r="E25" s="14"/>
      <c r="F25" s="3"/>
      <c r="G25" s="3"/>
      <c r="H25" s="3"/>
      <c r="I25" s="3"/>
      <c r="J25" s="12"/>
      <c r="K25" s="12"/>
      <c r="L25" s="12"/>
      <c r="M25" s="12"/>
      <c r="N25" s="12"/>
      <c r="O25" s="12"/>
      <c r="P25" s="12"/>
    </row>
    <row r="26" spans="3:16" ht="2.25" customHeight="1" hidden="1">
      <c r="C26" s="13" t="s">
        <v>123</v>
      </c>
      <c r="D26" s="13" t="s">
        <v>124</v>
      </c>
      <c r="E26" s="14"/>
      <c r="F26" s="3"/>
      <c r="G26" s="3"/>
      <c r="H26" s="3"/>
      <c r="I26" s="3"/>
      <c r="J26" s="12"/>
      <c r="K26" s="12"/>
      <c r="L26" s="12"/>
      <c r="M26" s="12"/>
      <c r="N26" s="12"/>
      <c r="O26" s="12"/>
      <c r="P26" s="12"/>
    </row>
    <row r="27" spans="3:16" ht="14.25" customHeight="1">
      <c r="C27" s="13" t="s">
        <v>125</v>
      </c>
      <c r="D27" s="14"/>
      <c r="E27" s="14"/>
      <c r="F27" s="3"/>
      <c r="G27" s="3"/>
      <c r="H27" s="3"/>
      <c r="I27" s="3"/>
      <c r="J27" s="12"/>
      <c r="K27" s="12"/>
      <c r="L27" s="12"/>
      <c r="M27" s="12"/>
      <c r="N27" s="12"/>
      <c r="O27" s="12"/>
      <c r="P27" s="12"/>
    </row>
    <row r="28" spans="3:16" ht="15" hidden="1">
      <c r="C28" s="3"/>
      <c r="D28" s="3"/>
      <c r="E28" s="3"/>
      <c r="F28" s="3"/>
      <c r="G28" s="3"/>
      <c r="H28" s="3"/>
      <c r="I28" s="3"/>
      <c r="J28" s="12"/>
      <c r="K28" s="12"/>
      <c r="L28" s="12"/>
      <c r="M28" s="12"/>
      <c r="N28" s="12"/>
      <c r="O28" s="12"/>
      <c r="P28" s="12"/>
    </row>
    <row r="29" spans="3:16" ht="0.75" customHeight="1" hidden="1">
      <c r="C29" s="3"/>
      <c r="D29" s="3"/>
      <c r="E29" s="3"/>
      <c r="F29" s="3"/>
      <c r="G29" s="3"/>
      <c r="H29" s="3"/>
      <c r="I29" s="3"/>
      <c r="J29" s="12"/>
      <c r="K29" s="12"/>
      <c r="L29" s="12"/>
      <c r="M29" s="12"/>
      <c r="N29" s="12"/>
      <c r="O29" s="12"/>
      <c r="P29" s="12"/>
    </row>
    <row r="30" spans="3:16" ht="3.75" customHeight="1" hidden="1">
      <c r="C30" s="3"/>
      <c r="D30" s="3"/>
      <c r="E30" s="3"/>
      <c r="F30" s="3"/>
      <c r="G30" s="3"/>
      <c r="H30" s="3"/>
      <c r="I30" s="3"/>
      <c r="J30" s="12"/>
      <c r="K30" s="12"/>
      <c r="L30" s="12"/>
      <c r="M30" s="12"/>
      <c r="N30" s="12"/>
      <c r="O30" s="12"/>
      <c r="P30" s="12"/>
    </row>
    <row r="31" spans="3:16" ht="15" hidden="1">
      <c r="C31" s="3"/>
      <c r="D31" s="3"/>
      <c r="E31" s="3"/>
      <c r="F31" s="3"/>
      <c r="G31" s="3"/>
      <c r="H31" s="3"/>
      <c r="I31" s="3"/>
      <c r="J31" s="12"/>
      <c r="K31" s="12"/>
      <c r="L31" s="12"/>
      <c r="M31" s="12"/>
      <c r="N31" s="12"/>
      <c r="O31" s="12"/>
      <c r="P31" s="12"/>
    </row>
    <row r="32" spans="3:16" ht="0.75" customHeight="1" hidden="1">
      <c r="C32" s="3"/>
      <c r="D32" s="3"/>
      <c r="E32" s="3"/>
      <c r="F32" s="3"/>
      <c r="G32" s="3"/>
      <c r="H32" s="3"/>
      <c r="I32" s="3"/>
      <c r="J32" s="12"/>
      <c r="K32" s="12"/>
      <c r="L32" s="12"/>
      <c r="M32" s="12"/>
      <c r="N32" s="12"/>
      <c r="O32" s="12"/>
      <c r="P32" s="12"/>
    </row>
    <row r="33" spans="3:16" ht="15" hidden="1">
      <c r="C33" s="3"/>
      <c r="D33" s="3"/>
      <c r="E33" s="3"/>
      <c r="F33" s="3"/>
      <c r="G33" s="3"/>
      <c r="H33" s="3"/>
      <c r="I33" s="3"/>
      <c r="J33" s="12"/>
      <c r="K33" s="12"/>
      <c r="L33" s="12"/>
      <c r="M33" s="12"/>
      <c r="N33" s="12"/>
      <c r="O33" s="12"/>
      <c r="P33" s="12"/>
    </row>
    <row r="34" spans="3:16" ht="15" hidden="1">
      <c r="C34" s="3"/>
      <c r="D34" s="3"/>
      <c r="E34" s="3"/>
      <c r="F34" s="3"/>
      <c r="G34" s="3"/>
      <c r="H34" s="3"/>
      <c r="I34" s="3"/>
      <c r="J34" s="12"/>
      <c r="K34" s="12"/>
      <c r="L34" s="12"/>
      <c r="M34" s="12"/>
      <c r="N34" s="12"/>
      <c r="O34" s="12"/>
      <c r="P34" s="12"/>
    </row>
    <row r="35" spans="3:16" ht="15">
      <c r="C35" s="3"/>
      <c r="D35" s="3"/>
      <c r="E35" s="3"/>
      <c r="F35" s="3"/>
      <c r="G35" s="8"/>
      <c r="H35" s="8"/>
      <c r="I35" s="9"/>
      <c r="J35" s="12"/>
      <c r="K35" s="12"/>
      <c r="L35" s="12"/>
      <c r="M35" s="12"/>
      <c r="N35" s="12"/>
      <c r="O35" s="12"/>
      <c r="P35" s="12"/>
    </row>
    <row r="36" spans="3:16" ht="15">
      <c r="C36" s="3"/>
      <c r="D36" s="3"/>
      <c r="E36" s="3"/>
      <c r="F36" s="3"/>
      <c r="G36" s="3"/>
      <c r="H36" s="1" t="s">
        <v>24</v>
      </c>
      <c r="I36" s="24">
        <f>SUM(I24:I35)</f>
        <v>2625.89</v>
      </c>
      <c r="J36" s="12"/>
      <c r="K36" s="12"/>
      <c r="L36" s="12"/>
      <c r="M36" s="12"/>
      <c r="N36" s="12"/>
      <c r="O36" s="12"/>
      <c r="P36" s="12"/>
    </row>
    <row r="38" ht="2.25" customHeight="1"/>
    <row r="39" ht="15" hidden="1"/>
    <row r="40" ht="15">
      <c r="E40" s="2" t="s">
        <v>29</v>
      </c>
    </row>
    <row r="41" ht="15">
      <c r="E41" s="2" t="s">
        <v>31</v>
      </c>
    </row>
    <row r="42" ht="15" hidden="1"/>
    <row r="43" ht="14.25" customHeight="1"/>
    <row r="44" ht="3" customHeight="1" hidden="1"/>
    <row r="45" ht="0.75" customHeight="1" hidden="1"/>
    <row r="46" ht="15" hidden="1"/>
    <row r="47" ht="9" customHeight="1"/>
    <row r="48" ht="15" hidden="1"/>
    <row r="50" spans="5:6" ht="15">
      <c r="E50" s="11" t="s">
        <v>35</v>
      </c>
      <c r="F50" s="11"/>
    </row>
    <row r="51" spans="3:8" ht="15">
      <c r="C51" s="11"/>
      <c r="D51" s="11"/>
      <c r="E51" s="11" t="s">
        <v>36</v>
      </c>
      <c r="F51" s="11"/>
      <c r="G51" s="11"/>
      <c r="H51" s="11"/>
    </row>
    <row r="52" spans="3:8" ht="15">
      <c r="C52" s="11" t="s">
        <v>37</v>
      </c>
      <c r="D52" s="11" t="s">
        <v>66</v>
      </c>
      <c r="E52" s="11"/>
      <c r="F52" s="11" t="str">
        <f>D2</f>
        <v>октябрь  2012г</v>
      </c>
      <c r="G52" s="11"/>
      <c r="H52" s="11"/>
    </row>
    <row r="53" ht="15">
      <c r="C53" s="6">
        <v>347.8</v>
      </c>
    </row>
    <row r="54" spans="3:8" ht="15">
      <c r="C54" s="3" t="s">
        <v>38</v>
      </c>
      <c r="D54" s="3" t="s">
        <v>39</v>
      </c>
      <c r="E54" s="3"/>
      <c r="F54" s="3"/>
      <c r="G54" s="1" t="s">
        <v>131</v>
      </c>
      <c r="H54" s="3" t="s">
        <v>41</v>
      </c>
    </row>
    <row r="55" spans="3:8" ht="18.75">
      <c r="C55" s="30">
        <v>1</v>
      </c>
      <c r="D55" s="31" t="s">
        <v>98</v>
      </c>
      <c r="E55" s="30"/>
      <c r="F55" s="30"/>
      <c r="G55" s="3"/>
      <c r="H55" s="4">
        <v>3707.55</v>
      </c>
    </row>
    <row r="56" spans="3:8" ht="15">
      <c r="C56" s="3"/>
      <c r="D56" s="3"/>
      <c r="E56" s="3"/>
      <c r="F56" s="3"/>
      <c r="G56" s="3"/>
      <c r="H56" s="3"/>
    </row>
    <row r="57" spans="3:8" ht="18.75">
      <c r="C57" s="30">
        <v>2</v>
      </c>
      <c r="D57" s="31" t="s">
        <v>3</v>
      </c>
      <c r="E57" s="30"/>
      <c r="F57" s="30"/>
      <c r="G57" s="32"/>
      <c r="H57" s="5">
        <v>2932.74</v>
      </c>
    </row>
    <row r="58" spans="3:8" ht="15">
      <c r="C58" s="3"/>
      <c r="D58" s="3"/>
      <c r="E58" s="3"/>
      <c r="F58" s="3"/>
      <c r="G58" s="3"/>
      <c r="H58" s="3"/>
    </row>
    <row r="59" spans="3:9" ht="18.75">
      <c r="C59" s="31">
        <v>3</v>
      </c>
      <c r="D59" s="31" t="s">
        <v>45</v>
      </c>
      <c r="E59" s="31"/>
      <c r="F59" s="31"/>
      <c r="G59" s="31"/>
      <c r="H59" s="9">
        <v>2625.89</v>
      </c>
      <c r="I59" s="10"/>
    </row>
    <row r="60" spans="3:8" ht="15">
      <c r="C60" s="1"/>
      <c r="D60" s="34" t="s">
        <v>121</v>
      </c>
      <c r="E60" s="34"/>
      <c r="F60" s="34"/>
      <c r="G60" s="19">
        <v>7.55</v>
      </c>
      <c r="H60" s="24">
        <f>C53*G60</f>
        <v>2625.89</v>
      </c>
    </row>
    <row r="61" spans="3:8" ht="15">
      <c r="C61" s="1"/>
      <c r="D61" s="34" t="s">
        <v>122</v>
      </c>
      <c r="E61" s="34"/>
      <c r="F61" s="34"/>
      <c r="G61" s="17"/>
      <c r="H61" s="5"/>
    </row>
    <row r="62" spans="3:10" ht="15">
      <c r="C62" s="3"/>
      <c r="D62" s="34" t="s">
        <v>123</v>
      </c>
      <c r="E62" s="34" t="s">
        <v>124</v>
      </c>
      <c r="F62" s="34"/>
      <c r="G62" s="17" t="s">
        <v>148</v>
      </c>
      <c r="H62" s="3"/>
      <c r="J62" s="18"/>
    </row>
    <row r="63" spans="3:8" ht="15">
      <c r="C63" s="3"/>
      <c r="D63" s="34" t="s">
        <v>125</v>
      </c>
      <c r="E63" s="34"/>
      <c r="F63" s="34"/>
      <c r="G63" s="17" t="s">
        <v>149</v>
      </c>
      <c r="H63" s="5"/>
    </row>
    <row r="64" spans="3:8" ht="15">
      <c r="C64" s="3"/>
      <c r="D64" s="13" t="s">
        <v>139</v>
      </c>
      <c r="E64" s="13"/>
      <c r="F64" s="13"/>
      <c r="G64" s="35">
        <v>2.22</v>
      </c>
      <c r="H64" s="5">
        <f>C53*G64</f>
        <v>772.1160000000001</v>
      </c>
    </row>
    <row r="65" spans="3:9" ht="15">
      <c r="C65" s="3"/>
      <c r="D65" s="13" t="s">
        <v>140</v>
      </c>
      <c r="E65" s="13"/>
      <c r="F65" s="13"/>
      <c r="G65" s="35"/>
      <c r="H65" s="5"/>
      <c r="I65" s="36"/>
    </row>
    <row r="66" spans="3:8" ht="15">
      <c r="C66" s="3"/>
      <c r="D66" s="13" t="s">
        <v>141</v>
      </c>
      <c r="E66" s="13"/>
      <c r="F66" s="13"/>
      <c r="G66" s="35">
        <v>0.69</v>
      </c>
      <c r="H66" s="5">
        <f>C53*G66</f>
        <v>239.982</v>
      </c>
    </row>
    <row r="67" spans="3:8" ht="15">
      <c r="C67" s="3"/>
      <c r="D67" s="13" t="s">
        <v>142</v>
      </c>
      <c r="E67" s="13"/>
      <c r="F67" s="13"/>
      <c r="G67" s="35"/>
      <c r="H67" s="5"/>
    </row>
    <row r="68" spans="3:8" ht="15">
      <c r="C68" s="3"/>
      <c r="D68" s="13" t="s">
        <v>143</v>
      </c>
      <c r="E68" s="13"/>
      <c r="F68" s="13"/>
      <c r="G68" s="35">
        <v>3.68</v>
      </c>
      <c r="H68" s="5">
        <f>C53*G68</f>
        <v>1279.904</v>
      </c>
    </row>
    <row r="69" spans="3:8" ht="15">
      <c r="C69" s="3"/>
      <c r="D69" s="13" t="s">
        <v>144</v>
      </c>
      <c r="E69" s="13"/>
      <c r="F69" s="13" t="s">
        <v>145</v>
      </c>
      <c r="G69" s="35"/>
      <c r="H69" s="5"/>
    </row>
    <row r="70" spans="3:8" ht="15">
      <c r="C70" s="3"/>
      <c r="D70" s="13" t="s">
        <v>141</v>
      </c>
      <c r="E70" s="13"/>
      <c r="F70" s="13"/>
      <c r="G70" s="35">
        <v>0.57</v>
      </c>
      <c r="H70" s="5">
        <f>C53*G70</f>
        <v>198.24599999999998</v>
      </c>
    </row>
    <row r="71" spans="3:8" ht="15">
      <c r="C71" s="3"/>
      <c r="D71" s="13" t="s">
        <v>146</v>
      </c>
      <c r="E71" s="13"/>
      <c r="F71" s="13"/>
      <c r="G71" s="35"/>
      <c r="H71" s="5"/>
    </row>
    <row r="72" spans="3:8" ht="15">
      <c r="C72" s="3"/>
      <c r="D72" s="13" t="s">
        <v>147</v>
      </c>
      <c r="E72" s="13"/>
      <c r="F72" s="13"/>
      <c r="G72" s="35">
        <v>0.39</v>
      </c>
      <c r="H72" s="5">
        <f>C53*G72</f>
        <v>135.642</v>
      </c>
    </row>
    <row r="73" spans="3:8" ht="15">
      <c r="C73" s="15"/>
      <c r="D73" s="16" t="s">
        <v>46</v>
      </c>
      <c r="E73" s="15"/>
      <c r="F73" s="27" t="s">
        <v>132</v>
      </c>
      <c r="G73" s="20">
        <v>3.11</v>
      </c>
      <c r="H73" s="24">
        <f>C53*G73</f>
        <v>1081.658</v>
      </c>
    </row>
    <row r="74" spans="3:8" ht="15">
      <c r="C74" s="15"/>
      <c r="D74" s="27"/>
      <c r="E74" s="15"/>
      <c r="F74" s="27" t="s">
        <v>133</v>
      </c>
      <c r="G74" s="3"/>
      <c r="H74" s="24">
        <f>H57-H60</f>
        <v>306.8499999999999</v>
      </c>
    </row>
    <row r="75" spans="3:8" ht="15.75">
      <c r="C75" s="28" t="s">
        <v>134</v>
      </c>
      <c r="D75" s="28"/>
      <c r="E75" s="28"/>
      <c r="F75" s="28"/>
      <c r="G75" s="29"/>
      <c r="H75" s="29"/>
    </row>
    <row r="76" spans="3:8" ht="15">
      <c r="C76" s="3">
        <v>5</v>
      </c>
      <c r="D76" s="3" t="s">
        <v>47</v>
      </c>
      <c r="E76" s="3"/>
      <c r="F76" s="3"/>
      <c r="G76" s="3"/>
      <c r="H76" s="3"/>
    </row>
    <row r="77" spans="3:8" ht="15">
      <c r="C77" s="3"/>
      <c r="D77" s="3"/>
      <c r="E77" s="3"/>
      <c r="F77" s="3"/>
      <c r="G77" s="3"/>
      <c r="H77" s="3"/>
    </row>
    <row r="78" spans="3:8" ht="15">
      <c r="C78" s="16" t="s">
        <v>127</v>
      </c>
      <c r="D78" s="16" t="s">
        <v>49</v>
      </c>
      <c r="E78" s="15"/>
      <c r="F78" s="15"/>
      <c r="G78" s="20">
        <v>1.5</v>
      </c>
      <c r="H78" s="4">
        <v>3815.58</v>
      </c>
    </row>
    <row r="79" spans="3:8" ht="15">
      <c r="C79" s="3"/>
      <c r="D79" s="8" t="s">
        <v>106</v>
      </c>
      <c r="E79" s="3"/>
      <c r="F79" s="3"/>
      <c r="G79" s="3"/>
      <c r="H79" s="4">
        <v>8947.57</v>
      </c>
    </row>
    <row r="80" spans="3:8" ht="15">
      <c r="C80" s="3">
        <v>8</v>
      </c>
      <c r="D80" s="3" t="s">
        <v>51</v>
      </c>
      <c r="E80" s="3"/>
      <c r="F80" s="3"/>
      <c r="G80" s="3"/>
      <c r="H80" s="3"/>
    </row>
    <row r="81" spans="3:8" ht="15">
      <c r="C81" s="3"/>
      <c r="D81" s="3"/>
      <c r="E81" s="3"/>
      <c r="F81" s="3"/>
      <c r="G81" s="3"/>
      <c r="H81" s="3"/>
    </row>
    <row r="82" spans="3:8" ht="15">
      <c r="C82" s="3">
        <v>9</v>
      </c>
      <c r="D82" s="3" t="s">
        <v>52</v>
      </c>
      <c r="E82" s="3"/>
      <c r="F82" s="3"/>
      <c r="G82" s="3"/>
      <c r="H82" s="3"/>
    </row>
    <row r="83" spans="3:8" ht="15">
      <c r="C83" s="8">
        <v>10</v>
      </c>
      <c r="D83" s="8" t="s">
        <v>105</v>
      </c>
      <c r="E83" s="8"/>
      <c r="F83" s="8"/>
      <c r="G83" s="8"/>
      <c r="H83" s="9">
        <f>H79+H57-H59</f>
        <v>9254.42</v>
      </c>
    </row>
    <row r="84" ht="15">
      <c r="E84" s="2" t="s">
        <v>54</v>
      </c>
    </row>
    <row r="85" ht="15.75" thickBot="1">
      <c r="E85" s="2" t="s">
        <v>55</v>
      </c>
    </row>
    <row r="86" spans="3:8" ht="15.75" thickBot="1">
      <c r="C86" s="21" t="s">
        <v>49</v>
      </c>
      <c r="D86" s="22"/>
      <c r="E86" s="22"/>
      <c r="F86" s="22" t="s">
        <v>128</v>
      </c>
      <c r="G86" s="22"/>
      <c r="H86" s="23" t="s">
        <v>129</v>
      </c>
    </row>
    <row r="87" spans="3:8" ht="15">
      <c r="C87" s="3"/>
      <c r="D87" s="3"/>
      <c r="E87" s="3">
        <v>331.65</v>
      </c>
      <c r="F87" s="3"/>
      <c r="G87" s="3">
        <v>129.75</v>
      </c>
      <c r="H87" s="3">
        <v>201.9</v>
      </c>
    </row>
    <row r="88" spans="3:8" ht="15">
      <c r="C88" s="3" t="s">
        <v>95</v>
      </c>
      <c r="D88" s="4" t="e">
        <f>#REF!</f>
        <v>#REF!</v>
      </c>
      <c r="E88" s="4">
        <v>331.65</v>
      </c>
      <c r="F88" s="3"/>
      <c r="G88" s="4">
        <v>331.72</v>
      </c>
      <c r="H88" s="4" t="e">
        <f>D88+E88-G88</f>
        <v>#REF!</v>
      </c>
    </row>
    <row r="89" spans="3:8" ht="15">
      <c r="C89" s="1" t="s">
        <v>100</v>
      </c>
      <c r="D89" s="3">
        <v>130.43</v>
      </c>
      <c r="E89" s="3">
        <v>331.65</v>
      </c>
      <c r="F89" s="3"/>
      <c r="G89" s="3">
        <v>331.62</v>
      </c>
      <c r="H89" s="3">
        <v>130.46</v>
      </c>
    </row>
    <row r="90" spans="3:10" ht="15">
      <c r="C90" s="1" t="s">
        <v>112</v>
      </c>
      <c r="D90" s="3">
        <v>130.46</v>
      </c>
      <c r="E90" s="3">
        <v>331.65</v>
      </c>
      <c r="F90" s="3"/>
      <c r="G90" s="3">
        <v>331.62</v>
      </c>
      <c r="H90" s="3">
        <v>130.49</v>
      </c>
      <c r="J90" s="6">
        <f>SUM(J88:J89)</f>
        <v>0</v>
      </c>
    </row>
    <row r="91" spans="3:13" ht="15">
      <c r="C91" s="1" t="s">
        <v>114</v>
      </c>
      <c r="D91" s="3">
        <v>130.49</v>
      </c>
      <c r="E91" s="3">
        <v>331.65</v>
      </c>
      <c r="F91" s="3"/>
      <c r="G91" s="3">
        <v>317.61</v>
      </c>
      <c r="H91" s="3">
        <v>144.53</v>
      </c>
      <c r="L91" s="2">
        <v>1749.45</v>
      </c>
      <c r="M91" s="2" t="s">
        <v>90</v>
      </c>
    </row>
    <row r="92" spans="3:14" ht="15">
      <c r="C92" s="1" t="s">
        <v>116</v>
      </c>
      <c r="D92" s="3">
        <v>144.53</v>
      </c>
      <c r="E92" s="3">
        <v>390</v>
      </c>
      <c r="F92" s="3"/>
      <c r="G92" s="3">
        <v>345.67</v>
      </c>
      <c r="H92" s="3">
        <v>188.86</v>
      </c>
      <c r="L92" s="2">
        <v>331.09</v>
      </c>
      <c r="N92" s="2" t="s">
        <v>87</v>
      </c>
    </row>
    <row r="93" spans="3:8" ht="15">
      <c r="C93" s="1" t="s">
        <v>119</v>
      </c>
      <c r="D93" s="3">
        <v>188.86</v>
      </c>
      <c r="E93" s="3">
        <v>390</v>
      </c>
      <c r="F93" s="3"/>
      <c r="G93" s="3">
        <v>318.69</v>
      </c>
      <c r="H93" s="3">
        <v>260.17</v>
      </c>
    </row>
    <row r="94" spans="3:8" ht="15">
      <c r="C94" s="1" t="s">
        <v>120</v>
      </c>
      <c r="D94" s="3">
        <v>260.17</v>
      </c>
      <c r="E94" s="3">
        <v>390</v>
      </c>
      <c r="F94" s="3"/>
      <c r="G94" s="3">
        <v>378.9</v>
      </c>
      <c r="H94" s="3">
        <v>271.27</v>
      </c>
    </row>
    <row r="95" spans="3:8" ht="15">
      <c r="C95" s="1" t="s">
        <v>136</v>
      </c>
      <c r="D95" s="3">
        <v>271.27</v>
      </c>
      <c r="E95" s="3">
        <v>391.95</v>
      </c>
      <c r="F95" s="3"/>
      <c r="G95" s="3">
        <v>395.75</v>
      </c>
      <c r="H95" s="3">
        <v>267.47</v>
      </c>
    </row>
    <row r="96" spans="3:8" ht="15">
      <c r="C96" s="1" t="s">
        <v>151</v>
      </c>
      <c r="D96" s="3">
        <v>267.47</v>
      </c>
      <c r="E96" s="3">
        <v>391.95</v>
      </c>
      <c r="F96" s="3"/>
      <c r="G96" s="3">
        <v>345.3</v>
      </c>
      <c r="H96" s="3">
        <v>314.12</v>
      </c>
    </row>
    <row r="97" spans="3:8" ht="15">
      <c r="C97" s="1" t="s">
        <v>153</v>
      </c>
      <c r="D97" s="3">
        <v>314.12</v>
      </c>
      <c r="E97" s="3">
        <v>391.95</v>
      </c>
      <c r="F97" s="3"/>
      <c r="G97" s="3">
        <v>262.5</v>
      </c>
      <c r="H97" s="3">
        <v>443.57</v>
      </c>
    </row>
    <row r="98" ht="15">
      <c r="G98" s="2">
        <f>SUM(G88:G97)</f>
        <v>3359.3800000000006</v>
      </c>
    </row>
    <row r="99" ht="15">
      <c r="G99" s="37">
        <v>2854.35</v>
      </c>
    </row>
    <row r="100" ht="15">
      <c r="G100" s="2">
        <f>SUM(G98:G99)</f>
        <v>6213.7300000000005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82"/>
  <sheetViews>
    <sheetView zoomScalePageLayoutView="0" workbookViewId="0" topLeftCell="C34">
      <selection activeCell="O36" sqref="O36"/>
    </sheetView>
  </sheetViews>
  <sheetFormatPr defaultColWidth="9.140625" defaultRowHeight="15"/>
  <cols>
    <col min="2" max="2" width="12.00390625" style="0" customWidth="1"/>
    <col min="3" max="3" width="17.00390625" style="0" customWidth="1"/>
    <col min="4" max="4" width="13.7109375" style="0" customWidth="1"/>
  </cols>
  <sheetData>
    <row r="2" spans="3:5" ht="15">
      <c r="C2" t="s">
        <v>56</v>
      </c>
      <c r="D2" t="s">
        <v>71</v>
      </c>
      <c r="E2" t="s">
        <v>0</v>
      </c>
    </row>
    <row r="6" spans="2:9" ht="15">
      <c r="B6" s="1"/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/>
    </row>
    <row r="7" spans="2:9" ht="15">
      <c r="B7" s="1"/>
      <c r="C7" s="1" t="s">
        <v>7</v>
      </c>
      <c r="D7" s="1"/>
      <c r="E7" s="1"/>
      <c r="F7" s="1" t="s">
        <v>8</v>
      </c>
      <c r="G7" s="1" t="s">
        <v>9</v>
      </c>
      <c r="H7" s="1" t="s">
        <v>10</v>
      </c>
      <c r="I7" s="1"/>
    </row>
    <row r="8" spans="2:9" ht="15">
      <c r="B8" s="1" t="s">
        <v>11</v>
      </c>
      <c r="C8" s="1">
        <v>472.08</v>
      </c>
      <c r="D8" s="1">
        <v>946.12</v>
      </c>
      <c r="E8" s="1">
        <v>984.31</v>
      </c>
      <c r="F8" s="1"/>
      <c r="G8" s="1">
        <v>984.31</v>
      </c>
      <c r="H8" s="1">
        <v>432.09</v>
      </c>
      <c r="I8" s="1"/>
    </row>
    <row r="9" spans="2:9" ht="15">
      <c r="B9" s="1" t="s">
        <v>12</v>
      </c>
      <c r="C9" s="1">
        <v>1152.63</v>
      </c>
      <c r="D9" s="1">
        <v>2310.04</v>
      </c>
      <c r="E9" s="1">
        <v>2442.02</v>
      </c>
      <c r="F9" s="1"/>
      <c r="G9" s="1">
        <v>2442.02</v>
      </c>
      <c r="H9" s="1">
        <v>1020.65</v>
      </c>
      <c r="I9" s="1"/>
    </row>
    <row r="10" spans="2:9" ht="15">
      <c r="B10" s="1" t="s">
        <v>13</v>
      </c>
      <c r="C10" s="1"/>
      <c r="D10" s="1">
        <f>SUM(D8:D9)</f>
        <v>3256.16</v>
      </c>
      <c r="E10" s="1"/>
      <c r="F10" s="1"/>
      <c r="G10" s="1">
        <f>SUM(G8:G9)</f>
        <v>3426.33</v>
      </c>
      <c r="H10" s="1"/>
      <c r="I10" s="1"/>
    </row>
    <row r="11" ht="15">
      <c r="B11" t="s">
        <v>14</v>
      </c>
    </row>
    <row r="14" spans="3:16" ht="15">
      <c r="C14" s="1"/>
      <c r="D14" s="1" t="s">
        <v>15</v>
      </c>
      <c r="E14" s="1"/>
      <c r="F14" s="1"/>
      <c r="G14" s="1"/>
      <c r="H14" s="1"/>
      <c r="I14" s="1" t="s">
        <v>16</v>
      </c>
      <c r="J14" s="1" t="s">
        <v>17</v>
      </c>
      <c r="K14" s="1"/>
      <c r="L14" s="1"/>
      <c r="M14" s="1"/>
      <c r="N14" s="1"/>
      <c r="O14" s="1"/>
      <c r="P14" s="1"/>
    </row>
    <row r="15" spans="3:16" ht="15">
      <c r="C15" s="1"/>
      <c r="D15" s="1"/>
      <c r="E15" s="1"/>
      <c r="F15" s="1"/>
      <c r="G15" s="1"/>
      <c r="H15" s="1"/>
      <c r="I15" s="1"/>
      <c r="J15" s="1" t="s">
        <v>18</v>
      </c>
      <c r="K15" s="1" t="s">
        <v>19</v>
      </c>
      <c r="L15" s="1" t="s">
        <v>20</v>
      </c>
      <c r="M15" s="1" t="s">
        <v>21</v>
      </c>
      <c r="N15" s="1" t="s">
        <v>22</v>
      </c>
      <c r="O15" s="1"/>
      <c r="P15" s="1"/>
    </row>
    <row r="16" spans="3:16" ht="15">
      <c r="C16" s="1" t="s">
        <v>73</v>
      </c>
      <c r="D16" s="1" t="s">
        <v>74</v>
      </c>
      <c r="E16" s="1"/>
      <c r="F16" s="1" t="s">
        <v>23</v>
      </c>
      <c r="G16" s="1"/>
      <c r="H16" s="1"/>
      <c r="I16" s="1">
        <v>354.7</v>
      </c>
      <c r="J16" s="1"/>
      <c r="K16" s="1"/>
      <c r="L16" s="1"/>
      <c r="M16" s="1"/>
      <c r="N16" s="1"/>
      <c r="O16" s="1"/>
      <c r="P16" s="1"/>
    </row>
    <row r="17" spans="3:16" ht="1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3:16" ht="1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3:16" ht="15">
      <c r="C19" s="1"/>
      <c r="D19" s="1"/>
      <c r="E19" s="1"/>
      <c r="F19" s="1"/>
      <c r="G19" s="1"/>
      <c r="H19" s="1"/>
      <c r="I19" s="1"/>
      <c r="J19" s="1"/>
      <c r="K19" s="1"/>
      <c r="L19" s="1"/>
      <c r="M19" s="1" t="s">
        <v>24</v>
      </c>
      <c r="N19" s="1">
        <f>SUM(N17:N18)</f>
        <v>0</v>
      </c>
      <c r="O19" s="1"/>
      <c r="P19" s="1"/>
    </row>
    <row r="20" spans="3:16" ht="15">
      <c r="C20" s="1"/>
      <c r="D20" s="1"/>
      <c r="E20" s="1"/>
      <c r="F20" s="1"/>
      <c r="G20" s="1"/>
      <c r="H20" s="1" t="s">
        <v>25</v>
      </c>
      <c r="I20" s="1">
        <f>SUM(I16:I19)</f>
        <v>354.7</v>
      </c>
      <c r="J20" s="1"/>
      <c r="K20" s="1"/>
      <c r="L20" s="1"/>
      <c r="M20" s="1"/>
      <c r="N20" s="1"/>
      <c r="O20" s="1"/>
      <c r="P20" s="1"/>
    </row>
    <row r="21" spans="3:16" ht="1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3:16" ht="1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3:16" ht="15">
      <c r="C23" s="1"/>
      <c r="D23" s="1" t="s">
        <v>26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3:16" ht="15">
      <c r="C24" s="1"/>
      <c r="D24" s="1"/>
      <c r="E24" s="1"/>
      <c r="F24" s="1">
        <v>345.3</v>
      </c>
      <c r="G24" s="1" t="s">
        <v>68</v>
      </c>
      <c r="H24" s="1"/>
      <c r="I24" s="1">
        <v>2310.05</v>
      </c>
      <c r="J24" s="1"/>
      <c r="K24" s="1"/>
      <c r="L24" s="1"/>
      <c r="M24" s="1"/>
      <c r="N24" s="1"/>
      <c r="O24" s="1"/>
      <c r="P24" s="1"/>
    </row>
    <row r="25" spans="3:16" ht="1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3:16" ht="1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3:16" ht="15">
      <c r="C27" s="1"/>
      <c r="D27" s="1" t="s">
        <v>27</v>
      </c>
      <c r="E27" s="1"/>
      <c r="F27" s="1"/>
      <c r="G27" s="1" t="s">
        <v>28</v>
      </c>
      <c r="H27" s="1"/>
      <c r="I27" s="1"/>
      <c r="J27" s="1"/>
      <c r="K27" s="1"/>
      <c r="L27" s="1"/>
      <c r="M27" s="1"/>
      <c r="N27" s="1"/>
      <c r="O27" s="1"/>
      <c r="P27" s="1"/>
    </row>
    <row r="28" spans="3:16" ht="1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3:16" ht="1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3:16" ht="1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3:16" ht="1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3:16" ht="1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3:16" ht="1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3:16" ht="1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3:16" ht="15">
      <c r="C35" s="1"/>
      <c r="D35" s="1"/>
      <c r="E35" s="1"/>
      <c r="F35" s="1"/>
      <c r="G35" s="1" t="s">
        <v>24</v>
      </c>
      <c r="H35" s="1"/>
      <c r="I35" s="1">
        <f>SUM(I20:I34)</f>
        <v>2664.75</v>
      </c>
      <c r="J35" s="1"/>
      <c r="K35" s="1"/>
      <c r="L35" s="1"/>
      <c r="M35" s="1"/>
      <c r="N35" s="1"/>
      <c r="O35" s="1"/>
      <c r="P35" s="1"/>
    </row>
    <row r="36" spans="3:16" ht="1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40" spans="5:6" ht="15">
      <c r="E40" t="s">
        <v>29</v>
      </c>
      <c r="F40" t="s">
        <v>30</v>
      </c>
    </row>
    <row r="41" spans="5:10" ht="15">
      <c r="E41" t="s">
        <v>31</v>
      </c>
      <c r="I41">
        <v>13.5</v>
      </c>
      <c r="J41" t="s">
        <v>32</v>
      </c>
    </row>
    <row r="42" ht="15">
      <c r="J42" t="s">
        <v>33</v>
      </c>
    </row>
    <row r="43" spans="9:10" ht="15">
      <c r="I43">
        <v>13.5</v>
      </c>
      <c r="J43" t="s">
        <v>34</v>
      </c>
    </row>
    <row r="46" spans="10:11" ht="15">
      <c r="J46">
        <v>1620</v>
      </c>
      <c r="K46">
        <v>9.201</v>
      </c>
    </row>
    <row r="50" spans="4:6" ht="15">
      <c r="D50" t="s">
        <v>35</v>
      </c>
      <c r="F50" t="s">
        <v>36</v>
      </c>
    </row>
    <row r="51" spans="3:6" ht="15">
      <c r="C51">
        <v>345.3</v>
      </c>
      <c r="E51" t="s">
        <v>37</v>
      </c>
      <c r="F51" t="s">
        <v>66</v>
      </c>
    </row>
    <row r="52" ht="15">
      <c r="F52" t="s">
        <v>72</v>
      </c>
    </row>
    <row r="54" spans="3:16" ht="15">
      <c r="C54" s="1" t="s">
        <v>38</v>
      </c>
      <c r="D54" s="1" t="s">
        <v>39</v>
      </c>
      <c r="E54" s="1"/>
      <c r="F54" s="1"/>
      <c r="G54" s="1" t="s">
        <v>40</v>
      </c>
      <c r="H54" s="1" t="s">
        <v>41</v>
      </c>
      <c r="K54" s="1" t="s">
        <v>17</v>
      </c>
      <c r="L54" s="1"/>
      <c r="M54" s="1"/>
      <c r="N54" s="1"/>
      <c r="O54" s="1"/>
      <c r="P54" s="1"/>
    </row>
    <row r="55" spans="3:16" ht="15">
      <c r="C55" s="1">
        <v>1</v>
      </c>
      <c r="D55" s="1" t="s">
        <v>42</v>
      </c>
      <c r="E55" s="1"/>
      <c r="F55" s="1"/>
      <c r="G55" s="1" t="s">
        <v>43</v>
      </c>
      <c r="H55" s="1">
        <v>3256.16</v>
      </c>
      <c r="K55" s="1" t="s">
        <v>18</v>
      </c>
      <c r="L55" s="1" t="s">
        <v>19</v>
      </c>
      <c r="M55" s="1" t="s">
        <v>20</v>
      </c>
      <c r="N55" s="1" t="s">
        <v>21</v>
      </c>
      <c r="O55" s="1" t="s">
        <v>22</v>
      </c>
      <c r="P55" s="1"/>
    </row>
    <row r="56" spans="3:16" ht="15">
      <c r="C56" s="1"/>
      <c r="D56" s="1"/>
      <c r="E56" s="1"/>
      <c r="F56" s="1"/>
      <c r="G56" s="1"/>
      <c r="H56" s="1"/>
      <c r="K56" s="1"/>
      <c r="L56" s="1"/>
      <c r="M56" s="1"/>
      <c r="N56" s="1"/>
      <c r="O56" s="1"/>
      <c r="P56" s="1"/>
    </row>
    <row r="57" spans="3:16" ht="15">
      <c r="C57" s="1">
        <v>2</v>
      </c>
      <c r="D57" s="1" t="s">
        <v>44</v>
      </c>
      <c r="E57" s="1"/>
      <c r="F57" s="1"/>
      <c r="G57" s="1" t="s">
        <v>43</v>
      </c>
      <c r="H57" s="1">
        <v>3426.33</v>
      </c>
      <c r="K57" s="1"/>
      <c r="L57" s="1"/>
      <c r="M57" s="1"/>
      <c r="N57" s="1"/>
      <c r="O57" s="1"/>
      <c r="P57" s="1"/>
    </row>
    <row r="58" spans="3:16" ht="15">
      <c r="C58" s="1">
        <v>3</v>
      </c>
      <c r="D58" s="1"/>
      <c r="E58" s="1"/>
      <c r="F58" s="1"/>
      <c r="G58" s="1" t="s">
        <v>43</v>
      </c>
      <c r="H58" s="1"/>
      <c r="K58" s="1" t="s">
        <v>58</v>
      </c>
      <c r="L58" s="1"/>
      <c r="M58" s="1"/>
      <c r="N58" s="1"/>
      <c r="O58" s="1"/>
      <c r="P58" s="1"/>
    </row>
    <row r="59" spans="3:16" ht="15">
      <c r="C59" s="1">
        <v>4</v>
      </c>
      <c r="D59" s="1" t="s">
        <v>45</v>
      </c>
      <c r="E59" s="1"/>
      <c r="F59" s="1"/>
      <c r="G59" s="1" t="s">
        <v>43</v>
      </c>
      <c r="H59" s="1">
        <v>2664.75</v>
      </c>
      <c r="K59" s="1"/>
      <c r="L59" s="1"/>
      <c r="M59" s="1" t="s">
        <v>59</v>
      </c>
      <c r="N59" s="1"/>
      <c r="O59" s="1"/>
      <c r="P59" s="1"/>
    </row>
    <row r="60" spans="3:16" ht="15">
      <c r="C60" s="1"/>
      <c r="D60" s="1"/>
      <c r="E60" s="1"/>
      <c r="F60" s="1"/>
      <c r="G60" s="1"/>
      <c r="H60" s="1"/>
      <c r="K60" s="1"/>
      <c r="L60" s="1"/>
      <c r="M60" s="1">
        <v>2</v>
      </c>
      <c r="N60" s="1"/>
      <c r="O60" s="1"/>
      <c r="P60" s="1"/>
    </row>
    <row r="61" spans="3:16" ht="15">
      <c r="C61" s="1"/>
      <c r="D61" s="1"/>
      <c r="E61" s="1"/>
      <c r="F61" s="1"/>
      <c r="G61" s="1"/>
      <c r="H61" s="1"/>
      <c r="K61" s="1"/>
      <c r="L61" s="1"/>
      <c r="M61" s="1"/>
      <c r="N61" s="1"/>
      <c r="O61" s="1"/>
      <c r="P61" s="1"/>
    </row>
    <row r="62" spans="3:16" ht="15">
      <c r="C62" s="1">
        <v>6.69</v>
      </c>
      <c r="D62" s="1" t="s">
        <v>69</v>
      </c>
      <c r="E62" s="1"/>
      <c r="F62" s="1"/>
      <c r="G62" s="1" t="s">
        <v>43</v>
      </c>
      <c r="H62" s="1">
        <v>2310.05</v>
      </c>
      <c r="K62" s="1"/>
      <c r="L62" s="1"/>
      <c r="M62" s="1"/>
      <c r="N62" s="1"/>
      <c r="O62" s="1" t="s">
        <v>70</v>
      </c>
      <c r="P62" s="1"/>
    </row>
    <row r="63" spans="3:16" ht="15">
      <c r="C63" s="1"/>
      <c r="D63" s="1"/>
      <c r="E63" s="1"/>
      <c r="F63" s="1"/>
      <c r="G63" s="1"/>
      <c r="H63" s="1"/>
      <c r="K63" s="1"/>
      <c r="L63" s="1"/>
      <c r="M63" s="1"/>
      <c r="N63" s="1"/>
      <c r="O63" s="1"/>
      <c r="P63" s="1"/>
    </row>
    <row r="64" spans="3:16" ht="15">
      <c r="C64" s="1"/>
      <c r="D64" s="1"/>
      <c r="E64" s="1"/>
      <c r="F64" s="1"/>
      <c r="G64" s="1"/>
      <c r="H64" s="1"/>
      <c r="K64" s="1"/>
      <c r="L64" s="1"/>
      <c r="M64" s="1" t="s">
        <v>64</v>
      </c>
      <c r="N64" s="1"/>
      <c r="O64" s="1"/>
      <c r="P64" s="1"/>
    </row>
    <row r="65" spans="3:16" ht="15">
      <c r="C65" s="1"/>
      <c r="D65" s="1" t="s">
        <v>46</v>
      </c>
      <c r="E65" s="1"/>
      <c r="F65" s="1"/>
      <c r="G65" s="1" t="s">
        <v>43</v>
      </c>
      <c r="H65" s="1"/>
      <c r="K65" s="1"/>
      <c r="L65" s="1"/>
      <c r="M65" s="1"/>
      <c r="N65" s="1"/>
      <c r="O65" s="1"/>
      <c r="P65" s="1"/>
    </row>
    <row r="66" spans="3:16" ht="15">
      <c r="C66" s="1"/>
      <c r="D66" s="1"/>
      <c r="E66" s="1"/>
      <c r="F66" s="1"/>
      <c r="G66" s="1"/>
      <c r="H66" s="1"/>
      <c r="K66" s="1"/>
      <c r="L66" s="1"/>
      <c r="M66" s="1"/>
      <c r="N66" s="1" t="s">
        <v>24</v>
      </c>
      <c r="O66" s="1"/>
      <c r="P66" s="1"/>
    </row>
    <row r="67" spans="3:16" ht="15">
      <c r="C67" s="1"/>
      <c r="D67" s="1"/>
      <c r="E67" s="1"/>
      <c r="F67" s="1"/>
      <c r="G67" s="1"/>
      <c r="H67" s="1"/>
      <c r="K67" s="1"/>
      <c r="L67" s="1"/>
      <c r="M67" s="1"/>
      <c r="N67" s="1"/>
      <c r="O67" s="1"/>
      <c r="P67" s="1"/>
    </row>
    <row r="68" spans="3:16" ht="15">
      <c r="C68" s="1"/>
      <c r="D68" s="1"/>
      <c r="E68" s="1"/>
      <c r="F68" s="1"/>
      <c r="G68" s="1"/>
      <c r="H68" s="1"/>
      <c r="K68" s="1"/>
      <c r="L68" s="1"/>
      <c r="M68" s="1"/>
      <c r="N68" s="1"/>
      <c r="O68" s="1"/>
      <c r="P68" s="1"/>
    </row>
    <row r="69" spans="3:16" ht="15">
      <c r="C69" s="1">
        <v>5</v>
      </c>
      <c r="D69" s="1" t="s">
        <v>47</v>
      </c>
      <c r="E69" s="1"/>
      <c r="F69" s="1"/>
      <c r="G69" s="1" t="s">
        <v>43</v>
      </c>
      <c r="H69" s="1"/>
      <c r="K69" s="1"/>
      <c r="L69" s="1"/>
      <c r="M69" s="1"/>
      <c r="N69" s="1"/>
      <c r="O69" s="1"/>
      <c r="P69" s="1"/>
    </row>
    <row r="70" spans="3:16" ht="15">
      <c r="C70" s="1"/>
      <c r="D70" s="1" t="s">
        <v>48</v>
      </c>
      <c r="E70" s="1"/>
      <c r="F70" s="1"/>
      <c r="G70" s="1" t="s">
        <v>43</v>
      </c>
      <c r="H70" s="1"/>
      <c r="K70" s="1"/>
      <c r="L70" s="1"/>
      <c r="M70" s="1"/>
      <c r="N70" s="1"/>
      <c r="O70" s="1"/>
      <c r="P70" s="1"/>
    </row>
    <row r="71" spans="3:16" ht="15">
      <c r="C71" s="1"/>
      <c r="D71" s="1" t="s">
        <v>49</v>
      </c>
      <c r="E71" s="1"/>
      <c r="F71" s="1"/>
      <c r="G71" s="1"/>
      <c r="H71" s="1"/>
      <c r="K71" s="1"/>
      <c r="L71" s="1"/>
      <c r="M71" s="1"/>
      <c r="N71" s="1"/>
      <c r="O71" s="1"/>
      <c r="P71" s="1"/>
    </row>
    <row r="72" spans="3:16" ht="15">
      <c r="C72" s="1">
        <v>6</v>
      </c>
      <c r="D72" s="1" t="s">
        <v>50</v>
      </c>
      <c r="E72" s="1"/>
      <c r="F72" s="1"/>
      <c r="G72" s="1" t="s">
        <v>43</v>
      </c>
      <c r="H72" s="1"/>
      <c r="K72" s="1"/>
      <c r="L72" s="1"/>
      <c r="M72" s="1"/>
      <c r="N72" s="1"/>
      <c r="O72" s="1"/>
      <c r="P72" s="1"/>
    </row>
    <row r="73" spans="3:16" ht="15">
      <c r="C73" s="1">
        <v>7</v>
      </c>
      <c r="D73" s="1" t="s">
        <v>51</v>
      </c>
      <c r="E73" s="1"/>
      <c r="F73" s="1"/>
      <c r="G73" s="1" t="s">
        <v>43</v>
      </c>
      <c r="H73" s="1">
        <v>5241.5</v>
      </c>
      <c r="K73" s="1"/>
      <c r="L73" s="1"/>
      <c r="M73" s="1"/>
      <c r="N73" s="1"/>
      <c r="O73" s="1"/>
      <c r="P73" s="1"/>
    </row>
    <row r="74" spans="3:16" ht="15">
      <c r="C74" s="1">
        <v>8</v>
      </c>
      <c r="D74" s="1" t="s">
        <v>44</v>
      </c>
      <c r="E74" s="1"/>
      <c r="F74" s="1"/>
      <c r="G74" s="1" t="s">
        <v>43</v>
      </c>
      <c r="H74" s="1"/>
      <c r="K74" s="1"/>
      <c r="L74" s="1"/>
      <c r="M74" s="1"/>
      <c r="N74" s="1"/>
      <c r="O74" s="1"/>
      <c r="P74" s="1"/>
    </row>
    <row r="75" spans="3:16" ht="15">
      <c r="C75" s="1">
        <v>9</v>
      </c>
      <c r="D75" s="1" t="s">
        <v>52</v>
      </c>
      <c r="E75" s="1"/>
      <c r="F75" s="1"/>
      <c r="G75" s="1" t="s">
        <v>43</v>
      </c>
      <c r="H75" s="1">
        <v>4479.92</v>
      </c>
      <c r="K75" s="1"/>
      <c r="L75" s="1"/>
      <c r="M75" s="1"/>
      <c r="N75" s="1"/>
      <c r="O75" s="1"/>
      <c r="P75" s="1"/>
    </row>
    <row r="76" spans="3:16" ht="15">
      <c r="C76" s="1">
        <v>10</v>
      </c>
      <c r="D76" s="1" t="s">
        <v>53</v>
      </c>
      <c r="E76" s="1"/>
      <c r="F76" s="1"/>
      <c r="G76" s="1" t="s">
        <v>43</v>
      </c>
      <c r="H76" s="1"/>
      <c r="K76" s="1"/>
      <c r="L76" s="1"/>
      <c r="M76" s="1"/>
      <c r="N76" s="1"/>
      <c r="O76" s="1"/>
      <c r="P76" s="1"/>
    </row>
    <row r="78" ht="15">
      <c r="E78" t="s">
        <v>54</v>
      </c>
    </row>
    <row r="79" ht="15">
      <c r="E79" t="s">
        <v>55</v>
      </c>
    </row>
    <row r="80" spans="3:8" ht="15">
      <c r="C80" s="1"/>
      <c r="D80" s="1"/>
      <c r="E80" s="1"/>
      <c r="F80" s="1"/>
      <c r="G80" s="1"/>
      <c r="H80" s="1"/>
    </row>
    <row r="81" spans="3:8" ht="15">
      <c r="C81" s="1" t="s">
        <v>75</v>
      </c>
      <c r="D81" s="1">
        <v>201.9</v>
      </c>
      <c r="E81" s="1">
        <v>331.65</v>
      </c>
      <c r="F81" s="1"/>
      <c r="G81" s="1">
        <v>378.37</v>
      </c>
      <c r="H81" s="1">
        <v>155.18</v>
      </c>
    </row>
    <row r="82" spans="3:8" ht="15">
      <c r="C82" s="1"/>
      <c r="D82" s="1"/>
      <c r="E82" s="1"/>
      <c r="F82" s="1"/>
      <c r="G82" s="1"/>
      <c r="H82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P102"/>
  <sheetViews>
    <sheetView zoomScalePageLayoutView="0" workbookViewId="0" topLeftCell="A77">
      <selection activeCell="O36" sqref="O36"/>
    </sheetView>
  </sheetViews>
  <sheetFormatPr defaultColWidth="9.140625" defaultRowHeight="15"/>
  <cols>
    <col min="1" max="1" width="3.421875" style="2" customWidth="1"/>
    <col min="2" max="2" width="12.00390625" style="2" customWidth="1"/>
    <col min="3" max="3" width="11.140625" style="2" customWidth="1"/>
    <col min="4" max="4" width="13.7109375" style="2" customWidth="1"/>
    <col min="5" max="5" width="9.140625" style="2" customWidth="1"/>
    <col min="6" max="6" width="11.00390625" style="2" customWidth="1"/>
    <col min="7" max="7" width="9.140625" style="2" customWidth="1"/>
    <col min="8" max="8" width="10.8515625" style="2" customWidth="1"/>
    <col min="9" max="9" width="13.421875" style="2" customWidth="1"/>
    <col min="10" max="16" width="7.421875" style="2" customWidth="1"/>
    <col min="17" max="16384" width="9.140625" style="2" customWidth="1"/>
  </cols>
  <sheetData>
    <row r="1" ht="12.75" customHeight="1"/>
    <row r="2" spans="2:5" ht="15">
      <c r="B2" s="11" t="s">
        <v>56</v>
      </c>
      <c r="C2" s="11"/>
      <c r="D2" t="s">
        <v>154</v>
      </c>
      <c r="E2" s="2" t="s">
        <v>0</v>
      </c>
    </row>
    <row r="4" ht="1.5" customHeight="1"/>
    <row r="5" ht="15" hidden="1"/>
    <row r="6" spans="2:9" ht="15">
      <c r="B6" s="3"/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/>
    </row>
    <row r="7" spans="2:9" ht="15">
      <c r="B7" s="3"/>
      <c r="C7" s="3" t="s">
        <v>7</v>
      </c>
      <c r="D7" s="3"/>
      <c r="E7" s="3"/>
      <c r="F7" s="3" t="s">
        <v>8</v>
      </c>
      <c r="G7" s="3" t="s">
        <v>9</v>
      </c>
      <c r="H7" s="3" t="s">
        <v>10</v>
      </c>
      <c r="I7" s="3"/>
    </row>
    <row r="8" spans="2:9" ht="15">
      <c r="B8" s="1" t="s">
        <v>96</v>
      </c>
      <c r="C8" s="4">
        <v>125.21</v>
      </c>
      <c r="D8" s="4">
        <v>0</v>
      </c>
      <c r="E8" s="5">
        <v>125.21</v>
      </c>
      <c r="F8" s="3"/>
      <c r="G8" s="4">
        <v>0</v>
      </c>
      <c r="H8" s="4">
        <f>C8+D8-G8</f>
        <v>125.21</v>
      </c>
      <c r="I8" s="3"/>
    </row>
    <row r="9" spans="2:9" ht="15">
      <c r="B9" s="3" t="s">
        <v>12</v>
      </c>
      <c r="C9" s="4">
        <v>3788.02</v>
      </c>
      <c r="D9" s="4">
        <v>3707.55</v>
      </c>
      <c r="E9" s="5">
        <v>3279.57</v>
      </c>
      <c r="F9" s="3"/>
      <c r="G9" s="4">
        <v>3279.57</v>
      </c>
      <c r="H9" s="5">
        <f>C9+D9-G9</f>
        <v>4216</v>
      </c>
      <c r="I9" s="3"/>
    </row>
    <row r="10" spans="2:9" ht="15">
      <c r="B10" s="3" t="s">
        <v>13</v>
      </c>
      <c r="C10" s="3"/>
      <c r="D10" s="4">
        <f>SUM(D8:D9)</f>
        <v>3707.55</v>
      </c>
      <c r="E10" s="3"/>
      <c r="F10" s="3"/>
      <c r="G10" s="4">
        <f>SUM(G8:G9)</f>
        <v>3279.57</v>
      </c>
      <c r="H10" s="3"/>
      <c r="I10" s="3"/>
    </row>
    <row r="11" ht="15">
      <c r="B11" s="2" t="s">
        <v>14</v>
      </c>
    </row>
    <row r="12" ht="7.5" customHeight="1"/>
    <row r="13" ht="8.25" customHeight="1"/>
    <row r="14" spans="3:16" ht="15">
      <c r="C14" s="3"/>
      <c r="D14" s="3" t="s">
        <v>15</v>
      </c>
      <c r="E14" s="3"/>
      <c r="F14" s="3"/>
      <c r="G14" s="3"/>
      <c r="H14" s="3"/>
      <c r="I14" s="3" t="s">
        <v>16</v>
      </c>
      <c r="J14" s="12"/>
      <c r="K14" s="12"/>
      <c r="L14" s="12"/>
      <c r="M14" s="12"/>
      <c r="N14" s="12"/>
      <c r="O14" s="12"/>
      <c r="P14" s="12"/>
    </row>
    <row r="15" spans="3:16" ht="14.25" customHeight="1">
      <c r="C15" s="3">
        <v>5.76</v>
      </c>
      <c r="D15" s="1" t="s">
        <v>126</v>
      </c>
      <c r="E15" s="3"/>
      <c r="F15" s="3"/>
      <c r="G15" s="3"/>
      <c r="H15" s="3"/>
      <c r="I15" s="3"/>
      <c r="J15" s="12"/>
      <c r="K15" s="12"/>
      <c r="L15" s="12"/>
      <c r="M15" s="12"/>
      <c r="N15" s="12"/>
      <c r="O15" s="12"/>
      <c r="P15" s="12"/>
    </row>
    <row r="16" spans="3:16" ht="3.75" customHeight="1" hidden="1">
      <c r="C16" s="3"/>
      <c r="D16" s="3"/>
      <c r="E16" s="3"/>
      <c r="F16" s="3"/>
      <c r="G16" s="3"/>
      <c r="H16" s="3"/>
      <c r="I16" s="3"/>
      <c r="J16" s="12"/>
      <c r="K16" s="12"/>
      <c r="L16" s="12"/>
      <c r="M16" s="12"/>
      <c r="N16" s="12"/>
      <c r="O16" s="12"/>
      <c r="P16" s="12"/>
    </row>
    <row r="17" spans="3:16" ht="13.5" customHeight="1">
      <c r="C17" s="1" t="s">
        <v>155</v>
      </c>
      <c r="D17" s="1" t="s">
        <v>156</v>
      </c>
      <c r="E17" s="3"/>
      <c r="F17" s="3"/>
      <c r="G17" s="3"/>
      <c r="H17" s="3"/>
      <c r="I17" s="3">
        <v>4190.7</v>
      </c>
      <c r="J17" s="12"/>
      <c r="K17" s="12"/>
      <c r="L17" s="12"/>
      <c r="M17" s="12"/>
      <c r="N17" s="12"/>
      <c r="O17" s="12"/>
      <c r="P17" s="12"/>
    </row>
    <row r="18" spans="3:16" ht="0.75" customHeight="1" hidden="1">
      <c r="C18" s="3"/>
      <c r="D18" s="3"/>
      <c r="E18" s="3"/>
      <c r="F18" s="3"/>
      <c r="G18" s="3"/>
      <c r="H18" s="3"/>
      <c r="I18" s="3"/>
      <c r="J18" s="12"/>
      <c r="K18" s="12"/>
      <c r="L18" s="12"/>
      <c r="M18" s="12"/>
      <c r="N18" s="12"/>
      <c r="O18" s="12"/>
      <c r="P18" s="12"/>
    </row>
    <row r="19" spans="3:16" ht="15">
      <c r="C19" s="1"/>
      <c r="D19" s="1"/>
      <c r="E19" s="3"/>
      <c r="F19" s="3"/>
      <c r="G19" s="3"/>
      <c r="H19" s="3"/>
      <c r="I19" s="3"/>
      <c r="J19" s="12"/>
      <c r="K19" s="12"/>
      <c r="L19" s="12"/>
      <c r="M19" s="12"/>
      <c r="N19" s="12">
        <f>SUM(N17:N18)</f>
        <v>0</v>
      </c>
      <c r="O19" s="12"/>
      <c r="P19" s="12"/>
    </row>
    <row r="20" spans="3:16" ht="15">
      <c r="C20" s="3"/>
      <c r="D20" s="1"/>
      <c r="E20" s="3"/>
      <c r="F20" s="3"/>
      <c r="G20" s="3"/>
      <c r="H20" s="3"/>
      <c r="I20" s="3"/>
      <c r="J20" s="12"/>
      <c r="K20" s="12"/>
      <c r="L20" s="12"/>
      <c r="M20" s="12"/>
      <c r="N20" s="12"/>
      <c r="O20" s="12"/>
      <c r="P20" s="12"/>
    </row>
    <row r="21" spans="3:16" ht="14.25" customHeight="1" thickBot="1">
      <c r="C21" s="3"/>
      <c r="D21" s="3"/>
      <c r="E21" s="3"/>
      <c r="F21" s="3"/>
      <c r="G21" s="3"/>
      <c r="H21" s="3"/>
      <c r="I21" s="3"/>
      <c r="J21" s="12"/>
      <c r="K21" s="12"/>
      <c r="L21" s="12"/>
      <c r="M21" s="12"/>
      <c r="N21" s="12"/>
      <c r="O21" s="12"/>
      <c r="P21" s="12"/>
    </row>
    <row r="22" spans="3:16" ht="0.75" customHeight="1" hidden="1">
      <c r="C22" s="3"/>
      <c r="D22" s="3"/>
      <c r="E22" s="3"/>
      <c r="F22" s="3"/>
      <c r="G22" s="3"/>
      <c r="H22" s="3"/>
      <c r="I22" s="3"/>
      <c r="J22" s="12"/>
      <c r="K22" s="12"/>
      <c r="L22" s="12"/>
      <c r="M22" s="12"/>
      <c r="N22" s="12"/>
      <c r="O22" s="12"/>
      <c r="P22" s="12"/>
    </row>
    <row r="23" spans="3:16" ht="15.75" thickBot="1">
      <c r="C23" s="3"/>
      <c r="D23" s="3"/>
      <c r="E23" s="3"/>
      <c r="F23" s="3"/>
      <c r="G23" s="25" t="s">
        <v>130</v>
      </c>
      <c r="H23" s="26" t="s">
        <v>131</v>
      </c>
      <c r="I23" s="3"/>
      <c r="J23" s="12"/>
      <c r="K23" s="12"/>
      <c r="L23" s="12"/>
      <c r="M23" s="12"/>
      <c r="N23" s="12"/>
      <c r="O23" s="12"/>
      <c r="P23" s="12"/>
    </row>
    <row r="24" spans="3:16" ht="15">
      <c r="C24" s="13" t="s">
        <v>121</v>
      </c>
      <c r="D24" s="14"/>
      <c r="E24" s="14"/>
      <c r="F24" s="4"/>
      <c r="G24" s="1">
        <v>347.8</v>
      </c>
      <c r="H24" s="3">
        <v>7.55</v>
      </c>
      <c r="I24" s="5">
        <f>G24*H24</f>
        <v>2625.89</v>
      </c>
      <c r="J24" s="12"/>
      <c r="K24" s="12"/>
      <c r="L24" s="12"/>
      <c r="M24" s="12"/>
      <c r="N24" s="12"/>
      <c r="O24" s="12"/>
      <c r="P24" s="12"/>
    </row>
    <row r="25" spans="3:16" ht="15">
      <c r="C25" s="13" t="s">
        <v>122</v>
      </c>
      <c r="D25" s="14"/>
      <c r="E25" s="14"/>
      <c r="F25" s="3"/>
      <c r="G25" s="3"/>
      <c r="H25" s="3"/>
      <c r="I25" s="3"/>
      <c r="J25" s="12"/>
      <c r="K25" s="12"/>
      <c r="L25" s="12"/>
      <c r="M25" s="12"/>
      <c r="N25" s="12"/>
      <c r="O25" s="12"/>
      <c r="P25" s="12"/>
    </row>
    <row r="26" spans="3:16" ht="2.25" customHeight="1" hidden="1">
      <c r="C26" s="13" t="s">
        <v>123</v>
      </c>
      <c r="D26" s="13" t="s">
        <v>124</v>
      </c>
      <c r="E26" s="14"/>
      <c r="F26" s="3"/>
      <c r="G26" s="3"/>
      <c r="H26" s="3"/>
      <c r="I26" s="3"/>
      <c r="J26" s="12"/>
      <c r="K26" s="12"/>
      <c r="L26" s="12"/>
      <c r="M26" s="12"/>
      <c r="N26" s="12"/>
      <c r="O26" s="12"/>
      <c r="P26" s="12"/>
    </row>
    <row r="27" spans="3:16" ht="14.25" customHeight="1">
      <c r="C27" s="13" t="s">
        <v>125</v>
      </c>
      <c r="D27" s="14"/>
      <c r="E27" s="14"/>
      <c r="F27" s="3"/>
      <c r="G27" s="3"/>
      <c r="H27" s="3"/>
      <c r="I27" s="3"/>
      <c r="J27" s="12"/>
      <c r="K27" s="12"/>
      <c r="L27" s="12"/>
      <c r="M27" s="12"/>
      <c r="N27" s="12"/>
      <c r="O27" s="12"/>
      <c r="P27" s="12"/>
    </row>
    <row r="28" spans="3:16" ht="15" hidden="1">
      <c r="C28" s="3"/>
      <c r="D28" s="3"/>
      <c r="E28" s="3"/>
      <c r="F28" s="3"/>
      <c r="G28" s="3"/>
      <c r="H28" s="3"/>
      <c r="I28" s="3"/>
      <c r="J28" s="12"/>
      <c r="K28" s="12"/>
      <c r="L28" s="12"/>
      <c r="M28" s="12"/>
      <c r="N28" s="12"/>
      <c r="O28" s="12"/>
      <c r="P28" s="12"/>
    </row>
    <row r="29" spans="3:16" ht="0.75" customHeight="1" hidden="1">
      <c r="C29" s="3"/>
      <c r="D29" s="3"/>
      <c r="E29" s="3"/>
      <c r="F29" s="3"/>
      <c r="G29" s="3"/>
      <c r="H29" s="3"/>
      <c r="I29" s="3"/>
      <c r="J29" s="12"/>
      <c r="K29" s="12"/>
      <c r="L29" s="12"/>
      <c r="M29" s="12"/>
      <c r="N29" s="12"/>
      <c r="O29" s="12"/>
      <c r="P29" s="12"/>
    </row>
    <row r="30" spans="3:16" ht="3.75" customHeight="1" hidden="1">
      <c r="C30" s="3"/>
      <c r="D30" s="3"/>
      <c r="E30" s="3"/>
      <c r="F30" s="3"/>
      <c r="G30" s="3"/>
      <c r="H30" s="3"/>
      <c r="I30" s="3"/>
      <c r="J30" s="12"/>
      <c r="K30" s="12"/>
      <c r="L30" s="12"/>
      <c r="M30" s="12"/>
      <c r="N30" s="12"/>
      <c r="O30" s="12"/>
      <c r="P30" s="12"/>
    </row>
    <row r="31" spans="3:16" ht="15" hidden="1">
      <c r="C31" s="3"/>
      <c r="D31" s="3"/>
      <c r="E31" s="3"/>
      <c r="F31" s="3"/>
      <c r="G31" s="3"/>
      <c r="H31" s="3"/>
      <c r="I31" s="3"/>
      <c r="J31" s="12"/>
      <c r="K31" s="12"/>
      <c r="L31" s="12"/>
      <c r="M31" s="12"/>
      <c r="N31" s="12"/>
      <c r="O31" s="12"/>
      <c r="P31" s="12"/>
    </row>
    <row r="32" spans="3:16" ht="0.75" customHeight="1" hidden="1">
      <c r="C32" s="3"/>
      <c r="D32" s="3"/>
      <c r="E32" s="3"/>
      <c r="F32" s="3"/>
      <c r="G32" s="3"/>
      <c r="H32" s="3"/>
      <c r="I32" s="3"/>
      <c r="J32" s="12"/>
      <c r="K32" s="12"/>
      <c r="L32" s="12"/>
      <c r="M32" s="12"/>
      <c r="N32" s="12"/>
      <c r="O32" s="12"/>
      <c r="P32" s="12"/>
    </row>
    <row r="33" spans="3:16" ht="15" hidden="1">
      <c r="C33" s="3"/>
      <c r="D33" s="3"/>
      <c r="E33" s="3"/>
      <c r="F33" s="3"/>
      <c r="G33" s="3"/>
      <c r="H33" s="3"/>
      <c r="I33" s="3"/>
      <c r="J33" s="12"/>
      <c r="K33" s="12"/>
      <c r="L33" s="12"/>
      <c r="M33" s="12"/>
      <c r="N33" s="12"/>
      <c r="O33" s="12"/>
      <c r="P33" s="12"/>
    </row>
    <row r="34" spans="3:16" ht="15" hidden="1">
      <c r="C34" s="3"/>
      <c r="D34" s="3"/>
      <c r="E34" s="3"/>
      <c r="F34" s="3"/>
      <c r="G34" s="3"/>
      <c r="H34" s="3"/>
      <c r="I34" s="3"/>
      <c r="J34" s="12"/>
      <c r="K34" s="12"/>
      <c r="L34" s="12"/>
      <c r="M34" s="12"/>
      <c r="N34" s="12"/>
      <c r="O34" s="12"/>
      <c r="P34" s="12"/>
    </row>
    <row r="35" spans="3:16" ht="15">
      <c r="C35" s="3"/>
      <c r="D35" s="3"/>
      <c r="E35" s="3"/>
      <c r="F35" s="3"/>
      <c r="G35" s="8"/>
      <c r="H35" s="8"/>
      <c r="I35" s="9"/>
      <c r="J35" s="12"/>
      <c r="K35" s="12"/>
      <c r="L35" s="12"/>
      <c r="M35" s="12"/>
      <c r="N35" s="12"/>
      <c r="O35" s="12"/>
      <c r="P35" s="12"/>
    </row>
    <row r="36" spans="3:16" ht="15">
      <c r="C36" s="3"/>
      <c r="D36" s="3"/>
      <c r="E36" s="3"/>
      <c r="F36" s="3"/>
      <c r="G36" s="3"/>
      <c r="H36" s="1" t="s">
        <v>24</v>
      </c>
      <c r="I36" s="24">
        <f>SUM(I17:I35)</f>
        <v>6816.59</v>
      </c>
      <c r="J36" s="12"/>
      <c r="K36" s="12"/>
      <c r="L36" s="12"/>
      <c r="M36" s="12"/>
      <c r="N36" s="12"/>
      <c r="O36" s="12"/>
      <c r="P36" s="12"/>
    </row>
    <row r="38" ht="2.25" customHeight="1"/>
    <row r="39" ht="15" hidden="1"/>
    <row r="40" ht="15">
      <c r="E40" s="2" t="s">
        <v>29</v>
      </c>
    </row>
    <row r="41" ht="15">
      <c r="E41" s="2" t="s">
        <v>31</v>
      </c>
    </row>
    <row r="42" ht="15" hidden="1"/>
    <row r="43" ht="14.25" customHeight="1"/>
    <row r="44" ht="3" customHeight="1" hidden="1"/>
    <row r="45" ht="0.75" customHeight="1" hidden="1"/>
    <row r="46" ht="15" hidden="1"/>
    <row r="47" ht="9" customHeight="1"/>
    <row r="48" ht="15" hidden="1"/>
    <row r="50" spans="5:6" ht="15">
      <c r="E50" s="11" t="s">
        <v>35</v>
      </c>
      <c r="F50" s="11"/>
    </row>
    <row r="51" spans="3:8" ht="15">
      <c r="C51" s="11"/>
      <c r="D51" s="11"/>
      <c r="E51" s="11" t="s">
        <v>36</v>
      </c>
      <c r="F51" s="11"/>
      <c r="G51" s="11"/>
      <c r="H51" s="11"/>
    </row>
    <row r="52" spans="3:8" ht="15">
      <c r="C52" s="11" t="s">
        <v>37</v>
      </c>
      <c r="D52" s="11" t="s">
        <v>66</v>
      </c>
      <c r="E52" s="11"/>
      <c r="F52" s="11" t="str">
        <f>D2</f>
        <v>ноябрь  2012г</v>
      </c>
      <c r="G52" s="11"/>
      <c r="H52" s="11"/>
    </row>
    <row r="53" ht="15">
      <c r="C53" s="6">
        <v>347.8</v>
      </c>
    </row>
    <row r="54" spans="3:8" ht="15">
      <c r="C54" s="3" t="s">
        <v>38</v>
      </c>
      <c r="D54" s="3" t="s">
        <v>39</v>
      </c>
      <c r="E54" s="3"/>
      <c r="F54" s="3"/>
      <c r="G54" s="1" t="s">
        <v>131</v>
      </c>
      <c r="H54" s="3" t="s">
        <v>41</v>
      </c>
    </row>
    <row r="55" spans="3:8" ht="18.75">
      <c r="C55" s="30">
        <v>1</v>
      </c>
      <c r="D55" s="31" t="s">
        <v>98</v>
      </c>
      <c r="E55" s="30"/>
      <c r="F55" s="30"/>
      <c r="G55" s="3"/>
      <c r="H55" s="4">
        <v>3707.55</v>
      </c>
    </row>
    <row r="56" spans="3:8" ht="15">
      <c r="C56" s="3"/>
      <c r="D56" s="3"/>
      <c r="E56" s="3"/>
      <c r="F56" s="3"/>
      <c r="G56" s="3"/>
      <c r="H56" s="3"/>
    </row>
    <row r="57" spans="3:8" ht="18.75">
      <c r="C57" s="30">
        <v>2</v>
      </c>
      <c r="D57" s="31" t="s">
        <v>3</v>
      </c>
      <c r="E57" s="30"/>
      <c r="F57" s="30"/>
      <c r="G57" s="32"/>
      <c r="H57" s="5">
        <v>3279.57</v>
      </c>
    </row>
    <row r="58" spans="3:8" ht="15">
      <c r="C58" s="3"/>
      <c r="D58" s="3"/>
      <c r="E58" s="3"/>
      <c r="F58" s="3"/>
      <c r="G58" s="3"/>
      <c r="H58" s="3"/>
    </row>
    <row r="59" spans="3:9" ht="18.75">
      <c r="C59" s="31">
        <v>3</v>
      </c>
      <c r="D59" s="31" t="s">
        <v>45</v>
      </c>
      <c r="E59" s="31"/>
      <c r="F59" s="31"/>
      <c r="G59" s="31"/>
      <c r="H59" s="9">
        <v>6816.59</v>
      </c>
      <c r="I59" s="10"/>
    </row>
    <row r="60" spans="3:8" ht="15">
      <c r="C60" s="1"/>
      <c r="D60" s="34" t="s">
        <v>121</v>
      </c>
      <c r="E60" s="34"/>
      <c r="F60" s="34"/>
      <c r="G60" s="19">
        <v>7.55</v>
      </c>
      <c r="H60" s="24">
        <f>C53*G60</f>
        <v>2625.89</v>
      </c>
    </row>
    <row r="61" spans="3:8" ht="15">
      <c r="C61" s="1"/>
      <c r="D61" s="34" t="s">
        <v>122</v>
      </c>
      <c r="E61" s="34"/>
      <c r="F61" s="34"/>
      <c r="G61" s="17"/>
      <c r="H61" s="5"/>
    </row>
    <row r="62" spans="3:10" ht="15">
      <c r="C62" s="3"/>
      <c r="D62" s="34" t="s">
        <v>123</v>
      </c>
      <c r="E62" s="34" t="s">
        <v>124</v>
      </c>
      <c r="F62" s="34"/>
      <c r="G62" s="17" t="s">
        <v>148</v>
      </c>
      <c r="H62" s="3"/>
      <c r="J62" s="18"/>
    </row>
    <row r="63" spans="3:8" ht="15">
      <c r="C63" s="3"/>
      <c r="D63" s="34" t="s">
        <v>125</v>
      </c>
      <c r="E63" s="34"/>
      <c r="F63" s="34"/>
      <c r="G63" s="17" t="s">
        <v>149</v>
      </c>
      <c r="H63" s="5"/>
    </row>
    <row r="64" spans="3:8" ht="15">
      <c r="C64" s="3"/>
      <c r="D64" s="13" t="s">
        <v>139</v>
      </c>
      <c r="E64" s="13"/>
      <c r="F64" s="13"/>
      <c r="G64" s="35">
        <v>2.22</v>
      </c>
      <c r="H64" s="5">
        <f>C53*G64</f>
        <v>772.1160000000001</v>
      </c>
    </row>
    <row r="65" spans="3:9" ht="15">
      <c r="C65" s="3"/>
      <c r="D65" s="13" t="s">
        <v>140</v>
      </c>
      <c r="E65" s="13"/>
      <c r="F65" s="13"/>
      <c r="G65" s="35"/>
      <c r="H65" s="5"/>
      <c r="I65" s="36"/>
    </row>
    <row r="66" spans="3:8" ht="15">
      <c r="C66" s="3"/>
      <c r="D66" s="13" t="s">
        <v>141</v>
      </c>
      <c r="E66" s="13"/>
      <c r="F66" s="13"/>
      <c r="G66" s="35">
        <v>0.69</v>
      </c>
      <c r="H66" s="5">
        <f>C53*G66</f>
        <v>239.982</v>
      </c>
    </row>
    <row r="67" spans="3:8" ht="15">
      <c r="C67" s="3"/>
      <c r="D67" s="13" t="s">
        <v>142</v>
      </c>
      <c r="E67" s="13"/>
      <c r="F67" s="13"/>
      <c r="G67" s="35"/>
      <c r="H67" s="5"/>
    </row>
    <row r="68" spans="3:8" ht="15">
      <c r="C68" s="3"/>
      <c r="D68" s="13" t="s">
        <v>143</v>
      </c>
      <c r="E68" s="13"/>
      <c r="F68" s="13"/>
      <c r="G68" s="35">
        <v>3.68</v>
      </c>
      <c r="H68" s="5">
        <f>C53*G68</f>
        <v>1279.904</v>
      </c>
    </row>
    <row r="69" spans="3:8" ht="15">
      <c r="C69" s="3"/>
      <c r="D69" s="13" t="s">
        <v>144</v>
      </c>
      <c r="E69" s="13"/>
      <c r="F69" s="13" t="s">
        <v>145</v>
      </c>
      <c r="G69" s="35"/>
      <c r="H69" s="5"/>
    </row>
    <row r="70" spans="3:8" ht="15">
      <c r="C70" s="3"/>
      <c r="D70" s="13" t="s">
        <v>141</v>
      </c>
      <c r="E70" s="13"/>
      <c r="F70" s="13"/>
      <c r="G70" s="35">
        <v>0.57</v>
      </c>
      <c r="H70" s="5">
        <f>C53*G70</f>
        <v>198.24599999999998</v>
      </c>
    </row>
    <row r="71" spans="3:8" ht="15">
      <c r="C71" s="3"/>
      <c r="D71" s="13" t="s">
        <v>146</v>
      </c>
      <c r="E71" s="13"/>
      <c r="F71" s="13"/>
      <c r="G71" s="35"/>
      <c r="H71" s="5"/>
    </row>
    <row r="72" spans="3:8" ht="15">
      <c r="C72" s="3"/>
      <c r="D72" s="13" t="s">
        <v>147</v>
      </c>
      <c r="E72" s="13"/>
      <c r="F72" s="13"/>
      <c r="G72" s="35">
        <v>0.39</v>
      </c>
      <c r="H72" s="5">
        <f>C53*G72</f>
        <v>135.642</v>
      </c>
    </row>
    <row r="73" spans="3:8" ht="15">
      <c r="C73" s="15"/>
      <c r="D73" s="16" t="s">
        <v>46</v>
      </c>
      <c r="E73" s="15"/>
      <c r="F73" s="27" t="s">
        <v>132</v>
      </c>
      <c r="G73" s="20">
        <v>3.11</v>
      </c>
      <c r="H73" s="24">
        <f>C53*G73</f>
        <v>1081.658</v>
      </c>
    </row>
    <row r="74" spans="3:8" ht="15">
      <c r="C74" s="15"/>
      <c r="D74" s="27"/>
      <c r="E74" s="15"/>
      <c r="F74" s="27" t="s">
        <v>133</v>
      </c>
      <c r="G74" s="3"/>
      <c r="H74" s="24">
        <f>H57-H60</f>
        <v>653.6800000000003</v>
      </c>
    </row>
    <row r="75" spans="3:8" ht="15.75">
      <c r="C75" s="28" t="s">
        <v>134</v>
      </c>
      <c r="D75" s="28"/>
      <c r="E75" s="28"/>
      <c r="F75" s="28"/>
      <c r="G75" s="29"/>
      <c r="H75" s="29"/>
    </row>
    <row r="76" spans="3:8" ht="15">
      <c r="C76" s="3">
        <v>5</v>
      </c>
      <c r="D76" s="3" t="s">
        <v>47</v>
      </c>
      <c r="E76" s="3"/>
      <c r="F76" s="3"/>
      <c r="G76" s="3"/>
      <c r="H76" s="3"/>
    </row>
    <row r="77" spans="3:8" ht="15">
      <c r="C77" s="3"/>
      <c r="D77" s="3"/>
      <c r="E77" s="3"/>
      <c r="F77" s="3"/>
      <c r="G77" s="3"/>
      <c r="H77" s="3"/>
    </row>
    <row r="78" spans="3:8" ht="15">
      <c r="C78" s="16" t="s">
        <v>127</v>
      </c>
      <c r="D78" s="16" t="s">
        <v>49</v>
      </c>
      <c r="E78" s="15"/>
      <c r="F78" s="15"/>
      <c r="G78" s="20">
        <v>1.5</v>
      </c>
      <c r="H78" s="4">
        <v>4207.53</v>
      </c>
    </row>
    <row r="79" spans="3:8" ht="15">
      <c r="C79" s="3"/>
      <c r="D79" s="8" t="s">
        <v>106</v>
      </c>
      <c r="E79" s="3"/>
      <c r="F79" s="3"/>
      <c r="G79" s="3"/>
      <c r="H79" s="4">
        <v>9254.42</v>
      </c>
    </row>
    <row r="80" spans="3:8" ht="15">
      <c r="C80" s="3">
        <v>8</v>
      </c>
      <c r="D80" s="3" t="s">
        <v>51</v>
      </c>
      <c r="E80" s="3"/>
      <c r="F80" s="3"/>
      <c r="G80" s="3"/>
      <c r="H80" s="3"/>
    </row>
    <row r="81" spans="3:8" ht="15">
      <c r="C81" s="3"/>
      <c r="D81" s="3"/>
      <c r="E81" s="3"/>
      <c r="F81" s="3"/>
      <c r="G81" s="3"/>
      <c r="H81" s="3"/>
    </row>
    <row r="82" spans="3:8" ht="15">
      <c r="C82" s="3">
        <v>9</v>
      </c>
      <c r="D82" s="3" t="s">
        <v>52</v>
      </c>
      <c r="E82" s="3"/>
      <c r="F82" s="3"/>
      <c r="G82" s="3"/>
      <c r="H82" s="3"/>
    </row>
    <row r="83" spans="3:8" ht="15">
      <c r="C83" s="8">
        <v>10</v>
      </c>
      <c r="D83" s="8" t="s">
        <v>105</v>
      </c>
      <c r="E83" s="8"/>
      <c r="F83" s="8"/>
      <c r="G83" s="8"/>
      <c r="H83" s="9">
        <f>H79+H57-H59</f>
        <v>5717.4</v>
      </c>
    </row>
    <row r="84" ht="15">
      <c r="E84" s="2" t="s">
        <v>54</v>
      </c>
    </row>
    <row r="85" ht="15.75" thickBot="1">
      <c r="E85" s="2" t="s">
        <v>55</v>
      </c>
    </row>
    <row r="86" spans="3:8" ht="15.75" thickBot="1">
      <c r="C86" s="21" t="s">
        <v>49</v>
      </c>
      <c r="D86" s="22"/>
      <c r="E86" s="22"/>
      <c r="F86" s="22" t="s">
        <v>128</v>
      </c>
      <c r="G86" s="22"/>
      <c r="H86" s="23" t="s">
        <v>129</v>
      </c>
    </row>
    <row r="87" spans="3:8" ht="15">
      <c r="C87" s="3"/>
      <c r="D87" s="3"/>
      <c r="E87" s="3">
        <v>331.65</v>
      </c>
      <c r="F87" s="3"/>
      <c r="G87" s="3">
        <v>129.75</v>
      </c>
      <c r="H87" s="3">
        <v>201.9</v>
      </c>
    </row>
    <row r="88" spans="3:8" ht="15">
      <c r="C88" s="3" t="s">
        <v>95</v>
      </c>
      <c r="D88" s="4" t="e">
        <f>#REF!</f>
        <v>#REF!</v>
      </c>
      <c r="E88" s="4">
        <v>331.65</v>
      </c>
      <c r="F88" s="3"/>
      <c r="G88" s="4">
        <v>331.72</v>
      </c>
      <c r="H88" s="4" t="e">
        <f>D88+E88-G88</f>
        <v>#REF!</v>
      </c>
    </row>
    <row r="89" spans="3:8" ht="15">
      <c r="C89" s="1" t="s">
        <v>100</v>
      </c>
      <c r="D89" s="3">
        <v>130.43</v>
      </c>
      <c r="E89" s="3">
        <v>331.65</v>
      </c>
      <c r="F89" s="3"/>
      <c r="G89" s="3">
        <v>331.62</v>
      </c>
      <c r="H89" s="3">
        <v>130.46</v>
      </c>
    </row>
    <row r="90" spans="3:10" ht="15">
      <c r="C90" s="1" t="s">
        <v>112</v>
      </c>
      <c r="D90" s="3">
        <v>130.46</v>
      </c>
      <c r="E90" s="3">
        <v>331.65</v>
      </c>
      <c r="F90" s="3"/>
      <c r="G90" s="3">
        <v>331.62</v>
      </c>
      <c r="H90" s="3">
        <v>130.49</v>
      </c>
      <c r="J90" s="6">
        <f>SUM(J88:J89)</f>
        <v>0</v>
      </c>
    </row>
    <row r="91" spans="3:13" ht="15">
      <c r="C91" s="1" t="s">
        <v>114</v>
      </c>
      <c r="D91" s="3">
        <v>130.49</v>
      </c>
      <c r="E91" s="3">
        <v>331.65</v>
      </c>
      <c r="F91" s="3"/>
      <c r="G91" s="3">
        <v>317.61</v>
      </c>
      <c r="H91" s="3">
        <v>144.53</v>
      </c>
      <c r="L91" s="2">
        <v>1749.45</v>
      </c>
      <c r="M91" s="2" t="s">
        <v>90</v>
      </c>
    </row>
    <row r="92" spans="3:14" ht="15">
      <c r="C92" s="1" t="s">
        <v>116</v>
      </c>
      <c r="D92" s="3">
        <v>144.53</v>
      </c>
      <c r="E92" s="3">
        <v>390</v>
      </c>
      <c r="F92" s="3"/>
      <c r="G92" s="3">
        <v>345.67</v>
      </c>
      <c r="H92" s="3">
        <v>188.86</v>
      </c>
      <c r="L92" s="2">
        <v>331.09</v>
      </c>
      <c r="N92" s="2" t="s">
        <v>87</v>
      </c>
    </row>
    <row r="93" spans="3:8" ht="15">
      <c r="C93" s="1" t="s">
        <v>119</v>
      </c>
      <c r="D93" s="3">
        <v>188.86</v>
      </c>
      <c r="E93" s="3">
        <v>390</v>
      </c>
      <c r="F93" s="3"/>
      <c r="G93" s="3">
        <v>318.69</v>
      </c>
      <c r="H93" s="3">
        <v>260.17</v>
      </c>
    </row>
    <row r="94" spans="3:8" ht="15">
      <c r="C94" s="1" t="s">
        <v>120</v>
      </c>
      <c r="D94" s="3">
        <v>260.17</v>
      </c>
      <c r="E94" s="3">
        <v>390</v>
      </c>
      <c r="F94" s="3"/>
      <c r="G94" s="3">
        <v>378.9</v>
      </c>
      <c r="H94" s="3">
        <v>271.27</v>
      </c>
    </row>
    <row r="95" spans="3:8" ht="15">
      <c r="C95" s="1" t="s">
        <v>136</v>
      </c>
      <c r="D95" s="3">
        <v>271.27</v>
      </c>
      <c r="E95" s="3">
        <v>391.95</v>
      </c>
      <c r="F95" s="3"/>
      <c r="G95" s="3">
        <v>395.75</v>
      </c>
      <c r="H95" s="3">
        <v>267.47</v>
      </c>
    </row>
    <row r="96" spans="3:8" ht="15">
      <c r="C96" s="1" t="s">
        <v>151</v>
      </c>
      <c r="D96" s="3">
        <v>267.47</v>
      </c>
      <c r="E96" s="3">
        <v>391.95</v>
      </c>
      <c r="F96" s="3"/>
      <c r="G96" s="3">
        <v>345.3</v>
      </c>
      <c r="H96" s="3">
        <v>314.12</v>
      </c>
    </row>
    <row r="97" spans="3:8" ht="15">
      <c r="C97" s="1" t="s">
        <v>153</v>
      </c>
      <c r="D97" s="3">
        <v>314.12</v>
      </c>
      <c r="E97" s="3">
        <v>391.95</v>
      </c>
      <c r="F97" s="3"/>
      <c r="G97" s="3">
        <v>262.5</v>
      </c>
      <c r="H97" s="3">
        <v>443.57</v>
      </c>
    </row>
    <row r="98" spans="3:8" ht="15">
      <c r="C98" s="1" t="s">
        <v>155</v>
      </c>
      <c r="D98" s="3">
        <v>443.57</v>
      </c>
      <c r="E98" s="3">
        <v>391.95</v>
      </c>
      <c r="F98" s="3"/>
      <c r="G98" s="3">
        <v>334.52</v>
      </c>
      <c r="H98" s="3">
        <v>501</v>
      </c>
    </row>
    <row r="99" spans="3:8" ht="15">
      <c r="C99" s="38"/>
      <c r="D99" s="12"/>
      <c r="E99" s="12"/>
      <c r="F99" s="12"/>
      <c r="G99" s="12"/>
      <c r="H99" s="12"/>
    </row>
    <row r="100" ht="15">
      <c r="G100" s="2">
        <f>SUM(G88:G97)</f>
        <v>3359.3800000000006</v>
      </c>
    </row>
    <row r="101" ht="15">
      <c r="G101" s="37">
        <v>2854.35</v>
      </c>
    </row>
    <row r="102" ht="15">
      <c r="G102" s="2">
        <f>SUM(G100:G101)</f>
        <v>6213.7300000000005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2:P101"/>
  <sheetViews>
    <sheetView zoomScalePageLayoutView="0" workbookViewId="0" topLeftCell="A66">
      <selection activeCell="O36" sqref="O36"/>
    </sheetView>
  </sheetViews>
  <sheetFormatPr defaultColWidth="9.140625" defaultRowHeight="15"/>
  <cols>
    <col min="1" max="1" width="3.421875" style="2" customWidth="1"/>
    <col min="2" max="2" width="12.00390625" style="2" customWidth="1"/>
    <col min="3" max="3" width="11.140625" style="2" customWidth="1"/>
    <col min="4" max="4" width="13.7109375" style="2" customWidth="1"/>
    <col min="5" max="5" width="9.140625" style="2" customWidth="1"/>
    <col min="6" max="6" width="11.00390625" style="2" customWidth="1"/>
    <col min="7" max="7" width="9.140625" style="2" customWidth="1"/>
    <col min="8" max="8" width="10.8515625" style="2" customWidth="1"/>
    <col min="9" max="9" width="13.421875" style="2" customWidth="1"/>
    <col min="10" max="16" width="7.421875" style="2" customWidth="1"/>
    <col min="17" max="16384" width="9.140625" style="2" customWidth="1"/>
  </cols>
  <sheetData>
    <row r="1" ht="12.75" customHeight="1"/>
    <row r="2" spans="2:5" ht="15">
      <c r="B2" s="11" t="s">
        <v>56</v>
      </c>
      <c r="C2" s="11"/>
      <c r="D2" t="s">
        <v>157</v>
      </c>
      <c r="E2" s="2" t="s">
        <v>0</v>
      </c>
    </row>
    <row r="4" ht="1.5" customHeight="1"/>
    <row r="5" ht="15" hidden="1"/>
    <row r="6" spans="2:9" ht="15">
      <c r="B6" s="3"/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/>
    </row>
    <row r="7" spans="2:9" ht="15">
      <c r="B7" s="3"/>
      <c r="C7" s="3" t="s">
        <v>7</v>
      </c>
      <c r="D7" s="3"/>
      <c r="E7" s="3"/>
      <c r="F7" s="3" t="s">
        <v>8</v>
      </c>
      <c r="G7" s="3" t="s">
        <v>9</v>
      </c>
      <c r="H7" s="3" t="s">
        <v>10</v>
      </c>
      <c r="I7" s="3"/>
    </row>
    <row r="8" spans="2:9" ht="15">
      <c r="B8" s="1" t="s">
        <v>96</v>
      </c>
      <c r="C8" s="4">
        <v>125.21</v>
      </c>
      <c r="D8" s="4">
        <v>0</v>
      </c>
      <c r="E8" s="5">
        <v>44.57</v>
      </c>
      <c r="F8" s="3"/>
      <c r="G8" s="4">
        <v>44.57</v>
      </c>
      <c r="H8" s="4">
        <f>C8+D8-G8</f>
        <v>80.63999999999999</v>
      </c>
      <c r="I8" s="3"/>
    </row>
    <row r="9" spans="2:9" ht="15">
      <c r="B9" s="3" t="s">
        <v>12</v>
      </c>
      <c r="C9" s="4">
        <v>4216</v>
      </c>
      <c r="D9" s="4">
        <v>3707.55</v>
      </c>
      <c r="E9" s="5">
        <v>4965.59</v>
      </c>
      <c r="F9" s="3"/>
      <c r="G9" s="4">
        <v>4965.59</v>
      </c>
      <c r="H9" s="5">
        <f>C9+D9-G9</f>
        <v>2957.96</v>
      </c>
      <c r="I9" s="3"/>
    </row>
    <row r="10" spans="2:9" ht="15">
      <c r="B10" s="3" t="s">
        <v>13</v>
      </c>
      <c r="C10" s="3"/>
      <c r="D10" s="4">
        <f>SUM(D8:D9)</f>
        <v>3707.55</v>
      </c>
      <c r="E10" s="3"/>
      <c r="F10" s="3"/>
      <c r="G10" s="4">
        <f>SUM(G8:G9)</f>
        <v>5010.16</v>
      </c>
      <c r="H10" s="3"/>
      <c r="I10" s="3"/>
    </row>
    <row r="11" ht="15">
      <c r="B11" s="2" t="s">
        <v>14</v>
      </c>
    </row>
    <row r="12" ht="7.5" customHeight="1"/>
    <row r="13" ht="8.25" customHeight="1"/>
    <row r="14" spans="3:16" ht="15">
      <c r="C14" s="3"/>
      <c r="D14" s="3" t="s">
        <v>15</v>
      </c>
      <c r="E14" s="3"/>
      <c r="F14" s="3"/>
      <c r="G14" s="3"/>
      <c r="H14" s="3"/>
      <c r="I14" s="3" t="s">
        <v>16</v>
      </c>
      <c r="J14" s="12"/>
      <c r="K14" s="12"/>
      <c r="L14" s="12"/>
      <c r="M14" s="12"/>
      <c r="N14" s="12"/>
      <c r="O14" s="12"/>
      <c r="P14" s="12"/>
    </row>
    <row r="15" spans="3:16" ht="14.25" customHeight="1">
      <c r="C15" s="3">
        <v>5.76</v>
      </c>
      <c r="D15" s="1" t="s">
        <v>126</v>
      </c>
      <c r="E15" s="3"/>
      <c r="F15" s="3"/>
      <c r="G15" s="3"/>
      <c r="H15" s="3"/>
      <c r="I15" s="3"/>
      <c r="J15" s="12"/>
      <c r="K15" s="12"/>
      <c r="L15" s="12"/>
      <c r="M15" s="12"/>
      <c r="N15" s="12"/>
      <c r="O15" s="12"/>
      <c r="P15" s="12"/>
    </row>
    <row r="16" spans="3:16" ht="3.75" customHeight="1" hidden="1">
      <c r="C16" s="3"/>
      <c r="D16" s="3"/>
      <c r="E16" s="3"/>
      <c r="F16" s="3"/>
      <c r="G16" s="3"/>
      <c r="H16" s="3"/>
      <c r="I16" s="3"/>
      <c r="J16" s="12"/>
      <c r="K16" s="12"/>
      <c r="L16" s="12"/>
      <c r="M16" s="12"/>
      <c r="N16" s="12"/>
      <c r="O16" s="12"/>
      <c r="P16" s="12"/>
    </row>
    <row r="17" spans="3:16" ht="13.5" customHeight="1">
      <c r="C17" s="1"/>
      <c r="D17" s="1"/>
      <c r="E17" s="3"/>
      <c r="F17" s="3"/>
      <c r="G17" s="3"/>
      <c r="H17" s="3"/>
      <c r="I17" s="3"/>
      <c r="J17" s="12"/>
      <c r="K17" s="12"/>
      <c r="L17" s="12"/>
      <c r="M17" s="12"/>
      <c r="N17" s="12"/>
      <c r="O17" s="12"/>
      <c r="P17" s="12"/>
    </row>
    <row r="18" spans="3:16" ht="0.75" customHeight="1" hidden="1">
      <c r="C18" s="3"/>
      <c r="D18" s="3"/>
      <c r="E18" s="3"/>
      <c r="F18" s="3"/>
      <c r="G18" s="3"/>
      <c r="H18" s="3"/>
      <c r="I18" s="3"/>
      <c r="J18" s="12"/>
      <c r="K18" s="12"/>
      <c r="L18" s="12"/>
      <c r="M18" s="12"/>
      <c r="N18" s="12"/>
      <c r="O18" s="12"/>
      <c r="P18" s="12"/>
    </row>
    <row r="19" spans="3:16" ht="15">
      <c r="C19" s="1"/>
      <c r="D19" s="1"/>
      <c r="E19" s="3"/>
      <c r="F19" s="3"/>
      <c r="G19" s="3"/>
      <c r="H19" s="3"/>
      <c r="I19" s="3"/>
      <c r="J19" s="12"/>
      <c r="K19" s="12"/>
      <c r="L19" s="12"/>
      <c r="M19" s="12"/>
      <c r="N19" s="12">
        <f>SUM(N17:N18)</f>
        <v>0</v>
      </c>
      <c r="O19" s="12"/>
      <c r="P19" s="12"/>
    </row>
    <row r="20" spans="3:16" ht="15">
      <c r="C20" s="3"/>
      <c r="D20" s="1"/>
      <c r="E20" s="3"/>
      <c r="F20" s="3"/>
      <c r="G20" s="3"/>
      <c r="H20" s="3"/>
      <c r="I20" s="3"/>
      <c r="J20" s="12"/>
      <c r="K20" s="12"/>
      <c r="L20" s="12"/>
      <c r="M20" s="12"/>
      <c r="N20" s="12"/>
      <c r="O20" s="12"/>
      <c r="P20" s="12"/>
    </row>
    <row r="21" spans="3:16" ht="14.25" customHeight="1" thickBot="1">
      <c r="C21" s="3"/>
      <c r="D21" s="3"/>
      <c r="E21" s="3"/>
      <c r="F21" s="3"/>
      <c r="G21" s="3"/>
      <c r="H21" s="3"/>
      <c r="I21" s="3"/>
      <c r="J21" s="12"/>
      <c r="K21" s="12"/>
      <c r="L21" s="12"/>
      <c r="M21" s="12"/>
      <c r="N21" s="12"/>
      <c r="O21" s="12"/>
      <c r="P21" s="12"/>
    </row>
    <row r="22" spans="3:16" ht="0.75" customHeight="1" hidden="1">
      <c r="C22" s="3"/>
      <c r="D22" s="3"/>
      <c r="E22" s="3"/>
      <c r="F22" s="3"/>
      <c r="G22" s="3"/>
      <c r="H22" s="3"/>
      <c r="I22" s="3"/>
      <c r="J22" s="12"/>
      <c r="K22" s="12"/>
      <c r="L22" s="12"/>
      <c r="M22" s="12"/>
      <c r="N22" s="12"/>
      <c r="O22" s="12"/>
      <c r="P22" s="12"/>
    </row>
    <row r="23" spans="3:16" ht="15.75" thickBot="1">
      <c r="C23" s="3"/>
      <c r="D23" s="3"/>
      <c r="E23" s="3"/>
      <c r="F23" s="3"/>
      <c r="G23" s="25" t="s">
        <v>130</v>
      </c>
      <c r="H23" s="26" t="s">
        <v>131</v>
      </c>
      <c r="I23" s="3"/>
      <c r="J23" s="12"/>
      <c r="K23" s="12"/>
      <c r="L23" s="12"/>
      <c r="M23" s="12"/>
      <c r="N23" s="12"/>
      <c r="O23" s="12"/>
      <c r="P23" s="12"/>
    </row>
    <row r="24" spans="3:16" ht="15">
      <c r="C24" s="13" t="s">
        <v>121</v>
      </c>
      <c r="D24" s="14"/>
      <c r="E24" s="14"/>
      <c r="F24" s="4"/>
      <c r="G24" s="1">
        <v>347.8</v>
      </c>
      <c r="H24" s="3">
        <v>7.55</v>
      </c>
      <c r="I24" s="5">
        <f>G24*H24</f>
        <v>2625.89</v>
      </c>
      <c r="J24" s="12"/>
      <c r="K24" s="12"/>
      <c r="L24" s="12"/>
      <c r="M24" s="12"/>
      <c r="N24" s="12"/>
      <c r="O24" s="12"/>
      <c r="P24" s="12"/>
    </row>
    <row r="25" spans="3:16" ht="15">
      <c r="C25" s="13" t="s">
        <v>122</v>
      </c>
      <c r="D25" s="14"/>
      <c r="E25" s="14"/>
      <c r="F25" s="3"/>
      <c r="G25" s="3"/>
      <c r="H25" s="3"/>
      <c r="I25" s="3"/>
      <c r="J25" s="12"/>
      <c r="K25" s="12"/>
      <c r="L25" s="12"/>
      <c r="M25" s="12"/>
      <c r="N25" s="12"/>
      <c r="O25" s="12"/>
      <c r="P25" s="12"/>
    </row>
    <row r="26" spans="3:16" ht="2.25" customHeight="1" hidden="1">
      <c r="C26" s="13" t="s">
        <v>123</v>
      </c>
      <c r="D26" s="13" t="s">
        <v>124</v>
      </c>
      <c r="E26" s="14"/>
      <c r="F26" s="3"/>
      <c r="G26" s="3"/>
      <c r="H26" s="3"/>
      <c r="I26" s="3"/>
      <c r="J26" s="12"/>
      <c r="K26" s="12"/>
      <c r="L26" s="12"/>
      <c r="M26" s="12"/>
      <c r="N26" s="12"/>
      <c r="O26" s="12"/>
      <c r="P26" s="12"/>
    </row>
    <row r="27" spans="3:16" ht="14.25" customHeight="1">
      <c r="C27" s="13" t="s">
        <v>125</v>
      </c>
      <c r="D27" s="14"/>
      <c r="E27" s="14"/>
      <c r="F27" s="3"/>
      <c r="G27" s="3"/>
      <c r="H27" s="3"/>
      <c r="I27" s="3"/>
      <c r="J27" s="12"/>
      <c r="K27" s="12"/>
      <c r="L27" s="12"/>
      <c r="M27" s="12"/>
      <c r="N27" s="12"/>
      <c r="O27" s="12"/>
      <c r="P27" s="12"/>
    </row>
    <row r="28" spans="3:16" ht="15" hidden="1">
      <c r="C28" s="3"/>
      <c r="D28" s="3"/>
      <c r="E28" s="3"/>
      <c r="F28" s="3"/>
      <c r="G28" s="3"/>
      <c r="H28" s="3"/>
      <c r="I28" s="3"/>
      <c r="J28" s="12"/>
      <c r="K28" s="12"/>
      <c r="L28" s="12"/>
      <c r="M28" s="12"/>
      <c r="N28" s="12"/>
      <c r="O28" s="12"/>
      <c r="P28" s="12"/>
    </row>
    <row r="29" spans="3:16" ht="0.75" customHeight="1" hidden="1">
      <c r="C29" s="3"/>
      <c r="D29" s="3"/>
      <c r="E29" s="3"/>
      <c r="F29" s="3"/>
      <c r="G29" s="3"/>
      <c r="H29" s="3"/>
      <c r="I29" s="3"/>
      <c r="J29" s="12"/>
      <c r="K29" s="12"/>
      <c r="L29" s="12"/>
      <c r="M29" s="12"/>
      <c r="N29" s="12"/>
      <c r="O29" s="12"/>
      <c r="P29" s="12"/>
    </row>
    <row r="30" spans="3:16" ht="3.75" customHeight="1" hidden="1">
      <c r="C30" s="3"/>
      <c r="D30" s="3"/>
      <c r="E30" s="3"/>
      <c r="F30" s="3"/>
      <c r="G30" s="3"/>
      <c r="H30" s="3"/>
      <c r="I30" s="3"/>
      <c r="J30" s="12"/>
      <c r="K30" s="12"/>
      <c r="L30" s="12"/>
      <c r="M30" s="12"/>
      <c r="N30" s="12"/>
      <c r="O30" s="12"/>
      <c r="P30" s="12"/>
    </row>
    <row r="31" spans="3:16" ht="15" hidden="1">
      <c r="C31" s="3"/>
      <c r="D31" s="3"/>
      <c r="E31" s="3"/>
      <c r="F31" s="3"/>
      <c r="G31" s="3"/>
      <c r="H31" s="3"/>
      <c r="I31" s="3"/>
      <c r="J31" s="12"/>
      <c r="K31" s="12"/>
      <c r="L31" s="12"/>
      <c r="M31" s="12"/>
      <c r="N31" s="12"/>
      <c r="O31" s="12"/>
      <c r="P31" s="12"/>
    </row>
    <row r="32" spans="3:16" ht="0.75" customHeight="1" hidden="1">
      <c r="C32" s="3"/>
      <c r="D32" s="3"/>
      <c r="E32" s="3"/>
      <c r="F32" s="3"/>
      <c r="G32" s="3"/>
      <c r="H32" s="3"/>
      <c r="I32" s="3"/>
      <c r="J32" s="12"/>
      <c r="K32" s="12"/>
      <c r="L32" s="12"/>
      <c r="M32" s="12"/>
      <c r="N32" s="12"/>
      <c r="O32" s="12"/>
      <c r="P32" s="12"/>
    </row>
    <row r="33" spans="3:16" ht="15" hidden="1">
      <c r="C33" s="3"/>
      <c r="D33" s="3"/>
      <c r="E33" s="3"/>
      <c r="F33" s="3"/>
      <c r="G33" s="3"/>
      <c r="H33" s="3"/>
      <c r="I33" s="3"/>
      <c r="J33" s="12"/>
      <c r="K33" s="12"/>
      <c r="L33" s="12"/>
      <c r="M33" s="12"/>
      <c r="N33" s="12"/>
      <c r="O33" s="12"/>
      <c r="P33" s="12"/>
    </row>
    <row r="34" spans="3:16" ht="15" hidden="1">
      <c r="C34" s="3"/>
      <c r="D34" s="3"/>
      <c r="E34" s="3"/>
      <c r="F34" s="3"/>
      <c r="G34" s="3"/>
      <c r="H34" s="3"/>
      <c r="I34" s="3"/>
      <c r="J34" s="12"/>
      <c r="K34" s="12"/>
      <c r="L34" s="12"/>
      <c r="M34" s="12"/>
      <c r="N34" s="12"/>
      <c r="O34" s="12"/>
      <c r="P34" s="12"/>
    </row>
    <row r="35" spans="3:16" ht="15">
      <c r="C35" s="3"/>
      <c r="D35" s="3"/>
      <c r="E35" s="3"/>
      <c r="F35" s="3"/>
      <c r="G35" s="8"/>
      <c r="H35" s="8"/>
      <c r="I35" s="9"/>
      <c r="J35" s="12"/>
      <c r="K35" s="12"/>
      <c r="L35" s="12"/>
      <c r="M35" s="12"/>
      <c r="N35" s="12"/>
      <c r="O35" s="12"/>
      <c r="P35" s="12"/>
    </row>
    <row r="36" spans="3:16" ht="15">
      <c r="C36" s="3"/>
      <c r="D36" s="3"/>
      <c r="E36" s="3"/>
      <c r="F36" s="3"/>
      <c r="G36" s="3"/>
      <c r="H36" s="1" t="s">
        <v>24</v>
      </c>
      <c r="I36" s="24">
        <f>SUM(I17:I35)</f>
        <v>2625.89</v>
      </c>
      <c r="J36" s="12"/>
      <c r="K36" s="12"/>
      <c r="L36" s="12"/>
      <c r="M36" s="12"/>
      <c r="N36" s="12"/>
      <c r="O36" s="12"/>
      <c r="P36" s="12"/>
    </row>
    <row r="38" ht="2.25" customHeight="1"/>
    <row r="39" ht="15" hidden="1"/>
    <row r="40" ht="15">
      <c r="E40" s="2" t="s">
        <v>29</v>
      </c>
    </row>
    <row r="41" ht="15">
      <c r="E41" s="2" t="s">
        <v>31</v>
      </c>
    </row>
    <row r="42" ht="15" hidden="1"/>
    <row r="43" ht="14.25" customHeight="1"/>
    <row r="44" ht="3" customHeight="1" hidden="1"/>
    <row r="45" ht="0.75" customHeight="1" hidden="1"/>
    <row r="46" ht="15" hidden="1"/>
    <row r="47" ht="9" customHeight="1"/>
    <row r="48" ht="15" hidden="1"/>
    <row r="50" spans="5:6" ht="15">
      <c r="E50" s="11" t="s">
        <v>35</v>
      </c>
      <c r="F50" s="11"/>
    </row>
    <row r="51" spans="3:8" ht="15">
      <c r="C51" s="11"/>
      <c r="D51" s="11"/>
      <c r="E51" s="11" t="s">
        <v>36</v>
      </c>
      <c r="F51" s="11"/>
      <c r="G51" s="11"/>
      <c r="H51" s="11"/>
    </row>
    <row r="52" spans="3:8" ht="15">
      <c r="C52" s="11" t="s">
        <v>37</v>
      </c>
      <c r="D52" s="11" t="s">
        <v>66</v>
      </c>
      <c r="E52" s="11"/>
      <c r="F52" s="11" t="str">
        <f>D2</f>
        <v>декабрь  2012г</v>
      </c>
      <c r="G52" s="11"/>
      <c r="H52" s="11"/>
    </row>
    <row r="53" ht="15">
      <c r="C53" s="6">
        <v>347.8</v>
      </c>
    </row>
    <row r="54" spans="3:8" ht="15">
      <c r="C54" s="3" t="s">
        <v>38</v>
      </c>
      <c r="D54" s="3" t="s">
        <v>39</v>
      </c>
      <c r="E54" s="3"/>
      <c r="F54" s="3"/>
      <c r="G54" s="1" t="s">
        <v>131</v>
      </c>
      <c r="H54" s="3" t="s">
        <v>41</v>
      </c>
    </row>
    <row r="55" spans="3:8" ht="18.75">
      <c r="C55" s="30">
        <v>1</v>
      </c>
      <c r="D55" s="31" t="s">
        <v>98</v>
      </c>
      <c r="E55" s="30"/>
      <c r="F55" s="30"/>
      <c r="G55" s="3"/>
      <c r="H55" s="4">
        <v>3707.55</v>
      </c>
    </row>
    <row r="56" spans="3:8" ht="15">
      <c r="C56" s="3"/>
      <c r="D56" s="3"/>
      <c r="E56" s="3"/>
      <c r="F56" s="3"/>
      <c r="G56" s="3"/>
      <c r="H56" s="3"/>
    </row>
    <row r="57" spans="3:8" ht="18.75">
      <c r="C57" s="30">
        <v>2</v>
      </c>
      <c r="D57" s="31" t="s">
        <v>3</v>
      </c>
      <c r="E57" s="30"/>
      <c r="F57" s="30"/>
      <c r="G57" s="32"/>
      <c r="H57" s="5">
        <v>5010.1</v>
      </c>
    </row>
    <row r="58" spans="3:8" ht="15">
      <c r="C58" s="3"/>
      <c r="D58" s="3"/>
      <c r="E58" s="3"/>
      <c r="F58" s="3"/>
      <c r="G58" s="3"/>
      <c r="H58" s="3"/>
    </row>
    <row r="59" spans="3:9" ht="18.75">
      <c r="C59" s="31">
        <v>3</v>
      </c>
      <c r="D59" s="31" t="s">
        <v>45</v>
      </c>
      <c r="E59" s="31"/>
      <c r="F59" s="31"/>
      <c r="G59" s="31"/>
      <c r="H59" s="9">
        <v>2625.89</v>
      </c>
      <c r="I59" s="10"/>
    </row>
    <row r="60" spans="3:8" ht="15">
      <c r="C60" s="1"/>
      <c r="D60" s="34" t="s">
        <v>121</v>
      </c>
      <c r="E60" s="34"/>
      <c r="F60" s="34"/>
      <c r="G60" s="19">
        <v>7.55</v>
      </c>
      <c r="H60" s="24">
        <f>C53*G60</f>
        <v>2625.89</v>
      </c>
    </row>
    <row r="61" spans="3:8" ht="15">
      <c r="C61" s="1"/>
      <c r="D61" s="34" t="s">
        <v>122</v>
      </c>
      <c r="E61" s="34"/>
      <c r="F61" s="34"/>
      <c r="G61" s="17"/>
      <c r="H61" s="5"/>
    </row>
    <row r="62" spans="3:10" ht="15">
      <c r="C62" s="3"/>
      <c r="D62" s="34" t="s">
        <v>123</v>
      </c>
      <c r="E62" s="34" t="s">
        <v>124</v>
      </c>
      <c r="F62" s="34"/>
      <c r="G62" s="17" t="s">
        <v>148</v>
      </c>
      <c r="H62" s="3"/>
      <c r="J62" s="18"/>
    </row>
    <row r="63" spans="3:8" ht="15">
      <c r="C63" s="3"/>
      <c r="D63" s="34" t="s">
        <v>125</v>
      </c>
      <c r="E63" s="34"/>
      <c r="F63" s="34"/>
      <c r="G63" s="17" t="s">
        <v>149</v>
      </c>
      <c r="H63" s="5"/>
    </row>
    <row r="64" spans="3:8" ht="15">
      <c r="C64" s="3"/>
      <c r="D64" s="13" t="s">
        <v>139</v>
      </c>
      <c r="E64" s="13"/>
      <c r="F64" s="13"/>
      <c r="G64" s="35">
        <v>2.22</v>
      </c>
      <c r="H64" s="5">
        <f>C53*G64</f>
        <v>772.1160000000001</v>
      </c>
    </row>
    <row r="65" spans="3:9" ht="15">
      <c r="C65" s="3"/>
      <c r="D65" s="13" t="s">
        <v>140</v>
      </c>
      <c r="E65" s="13"/>
      <c r="F65" s="13"/>
      <c r="G65" s="35"/>
      <c r="H65" s="5"/>
      <c r="I65" s="36"/>
    </row>
    <row r="66" spans="3:8" ht="15">
      <c r="C66" s="3"/>
      <c r="D66" s="13" t="s">
        <v>141</v>
      </c>
      <c r="E66" s="13"/>
      <c r="F66" s="13"/>
      <c r="G66" s="35">
        <v>0.69</v>
      </c>
      <c r="H66" s="5">
        <f>C53*G66</f>
        <v>239.982</v>
      </c>
    </row>
    <row r="67" spans="3:8" ht="15">
      <c r="C67" s="3"/>
      <c r="D67" s="13" t="s">
        <v>142</v>
      </c>
      <c r="E67" s="13"/>
      <c r="F67" s="13"/>
      <c r="G67" s="35"/>
      <c r="H67" s="5"/>
    </row>
    <row r="68" spans="3:8" ht="15">
      <c r="C68" s="3"/>
      <c r="D68" s="13" t="s">
        <v>143</v>
      </c>
      <c r="E68" s="13"/>
      <c r="F68" s="13"/>
      <c r="G68" s="35">
        <v>3.68</v>
      </c>
      <c r="H68" s="5">
        <f>C53*G68</f>
        <v>1279.904</v>
      </c>
    </row>
    <row r="69" spans="3:8" ht="15">
      <c r="C69" s="3"/>
      <c r="D69" s="13" t="s">
        <v>144</v>
      </c>
      <c r="E69" s="13"/>
      <c r="F69" s="13" t="s">
        <v>145</v>
      </c>
      <c r="G69" s="35"/>
      <c r="H69" s="5"/>
    </row>
    <row r="70" spans="3:8" ht="15">
      <c r="C70" s="3"/>
      <c r="D70" s="13" t="s">
        <v>141</v>
      </c>
      <c r="E70" s="13"/>
      <c r="F70" s="13"/>
      <c r="G70" s="35">
        <v>0.57</v>
      </c>
      <c r="H70" s="5">
        <f>C53*G70</f>
        <v>198.24599999999998</v>
      </c>
    </row>
    <row r="71" spans="3:8" ht="15">
      <c r="C71" s="3"/>
      <c r="D71" s="13" t="s">
        <v>146</v>
      </c>
      <c r="E71" s="13"/>
      <c r="F71" s="13"/>
      <c r="G71" s="35"/>
      <c r="H71" s="5"/>
    </row>
    <row r="72" spans="3:8" ht="15">
      <c r="C72" s="3"/>
      <c r="D72" s="13" t="s">
        <v>147</v>
      </c>
      <c r="E72" s="13"/>
      <c r="F72" s="13"/>
      <c r="G72" s="35">
        <v>0.39</v>
      </c>
      <c r="H72" s="5">
        <f>C53*G72</f>
        <v>135.642</v>
      </c>
    </row>
    <row r="73" spans="3:8" ht="15">
      <c r="C73" s="15"/>
      <c r="D73" s="16" t="s">
        <v>46</v>
      </c>
      <c r="E73" s="15"/>
      <c r="F73" s="27" t="s">
        <v>132</v>
      </c>
      <c r="G73" s="20">
        <v>3.11</v>
      </c>
      <c r="H73" s="24">
        <f>C53*G73</f>
        <v>1081.658</v>
      </c>
    </row>
    <row r="74" spans="3:8" ht="15">
      <c r="C74" s="15"/>
      <c r="D74" s="27"/>
      <c r="E74" s="15"/>
      <c r="F74" s="27" t="s">
        <v>133</v>
      </c>
      <c r="G74" s="3"/>
      <c r="H74" s="24">
        <f>H57-H60</f>
        <v>2384.2100000000005</v>
      </c>
    </row>
    <row r="75" spans="3:8" ht="15.75">
      <c r="C75" s="28" t="s">
        <v>134</v>
      </c>
      <c r="D75" s="28"/>
      <c r="E75" s="28"/>
      <c r="F75" s="28"/>
      <c r="G75" s="29"/>
      <c r="H75" s="29"/>
    </row>
    <row r="76" spans="3:8" ht="15">
      <c r="C76" s="3">
        <v>5</v>
      </c>
      <c r="D76" s="3" t="s">
        <v>47</v>
      </c>
      <c r="E76" s="3"/>
      <c r="F76" s="3"/>
      <c r="G76" s="3"/>
      <c r="H76" s="3"/>
    </row>
    <row r="77" spans="3:8" ht="15">
      <c r="C77" s="3"/>
      <c r="D77" s="3"/>
      <c r="E77" s="3"/>
      <c r="F77" s="3"/>
      <c r="G77" s="3"/>
      <c r="H77" s="3"/>
    </row>
    <row r="78" spans="3:8" ht="15">
      <c r="C78" s="16" t="s">
        <v>127</v>
      </c>
      <c r="D78" s="16" t="s">
        <v>49</v>
      </c>
      <c r="E78" s="15"/>
      <c r="F78" s="15"/>
      <c r="G78" s="20">
        <v>1.5</v>
      </c>
      <c r="H78" s="4">
        <v>4672.56</v>
      </c>
    </row>
    <row r="79" spans="3:8" ht="15">
      <c r="C79" s="3"/>
      <c r="D79" s="8" t="s">
        <v>106</v>
      </c>
      <c r="E79" s="3"/>
      <c r="F79" s="3"/>
      <c r="G79" s="3"/>
      <c r="H79" s="4">
        <v>5717.4</v>
      </c>
    </row>
    <row r="80" spans="3:8" ht="15">
      <c r="C80" s="3">
        <v>8</v>
      </c>
      <c r="D80" s="3" t="s">
        <v>51</v>
      </c>
      <c r="E80" s="3"/>
      <c r="F80" s="3"/>
      <c r="G80" s="3"/>
      <c r="H80" s="3"/>
    </row>
    <row r="81" spans="3:8" ht="15">
      <c r="C81" s="3"/>
      <c r="D81" s="3"/>
      <c r="E81" s="3"/>
      <c r="F81" s="3"/>
      <c r="G81" s="3"/>
      <c r="H81" s="3"/>
    </row>
    <row r="82" spans="3:8" ht="15">
      <c r="C82" s="3">
        <v>9</v>
      </c>
      <c r="D82" s="3" t="s">
        <v>52</v>
      </c>
      <c r="E82" s="3"/>
      <c r="F82" s="3"/>
      <c r="G82" s="3"/>
      <c r="H82" s="3"/>
    </row>
    <row r="83" spans="3:8" ht="15">
      <c r="C83" s="8">
        <v>10</v>
      </c>
      <c r="D83" s="8" t="s">
        <v>105</v>
      </c>
      <c r="E83" s="8"/>
      <c r="F83" s="8"/>
      <c r="G83" s="8"/>
      <c r="H83" s="9">
        <f>H79+H57-H59</f>
        <v>8101.610000000001</v>
      </c>
    </row>
    <row r="84" ht="15.75" thickBot="1">
      <c r="E84" s="2" t="s">
        <v>54</v>
      </c>
    </row>
    <row r="85" spans="3:8" ht="15.75" thickBot="1">
      <c r="C85" s="21" t="s">
        <v>49</v>
      </c>
      <c r="D85" s="22"/>
      <c r="E85" s="22"/>
      <c r="F85" s="22" t="s">
        <v>128</v>
      </c>
      <c r="G85" s="22"/>
      <c r="H85" s="23" t="s">
        <v>129</v>
      </c>
    </row>
    <row r="86" spans="3:8" ht="15">
      <c r="C86" s="3"/>
      <c r="D86" s="3"/>
      <c r="E86" s="3">
        <v>331.65</v>
      </c>
      <c r="F86" s="3"/>
      <c r="G86" s="3">
        <v>129.75</v>
      </c>
      <c r="H86" s="3">
        <v>201.9</v>
      </c>
    </row>
    <row r="87" spans="3:8" ht="15">
      <c r="C87" s="3" t="s">
        <v>95</v>
      </c>
      <c r="D87" s="4" t="e">
        <f>#REF!</f>
        <v>#REF!</v>
      </c>
      <c r="E87" s="4">
        <v>331.65</v>
      </c>
      <c r="F87" s="3"/>
      <c r="G87" s="4">
        <v>331.72</v>
      </c>
      <c r="H87" s="4" t="e">
        <f>D87+E87-G87</f>
        <v>#REF!</v>
      </c>
    </row>
    <row r="88" spans="3:8" ht="15">
      <c r="C88" s="1" t="s">
        <v>100</v>
      </c>
      <c r="D88" s="3">
        <v>130.43</v>
      </c>
      <c r="E88" s="3">
        <v>331.65</v>
      </c>
      <c r="F88" s="3"/>
      <c r="G88" s="3">
        <v>331.62</v>
      </c>
      <c r="H88" s="3">
        <v>130.46</v>
      </c>
    </row>
    <row r="89" spans="3:10" ht="15">
      <c r="C89" s="1" t="s">
        <v>112</v>
      </c>
      <c r="D89" s="3">
        <v>130.46</v>
      </c>
      <c r="E89" s="3">
        <v>331.65</v>
      </c>
      <c r="F89" s="3"/>
      <c r="G89" s="3">
        <v>331.62</v>
      </c>
      <c r="H89" s="3">
        <v>130.49</v>
      </c>
      <c r="J89" s="6">
        <f>SUM(J87:J88)</f>
        <v>0</v>
      </c>
    </row>
    <row r="90" spans="3:13" ht="15">
      <c r="C90" s="1" t="s">
        <v>114</v>
      </c>
      <c r="D90" s="3">
        <v>130.49</v>
      </c>
      <c r="E90" s="3">
        <v>331.65</v>
      </c>
      <c r="F90" s="3"/>
      <c r="G90" s="3">
        <v>317.61</v>
      </c>
      <c r="H90" s="3">
        <v>144.53</v>
      </c>
      <c r="L90" s="2">
        <v>1749.45</v>
      </c>
      <c r="M90" s="2" t="s">
        <v>90</v>
      </c>
    </row>
    <row r="91" spans="3:14" ht="15">
      <c r="C91" s="1" t="s">
        <v>116</v>
      </c>
      <c r="D91" s="3">
        <v>144.53</v>
      </c>
      <c r="E91" s="3">
        <v>390</v>
      </c>
      <c r="F91" s="3"/>
      <c r="G91" s="3">
        <v>345.67</v>
      </c>
      <c r="H91" s="3">
        <v>188.86</v>
      </c>
      <c r="L91" s="2">
        <v>331.09</v>
      </c>
      <c r="N91" s="2" t="s">
        <v>87</v>
      </c>
    </row>
    <row r="92" spans="3:8" ht="15">
      <c r="C92" s="1" t="s">
        <v>119</v>
      </c>
      <c r="D92" s="3">
        <v>188.86</v>
      </c>
      <c r="E92" s="3">
        <v>390</v>
      </c>
      <c r="F92" s="3"/>
      <c r="G92" s="3">
        <v>318.69</v>
      </c>
      <c r="H92" s="3">
        <v>260.17</v>
      </c>
    </row>
    <row r="93" spans="3:8" ht="15">
      <c r="C93" s="1" t="s">
        <v>120</v>
      </c>
      <c r="D93" s="3">
        <v>260.17</v>
      </c>
      <c r="E93" s="3">
        <v>390</v>
      </c>
      <c r="F93" s="3"/>
      <c r="G93" s="3">
        <v>378.9</v>
      </c>
      <c r="H93" s="3">
        <v>271.27</v>
      </c>
    </row>
    <row r="94" spans="3:8" ht="15">
      <c r="C94" s="1" t="s">
        <v>136</v>
      </c>
      <c r="D94" s="3">
        <v>271.27</v>
      </c>
      <c r="E94" s="3">
        <v>391.95</v>
      </c>
      <c r="F94" s="3"/>
      <c r="G94" s="3">
        <v>395.75</v>
      </c>
      <c r="H94" s="3">
        <v>267.47</v>
      </c>
    </row>
    <row r="95" spans="3:8" ht="15">
      <c r="C95" s="1" t="s">
        <v>151</v>
      </c>
      <c r="D95" s="3">
        <v>267.47</v>
      </c>
      <c r="E95" s="3">
        <v>391.95</v>
      </c>
      <c r="F95" s="3"/>
      <c r="G95" s="3">
        <v>345.3</v>
      </c>
      <c r="H95" s="3">
        <v>314.12</v>
      </c>
    </row>
    <row r="96" spans="3:8" ht="15">
      <c r="C96" s="1" t="s">
        <v>153</v>
      </c>
      <c r="D96" s="3">
        <v>314.12</v>
      </c>
      <c r="E96" s="3">
        <v>391.95</v>
      </c>
      <c r="F96" s="3"/>
      <c r="G96" s="3">
        <v>262.5</v>
      </c>
      <c r="H96" s="3">
        <v>443.57</v>
      </c>
    </row>
    <row r="97" spans="3:8" ht="15">
      <c r="C97" s="1" t="s">
        <v>155</v>
      </c>
      <c r="D97" s="3">
        <v>443.57</v>
      </c>
      <c r="E97" s="3">
        <v>391.95</v>
      </c>
      <c r="F97" s="3"/>
      <c r="G97" s="3">
        <v>334.52</v>
      </c>
      <c r="H97" s="3">
        <v>501</v>
      </c>
    </row>
    <row r="98" spans="3:8" ht="15">
      <c r="C98" s="1" t="s">
        <v>159</v>
      </c>
      <c r="D98" s="3">
        <v>501</v>
      </c>
      <c r="E98" s="3">
        <v>391.95</v>
      </c>
      <c r="F98" s="3"/>
      <c r="G98" s="3">
        <v>539.37</v>
      </c>
      <c r="H98" s="3">
        <v>353.58</v>
      </c>
    </row>
    <row r="99" ht="15">
      <c r="G99" s="2">
        <f>SUM(G87:G96)</f>
        <v>3359.3800000000006</v>
      </c>
    </row>
    <row r="100" ht="15">
      <c r="G100" s="37">
        <v>2854.35</v>
      </c>
    </row>
    <row r="101" ht="15">
      <c r="G101" s="2">
        <f>SUM(G99:G100)</f>
        <v>6213.7300000000005</v>
      </c>
    </row>
  </sheetData>
  <sheetProtection/>
  <printOptions/>
  <pageMargins left="0.7" right="0.7" top="0.36" bottom="0.75" header="0.3" footer="0.3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P86"/>
  <sheetViews>
    <sheetView zoomScalePageLayoutView="0" workbookViewId="0" topLeftCell="A50">
      <selection activeCell="O36" sqref="O36"/>
    </sheetView>
  </sheetViews>
  <sheetFormatPr defaultColWidth="9.140625" defaultRowHeight="15"/>
  <cols>
    <col min="1" max="1" width="3.421875" style="2" customWidth="1"/>
    <col min="2" max="2" width="12.00390625" style="2" customWidth="1"/>
    <col min="3" max="4" width="13.7109375" style="2" customWidth="1"/>
    <col min="5" max="5" width="9.140625" style="2" customWidth="1"/>
    <col min="6" max="6" width="11.00390625" style="2" customWidth="1"/>
    <col min="7" max="7" width="9.140625" style="2" customWidth="1"/>
    <col min="8" max="8" width="10.8515625" style="2" customWidth="1"/>
    <col min="9" max="9" width="13.421875" style="2" customWidth="1"/>
    <col min="10" max="16" width="7.421875" style="2" customWidth="1"/>
    <col min="17" max="16384" width="9.140625" style="2" customWidth="1"/>
  </cols>
  <sheetData>
    <row r="1" ht="12.75" customHeight="1"/>
    <row r="2" spans="2:5" ht="15">
      <c r="B2" s="11" t="s">
        <v>56</v>
      </c>
      <c r="C2" s="11"/>
      <c r="D2" t="s">
        <v>160</v>
      </c>
      <c r="E2" s="2" t="s">
        <v>0</v>
      </c>
    </row>
    <row r="4" ht="1.5" customHeight="1"/>
    <row r="5" ht="15" hidden="1"/>
    <row r="6" spans="2:9" ht="15">
      <c r="B6" s="3"/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/>
    </row>
    <row r="7" spans="2:9" ht="15">
      <c r="B7" s="3"/>
      <c r="C7" s="3" t="s">
        <v>7</v>
      </c>
      <c r="D7" s="3"/>
      <c r="E7" s="3"/>
      <c r="F7" s="3" t="s">
        <v>8</v>
      </c>
      <c r="G7" s="3" t="s">
        <v>9</v>
      </c>
      <c r="H7" s="3" t="s">
        <v>10</v>
      </c>
      <c r="I7" s="3"/>
    </row>
    <row r="8" spans="2:9" ht="15">
      <c r="B8" s="1" t="s">
        <v>96</v>
      </c>
      <c r="C8" s="4">
        <v>80.64</v>
      </c>
      <c r="D8" s="4">
        <v>0</v>
      </c>
      <c r="E8" s="5">
        <v>0</v>
      </c>
      <c r="F8" s="3"/>
      <c r="G8" s="4">
        <v>0</v>
      </c>
      <c r="H8" s="4">
        <f>C8+D8-G8</f>
        <v>80.64</v>
      </c>
      <c r="I8" s="3"/>
    </row>
    <row r="9" spans="2:9" ht="15">
      <c r="B9" s="3" t="s">
        <v>12</v>
      </c>
      <c r="C9" s="4">
        <v>2957.96</v>
      </c>
      <c r="D9" s="4">
        <v>3707.55</v>
      </c>
      <c r="E9" s="5">
        <v>3328.64</v>
      </c>
      <c r="F9" s="3"/>
      <c r="G9" s="4">
        <v>3328.64</v>
      </c>
      <c r="H9" s="5">
        <f>C9+D9-G9</f>
        <v>3336.8700000000003</v>
      </c>
      <c r="I9" s="3"/>
    </row>
    <row r="10" spans="2:9" ht="15">
      <c r="B10" s="3" t="s">
        <v>13</v>
      </c>
      <c r="C10" s="3"/>
      <c r="D10" s="4">
        <f>SUM(D8:D9)</f>
        <v>3707.55</v>
      </c>
      <c r="E10" s="3"/>
      <c r="F10" s="3"/>
      <c r="G10" s="4">
        <f>SUM(G8:G9)</f>
        <v>3328.64</v>
      </c>
      <c r="H10" s="3"/>
      <c r="I10" s="3"/>
    </row>
    <row r="11" ht="15">
      <c r="B11" s="2" t="s">
        <v>14</v>
      </c>
    </row>
    <row r="12" ht="7.5" customHeight="1"/>
    <row r="13" ht="8.25" customHeight="1"/>
    <row r="14" spans="3:16" ht="15">
      <c r="C14" s="3"/>
      <c r="D14" s="3" t="s">
        <v>15</v>
      </c>
      <c r="E14" s="3"/>
      <c r="F14" s="3"/>
      <c r="G14" s="3"/>
      <c r="H14" s="3"/>
      <c r="I14" s="3" t="s">
        <v>16</v>
      </c>
      <c r="J14" s="12"/>
      <c r="K14" s="12"/>
      <c r="L14" s="12"/>
      <c r="M14" s="12"/>
      <c r="N14" s="12"/>
      <c r="O14" s="12"/>
      <c r="P14" s="12"/>
    </row>
    <row r="15" spans="3:16" ht="14.25" customHeight="1">
      <c r="C15" s="3">
        <v>5.76</v>
      </c>
      <c r="D15" s="1" t="s">
        <v>126</v>
      </c>
      <c r="E15" s="3"/>
      <c r="F15" s="3"/>
      <c r="G15" s="3"/>
      <c r="H15" s="3"/>
      <c r="I15" s="3"/>
      <c r="J15" s="12"/>
      <c r="K15" s="12"/>
      <c r="L15" s="12"/>
      <c r="M15" s="12"/>
      <c r="N15" s="12"/>
      <c r="O15" s="12"/>
      <c r="P15" s="12"/>
    </row>
    <row r="16" spans="3:16" ht="3.75" customHeight="1" hidden="1">
      <c r="C16" s="3"/>
      <c r="D16" s="3"/>
      <c r="E16" s="3"/>
      <c r="F16" s="3"/>
      <c r="G16" s="3"/>
      <c r="H16" s="3"/>
      <c r="I16" s="3"/>
      <c r="J16" s="12"/>
      <c r="K16" s="12"/>
      <c r="L16" s="12"/>
      <c r="M16" s="12"/>
      <c r="N16" s="12"/>
      <c r="O16" s="12"/>
      <c r="P16" s="12"/>
    </row>
    <row r="17" spans="3:16" ht="13.5" customHeight="1">
      <c r="C17" s="1"/>
      <c r="D17" s="1"/>
      <c r="E17" s="3"/>
      <c r="F17" s="3"/>
      <c r="G17" s="3"/>
      <c r="H17" s="3"/>
      <c r="I17" s="3"/>
      <c r="J17" s="12"/>
      <c r="K17" s="12"/>
      <c r="L17" s="12"/>
      <c r="M17" s="12"/>
      <c r="N17" s="12"/>
      <c r="O17" s="12"/>
      <c r="P17" s="12"/>
    </row>
    <row r="18" spans="3:16" ht="0.75" customHeight="1" hidden="1">
      <c r="C18" s="3"/>
      <c r="D18" s="3"/>
      <c r="E18" s="3"/>
      <c r="F18" s="3"/>
      <c r="G18" s="3"/>
      <c r="H18" s="3"/>
      <c r="I18" s="3"/>
      <c r="J18" s="12"/>
      <c r="K18" s="12"/>
      <c r="L18" s="12"/>
      <c r="M18" s="12"/>
      <c r="N18" s="12"/>
      <c r="O18" s="12"/>
      <c r="P18" s="12"/>
    </row>
    <row r="19" spans="3:16" ht="15">
      <c r="C19" s="1"/>
      <c r="D19" s="1"/>
      <c r="E19" s="3"/>
      <c r="F19" s="3"/>
      <c r="G19" s="3"/>
      <c r="H19" s="3"/>
      <c r="I19" s="3"/>
      <c r="J19" s="12"/>
      <c r="K19" s="12"/>
      <c r="L19" s="12"/>
      <c r="M19" s="12"/>
      <c r="N19" s="12">
        <f>SUM(N17:N18)</f>
        <v>0</v>
      </c>
      <c r="O19" s="12"/>
      <c r="P19" s="12"/>
    </row>
    <row r="20" spans="3:16" ht="15">
      <c r="C20" s="3"/>
      <c r="D20" s="1"/>
      <c r="E20" s="3"/>
      <c r="F20" s="3"/>
      <c r="G20" s="3"/>
      <c r="H20" s="3"/>
      <c r="I20" s="3"/>
      <c r="J20" s="12"/>
      <c r="K20" s="12"/>
      <c r="L20" s="12"/>
      <c r="M20" s="12"/>
      <c r="N20" s="12"/>
      <c r="O20" s="12"/>
      <c r="P20" s="12"/>
    </row>
    <row r="21" spans="3:16" ht="14.25" customHeight="1" thickBot="1">
      <c r="C21" s="3"/>
      <c r="D21" s="3"/>
      <c r="E21" s="3"/>
      <c r="F21" s="3"/>
      <c r="G21" s="3"/>
      <c r="H21" s="3"/>
      <c r="I21" s="3"/>
      <c r="J21" s="12"/>
      <c r="K21" s="12"/>
      <c r="L21" s="12"/>
      <c r="M21" s="12"/>
      <c r="N21" s="12"/>
      <c r="O21" s="12"/>
      <c r="P21" s="12"/>
    </row>
    <row r="22" spans="3:16" ht="0.75" customHeight="1" hidden="1">
      <c r="C22" s="3"/>
      <c r="D22" s="3"/>
      <c r="E22" s="3"/>
      <c r="F22" s="3"/>
      <c r="G22" s="3"/>
      <c r="H22" s="3"/>
      <c r="I22" s="3"/>
      <c r="J22" s="12"/>
      <c r="K22" s="12"/>
      <c r="L22" s="12"/>
      <c r="M22" s="12"/>
      <c r="N22" s="12"/>
      <c r="O22" s="12"/>
      <c r="P22" s="12"/>
    </row>
    <row r="23" spans="3:16" ht="15.75" thickBot="1">
      <c r="C23" s="3"/>
      <c r="D23" s="3"/>
      <c r="E23" s="3"/>
      <c r="F23" s="3"/>
      <c r="G23" s="25" t="s">
        <v>130</v>
      </c>
      <c r="H23" s="26" t="s">
        <v>131</v>
      </c>
      <c r="I23" s="3"/>
      <c r="J23" s="12"/>
      <c r="K23" s="12"/>
      <c r="L23" s="12"/>
      <c r="M23" s="12"/>
      <c r="N23" s="12"/>
      <c r="O23" s="12"/>
      <c r="P23" s="12"/>
    </row>
    <row r="24" spans="3:16" ht="15">
      <c r="C24" s="13" t="s">
        <v>121</v>
      </c>
      <c r="D24" s="14"/>
      <c r="E24" s="14"/>
      <c r="F24" s="4"/>
      <c r="G24" s="1">
        <v>347.8</v>
      </c>
      <c r="H24" s="3">
        <v>7.55</v>
      </c>
      <c r="I24" s="5">
        <f>G24*H24</f>
        <v>2625.89</v>
      </c>
      <c r="J24" s="12"/>
      <c r="K24" s="12"/>
      <c r="L24" s="12"/>
      <c r="M24" s="12"/>
      <c r="N24" s="12"/>
      <c r="O24" s="12"/>
      <c r="P24" s="12"/>
    </row>
    <row r="25" spans="3:16" ht="15">
      <c r="C25" s="13" t="s">
        <v>122</v>
      </c>
      <c r="D25" s="14"/>
      <c r="E25" s="14"/>
      <c r="F25" s="3"/>
      <c r="G25" s="3"/>
      <c r="H25" s="3"/>
      <c r="I25" s="3"/>
      <c r="J25" s="12"/>
      <c r="K25" s="12"/>
      <c r="L25" s="12"/>
      <c r="M25" s="12"/>
      <c r="N25" s="12"/>
      <c r="O25" s="12"/>
      <c r="P25" s="12"/>
    </row>
    <row r="26" spans="3:16" ht="2.25" customHeight="1" hidden="1">
      <c r="C26" s="13" t="s">
        <v>123</v>
      </c>
      <c r="D26" s="13" t="s">
        <v>124</v>
      </c>
      <c r="E26" s="14"/>
      <c r="F26" s="3"/>
      <c r="G26" s="3"/>
      <c r="H26" s="3"/>
      <c r="I26" s="3"/>
      <c r="J26" s="12"/>
      <c r="K26" s="12"/>
      <c r="L26" s="12"/>
      <c r="M26" s="12"/>
      <c r="N26" s="12"/>
      <c r="O26" s="12"/>
      <c r="P26" s="12"/>
    </row>
    <row r="27" spans="3:16" ht="14.25" customHeight="1">
      <c r="C27" s="13" t="s">
        <v>125</v>
      </c>
      <c r="D27" s="14"/>
      <c r="E27" s="14"/>
      <c r="F27" s="3"/>
      <c r="G27" s="3"/>
      <c r="H27" s="3"/>
      <c r="I27" s="3"/>
      <c r="J27" s="12"/>
      <c r="K27" s="12"/>
      <c r="L27" s="12"/>
      <c r="M27" s="12"/>
      <c r="N27" s="12"/>
      <c r="O27" s="12"/>
      <c r="P27" s="12"/>
    </row>
    <row r="28" spans="3:16" ht="15" hidden="1">
      <c r="C28" s="3"/>
      <c r="D28" s="3"/>
      <c r="E28" s="3"/>
      <c r="F28" s="3"/>
      <c r="G28" s="3"/>
      <c r="H28" s="3"/>
      <c r="I28" s="3"/>
      <c r="J28" s="12"/>
      <c r="K28" s="12"/>
      <c r="L28" s="12"/>
      <c r="M28" s="12"/>
      <c r="N28" s="12"/>
      <c r="O28" s="12"/>
      <c r="P28" s="12"/>
    </row>
    <row r="29" spans="3:16" ht="0.75" customHeight="1" hidden="1">
      <c r="C29" s="3"/>
      <c r="D29" s="3"/>
      <c r="E29" s="3"/>
      <c r="F29" s="3"/>
      <c r="G29" s="3"/>
      <c r="H29" s="3"/>
      <c r="I29" s="3"/>
      <c r="J29" s="12"/>
      <c r="K29" s="12"/>
      <c r="L29" s="12"/>
      <c r="M29" s="12"/>
      <c r="N29" s="12"/>
      <c r="O29" s="12"/>
      <c r="P29" s="12"/>
    </row>
    <row r="30" spans="3:16" ht="3.75" customHeight="1" hidden="1">
      <c r="C30" s="3"/>
      <c r="D30" s="3"/>
      <c r="E30" s="3"/>
      <c r="F30" s="3"/>
      <c r="G30" s="3"/>
      <c r="H30" s="3"/>
      <c r="I30" s="3"/>
      <c r="J30" s="12"/>
      <c r="K30" s="12"/>
      <c r="L30" s="12"/>
      <c r="M30" s="12"/>
      <c r="N30" s="12"/>
      <c r="O30" s="12"/>
      <c r="P30" s="12"/>
    </row>
    <row r="31" spans="3:16" ht="15" hidden="1">
      <c r="C31" s="3"/>
      <c r="D31" s="3"/>
      <c r="E31" s="3"/>
      <c r="F31" s="3"/>
      <c r="G31" s="3"/>
      <c r="H31" s="3"/>
      <c r="I31" s="3"/>
      <c r="J31" s="12"/>
      <c r="K31" s="12"/>
      <c r="L31" s="12"/>
      <c r="M31" s="12"/>
      <c r="N31" s="12"/>
      <c r="O31" s="12"/>
      <c r="P31" s="12"/>
    </row>
    <row r="32" spans="3:16" ht="0.75" customHeight="1" hidden="1">
      <c r="C32" s="3"/>
      <c r="D32" s="3"/>
      <c r="E32" s="3"/>
      <c r="F32" s="3"/>
      <c r="G32" s="3"/>
      <c r="H32" s="3"/>
      <c r="I32" s="3"/>
      <c r="J32" s="12"/>
      <c r="K32" s="12"/>
      <c r="L32" s="12"/>
      <c r="M32" s="12"/>
      <c r="N32" s="12"/>
      <c r="O32" s="12"/>
      <c r="P32" s="12"/>
    </row>
    <row r="33" spans="3:16" ht="15" hidden="1">
      <c r="C33" s="3"/>
      <c r="D33" s="3"/>
      <c r="E33" s="3"/>
      <c r="F33" s="3"/>
      <c r="G33" s="3"/>
      <c r="H33" s="3"/>
      <c r="I33" s="3"/>
      <c r="J33" s="12"/>
      <c r="K33" s="12"/>
      <c r="L33" s="12"/>
      <c r="M33" s="12"/>
      <c r="N33" s="12"/>
      <c r="O33" s="12"/>
      <c r="P33" s="12"/>
    </row>
    <row r="34" spans="3:16" ht="15" hidden="1">
      <c r="C34" s="3"/>
      <c r="D34" s="3"/>
      <c r="E34" s="3"/>
      <c r="F34" s="3"/>
      <c r="G34" s="3"/>
      <c r="H34" s="3"/>
      <c r="I34" s="3"/>
      <c r="J34" s="12"/>
      <c r="K34" s="12"/>
      <c r="L34" s="12"/>
      <c r="M34" s="12"/>
      <c r="N34" s="12"/>
      <c r="O34" s="12"/>
      <c r="P34" s="12"/>
    </row>
    <row r="35" spans="3:16" ht="15">
      <c r="C35" s="3"/>
      <c r="D35" s="3"/>
      <c r="E35" s="3"/>
      <c r="F35" s="3"/>
      <c r="G35" s="8"/>
      <c r="H35" s="8"/>
      <c r="I35" s="9"/>
      <c r="J35" s="12"/>
      <c r="K35" s="12"/>
      <c r="L35" s="12"/>
      <c r="M35" s="12"/>
      <c r="N35" s="12"/>
      <c r="O35" s="12"/>
      <c r="P35" s="12"/>
    </row>
    <row r="36" spans="3:16" ht="15">
      <c r="C36" s="3"/>
      <c r="D36" s="3"/>
      <c r="E36" s="3"/>
      <c r="F36" s="3"/>
      <c r="G36" s="3"/>
      <c r="H36" s="1" t="s">
        <v>24</v>
      </c>
      <c r="I36" s="24">
        <f>SUM(I17:I35)</f>
        <v>2625.89</v>
      </c>
      <c r="J36" s="12"/>
      <c r="K36" s="12"/>
      <c r="L36" s="12"/>
      <c r="M36" s="12"/>
      <c r="N36" s="12"/>
      <c r="O36" s="12"/>
      <c r="P36" s="12"/>
    </row>
    <row r="38" ht="2.25" customHeight="1"/>
    <row r="39" ht="15" hidden="1"/>
    <row r="40" ht="15">
      <c r="E40" s="2" t="s">
        <v>29</v>
      </c>
    </row>
    <row r="41" ht="15">
      <c r="E41" s="2" t="s">
        <v>31</v>
      </c>
    </row>
    <row r="42" ht="15" hidden="1"/>
    <row r="43" ht="15" hidden="1"/>
    <row r="44" ht="16.5" customHeight="1"/>
    <row r="45" spans="3:7" ht="15">
      <c r="C45" s="11"/>
      <c r="D45" s="11"/>
      <c r="E45" s="11"/>
      <c r="F45" s="11"/>
      <c r="G45" s="11"/>
    </row>
    <row r="46" spans="3:8" ht="15.75">
      <c r="C46" s="44" t="s">
        <v>35</v>
      </c>
      <c r="D46" s="44" t="s">
        <v>166</v>
      </c>
      <c r="E46" s="44"/>
      <c r="F46" s="44" t="s">
        <v>66</v>
      </c>
      <c r="G46" s="45"/>
      <c r="H46" s="11"/>
    </row>
    <row r="47" spans="3:7" ht="15.75">
      <c r="C47" s="46">
        <v>347.8</v>
      </c>
      <c r="D47" s="45"/>
      <c r="E47" s="45"/>
      <c r="F47" s="45" t="s">
        <v>167</v>
      </c>
      <c r="G47" s="45"/>
    </row>
    <row r="48" spans="3:8" ht="15">
      <c r="C48" s="3" t="s">
        <v>38</v>
      </c>
      <c r="D48" s="3" t="s">
        <v>39</v>
      </c>
      <c r="E48" s="3"/>
      <c r="F48" s="3"/>
      <c r="G48" s="1" t="s">
        <v>131</v>
      </c>
      <c r="H48" s="3" t="s">
        <v>41</v>
      </c>
    </row>
    <row r="49" spans="3:8" ht="18.75">
      <c r="C49" s="30">
        <v>1</v>
      </c>
      <c r="D49" s="31" t="s">
        <v>98</v>
      </c>
      <c r="E49" s="30"/>
      <c r="F49" s="30"/>
      <c r="G49" s="3"/>
      <c r="H49" s="4">
        <v>3707.55</v>
      </c>
    </row>
    <row r="50" spans="3:8" ht="15">
      <c r="C50" s="3"/>
      <c r="D50" s="3"/>
      <c r="E50" s="3"/>
      <c r="F50" s="3"/>
      <c r="G50" s="3"/>
      <c r="H50" s="3"/>
    </row>
    <row r="51" spans="3:8" ht="18.75">
      <c r="C51" s="30">
        <v>2</v>
      </c>
      <c r="D51" s="31" t="s">
        <v>3</v>
      </c>
      <c r="E51" s="30"/>
      <c r="F51" s="30"/>
      <c r="G51" s="32"/>
      <c r="H51" s="5">
        <v>3328.64</v>
      </c>
    </row>
    <row r="52" spans="3:8" ht="15">
      <c r="C52" s="3"/>
      <c r="D52" s="3"/>
      <c r="E52" s="3"/>
      <c r="F52" s="3"/>
      <c r="G52" s="3"/>
      <c r="H52" s="3"/>
    </row>
    <row r="53" spans="3:9" ht="18.75">
      <c r="C53" s="31">
        <v>3</v>
      </c>
      <c r="D53" s="31" t="s">
        <v>45</v>
      </c>
      <c r="E53" s="31"/>
      <c r="F53" s="31"/>
      <c r="G53" s="31"/>
      <c r="H53" s="9">
        <v>2625.89</v>
      </c>
      <c r="I53" s="10"/>
    </row>
    <row r="54" spans="3:8" ht="15">
      <c r="C54" s="1"/>
      <c r="D54" s="34" t="s">
        <v>121</v>
      </c>
      <c r="E54" s="34"/>
      <c r="F54" s="34"/>
      <c r="G54" s="19">
        <v>7.55</v>
      </c>
      <c r="H54" s="24">
        <f>C47*G54</f>
        <v>2625.89</v>
      </c>
    </row>
    <row r="55" spans="3:8" ht="15">
      <c r="C55" s="1"/>
      <c r="D55" s="34" t="s">
        <v>122</v>
      </c>
      <c r="E55" s="34"/>
      <c r="F55" s="34"/>
      <c r="G55" s="17"/>
      <c r="H55" s="5"/>
    </row>
    <row r="56" spans="3:10" ht="15">
      <c r="C56" s="3"/>
      <c r="D56" s="34" t="s">
        <v>123</v>
      </c>
      <c r="E56" s="34" t="s">
        <v>124</v>
      </c>
      <c r="F56" s="34"/>
      <c r="G56" s="17" t="s">
        <v>148</v>
      </c>
      <c r="H56" s="3"/>
      <c r="J56" s="18"/>
    </row>
    <row r="57" spans="3:15" ht="15">
      <c r="C57" s="3"/>
      <c r="D57" s="34" t="s">
        <v>125</v>
      </c>
      <c r="E57" s="34"/>
      <c r="F57" s="34"/>
      <c r="G57" s="17" t="s">
        <v>149</v>
      </c>
      <c r="H57" s="5"/>
      <c r="O57" s="2">
        <v>0</v>
      </c>
    </row>
    <row r="58" spans="3:8" ht="15">
      <c r="C58" s="3"/>
      <c r="D58" s="13" t="s">
        <v>139</v>
      </c>
      <c r="E58" s="13"/>
      <c r="F58" s="13"/>
      <c r="G58" s="35">
        <v>2.22</v>
      </c>
      <c r="H58" s="5">
        <f>C47*G58</f>
        <v>772.1160000000001</v>
      </c>
    </row>
    <row r="59" spans="3:9" ht="15">
      <c r="C59" s="3"/>
      <c r="D59" s="13" t="s">
        <v>140</v>
      </c>
      <c r="E59" s="13"/>
      <c r="F59" s="13"/>
      <c r="G59" s="35"/>
      <c r="H59" s="5"/>
      <c r="I59" s="36"/>
    </row>
    <row r="60" spans="3:8" ht="15">
      <c r="C60" s="3"/>
      <c r="D60" s="13" t="s">
        <v>141</v>
      </c>
      <c r="E60" s="13"/>
      <c r="F60" s="13"/>
      <c r="G60" s="35">
        <v>0.69</v>
      </c>
      <c r="H60" s="5">
        <f>C47*G60</f>
        <v>239.982</v>
      </c>
    </row>
    <row r="61" spans="3:8" ht="15">
      <c r="C61" s="3"/>
      <c r="D61" s="13" t="s">
        <v>142</v>
      </c>
      <c r="E61" s="13"/>
      <c r="F61" s="13"/>
      <c r="G61" s="35"/>
      <c r="H61" s="5"/>
    </row>
    <row r="62" spans="3:8" ht="15">
      <c r="C62" s="3"/>
      <c r="D62" s="13" t="s">
        <v>143</v>
      </c>
      <c r="E62" s="13"/>
      <c r="F62" s="13"/>
      <c r="G62" s="35">
        <v>3.68</v>
      </c>
      <c r="H62" s="5">
        <f>C47*G62</f>
        <v>1279.904</v>
      </c>
    </row>
    <row r="63" spans="3:8" ht="15">
      <c r="C63" s="3"/>
      <c r="D63" s="13" t="s">
        <v>144</v>
      </c>
      <c r="E63" s="13"/>
      <c r="F63" s="13" t="s">
        <v>145</v>
      </c>
      <c r="G63" s="35"/>
      <c r="H63" s="5"/>
    </row>
    <row r="64" spans="3:8" ht="15">
      <c r="C64" s="3"/>
      <c r="D64" s="13" t="s">
        <v>141</v>
      </c>
      <c r="E64" s="13"/>
      <c r="F64" s="13"/>
      <c r="G64" s="35">
        <v>0.57</v>
      </c>
      <c r="H64" s="5">
        <f>C47*G64</f>
        <v>198.24599999999998</v>
      </c>
    </row>
    <row r="65" spans="3:8" ht="15">
      <c r="C65" s="3"/>
      <c r="D65" s="13" t="s">
        <v>146</v>
      </c>
      <c r="E65" s="13"/>
      <c r="F65" s="13"/>
      <c r="G65" s="35"/>
      <c r="H65" s="5"/>
    </row>
    <row r="66" spans="3:8" ht="15">
      <c r="C66" s="3"/>
      <c r="D66" s="13" t="s">
        <v>147</v>
      </c>
      <c r="E66" s="13"/>
      <c r="F66" s="13"/>
      <c r="G66" s="35">
        <v>0.39</v>
      </c>
      <c r="H66" s="5">
        <f>C47*G66</f>
        <v>135.642</v>
      </c>
    </row>
    <row r="67" spans="3:8" ht="15">
      <c r="C67" s="15"/>
      <c r="D67" s="16" t="s">
        <v>46</v>
      </c>
      <c r="E67" s="15"/>
      <c r="F67" s="27" t="s">
        <v>132</v>
      </c>
      <c r="G67" s="20">
        <v>3.11</v>
      </c>
      <c r="H67" s="24">
        <f>C47*G67</f>
        <v>1081.658</v>
      </c>
    </row>
    <row r="68" spans="3:8" ht="15">
      <c r="C68" s="15"/>
      <c r="D68" s="27"/>
      <c r="E68" s="15"/>
      <c r="F68" s="27" t="s">
        <v>133</v>
      </c>
      <c r="G68" s="3"/>
      <c r="H68" s="24">
        <f>H51-H54</f>
        <v>702.75</v>
      </c>
    </row>
    <row r="69" spans="3:8" ht="15.75">
      <c r="C69" s="28" t="s">
        <v>134</v>
      </c>
      <c r="D69" s="28"/>
      <c r="E69" s="28"/>
      <c r="F69" s="28"/>
      <c r="G69" s="29"/>
      <c r="H69" s="29"/>
    </row>
    <row r="70" spans="3:8" ht="15">
      <c r="C70" s="3"/>
      <c r="D70" s="3"/>
      <c r="E70" s="3"/>
      <c r="F70" s="3"/>
      <c r="G70" s="3"/>
      <c r="H70" s="3"/>
    </row>
    <row r="71" spans="3:8" ht="15">
      <c r="C71" s="3"/>
      <c r="D71" s="3"/>
      <c r="E71" s="3"/>
      <c r="F71" s="3"/>
      <c r="G71" s="3"/>
      <c r="H71" s="3"/>
    </row>
    <row r="72" spans="3:8" ht="15">
      <c r="C72" s="16" t="s">
        <v>127</v>
      </c>
      <c r="D72" s="16" t="s">
        <v>49</v>
      </c>
      <c r="E72" s="15"/>
      <c r="F72" s="15"/>
      <c r="G72" s="20">
        <v>1.5</v>
      </c>
      <c r="H72" s="4">
        <v>5007.97</v>
      </c>
    </row>
    <row r="73" spans="3:8" ht="15">
      <c r="C73" s="3"/>
      <c r="D73" s="8" t="s">
        <v>106</v>
      </c>
      <c r="E73" s="3"/>
      <c r="F73" s="3"/>
      <c r="G73" s="3"/>
      <c r="H73" s="4">
        <v>8101.61</v>
      </c>
    </row>
    <row r="74" spans="3:8" ht="15">
      <c r="C74" s="3">
        <v>8</v>
      </c>
      <c r="D74" s="3" t="s">
        <v>51</v>
      </c>
      <c r="E74" s="3"/>
      <c r="F74" s="3"/>
      <c r="G74" s="3"/>
      <c r="H74" s="3"/>
    </row>
    <row r="75" spans="3:8" ht="15">
      <c r="C75" s="3"/>
      <c r="D75" s="3"/>
      <c r="E75" s="3"/>
      <c r="F75" s="3"/>
      <c r="G75" s="3"/>
      <c r="H75" s="3"/>
    </row>
    <row r="76" spans="3:8" ht="15">
      <c r="C76" s="3">
        <v>9</v>
      </c>
      <c r="D76" s="3" t="s">
        <v>52</v>
      </c>
      <c r="E76" s="3"/>
      <c r="F76" s="3"/>
      <c r="G76" s="3"/>
      <c r="H76" s="3"/>
    </row>
    <row r="77" spans="3:8" ht="15">
      <c r="C77" s="8">
        <v>10</v>
      </c>
      <c r="D77" s="8" t="s">
        <v>105</v>
      </c>
      <c r="E77" s="8"/>
      <c r="F77" s="8"/>
      <c r="G77" s="8"/>
      <c r="H77" s="9">
        <f>H73+H51-H53</f>
        <v>8804.36</v>
      </c>
    </row>
    <row r="78" ht="15.75" thickBot="1">
      <c r="E78" s="2" t="s">
        <v>54</v>
      </c>
    </row>
    <row r="79" spans="3:8" ht="15">
      <c r="C79" s="39" t="s">
        <v>49</v>
      </c>
      <c r="D79" s="40"/>
      <c r="E79" s="40"/>
      <c r="F79" s="40" t="s">
        <v>128</v>
      </c>
      <c r="G79" s="40"/>
      <c r="H79" s="41" t="s">
        <v>129</v>
      </c>
    </row>
    <row r="80" spans="3:8" ht="15">
      <c r="C80" s="42" t="s">
        <v>162</v>
      </c>
      <c r="D80" s="42" t="s">
        <v>165</v>
      </c>
      <c r="E80" s="42" t="s">
        <v>164</v>
      </c>
      <c r="F80" s="42" t="s">
        <v>132</v>
      </c>
      <c r="G80" s="42" t="s">
        <v>133</v>
      </c>
      <c r="H80" s="43" t="s">
        <v>163</v>
      </c>
    </row>
    <row r="81" spans="3:8" ht="15">
      <c r="C81" s="1" t="s">
        <v>161</v>
      </c>
      <c r="D81" s="3"/>
      <c r="E81" s="3">
        <v>353.58</v>
      </c>
      <c r="F81" s="3">
        <v>391.96</v>
      </c>
      <c r="G81" s="3">
        <v>335.41</v>
      </c>
      <c r="H81" s="3">
        <v>410.13</v>
      </c>
    </row>
    <row r="82" spans="3:8" ht="15">
      <c r="C82" s="3"/>
      <c r="D82" s="3"/>
      <c r="E82" s="3"/>
      <c r="F82" s="3"/>
      <c r="G82" s="3"/>
      <c r="H82" s="3"/>
    </row>
    <row r="85" ht="15">
      <c r="G85" s="4">
        <v>4672.56</v>
      </c>
    </row>
    <row r="86" ht="15">
      <c r="G86" s="2">
        <f>G85+G81</f>
        <v>5007.97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P88"/>
  <sheetViews>
    <sheetView zoomScalePageLayoutView="0" workbookViewId="0" topLeftCell="A56">
      <selection activeCell="O36" sqref="O36"/>
    </sheetView>
  </sheetViews>
  <sheetFormatPr defaultColWidth="9.140625" defaultRowHeight="15"/>
  <cols>
    <col min="1" max="1" width="3.421875" style="2" customWidth="1"/>
    <col min="2" max="2" width="12.00390625" style="2" customWidth="1"/>
    <col min="3" max="4" width="13.7109375" style="2" customWidth="1"/>
    <col min="5" max="5" width="9.140625" style="2" customWidth="1"/>
    <col min="6" max="6" width="11.00390625" style="2" customWidth="1"/>
    <col min="7" max="7" width="9.140625" style="2" customWidth="1"/>
    <col min="8" max="8" width="10.8515625" style="2" customWidth="1"/>
    <col min="9" max="9" width="13.421875" style="2" customWidth="1"/>
    <col min="10" max="16" width="7.421875" style="2" customWidth="1"/>
    <col min="17" max="16384" width="9.140625" style="2" customWidth="1"/>
  </cols>
  <sheetData>
    <row r="1" ht="12.75" customHeight="1"/>
    <row r="2" spans="2:5" ht="15">
      <c r="B2" s="11" t="s">
        <v>56</v>
      </c>
      <c r="C2" s="11"/>
      <c r="D2" t="s">
        <v>168</v>
      </c>
      <c r="E2" s="2" t="s">
        <v>0</v>
      </c>
    </row>
    <row r="4" ht="1.5" customHeight="1"/>
    <row r="5" ht="15" hidden="1"/>
    <row r="6" spans="2:9" ht="15">
      <c r="B6" s="3"/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/>
    </row>
    <row r="7" spans="2:9" ht="15">
      <c r="B7" s="3"/>
      <c r="C7" s="3" t="s">
        <v>7</v>
      </c>
      <c r="D7" s="3"/>
      <c r="E7" s="3"/>
      <c r="F7" s="3" t="s">
        <v>8</v>
      </c>
      <c r="G7" s="3" t="s">
        <v>9</v>
      </c>
      <c r="H7" s="3" t="s">
        <v>10</v>
      </c>
      <c r="I7" s="3"/>
    </row>
    <row r="8" spans="2:9" ht="15">
      <c r="B8" s="1" t="s">
        <v>96</v>
      </c>
      <c r="C8" s="4">
        <v>80.64</v>
      </c>
      <c r="D8" s="4">
        <v>0</v>
      </c>
      <c r="E8" s="5">
        <v>0</v>
      </c>
      <c r="F8" s="3"/>
      <c r="G8" s="4">
        <v>0</v>
      </c>
      <c r="H8" s="4">
        <v>80.64</v>
      </c>
      <c r="I8" s="3"/>
    </row>
    <row r="9" spans="2:9" ht="15">
      <c r="B9" s="3" t="s">
        <v>12</v>
      </c>
      <c r="C9" s="4">
        <v>3336.87</v>
      </c>
      <c r="D9" s="4">
        <v>3707.55</v>
      </c>
      <c r="E9" s="5">
        <v>2890</v>
      </c>
      <c r="F9" s="3"/>
      <c r="G9" s="4">
        <v>2890</v>
      </c>
      <c r="H9" s="5">
        <v>4154.42</v>
      </c>
      <c r="I9" s="3"/>
    </row>
    <row r="10" spans="2:9" ht="15">
      <c r="B10" s="3" t="s">
        <v>13</v>
      </c>
      <c r="C10" s="3"/>
      <c r="D10" s="4">
        <f>SUM(D8:D9)</f>
        <v>3707.55</v>
      </c>
      <c r="E10" s="3"/>
      <c r="F10" s="3"/>
      <c r="G10" s="4">
        <f>SUM(G8:G9)</f>
        <v>2890</v>
      </c>
      <c r="H10" s="3"/>
      <c r="I10" s="3"/>
    </row>
    <row r="11" ht="15">
      <c r="B11" s="2" t="s">
        <v>14</v>
      </c>
    </row>
    <row r="12" ht="7.5" customHeight="1"/>
    <row r="13" ht="8.25" customHeight="1"/>
    <row r="14" spans="3:16" ht="15">
      <c r="C14" s="3"/>
      <c r="D14" s="3" t="s">
        <v>15</v>
      </c>
      <c r="E14" s="3"/>
      <c r="F14" s="3"/>
      <c r="G14" s="3"/>
      <c r="H14" s="3"/>
      <c r="I14" s="3" t="s">
        <v>16</v>
      </c>
      <c r="J14" s="12"/>
      <c r="K14" s="12"/>
      <c r="L14" s="12"/>
      <c r="M14" s="12"/>
      <c r="N14" s="12"/>
      <c r="O14" s="12"/>
      <c r="P14" s="12"/>
    </row>
    <row r="15" spans="3:16" ht="14.25" customHeight="1">
      <c r="C15" s="3">
        <v>5.76</v>
      </c>
      <c r="D15" s="1" t="s">
        <v>126</v>
      </c>
      <c r="E15" s="3"/>
      <c r="F15" s="3"/>
      <c r="G15" s="3"/>
      <c r="H15" s="3"/>
      <c r="I15" s="3"/>
      <c r="J15" s="12"/>
      <c r="K15" s="12"/>
      <c r="L15" s="12"/>
      <c r="M15" s="12"/>
      <c r="N15" s="12"/>
      <c r="O15" s="12"/>
      <c r="P15" s="12"/>
    </row>
    <row r="16" spans="3:16" ht="3.75" customHeight="1" hidden="1">
      <c r="C16" s="3"/>
      <c r="D16" s="3"/>
      <c r="E16" s="3"/>
      <c r="F16" s="3"/>
      <c r="G16" s="3"/>
      <c r="H16" s="3"/>
      <c r="I16" s="3"/>
      <c r="J16" s="12"/>
      <c r="K16" s="12"/>
      <c r="L16" s="12"/>
      <c r="M16" s="12"/>
      <c r="N16" s="12"/>
      <c r="O16" s="12"/>
      <c r="P16" s="12"/>
    </row>
    <row r="17" spans="3:16" ht="13.5" customHeight="1">
      <c r="C17" s="1" t="s">
        <v>170</v>
      </c>
      <c r="D17" s="1" t="s">
        <v>171</v>
      </c>
      <c r="E17" s="3"/>
      <c r="F17" s="3"/>
      <c r="G17" s="3"/>
      <c r="H17" s="3"/>
      <c r="I17" s="3">
        <v>300</v>
      </c>
      <c r="J17" s="12"/>
      <c r="K17" s="12"/>
      <c r="L17" s="12"/>
      <c r="M17" s="12"/>
      <c r="N17" s="12"/>
      <c r="O17" s="12"/>
      <c r="P17" s="12"/>
    </row>
    <row r="18" spans="3:16" ht="0.75" customHeight="1" hidden="1">
      <c r="C18" s="3"/>
      <c r="D18" s="3"/>
      <c r="E18" s="3"/>
      <c r="F18" s="3"/>
      <c r="G18" s="3"/>
      <c r="H18" s="3"/>
      <c r="I18" s="3"/>
      <c r="J18" s="12"/>
      <c r="K18" s="12"/>
      <c r="L18" s="12"/>
      <c r="M18" s="12"/>
      <c r="N18" s="12"/>
      <c r="O18" s="12"/>
      <c r="P18" s="12"/>
    </row>
    <row r="19" spans="3:16" ht="15">
      <c r="C19" s="1"/>
      <c r="D19" s="1"/>
      <c r="E19" s="3"/>
      <c r="F19" s="3"/>
      <c r="G19" s="3"/>
      <c r="H19" s="3"/>
      <c r="I19" s="3"/>
      <c r="J19" s="12"/>
      <c r="K19" s="12"/>
      <c r="L19" s="12"/>
      <c r="M19" s="12"/>
      <c r="N19" s="12">
        <f>SUM(N17:N18)</f>
        <v>0</v>
      </c>
      <c r="O19" s="12"/>
      <c r="P19" s="12"/>
    </row>
    <row r="20" spans="3:16" ht="15">
      <c r="C20" s="3"/>
      <c r="D20" s="1"/>
      <c r="E20" s="3"/>
      <c r="F20" s="3"/>
      <c r="G20" s="3"/>
      <c r="H20" s="3"/>
      <c r="I20" s="3"/>
      <c r="J20" s="12"/>
      <c r="K20" s="12"/>
      <c r="L20" s="12"/>
      <c r="M20" s="12"/>
      <c r="N20" s="12"/>
      <c r="O20" s="12"/>
      <c r="P20" s="12"/>
    </row>
    <row r="21" spans="3:16" ht="14.25" customHeight="1" thickBot="1">
      <c r="C21" s="3"/>
      <c r="D21" s="3"/>
      <c r="E21" s="3"/>
      <c r="F21" s="3"/>
      <c r="G21" s="3"/>
      <c r="H21" s="3"/>
      <c r="I21" s="3"/>
      <c r="J21" s="12"/>
      <c r="K21" s="12"/>
      <c r="L21" s="12"/>
      <c r="M21" s="12"/>
      <c r="N21" s="12"/>
      <c r="O21" s="12"/>
      <c r="P21" s="12"/>
    </row>
    <row r="22" spans="3:16" ht="0.75" customHeight="1" hidden="1">
      <c r="C22" s="3"/>
      <c r="D22" s="3"/>
      <c r="E22" s="3"/>
      <c r="F22" s="3"/>
      <c r="G22" s="3"/>
      <c r="H22" s="3"/>
      <c r="I22" s="3"/>
      <c r="J22" s="12"/>
      <c r="K22" s="12"/>
      <c r="L22" s="12"/>
      <c r="M22" s="12"/>
      <c r="N22" s="12"/>
      <c r="O22" s="12"/>
      <c r="P22" s="12"/>
    </row>
    <row r="23" spans="3:16" ht="15.75" thickBot="1">
      <c r="C23" s="3"/>
      <c r="D23" s="3"/>
      <c r="E23" s="3"/>
      <c r="F23" s="3"/>
      <c r="G23" s="25" t="s">
        <v>130</v>
      </c>
      <c r="H23" s="26" t="s">
        <v>131</v>
      </c>
      <c r="I23" s="3"/>
      <c r="J23" s="12"/>
      <c r="K23" s="12"/>
      <c r="L23" s="12"/>
      <c r="M23" s="12"/>
      <c r="N23" s="12"/>
      <c r="O23" s="12"/>
      <c r="P23" s="12"/>
    </row>
    <row r="24" spans="3:16" ht="15">
      <c r="C24" s="13" t="s">
        <v>121</v>
      </c>
      <c r="D24" s="14"/>
      <c r="E24" s="14"/>
      <c r="F24" s="4"/>
      <c r="G24" s="1">
        <v>347.8</v>
      </c>
      <c r="H24" s="3">
        <v>7.55</v>
      </c>
      <c r="I24" s="5">
        <f>G24*H24</f>
        <v>2625.89</v>
      </c>
      <c r="J24" s="12"/>
      <c r="K24" s="12"/>
      <c r="L24" s="12"/>
      <c r="M24" s="12"/>
      <c r="N24" s="12"/>
      <c r="O24" s="12"/>
      <c r="P24" s="12"/>
    </row>
    <row r="25" spans="3:16" ht="15">
      <c r="C25" s="13" t="s">
        <v>122</v>
      </c>
      <c r="D25" s="14"/>
      <c r="E25" s="14"/>
      <c r="F25" s="3"/>
      <c r="G25" s="3"/>
      <c r="H25" s="3"/>
      <c r="I25" s="3"/>
      <c r="J25" s="12"/>
      <c r="K25" s="12"/>
      <c r="L25" s="12"/>
      <c r="M25" s="12"/>
      <c r="N25" s="12"/>
      <c r="O25" s="12"/>
      <c r="P25" s="12"/>
    </row>
    <row r="26" spans="3:16" ht="2.25" customHeight="1" hidden="1">
      <c r="C26" s="13" t="s">
        <v>123</v>
      </c>
      <c r="D26" s="13" t="s">
        <v>124</v>
      </c>
      <c r="E26" s="14"/>
      <c r="F26" s="3"/>
      <c r="G26" s="3"/>
      <c r="H26" s="3"/>
      <c r="I26" s="3"/>
      <c r="J26" s="12"/>
      <c r="K26" s="12"/>
      <c r="L26" s="12"/>
      <c r="M26" s="12"/>
      <c r="N26" s="12"/>
      <c r="O26" s="12"/>
      <c r="P26" s="12"/>
    </row>
    <row r="27" spans="3:16" ht="14.25" customHeight="1">
      <c r="C27" s="13" t="s">
        <v>125</v>
      </c>
      <c r="D27" s="14"/>
      <c r="E27" s="14"/>
      <c r="F27" s="3"/>
      <c r="G27" s="3"/>
      <c r="H27" s="3"/>
      <c r="I27" s="3"/>
      <c r="J27" s="12"/>
      <c r="K27" s="12"/>
      <c r="L27" s="12"/>
      <c r="M27" s="12"/>
      <c r="N27" s="12"/>
      <c r="O27" s="12"/>
      <c r="P27" s="12"/>
    </row>
    <row r="28" spans="3:16" ht="15" hidden="1">
      <c r="C28" s="3"/>
      <c r="D28" s="3"/>
      <c r="E28" s="3"/>
      <c r="F28" s="3"/>
      <c r="G28" s="3"/>
      <c r="H28" s="3"/>
      <c r="I28" s="3"/>
      <c r="J28" s="12"/>
      <c r="K28" s="12"/>
      <c r="L28" s="12"/>
      <c r="M28" s="12"/>
      <c r="N28" s="12"/>
      <c r="O28" s="12"/>
      <c r="P28" s="12"/>
    </row>
    <row r="29" spans="3:16" ht="0.75" customHeight="1" hidden="1">
      <c r="C29" s="3"/>
      <c r="D29" s="3"/>
      <c r="E29" s="3"/>
      <c r="F29" s="3"/>
      <c r="G29" s="3"/>
      <c r="H29" s="3"/>
      <c r="I29" s="3"/>
      <c r="J29" s="12"/>
      <c r="K29" s="12"/>
      <c r="L29" s="12"/>
      <c r="M29" s="12"/>
      <c r="N29" s="12"/>
      <c r="O29" s="12"/>
      <c r="P29" s="12"/>
    </row>
    <row r="30" spans="3:16" ht="3.75" customHeight="1" hidden="1">
      <c r="C30" s="3"/>
      <c r="D30" s="3"/>
      <c r="E30" s="3"/>
      <c r="F30" s="3"/>
      <c r="G30" s="3"/>
      <c r="H30" s="3"/>
      <c r="I30" s="3"/>
      <c r="J30" s="12"/>
      <c r="K30" s="12"/>
      <c r="L30" s="12"/>
      <c r="M30" s="12"/>
      <c r="N30" s="12"/>
      <c r="O30" s="12"/>
      <c r="P30" s="12"/>
    </row>
    <row r="31" spans="3:16" ht="15" hidden="1">
      <c r="C31" s="3"/>
      <c r="D31" s="3"/>
      <c r="E31" s="3"/>
      <c r="F31" s="3"/>
      <c r="G31" s="3"/>
      <c r="H31" s="3"/>
      <c r="I31" s="3"/>
      <c r="J31" s="12"/>
      <c r="K31" s="12"/>
      <c r="L31" s="12"/>
      <c r="M31" s="12"/>
      <c r="N31" s="12"/>
      <c r="O31" s="12"/>
      <c r="P31" s="12"/>
    </row>
    <row r="32" spans="3:16" ht="0.75" customHeight="1" hidden="1">
      <c r="C32" s="3"/>
      <c r="D32" s="3"/>
      <c r="E32" s="3"/>
      <c r="F32" s="3"/>
      <c r="G32" s="3"/>
      <c r="H32" s="3"/>
      <c r="I32" s="3"/>
      <c r="J32" s="12"/>
      <c r="K32" s="12"/>
      <c r="L32" s="12"/>
      <c r="M32" s="12"/>
      <c r="N32" s="12"/>
      <c r="O32" s="12"/>
      <c r="P32" s="12"/>
    </row>
    <row r="33" spans="3:16" ht="15" hidden="1">
      <c r="C33" s="3"/>
      <c r="D33" s="3"/>
      <c r="E33" s="3"/>
      <c r="F33" s="3"/>
      <c r="G33" s="3"/>
      <c r="H33" s="3"/>
      <c r="I33" s="3"/>
      <c r="J33" s="12"/>
      <c r="K33" s="12"/>
      <c r="L33" s="12"/>
      <c r="M33" s="12"/>
      <c r="N33" s="12"/>
      <c r="O33" s="12"/>
      <c r="P33" s="12"/>
    </row>
    <row r="34" spans="3:16" ht="15" hidden="1">
      <c r="C34" s="3"/>
      <c r="D34" s="3"/>
      <c r="E34" s="3"/>
      <c r="F34" s="3"/>
      <c r="G34" s="3"/>
      <c r="H34" s="3"/>
      <c r="I34" s="3"/>
      <c r="J34" s="12"/>
      <c r="K34" s="12"/>
      <c r="L34" s="12"/>
      <c r="M34" s="12"/>
      <c r="N34" s="12"/>
      <c r="O34" s="12"/>
      <c r="P34" s="12"/>
    </row>
    <row r="35" spans="3:16" ht="15">
      <c r="C35" s="3"/>
      <c r="D35" s="3"/>
      <c r="E35" s="3"/>
      <c r="F35" s="3"/>
      <c r="G35" s="8"/>
      <c r="H35" s="8"/>
      <c r="I35" s="9"/>
      <c r="J35" s="12"/>
      <c r="K35" s="12"/>
      <c r="L35" s="12"/>
      <c r="M35" s="12"/>
      <c r="N35" s="12"/>
      <c r="O35" s="12"/>
      <c r="P35" s="12"/>
    </row>
    <row r="36" spans="3:16" ht="15">
      <c r="C36" s="3"/>
      <c r="D36" s="3"/>
      <c r="E36" s="3"/>
      <c r="F36" s="3"/>
      <c r="G36" s="3"/>
      <c r="H36" s="1" t="s">
        <v>24</v>
      </c>
      <c r="I36" s="24">
        <f>SUM(I17:I35)</f>
        <v>2925.89</v>
      </c>
      <c r="J36" s="12"/>
      <c r="K36" s="12"/>
      <c r="L36" s="12"/>
      <c r="M36" s="12"/>
      <c r="N36" s="12"/>
      <c r="O36" s="12"/>
      <c r="P36" s="12"/>
    </row>
    <row r="38" ht="2.25" customHeight="1"/>
    <row r="39" ht="15" hidden="1"/>
    <row r="40" ht="15">
      <c r="E40" s="2" t="s">
        <v>29</v>
      </c>
    </row>
    <row r="41" ht="15">
      <c r="E41" s="2" t="s">
        <v>31</v>
      </c>
    </row>
    <row r="42" ht="15" hidden="1"/>
    <row r="43" ht="14.25" customHeight="1"/>
    <row r="44" ht="3" customHeight="1" hidden="1"/>
    <row r="45" ht="0.75" customHeight="1" hidden="1"/>
    <row r="46" ht="15" hidden="1"/>
    <row r="47" ht="9" customHeight="1"/>
    <row r="48" ht="15" hidden="1"/>
    <row r="50" spans="5:6" ht="15">
      <c r="E50" s="11"/>
      <c r="F50" s="11"/>
    </row>
    <row r="51" spans="3:7" ht="15">
      <c r="C51" s="11"/>
      <c r="D51" s="11"/>
      <c r="E51" s="11"/>
      <c r="F51" s="11"/>
      <c r="G51" s="11"/>
    </row>
    <row r="52" spans="3:8" ht="15.75">
      <c r="C52" s="44" t="s">
        <v>35</v>
      </c>
      <c r="D52" s="44" t="s">
        <v>166</v>
      </c>
      <c r="E52" s="44"/>
      <c r="F52" s="44" t="s">
        <v>66</v>
      </c>
      <c r="G52" s="45"/>
      <c r="H52" s="11"/>
    </row>
    <row r="53" spans="3:7" ht="15.75">
      <c r="C53" s="46">
        <v>347.8</v>
      </c>
      <c r="D53" s="45"/>
      <c r="E53" s="45"/>
      <c r="F53" s="45" t="s">
        <v>169</v>
      </c>
      <c r="G53" s="45"/>
    </row>
    <row r="54" spans="3:8" ht="15">
      <c r="C54" s="3" t="s">
        <v>38</v>
      </c>
      <c r="D54" s="3" t="s">
        <v>39</v>
      </c>
      <c r="E54" s="3"/>
      <c r="F54" s="3"/>
      <c r="G54" s="1" t="s">
        <v>131</v>
      </c>
      <c r="H54" s="3" t="s">
        <v>41</v>
      </c>
    </row>
    <row r="55" spans="3:8" ht="18.75">
      <c r="C55" s="30">
        <v>1</v>
      </c>
      <c r="D55" s="31" t="s">
        <v>98</v>
      </c>
      <c r="E55" s="30"/>
      <c r="F55" s="30"/>
      <c r="G55" s="3"/>
      <c r="H55" s="4">
        <v>3707.55</v>
      </c>
    </row>
    <row r="56" spans="3:8" ht="15">
      <c r="C56" s="3"/>
      <c r="D56" s="3"/>
      <c r="E56" s="3"/>
      <c r="F56" s="3"/>
      <c r="G56" s="3"/>
      <c r="H56" s="3"/>
    </row>
    <row r="57" spans="3:8" ht="18.75">
      <c r="C57" s="30">
        <v>2</v>
      </c>
      <c r="D57" s="31" t="s">
        <v>3</v>
      </c>
      <c r="E57" s="30"/>
      <c r="F57" s="30"/>
      <c r="G57" s="32"/>
      <c r="H57" s="5">
        <v>2890</v>
      </c>
    </row>
    <row r="58" spans="3:8" ht="15">
      <c r="C58" s="3"/>
      <c r="D58" s="3"/>
      <c r="E58" s="3"/>
      <c r="F58" s="3"/>
      <c r="G58" s="3"/>
      <c r="H58" s="3"/>
    </row>
    <row r="59" spans="3:9" ht="18.75">
      <c r="C59" s="31">
        <v>3</v>
      </c>
      <c r="D59" s="31" t="s">
        <v>45</v>
      </c>
      <c r="E59" s="31"/>
      <c r="F59" s="31"/>
      <c r="G59" s="31"/>
      <c r="H59" s="9">
        <v>2925.89</v>
      </c>
      <c r="I59" s="10"/>
    </row>
    <row r="60" spans="3:8" ht="15">
      <c r="C60" s="1"/>
      <c r="D60" s="34" t="s">
        <v>121</v>
      </c>
      <c r="E60" s="34"/>
      <c r="F60" s="34"/>
      <c r="G60" s="19">
        <v>7.55</v>
      </c>
      <c r="H60" s="24">
        <f>C53*G60</f>
        <v>2625.89</v>
      </c>
    </row>
    <row r="61" spans="3:8" ht="15">
      <c r="C61" s="1"/>
      <c r="D61" s="34" t="s">
        <v>122</v>
      </c>
      <c r="E61" s="34"/>
      <c r="F61" s="34"/>
      <c r="G61" s="17"/>
      <c r="H61" s="5"/>
    </row>
    <row r="62" spans="3:10" ht="15">
      <c r="C62" s="3"/>
      <c r="D62" s="34" t="s">
        <v>123</v>
      </c>
      <c r="E62" s="34" t="s">
        <v>124</v>
      </c>
      <c r="F62" s="34"/>
      <c r="G62" s="17" t="s">
        <v>148</v>
      </c>
      <c r="H62" s="3"/>
      <c r="J62" s="18"/>
    </row>
    <row r="63" spans="3:15" ht="15">
      <c r="C63" s="3"/>
      <c r="D63" s="34" t="s">
        <v>125</v>
      </c>
      <c r="E63" s="34"/>
      <c r="F63" s="34"/>
      <c r="G63" s="17" t="s">
        <v>149</v>
      </c>
      <c r="H63" s="5"/>
      <c r="O63" s="2">
        <v>0</v>
      </c>
    </row>
    <row r="64" spans="3:8" ht="15">
      <c r="C64" s="3"/>
      <c r="D64" s="13" t="s">
        <v>139</v>
      </c>
      <c r="E64" s="13"/>
      <c r="F64" s="13"/>
      <c r="G64" s="35">
        <v>2.22</v>
      </c>
      <c r="H64" s="5">
        <f>C53*G64</f>
        <v>772.1160000000001</v>
      </c>
    </row>
    <row r="65" spans="3:9" ht="15">
      <c r="C65" s="3"/>
      <c r="D65" s="13" t="s">
        <v>140</v>
      </c>
      <c r="E65" s="13"/>
      <c r="F65" s="13"/>
      <c r="G65" s="35"/>
      <c r="H65" s="5"/>
      <c r="I65" s="36"/>
    </row>
    <row r="66" spans="3:8" ht="15">
      <c r="C66" s="3"/>
      <c r="D66" s="13" t="s">
        <v>141</v>
      </c>
      <c r="E66" s="13"/>
      <c r="F66" s="13"/>
      <c r="G66" s="35">
        <v>0.69</v>
      </c>
      <c r="H66" s="5">
        <f>C53*G66</f>
        <v>239.982</v>
      </c>
    </row>
    <row r="67" spans="3:8" ht="15">
      <c r="C67" s="3"/>
      <c r="D67" s="13" t="s">
        <v>142</v>
      </c>
      <c r="E67" s="13"/>
      <c r="F67" s="13"/>
      <c r="G67" s="35"/>
      <c r="H67" s="5"/>
    </row>
    <row r="68" spans="3:8" ht="15">
      <c r="C68" s="3"/>
      <c r="D68" s="13" t="s">
        <v>143</v>
      </c>
      <c r="E68" s="13"/>
      <c r="F68" s="13"/>
      <c r="G68" s="35">
        <v>3.68</v>
      </c>
      <c r="H68" s="5">
        <f>C53*G68</f>
        <v>1279.904</v>
      </c>
    </row>
    <row r="69" spans="3:8" ht="15">
      <c r="C69" s="3"/>
      <c r="D69" s="13" t="s">
        <v>144</v>
      </c>
      <c r="E69" s="13"/>
      <c r="F69" s="13" t="s">
        <v>145</v>
      </c>
      <c r="G69" s="35"/>
      <c r="H69" s="5"/>
    </row>
    <row r="70" spans="3:8" ht="15">
      <c r="C70" s="3"/>
      <c r="D70" s="13" t="s">
        <v>141</v>
      </c>
      <c r="E70" s="13"/>
      <c r="F70" s="13"/>
      <c r="G70" s="35">
        <v>0.57</v>
      </c>
      <c r="H70" s="5">
        <f>C53*G70</f>
        <v>198.24599999999998</v>
      </c>
    </row>
    <row r="71" spans="3:8" ht="15">
      <c r="C71" s="3"/>
      <c r="D71" s="13" t="s">
        <v>146</v>
      </c>
      <c r="E71" s="13"/>
      <c r="F71" s="13"/>
      <c r="G71" s="35"/>
      <c r="H71" s="5"/>
    </row>
    <row r="72" spans="3:8" ht="15">
      <c r="C72" s="3"/>
      <c r="D72" s="13" t="s">
        <v>147</v>
      </c>
      <c r="E72" s="13"/>
      <c r="F72" s="13"/>
      <c r="G72" s="35">
        <v>0.39</v>
      </c>
      <c r="H72" s="5">
        <f>C53*G72</f>
        <v>135.642</v>
      </c>
    </row>
    <row r="73" spans="3:8" ht="15">
      <c r="C73" s="15"/>
      <c r="D73" s="16" t="s">
        <v>46</v>
      </c>
      <c r="E73" s="15"/>
      <c r="F73" s="27" t="s">
        <v>132</v>
      </c>
      <c r="G73" s="20">
        <v>3.11</v>
      </c>
      <c r="H73" s="24">
        <f>C53*G73</f>
        <v>1081.658</v>
      </c>
    </row>
    <row r="74" spans="3:8" ht="15">
      <c r="C74" s="15"/>
      <c r="D74" s="27"/>
      <c r="E74" s="15"/>
      <c r="F74" s="27" t="s">
        <v>133</v>
      </c>
      <c r="G74" s="3"/>
      <c r="H74" s="24">
        <f>H57-H60</f>
        <v>264.1100000000001</v>
      </c>
    </row>
    <row r="75" spans="3:8" ht="15.75">
      <c r="C75" s="28" t="s">
        <v>134</v>
      </c>
      <c r="D75" s="28"/>
      <c r="E75" s="28"/>
      <c r="F75" s="28"/>
      <c r="G75" s="29"/>
      <c r="H75" s="29"/>
    </row>
    <row r="76" spans="3:8" ht="15">
      <c r="C76" s="1" t="s">
        <v>170</v>
      </c>
      <c r="D76" s="1" t="s">
        <v>171</v>
      </c>
      <c r="E76" s="3"/>
      <c r="F76" s="3"/>
      <c r="G76" s="3"/>
      <c r="H76" s="3">
        <v>300</v>
      </c>
    </row>
    <row r="77" spans="3:8" ht="15">
      <c r="C77" s="3"/>
      <c r="D77" s="3"/>
      <c r="E77" s="3"/>
      <c r="F77" s="3"/>
      <c r="G77" s="3"/>
      <c r="H77" s="3"/>
    </row>
    <row r="78" spans="3:8" ht="15">
      <c r="C78" s="16" t="s">
        <v>127</v>
      </c>
      <c r="D78" s="16" t="s">
        <v>49</v>
      </c>
      <c r="E78" s="15"/>
      <c r="F78" s="15"/>
      <c r="G78" s="20">
        <v>1.5</v>
      </c>
      <c r="H78" s="2">
        <v>5342.64</v>
      </c>
    </row>
    <row r="79" spans="3:8" ht="15">
      <c r="C79" s="3"/>
      <c r="D79" s="8" t="s">
        <v>106</v>
      </c>
      <c r="E79" s="3"/>
      <c r="F79" s="3"/>
      <c r="G79" s="3"/>
      <c r="H79" s="4">
        <v>8804.36</v>
      </c>
    </row>
    <row r="80" spans="3:8" ht="15">
      <c r="C80" s="3">
        <v>8</v>
      </c>
      <c r="D80" s="3" t="s">
        <v>51</v>
      </c>
      <c r="E80" s="3"/>
      <c r="F80" s="3"/>
      <c r="G80" s="3"/>
      <c r="H80" s="3"/>
    </row>
    <row r="81" spans="3:8" ht="15">
      <c r="C81" s="3"/>
      <c r="D81" s="3"/>
      <c r="E81" s="3"/>
      <c r="F81" s="3"/>
      <c r="G81" s="3"/>
      <c r="H81" s="3"/>
    </row>
    <row r="82" spans="3:8" ht="15">
      <c r="C82" s="3">
        <v>9</v>
      </c>
      <c r="D82" s="3" t="s">
        <v>52</v>
      </c>
      <c r="E82" s="3"/>
      <c r="F82" s="3"/>
      <c r="G82" s="3"/>
      <c r="H82" s="3"/>
    </row>
    <row r="83" spans="3:8" ht="15">
      <c r="C83" s="8">
        <v>10</v>
      </c>
      <c r="D83" s="8" t="s">
        <v>105</v>
      </c>
      <c r="E83" s="8"/>
      <c r="F83" s="8"/>
      <c r="G83" s="8"/>
      <c r="H83" s="9">
        <f>H79+H57-H59</f>
        <v>8768.470000000001</v>
      </c>
    </row>
    <row r="84" ht="15.75" thickBot="1">
      <c r="E84" s="2" t="s">
        <v>54</v>
      </c>
    </row>
    <row r="85" spans="3:8" ht="15">
      <c r="C85" s="39" t="s">
        <v>49</v>
      </c>
      <c r="D85" s="40"/>
      <c r="E85" s="40"/>
      <c r="F85" s="40" t="s">
        <v>128</v>
      </c>
      <c r="G85" s="40"/>
      <c r="H85" s="41" t="s">
        <v>129</v>
      </c>
    </row>
    <row r="86" spans="3:8" ht="15">
      <c r="C86" s="42" t="s">
        <v>162</v>
      </c>
      <c r="D86" s="42" t="s">
        <v>165</v>
      </c>
      <c r="E86" s="42" t="s">
        <v>164</v>
      </c>
      <c r="F86" s="42" t="s">
        <v>132</v>
      </c>
      <c r="G86" s="42" t="s">
        <v>133</v>
      </c>
      <c r="H86" s="43" t="s">
        <v>163</v>
      </c>
    </row>
    <row r="87" spans="3:8" ht="15">
      <c r="C87" s="1" t="s">
        <v>161</v>
      </c>
      <c r="D87" s="3"/>
      <c r="E87" s="3">
        <v>353.58</v>
      </c>
      <c r="F87" s="3">
        <v>391.96</v>
      </c>
      <c r="G87" s="3">
        <v>335.41</v>
      </c>
      <c r="H87" s="3">
        <v>410.13</v>
      </c>
    </row>
    <row r="88" spans="3:8" ht="15">
      <c r="C88" s="1" t="s">
        <v>172</v>
      </c>
      <c r="D88" s="3"/>
      <c r="E88" s="3">
        <v>410.13</v>
      </c>
      <c r="F88" s="3">
        <v>391.96</v>
      </c>
      <c r="G88" s="3">
        <v>334.67</v>
      </c>
      <c r="H88" s="3">
        <v>467.41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P77"/>
  <sheetViews>
    <sheetView zoomScalePageLayoutView="0" workbookViewId="0" topLeftCell="A45">
      <selection activeCell="O36" sqref="O36"/>
    </sheetView>
  </sheetViews>
  <sheetFormatPr defaultColWidth="9.140625" defaultRowHeight="15"/>
  <cols>
    <col min="1" max="1" width="3.421875" style="2" customWidth="1"/>
    <col min="2" max="2" width="12.00390625" style="2" customWidth="1"/>
    <col min="3" max="4" width="13.7109375" style="2" customWidth="1"/>
    <col min="5" max="5" width="9.140625" style="2" customWidth="1"/>
    <col min="6" max="6" width="11.00390625" style="2" customWidth="1"/>
    <col min="7" max="7" width="9.140625" style="2" customWidth="1"/>
    <col min="8" max="8" width="10.8515625" style="2" customWidth="1"/>
    <col min="9" max="9" width="13.421875" style="2" customWidth="1"/>
    <col min="10" max="16" width="7.421875" style="2" customWidth="1"/>
    <col min="17" max="16384" width="9.140625" style="2" customWidth="1"/>
  </cols>
  <sheetData>
    <row r="1" ht="12.75" customHeight="1"/>
    <row r="2" spans="2:5" ht="15">
      <c r="B2" s="11" t="s">
        <v>56</v>
      </c>
      <c r="C2" s="11"/>
      <c r="D2" t="s">
        <v>173</v>
      </c>
      <c r="E2" s="2" t="s">
        <v>0</v>
      </c>
    </row>
    <row r="4" ht="1.5" customHeight="1"/>
    <row r="5" ht="15" hidden="1"/>
    <row r="6" spans="2:9" ht="15">
      <c r="B6" s="3"/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/>
    </row>
    <row r="7" spans="2:9" ht="15">
      <c r="B7" s="3"/>
      <c r="C7" s="3" t="s">
        <v>7</v>
      </c>
      <c r="D7" s="3"/>
      <c r="E7" s="3"/>
      <c r="F7" s="3" t="s">
        <v>8</v>
      </c>
      <c r="G7" s="3" t="s">
        <v>9</v>
      </c>
      <c r="H7" s="3" t="s">
        <v>10</v>
      </c>
      <c r="I7" s="3"/>
    </row>
    <row r="8" spans="2:9" ht="15">
      <c r="B8" s="1" t="s">
        <v>96</v>
      </c>
      <c r="C8" s="4">
        <v>80.64</v>
      </c>
      <c r="D8" s="4">
        <v>0</v>
      </c>
      <c r="E8" s="5">
        <v>22.8</v>
      </c>
      <c r="F8" s="3"/>
      <c r="G8" s="4">
        <v>22.8</v>
      </c>
      <c r="H8" s="5">
        <f>D8-E8+C8</f>
        <v>57.84</v>
      </c>
      <c r="I8" s="3"/>
    </row>
    <row r="9" spans="2:9" ht="15">
      <c r="B9" s="3" t="s">
        <v>12</v>
      </c>
      <c r="C9" s="4">
        <v>4154.42</v>
      </c>
      <c r="D9" s="4">
        <v>3707.55</v>
      </c>
      <c r="E9" s="5">
        <v>3896.68</v>
      </c>
      <c r="F9" s="3"/>
      <c r="G9" s="4">
        <v>3896.68</v>
      </c>
      <c r="H9" s="5">
        <f>D9-E9+C9</f>
        <v>3965.2900000000004</v>
      </c>
      <c r="I9" s="3"/>
    </row>
    <row r="10" spans="2:9" ht="15">
      <c r="B10" s="3" t="s">
        <v>13</v>
      </c>
      <c r="C10" s="3"/>
      <c r="D10" s="4">
        <f>SUM(D8:D9)</f>
        <v>3707.55</v>
      </c>
      <c r="E10" s="3"/>
      <c r="F10" s="3"/>
      <c r="G10" s="4">
        <f>SUM(G8:G9)</f>
        <v>3919.48</v>
      </c>
      <c r="H10" s="3"/>
      <c r="I10" s="3"/>
    </row>
    <row r="11" ht="15">
      <c r="B11" s="2" t="s">
        <v>14</v>
      </c>
    </row>
    <row r="12" ht="7.5" customHeight="1"/>
    <row r="13" ht="8.25" customHeight="1"/>
    <row r="14" spans="3:16" ht="15">
      <c r="C14" s="3"/>
      <c r="D14" s="3" t="s">
        <v>15</v>
      </c>
      <c r="E14" s="3"/>
      <c r="F14" s="3"/>
      <c r="G14" s="3"/>
      <c r="H14" s="3"/>
      <c r="I14" s="3" t="s">
        <v>16</v>
      </c>
      <c r="J14" s="12"/>
      <c r="K14" s="12"/>
      <c r="L14" s="12"/>
      <c r="M14" s="12"/>
      <c r="N14" s="12"/>
      <c r="O14" s="12"/>
      <c r="P14" s="12"/>
    </row>
    <row r="15" spans="3:16" ht="14.25" customHeight="1">
      <c r="C15" s="3">
        <v>5.76</v>
      </c>
      <c r="D15" s="1" t="s">
        <v>126</v>
      </c>
      <c r="E15" s="3"/>
      <c r="F15" s="3"/>
      <c r="G15" s="3"/>
      <c r="H15" s="3"/>
      <c r="I15" s="3"/>
      <c r="J15" s="12"/>
      <c r="K15" s="12"/>
      <c r="L15" s="12"/>
      <c r="M15" s="12"/>
      <c r="N15" s="12"/>
      <c r="O15" s="12"/>
      <c r="P15" s="12"/>
    </row>
    <row r="16" spans="3:16" ht="3.75" customHeight="1" hidden="1">
      <c r="C16" s="3"/>
      <c r="D16" s="3"/>
      <c r="E16" s="3"/>
      <c r="F16" s="3"/>
      <c r="G16" s="3"/>
      <c r="H16" s="3"/>
      <c r="I16" s="3"/>
      <c r="J16" s="12"/>
      <c r="K16" s="12"/>
      <c r="L16" s="12"/>
      <c r="M16" s="12"/>
      <c r="N16" s="12"/>
      <c r="O16" s="12"/>
      <c r="P16" s="12"/>
    </row>
    <row r="17" spans="3:16" ht="13.5" customHeight="1">
      <c r="C17" s="1"/>
      <c r="D17" s="1"/>
      <c r="E17" s="3"/>
      <c r="F17" s="3"/>
      <c r="G17" s="3"/>
      <c r="H17" s="3"/>
      <c r="I17" s="3"/>
      <c r="J17" s="12"/>
      <c r="K17" s="12"/>
      <c r="L17" s="12"/>
      <c r="M17" s="12"/>
      <c r="N17" s="12"/>
      <c r="O17" s="12"/>
      <c r="P17" s="12"/>
    </row>
    <row r="18" spans="3:16" ht="0.75" customHeight="1" hidden="1">
      <c r="C18" s="3"/>
      <c r="D18" s="3"/>
      <c r="E18" s="3"/>
      <c r="F18" s="3"/>
      <c r="G18" s="3"/>
      <c r="H18" s="3"/>
      <c r="I18" s="3"/>
      <c r="J18" s="12"/>
      <c r="K18" s="12"/>
      <c r="L18" s="12"/>
      <c r="M18" s="12"/>
      <c r="N18" s="12"/>
      <c r="O18" s="12"/>
      <c r="P18" s="12"/>
    </row>
    <row r="19" spans="3:16" ht="14.25" customHeight="1" thickBot="1">
      <c r="C19" s="3"/>
      <c r="D19" s="3"/>
      <c r="E19" s="3"/>
      <c r="F19" s="3"/>
      <c r="G19" s="3"/>
      <c r="H19" s="3"/>
      <c r="I19" s="3"/>
      <c r="J19" s="12"/>
      <c r="K19" s="12"/>
      <c r="L19" s="12"/>
      <c r="M19" s="12"/>
      <c r="N19" s="12"/>
      <c r="O19" s="12"/>
      <c r="P19" s="12"/>
    </row>
    <row r="20" spans="3:16" ht="0.75" customHeight="1" hidden="1">
      <c r="C20" s="3"/>
      <c r="D20" s="3"/>
      <c r="E20" s="3"/>
      <c r="F20" s="3"/>
      <c r="G20" s="3"/>
      <c r="H20" s="3"/>
      <c r="I20" s="3"/>
      <c r="J20" s="12"/>
      <c r="K20" s="12"/>
      <c r="L20" s="12"/>
      <c r="M20" s="12"/>
      <c r="N20" s="12"/>
      <c r="O20" s="12"/>
      <c r="P20" s="12"/>
    </row>
    <row r="21" spans="3:16" ht="15.75" thickBot="1">
      <c r="C21" s="3"/>
      <c r="D21" s="3"/>
      <c r="E21" s="3"/>
      <c r="F21" s="3"/>
      <c r="G21" s="25" t="s">
        <v>130</v>
      </c>
      <c r="H21" s="26" t="s">
        <v>131</v>
      </c>
      <c r="I21" s="3"/>
      <c r="J21" s="12"/>
      <c r="K21" s="12"/>
      <c r="L21" s="12"/>
      <c r="M21" s="12"/>
      <c r="N21" s="12"/>
      <c r="O21" s="12"/>
      <c r="P21" s="12"/>
    </row>
    <row r="22" spans="3:16" ht="15">
      <c r="C22" s="13" t="s">
        <v>121</v>
      </c>
      <c r="D22" s="14"/>
      <c r="E22" s="14"/>
      <c r="F22" s="4"/>
      <c r="G22" s="1">
        <v>347.8</v>
      </c>
      <c r="H22" s="3">
        <v>7.55</v>
      </c>
      <c r="I22" s="5">
        <f>G22*H22</f>
        <v>2625.89</v>
      </c>
      <c r="J22" s="12"/>
      <c r="K22" s="12"/>
      <c r="L22" s="12"/>
      <c r="M22" s="12"/>
      <c r="N22" s="12"/>
      <c r="O22" s="12"/>
      <c r="P22" s="12"/>
    </row>
    <row r="23" spans="3:16" ht="15">
      <c r="C23" s="13" t="s">
        <v>122</v>
      </c>
      <c r="D23" s="14"/>
      <c r="E23" s="14"/>
      <c r="F23" s="3"/>
      <c r="G23" s="3"/>
      <c r="H23" s="3"/>
      <c r="I23" s="3"/>
      <c r="J23" s="12"/>
      <c r="K23" s="12"/>
      <c r="L23" s="12"/>
      <c r="M23" s="12"/>
      <c r="N23" s="12"/>
      <c r="O23" s="12"/>
      <c r="P23" s="12"/>
    </row>
    <row r="24" spans="3:16" ht="2.25" customHeight="1" hidden="1">
      <c r="C24" s="13" t="s">
        <v>123</v>
      </c>
      <c r="D24" s="13" t="s">
        <v>124</v>
      </c>
      <c r="E24" s="14"/>
      <c r="F24" s="3"/>
      <c r="G24" s="3"/>
      <c r="H24" s="3"/>
      <c r="I24" s="3"/>
      <c r="J24" s="12"/>
      <c r="K24" s="12"/>
      <c r="L24" s="12"/>
      <c r="M24" s="12"/>
      <c r="N24" s="12"/>
      <c r="O24" s="12"/>
      <c r="P24" s="12"/>
    </row>
    <row r="25" spans="3:16" ht="14.25" customHeight="1">
      <c r="C25" s="13" t="s">
        <v>125</v>
      </c>
      <c r="D25" s="14"/>
      <c r="E25" s="14"/>
      <c r="F25" s="3"/>
      <c r="G25" s="3"/>
      <c r="H25" s="3"/>
      <c r="I25" s="3"/>
      <c r="J25" s="12"/>
      <c r="K25" s="12"/>
      <c r="L25" s="12"/>
      <c r="M25" s="12"/>
      <c r="N25" s="12"/>
      <c r="O25" s="12"/>
      <c r="P25" s="12"/>
    </row>
    <row r="26" spans="3:16" ht="15" hidden="1">
      <c r="C26" s="3"/>
      <c r="D26" s="3"/>
      <c r="E26" s="3"/>
      <c r="F26" s="3"/>
      <c r="G26" s="3"/>
      <c r="H26" s="3"/>
      <c r="I26" s="3"/>
      <c r="J26" s="12"/>
      <c r="K26" s="12"/>
      <c r="L26" s="12"/>
      <c r="M26" s="12"/>
      <c r="N26" s="12"/>
      <c r="O26" s="12"/>
      <c r="P26" s="12"/>
    </row>
    <row r="27" spans="3:16" ht="0.75" customHeight="1" hidden="1">
      <c r="C27" s="3"/>
      <c r="D27" s="3"/>
      <c r="E27" s="3"/>
      <c r="F27" s="3"/>
      <c r="G27" s="3"/>
      <c r="H27" s="3"/>
      <c r="I27" s="3"/>
      <c r="J27" s="12"/>
      <c r="K27" s="12"/>
      <c r="L27" s="12"/>
      <c r="M27" s="12"/>
      <c r="N27" s="12"/>
      <c r="O27" s="12"/>
      <c r="P27" s="12"/>
    </row>
    <row r="28" spans="3:16" ht="3.75" customHeight="1" hidden="1">
      <c r="C28" s="3"/>
      <c r="D28" s="3"/>
      <c r="E28" s="3"/>
      <c r="F28" s="3"/>
      <c r="G28" s="3"/>
      <c r="H28" s="3"/>
      <c r="I28" s="3"/>
      <c r="J28" s="12"/>
      <c r="K28" s="12"/>
      <c r="L28" s="12"/>
      <c r="M28" s="12"/>
      <c r="N28" s="12"/>
      <c r="O28" s="12"/>
      <c r="P28" s="12"/>
    </row>
    <row r="29" spans="3:16" ht="15" hidden="1">
      <c r="C29" s="3"/>
      <c r="D29" s="3"/>
      <c r="E29" s="3"/>
      <c r="F29" s="3"/>
      <c r="G29" s="3"/>
      <c r="H29" s="3"/>
      <c r="I29" s="3"/>
      <c r="J29" s="12"/>
      <c r="K29" s="12"/>
      <c r="L29" s="12"/>
      <c r="M29" s="12"/>
      <c r="N29" s="12"/>
      <c r="O29" s="12"/>
      <c r="P29" s="12"/>
    </row>
    <row r="30" spans="3:16" ht="0.75" customHeight="1" hidden="1">
      <c r="C30" s="3"/>
      <c r="D30" s="3"/>
      <c r="E30" s="3"/>
      <c r="F30" s="3"/>
      <c r="G30" s="3"/>
      <c r="H30" s="3"/>
      <c r="I30" s="3"/>
      <c r="J30" s="12"/>
      <c r="K30" s="12"/>
      <c r="L30" s="12"/>
      <c r="M30" s="12"/>
      <c r="N30" s="12"/>
      <c r="O30" s="12"/>
      <c r="P30" s="12"/>
    </row>
    <row r="31" spans="3:16" ht="15" hidden="1">
      <c r="C31" s="3"/>
      <c r="D31" s="3"/>
      <c r="E31" s="3"/>
      <c r="F31" s="3"/>
      <c r="G31" s="3"/>
      <c r="H31" s="3"/>
      <c r="I31" s="3"/>
      <c r="J31" s="12"/>
      <c r="K31" s="12"/>
      <c r="L31" s="12"/>
      <c r="M31" s="12"/>
      <c r="N31" s="12"/>
      <c r="O31" s="12"/>
      <c r="P31" s="12"/>
    </row>
    <row r="32" spans="3:16" ht="15" hidden="1">
      <c r="C32" s="3"/>
      <c r="D32" s="3"/>
      <c r="E32" s="3"/>
      <c r="F32" s="3"/>
      <c r="G32" s="3"/>
      <c r="H32" s="3"/>
      <c r="I32" s="3"/>
      <c r="J32" s="12"/>
      <c r="K32" s="12"/>
      <c r="L32" s="12"/>
      <c r="M32" s="12"/>
      <c r="N32" s="12"/>
      <c r="O32" s="12"/>
      <c r="P32" s="12"/>
    </row>
    <row r="33" spans="3:16" ht="15">
      <c r="C33" s="3"/>
      <c r="D33" s="3"/>
      <c r="E33" s="3"/>
      <c r="F33" s="3"/>
      <c r="G33" s="8"/>
      <c r="H33" s="8"/>
      <c r="I33" s="9"/>
      <c r="J33" s="12"/>
      <c r="K33" s="12"/>
      <c r="L33" s="12"/>
      <c r="M33" s="12"/>
      <c r="N33" s="12"/>
      <c r="O33" s="12"/>
      <c r="P33" s="12"/>
    </row>
    <row r="34" spans="3:16" ht="15">
      <c r="C34" s="3"/>
      <c r="D34" s="3"/>
      <c r="E34" s="3"/>
      <c r="F34" s="3"/>
      <c r="G34" s="3"/>
      <c r="H34" s="1" t="s">
        <v>24</v>
      </c>
      <c r="I34" s="24">
        <f>SUM(I17:I33)</f>
        <v>2625.89</v>
      </c>
      <c r="J34" s="12"/>
      <c r="K34" s="12"/>
      <c r="L34" s="12"/>
      <c r="M34" s="12"/>
      <c r="N34" s="12"/>
      <c r="O34" s="12"/>
      <c r="P34" s="12"/>
    </row>
    <row r="36" ht="2.25" customHeight="1"/>
    <row r="37" ht="15" hidden="1"/>
    <row r="38" ht="15" hidden="1"/>
    <row r="39" spans="3:7" ht="15">
      <c r="C39" s="11"/>
      <c r="D39" s="11"/>
      <c r="E39" s="11"/>
      <c r="F39" s="11"/>
      <c r="G39" s="11"/>
    </row>
    <row r="40" spans="3:8" ht="15.75">
      <c r="C40" s="44" t="s">
        <v>35</v>
      </c>
      <c r="D40" s="44" t="s">
        <v>166</v>
      </c>
      <c r="E40" s="44"/>
      <c r="F40" s="44" t="s">
        <v>66</v>
      </c>
      <c r="G40" s="45"/>
      <c r="H40" s="11"/>
    </row>
    <row r="41" spans="3:7" ht="15.75">
      <c r="C41" s="46">
        <v>347.8</v>
      </c>
      <c r="D41" s="45"/>
      <c r="E41" s="45"/>
      <c r="F41" s="45" t="s">
        <v>173</v>
      </c>
      <c r="G41" s="45"/>
    </row>
    <row r="42" spans="3:8" ht="15">
      <c r="C42" s="3" t="s">
        <v>38</v>
      </c>
      <c r="D42" s="3" t="s">
        <v>39</v>
      </c>
      <c r="E42" s="3"/>
      <c r="F42" s="3"/>
      <c r="G42" s="1" t="s">
        <v>131</v>
      </c>
      <c r="H42" s="3" t="s">
        <v>41</v>
      </c>
    </row>
    <row r="43" spans="3:8" ht="18.75">
      <c r="C43" s="30">
        <v>1</v>
      </c>
      <c r="D43" s="31" t="s">
        <v>98</v>
      </c>
      <c r="E43" s="30"/>
      <c r="F43" s="30"/>
      <c r="G43" s="3"/>
      <c r="H43" s="4">
        <v>3707.55</v>
      </c>
    </row>
    <row r="44" spans="3:8" ht="15">
      <c r="C44" s="3"/>
      <c r="D44" s="3"/>
      <c r="E44" s="3"/>
      <c r="F44" s="3"/>
      <c r="G44" s="3"/>
      <c r="H44" s="3"/>
    </row>
    <row r="45" spans="3:8" ht="18.75">
      <c r="C45" s="30">
        <v>2</v>
      </c>
      <c r="D45" s="31" t="s">
        <v>3</v>
      </c>
      <c r="E45" s="30"/>
      <c r="F45" s="30"/>
      <c r="G45" s="32"/>
      <c r="H45" s="5">
        <f>G10+I45</f>
        <v>3919.48</v>
      </c>
    </row>
    <row r="46" spans="3:8" ht="15">
      <c r="C46" s="3"/>
      <c r="D46" s="3"/>
      <c r="E46" s="3"/>
      <c r="F46" s="3"/>
      <c r="G46" s="3"/>
      <c r="H46" s="3"/>
    </row>
    <row r="47" spans="3:9" ht="18.75">
      <c r="C47" s="31">
        <v>3</v>
      </c>
      <c r="D47" s="31" t="s">
        <v>45</v>
      </c>
      <c r="E47" s="31"/>
      <c r="F47" s="31"/>
      <c r="G47" s="31"/>
      <c r="H47" s="9">
        <f>I34+I47</f>
        <v>2625.89</v>
      </c>
      <c r="I47" s="10"/>
    </row>
    <row r="48" spans="3:8" ht="15">
      <c r="C48" s="1"/>
      <c r="D48" s="34" t="s">
        <v>121</v>
      </c>
      <c r="E48" s="34"/>
      <c r="F48" s="34"/>
      <c r="G48" s="19">
        <v>7.55</v>
      </c>
      <c r="H48" s="24">
        <f>C41*G48</f>
        <v>2625.89</v>
      </c>
    </row>
    <row r="49" spans="3:8" ht="15">
      <c r="C49" s="1"/>
      <c r="D49" s="34" t="s">
        <v>122</v>
      </c>
      <c r="E49" s="34"/>
      <c r="F49" s="34"/>
      <c r="G49" s="17"/>
      <c r="H49" s="5"/>
    </row>
    <row r="50" spans="3:10" ht="15">
      <c r="C50" s="3"/>
      <c r="D50" s="34" t="s">
        <v>123</v>
      </c>
      <c r="E50" s="34" t="s">
        <v>124</v>
      </c>
      <c r="F50" s="34"/>
      <c r="G50" s="17" t="s">
        <v>148</v>
      </c>
      <c r="H50" s="3"/>
      <c r="J50" s="18"/>
    </row>
    <row r="51" spans="3:15" ht="15">
      <c r="C51" s="3"/>
      <c r="D51" s="34" t="s">
        <v>125</v>
      </c>
      <c r="E51" s="34"/>
      <c r="F51" s="34"/>
      <c r="G51" s="17" t="s">
        <v>149</v>
      </c>
      <c r="H51" s="5"/>
      <c r="O51" s="2">
        <v>0</v>
      </c>
    </row>
    <row r="52" spans="3:8" ht="15">
      <c r="C52" s="3"/>
      <c r="D52" s="13" t="s">
        <v>139</v>
      </c>
      <c r="E52" s="13"/>
      <c r="F52" s="13"/>
      <c r="G52" s="35">
        <v>2.22</v>
      </c>
      <c r="H52" s="5">
        <f>C41*G52</f>
        <v>772.1160000000001</v>
      </c>
    </row>
    <row r="53" spans="3:9" ht="15">
      <c r="C53" s="3"/>
      <c r="D53" s="13" t="s">
        <v>140</v>
      </c>
      <c r="E53" s="13"/>
      <c r="F53" s="13"/>
      <c r="G53" s="35"/>
      <c r="H53" s="5"/>
      <c r="I53" s="36"/>
    </row>
    <row r="54" spans="3:8" ht="15">
      <c r="C54" s="3"/>
      <c r="D54" s="13" t="s">
        <v>141</v>
      </c>
      <c r="E54" s="13"/>
      <c r="F54" s="13"/>
      <c r="G54" s="35">
        <v>0.69</v>
      </c>
      <c r="H54" s="5">
        <f>C41*G54</f>
        <v>239.982</v>
      </c>
    </row>
    <row r="55" spans="3:8" ht="15">
      <c r="C55" s="3"/>
      <c r="D55" s="13" t="s">
        <v>142</v>
      </c>
      <c r="E55" s="13"/>
      <c r="F55" s="13"/>
      <c r="G55" s="35"/>
      <c r="H55" s="5"/>
    </row>
    <row r="56" spans="3:8" ht="15">
      <c r="C56" s="3"/>
      <c r="D56" s="13" t="s">
        <v>143</v>
      </c>
      <c r="E56" s="13"/>
      <c r="F56" s="13"/>
      <c r="G56" s="35">
        <v>3.68</v>
      </c>
      <c r="H56" s="5">
        <f>C41*G56</f>
        <v>1279.904</v>
      </c>
    </row>
    <row r="57" spans="3:8" ht="15">
      <c r="C57" s="3"/>
      <c r="D57" s="13" t="s">
        <v>144</v>
      </c>
      <c r="E57" s="13"/>
      <c r="F57" s="13" t="s">
        <v>145</v>
      </c>
      <c r="G57" s="35"/>
      <c r="H57" s="5"/>
    </row>
    <row r="58" spans="3:8" ht="15">
      <c r="C58" s="3"/>
      <c r="D58" s="13" t="s">
        <v>141</v>
      </c>
      <c r="E58" s="13"/>
      <c r="F58" s="13"/>
      <c r="G58" s="35">
        <v>0.57</v>
      </c>
      <c r="H58" s="5">
        <f>C41*G58</f>
        <v>198.24599999999998</v>
      </c>
    </row>
    <row r="59" spans="3:8" ht="15">
      <c r="C59" s="3"/>
      <c r="D59" s="13" t="s">
        <v>146</v>
      </c>
      <c r="E59" s="13"/>
      <c r="F59" s="13"/>
      <c r="G59" s="35"/>
      <c r="H59" s="5"/>
    </row>
    <row r="60" spans="3:8" ht="15">
      <c r="C60" s="3"/>
      <c r="D60" s="13" t="s">
        <v>147</v>
      </c>
      <c r="E60" s="13"/>
      <c r="F60" s="13"/>
      <c r="G60" s="35">
        <v>0.39</v>
      </c>
      <c r="H60" s="5">
        <f>C41*G60</f>
        <v>135.642</v>
      </c>
    </row>
    <row r="61" spans="3:8" ht="15">
      <c r="C61" s="15"/>
      <c r="D61" s="16" t="s">
        <v>46</v>
      </c>
      <c r="E61" s="15"/>
      <c r="F61" s="27" t="s">
        <v>132</v>
      </c>
      <c r="G61" s="20">
        <v>3.11</v>
      </c>
      <c r="H61" s="24">
        <f>C41*G61</f>
        <v>1081.658</v>
      </c>
    </row>
    <row r="62" spans="3:8" ht="15">
      <c r="C62" s="15"/>
      <c r="D62" s="27"/>
      <c r="E62" s="15"/>
      <c r="F62" s="27" t="s">
        <v>133</v>
      </c>
      <c r="G62" s="3"/>
      <c r="H62" s="24">
        <f>H45-H48</f>
        <v>1293.5900000000001</v>
      </c>
    </row>
    <row r="63" spans="3:8" ht="15.75">
      <c r="C63" s="28" t="s">
        <v>134</v>
      </c>
      <c r="D63" s="28"/>
      <c r="E63" s="28"/>
      <c r="F63" s="28"/>
      <c r="G63" s="29"/>
      <c r="H63" s="29"/>
    </row>
    <row r="64" spans="3:8" ht="15">
      <c r="C64" s="1"/>
      <c r="D64" s="1"/>
      <c r="E64" s="3"/>
      <c r="F64" s="3"/>
      <c r="G64" s="3"/>
      <c r="H64" s="3"/>
    </row>
    <row r="65" spans="3:8" ht="15">
      <c r="C65" s="3"/>
      <c r="D65" s="3"/>
      <c r="E65" s="3"/>
      <c r="F65" s="3"/>
      <c r="G65" s="3"/>
      <c r="H65" s="3"/>
    </row>
    <row r="66" spans="3:8" ht="15">
      <c r="C66" s="16" t="s">
        <v>127</v>
      </c>
      <c r="D66" s="16" t="s">
        <v>49</v>
      </c>
      <c r="E66" s="15"/>
      <c r="F66" s="15"/>
      <c r="G66" s="20">
        <v>1.5</v>
      </c>
      <c r="H66" s="2">
        <v>5793.72</v>
      </c>
    </row>
    <row r="67" spans="3:8" ht="15">
      <c r="C67" s="3"/>
      <c r="D67" s="8" t="s">
        <v>106</v>
      </c>
      <c r="E67" s="3"/>
      <c r="F67" s="3"/>
      <c r="G67" s="3"/>
      <c r="H67" s="4">
        <v>8768.47</v>
      </c>
    </row>
    <row r="68" spans="3:8" ht="15">
      <c r="C68" s="3">
        <v>8</v>
      </c>
      <c r="D68" s="3" t="s">
        <v>51</v>
      </c>
      <c r="E68" s="3"/>
      <c r="F68" s="3"/>
      <c r="G68" s="3"/>
      <c r="H68" s="3"/>
    </row>
    <row r="69" spans="3:8" ht="15">
      <c r="C69" s="3"/>
      <c r="D69" s="3"/>
      <c r="E69" s="3"/>
      <c r="F69" s="3"/>
      <c r="G69" s="3"/>
      <c r="H69" s="3"/>
    </row>
    <row r="70" spans="3:8" ht="15">
      <c r="C70" s="3">
        <v>9</v>
      </c>
      <c r="D70" s="3" t="s">
        <v>52</v>
      </c>
      <c r="E70" s="3"/>
      <c r="F70" s="3"/>
      <c r="G70" s="3"/>
      <c r="H70" s="3"/>
    </row>
    <row r="71" spans="3:8" ht="15">
      <c r="C71" s="8">
        <v>10</v>
      </c>
      <c r="D71" s="8" t="s">
        <v>105</v>
      </c>
      <c r="E71" s="8"/>
      <c r="F71" s="8"/>
      <c r="G71" s="8"/>
      <c r="H71" s="9">
        <f>H67+H45-H47</f>
        <v>10062.06</v>
      </c>
    </row>
    <row r="72" ht="15.75" thickBot="1">
      <c r="E72" s="2" t="s">
        <v>54</v>
      </c>
    </row>
    <row r="73" spans="3:8" ht="15">
      <c r="C73" s="39" t="s">
        <v>49</v>
      </c>
      <c r="D73" s="40"/>
      <c r="E73" s="40"/>
      <c r="F73" s="40" t="s">
        <v>128</v>
      </c>
      <c r="G73" s="40"/>
      <c r="H73" s="41" t="s">
        <v>129</v>
      </c>
    </row>
    <row r="74" spans="3:8" ht="15">
      <c r="C74" s="42" t="s">
        <v>162</v>
      </c>
      <c r="D74" s="42" t="s">
        <v>165</v>
      </c>
      <c r="E74" s="42" t="s">
        <v>164</v>
      </c>
      <c r="F74" s="42" t="s">
        <v>132</v>
      </c>
      <c r="G74" s="42" t="s">
        <v>133</v>
      </c>
      <c r="H74" s="43" t="s">
        <v>163</v>
      </c>
    </row>
    <row r="75" spans="3:8" ht="15">
      <c r="C75" s="1" t="s">
        <v>161</v>
      </c>
      <c r="D75" s="3"/>
      <c r="E75" s="3">
        <v>353.58</v>
      </c>
      <c r="F75" s="3">
        <v>391.96</v>
      </c>
      <c r="G75" s="3">
        <v>335.41</v>
      </c>
      <c r="H75" s="3">
        <v>410.13</v>
      </c>
    </row>
    <row r="76" spans="3:8" ht="15">
      <c r="C76" s="1" t="s">
        <v>172</v>
      </c>
      <c r="D76" s="3"/>
      <c r="E76" s="3">
        <v>410.13</v>
      </c>
      <c r="F76" s="3">
        <v>391.96</v>
      </c>
      <c r="G76" s="3">
        <v>334.67</v>
      </c>
      <c r="H76" s="3">
        <v>467.41</v>
      </c>
    </row>
    <row r="77" spans="3:8" ht="15">
      <c r="C77" s="1" t="s">
        <v>174</v>
      </c>
      <c r="D77" s="3"/>
      <c r="E77" s="3">
        <v>467.41</v>
      </c>
      <c r="F77" s="3">
        <v>391.95</v>
      </c>
      <c r="G77" s="3">
        <v>451.08</v>
      </c>
      <c r="H77" s="3">
        <f>F77-G77+E77</f>
        <v>408.28000000000003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P78"/>
  <sheetViews>
    <sheetView zoomScalePageLayoutView="0" workbookViewId="0" topLeftCell="A48">
      <selection activeCell="O36" sqref="O36"/>
    </sheetView>
  </sheetViews>
  <sheetFormatPr defaultColWidth="9.140625" defaultRowHeight="15"/>
  <cols>
    <col min="1" max="1" width="3.421875" style="2" customWidth="1"/>
    <col min="2" max="2" width="12.00390625" style="2" customWidth="1"/>
    <col min="3" max="4" width="13.7109375" style="2" customWidth="1"/>
    <col min="5" max="5" width="9.140625" style="2" customWidth="1"/>
    <col min="6" max="6" width="11.00390625" style="2" customWidth="1"/>
    <col min="7" max="7" width="9.140625" style="2" customWidth="1"/>
    <col min="8" max="8" width="10.8515625" style="2" customWidth="1"/>
    <col min="9" max="9" width="13.421875" style="2" customWidth="1"/>
    <col min="10" max="16" width="7.421875" style="2" customWidth="1"/>
    <col min="17" max="16384" width="9.140625" style="2" customWidth="1"/>
  </cols>
  <sheetData>
    <row r="1" ht="12.75" customHeight="1"/>
    <row r="2" spans="2:7" ht="15">
      <c r="B2" s="11" t="s">
        <v>56</v>
      </c>
      <c r="C2" s="11"/>
      <c r="D2" s="11" t="s">
        <v>175</v>
      </c>
      <c r="E2" s="11" t="s">
        <v>0</v>
      </c>
      <c r="F2" s="11"/>
      <c r="G2" s="11"/>
    </row>
    <row r="4" ht="1.5" customHeight="1"/>
    <row r="5" ht="15" hidden="1"/>
    <row r="6" spans="2:9" ht="15">
      <c r="B6" s="3"/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8" t="s">
        <v>6</v>
      </c>
      <c r="I6" s="8"/>
    </row>
    <row r="7" spans="2:9" ht="15">
      <c r="B7" s="3"/>
      <c r="C7" s="8" t="s">
        <v>7</v>
      </c>
      <c r="D7" s="8"/>
      <c r="E7" s="8"/>
      <c r="F7" s="8" t="s">
        <v>8</v>
      </c>
      <c r="G7" s="8" t="s">
        <v>9</v>
      </c>
      <c r="H7" s="8" t="s">
        <v>10</v>
      </c>
      <c r="I7" s="8"/>
    </row>
    <row r="8" spans="2:9" ht="15">
      <c r="B8" s="1" t="s">
        <v>96</v>
      </c>
      <c r="C8" s="4">
        <v>57.84</v>
      </c>
      <c r="D8" s="4">
        <v>0</v>
      </c>
      <c r="E8" s="5">
        <v>9.56</v>
      </c>
      <c r="F8" s="3"/>
      <c r="G8" s="4">
        <v>9.56</v>
      </c>
      <c r="H8" s="5">
        <f>D8-E8+C8</f>
        <v>48.28</v>
      </c>
      <c r="I8" s="3"/>
    </row>
    <row r="9" spans="2:9" ht="15">
      <c r="B9" s="3" t="s">
        <v>12</v>
      </c>
      <c r="C9" s="4">
        <v>3965.29</v>
      </c>
      <c r="D9" s="4">
        <v>3707.55</v>
      </c>
      <c r="E9" s="5">
        <v>3707.55</v>
      </c>
      <c r="F9" s="3"/>
      <c r="G9" s="4">
        <v>3707.55</v>
      </c>
      <c r="H9" s="5">
        <v>3877.47</v>
      </c>
      <c r="I9" s="3"/>
    </row>
    <row r="10" spans="2:9" ht="15">
      <c r="B10" s="3" t="s">
        <v>13</v>
      </c>
      <c r="C10" s="3"/>
      <c r="D10" s="4">
        <f>SUM(D8:D9)</f>
        <v>3707.55</v>
      </c>
      <c r="E10" s="3"/>
      <c r="F10" s="3"/>
      <c r="G10" s="4">
        <f>SUM(G8:G9)</f>
        <v>3717.11</v>
      </c>
      <c r="H10" s="3"/>
      <c r="I10" s="3"/>
    </row>
    <row r="11" ht="15">
      <c r="B11" s="2" t="s">
        <v>14</v>
      </c>
    </row>
    <row r="12" ht="7.5" customHeight="1"/>
    <row r="13" ht="8.25" customHeight="1"/>
    <row r="14" spans="3:16" ht="15">
      <c r="C14" s="54" t="s">
        <v>162</v>
      </c>
      <c r="D14" s="536" t="s">
        <v>180</v>
      </c>
      <c r="E14" s="537"/>
      <c r="F14" s="8"/>
      <c r="G14" s="8"/>
      <c r="H14" s="8"/>
      <c r="I14" s="8" t="s">
        <v>16</v>
      </c>
      <c r="J14" s="12"/>
      <c r="K14" s="12"/>
      <c r="L14" s="12"/>
      <c r="M14" s="12"/>
      <c r="N14" s="12"/>
      <c r="O14" s="12"/>
      <c r="P14" s="12"/>
    </row>
    <row r="15" spans="3:16" ht="14.25" customHeight="1">
      <c r="C15" s="55"/>
      <c r="D15" s="538"/>
      <c r="E15" s="539"/>
      <c r="F15" s="8"/>
      <c r="G15" s="8"/>
      <c r="H15" s="8" t="s">
        <v>181</v>
      </c>
      <c r="I15" s="8"/>
      <c r="J15" s="12"/>
      <c r="K15" s="12"/>
      <c r="L15" s="12"/>
      <c r="M15" s="12"/>
      <c r="N15" s="12"/>
      <c r="O15" s="12"/>
      <c r="P15" s="12"/>
    </row>
    <row r="16" spans="3:16" ht="3.75" customHeight="1" hidden="1">
      <c r="C16" s="53"/>
      <c r="D16" s="3"/>
      <c r="E16" s="3"/>
      <c r="F16" s="3"/>
      <c r="G16" s="3"/>
      <c r="H16" s="3"/>
      <c r="I16" s="3"/>
      <c r="J16" s="12"/>
      <c r="K16" s="12"/>
      <c r="L16" s="12"/>
      <c r="M16" s="12"/>
      <c r="N16" s="12"/>
      <c r="O16" s="12"/>
      <c r="P16" s="12"/>
    </row>
    <row r="17" spans="3:16" ht="13.5" customHeight="1">
      <c r="C17" s="1"/>
      <c r="D17" s="1"/>
      <c r="E17" s="3"/>
      <c r="F17" s="3"/>
      <c r="G17" s="3"/>
      <c r="H17" s="3"/>
      <c r="I17" s="3"/>
      <c r="J17" s="12"/>
      <c r="K17" s="12"/>
      <c r="L17" s="12"/>
      <c r="M17" s="12"/>
      <c r="N17" s="12"/>
      <c r="O17" s="12"/>
      <c r="P17" s="12"/>
    </row>
    <row r="18" spans="3:16" ht="0.75" customHeight="1" hidden="1">
      <c r="C18" s="3"/>
      <c r="D18" s="3"/>
      <c r="E18" s="3"/>
      <c r="F18" s="3"/>
      <c r="G18" s="3"/>
      <c r="H18" s="3"/>
      <c r="I18" s="3"/>
      <c r="J18" s="12"/>
      <c r="K18" s="12"/>
      <c r="L18" s="12"/>
      <c r="M18" s="12"/>
      <c r="N18" s="12"/>
      <c r="O18" s="12"/>
      <c r="P18" s="12"/>
    </row>
    <row r="19" spans="3:16" ht="14.25" customHeight="1" thickBot="1">
      <c r="C19" s="3"/>
      <c r="D19" s="3"/>
      <c r="E19" s="3"/>
      <c r="F19" s="3"/>
      <c r="G19" s="3"/>
      <c r="H19" s="3"/>
      <c r="I19" s="3"/>
      <c r="J19" s="12"/>
      <c r="K19" s="12"/>
      <c r="L19" s="12"/>
      <c r="M19" s="12"/>
      <c r="N19" s="12"/>
      <c r="O19" s="12"/>
      <c r="P19" s="12"/>
    </row>
    <row r="20" spans="3:16" ht="0.75" customHeight="1" hidden="1">
      <c r="C20" s="3"/>
      <c r="D20" s="3"/>
      <c r="E20" s="3"/>
      <c r="F20" s="3"/>
      <c r="G20" s="3"/>
      <c r="H20" s="3"/>
      <c r="I20" s="3"/>
      <c r="J20" s="12"/>
      <c r="K20" s="12"/>
      <c r="L20" s="12"/>
      <c r="M20" s="12"/>
      <c r="N20" s="12"/>
      <c r="O20" s="12"/>
      <c r="P20" s="12"/>
    </row>
    <row r="21" spans="3:16" ht="15.75" thickBot="1">
      <c r="C21" s="3"/>
      <c r="D21" s="3"/>
      <c r="E21" s="3"/>
      <c r="F21" s="3"/>
      <c r="G21" s="25" t="s">
        <v>130</v>
      </c>
      <c r="H21" s="26" t="s">
        <v>131</v>
      </c>
      <c r="I21" s="3"/>
      <c r="J21" s="12"/>
      <c r="K21" s="12"/>
      <c r="L21" s="12"/>
      <c r="M21" s="12"/>
      <c r="N21" s="12"/>
      <c r="O21" s="12"/>
      <c r="P21" s="12"/>
    </row>
    <row r="22" spans="3:16" ht="15">
      <c r="C22" s="13" t="s">
        <v>121</v>
      </c>
      <c r="D22" s="14"/>
      <c r="E22" s="14"/>
      <c r="F22" s="4"/>
      <c r="G22" s="1">
        <v>347.8</v>
      </c>
      <c r="H22" s="3">
        <v>7.55</v>
      </c>
      <c r="I22" s="5">
        <f>G22*H22</f>
        <v>2625.89</v>
      </c>
      <c r="J22" s="12"/>
      <c r="K22" s="12"/>
      <c r="L22" s="12"/>
      <c r="M22" s="12"/>
      <c r="N22" s="12"/>
      <c r="O22" s="12"/>
      <c r="P22" s="12"/>
    </row>
    <row r="23" spans="3:16" ht="15">
      <c r="C23" s="13" t="s">
        <v>122</v>
      </c>
      <c r="D23" s="14"/>
      <c r="E23" s="14"/>
      <c r="F23" s="3"/>
      <c r="G23" s="3"/>
      <c r="H23" s="3"/>
      <c r="I23" s="3"/>
      <c r="J23" s="12"/>
      <c r="K23" s="12"/>
      <c r="L23" s="12"/>
      <c r="M23" s="12"/>
      <c r="N23" s="12"/>
      <c r="O23" s="12"/>
      <c r="P23" s="12"/>
    </row>
    <row r="24" spans="3:16" ht="2.25" customHeight="1" hidden="1">
      <c r="C24" s="13" t="s">
        <v>123</v>
      </c>
      <c r="D24" s="13" t="s">
        <v>124</v>
      </c>
      <c r="E24" s="14"/>
      <c r="F24" s="3"/>
      <c r="G24" s="3"/>
      <c r="H24" s="3"/>
      <c r="I24" s="3"/>
      <c r="J24" s="12"/>
      <c r="K24" s="12"/>
      <c r="L24" s="12"/>
      <c r="M24" s="12"/>
      <c r="N24" s="12"/>
      <c r="O24" s="12"/>
      <c r="P24" s="12"/>
    </row>
    <row r="25" spans="3:16" ht="14.25" customHeight="1">
      <c r="C25" s="13" t="s">
        <v>125</v>
      </c>
      <c r="D25" s="14"/>
      <c r="E25" s="14"/>
      <c r="F25" s="3"/>
      <c r="G25" s="3"/>
      <c r="H25" s="3"/>
      <c r="I25" s="3"/>
      <c r="J25" s="12"/>
      <c r="K25" s="12"/>
      <c r="L25" s="12"/>
      <c r="M25" s="12"/>
      <c r="N25" s="12"/>
      <c r="O25" s="12"/>
      <c r="P25" s="12"/>
    </row>
    <row r="26" spans="3:16" ht="15" hidden="1">
      <c r="C26" s="3"/>
      <c r="D26" s="3"/>
      <c r="E26" s="3"/>
      <c r="F26" s="3"/>
      <c r="G26" s="3"/>
      <c r="H26" s="3"/>
      <c r="I26" s="3"/>
      <c r="J26" s="12"/>
      <c r="K26" s="12"/>
      <c r="L26" s="12"/>
      <c r="M26" s="12"/>
      <c r="N26" s="12"/>
      <c r="O26" s="12"/>
      <c r="P26" s="12"/>
    </row>
    <row r="27" spans="3:16" ht="0.75" customHeight="1" hidden="1">
      <c r="C27" s="3"/>
      <c r="D27" s="3"/>
      <c r="E27" s="3"/>
      <c r="F27" s="3"/>
      <c r="G27" s="3"/>
      <c r="H27" s="3"/>
      <c r="I27" s="3"/>
      <c r="J27" s="12"/>
      <c r="K27" s="12"/>
      <c r="L27" s="12"/>
      <c r="M27" s="12"/>
      <c r="N27" s="12"/>
      <c r="O27" s="12"/>
      <c r="P27" s="12"/>
    </row>
    <row r="28" spans="3:16" ht="3.75" customHeight="1" hidden="1">
      <c r="C28" s="3"/>
      <c r="D28" s="3"/>
      <c r="E28" s="3"/>
      <c r="F28" s="3"/>
      <c r="G28" s="3"/>
      <c r="H28" s="3"/>
      <c r="I28" s="3"/>
      <c r="J28" s="12"/>
      <c r="K28" s="12"/>
      <c r="L28" s="12"/>
      <c r="M28" s="12"/>
      <c r="N28" s="12"/>
      <c r="O28" s="12"/>
      <c r="P28" s="12"/>
    </row>
    <row r="29" spans="3:16" ht="15" hidden="1">
      <c r="C29" s="3"/>
      <c r="D29" s="3"/>
      <c r="E29" s="3"/>
      <c r="F29" s="3"/>
      <c r="G29" s="3"/>
      <c r="H29" s="3"/>
      <c r="I29" s="3"/>
      <c r="J29" s="12"/>
      <c r="K29" s="12"/>
      <c r="L29" s="12"/>
      <c r="M29" s="12"/>
      <c r="N29" s="12"/>
      <c r="O29" s="12"/>
      <c r="P29" s="12"/>
    </row>
    <row r="30" spans="3:16" ht="0.75" customHeight="1" hidden="1">
      <c r="C30" s="3"/>
      <c r="D30" s="3"/>
      <c r="E30" s="3"/>
      <c r="F30" s="3"/>
      <c r="G30" s="3"/>
      <c r="H30" s="3"/>
      <c r="I30" s="3"/>
      <c r="J30" s="12"/>
      <c r="K30" s="12"/>
      <c r="L30" s="12"/>
      <c r="M30" s="12"/>
      <c r="N30" s="12"/>
      <c r="O30" s="12"/>
      <c r="P30" s="12"/>
    </row>
    <row r="31" spans="3:16" ht="15" hidden="1">
      <c r="C31" s="3"/>
      <c r="D31" s="3"/>
      <c r="E31" s="3"/>
      <c r="F31" s="3"/>
      <c r="G31" s="3"/>
      <c r="H31" s="3"/>
      <c r="I31" s="3"/>
      <c r="J31" s="12"/>
      <c r="K31" s="12"/>
      <c r="L31" s="12"/>
      <c r="M31" s="12"/>
      <c r="N31" s="12"/>
      <c r="O31" s="12"/>
      <c r="P31" s="12"/>
    </row>
    <row r="32" spans="3:16" ht="15" hidden="1">
      <c r="C32" s="3"/>
      <c r="D32" s="3"/>
      <c r="E32" s="3"/>
      <c r="F32" s="3"/>
      <c r="G32" s="3"/>
      <c r="H32" s="3"/>
      <c r="I32" s="3"/>
      <c r="J32" s="12"/>
      <c r="K32" s="12"/>
      <c r="L32" s="12"/>
      <c r="M32" s="12"/>
      <c r="N32" s="12"/>
      <c r="O32" s="12"/>
      <c r="P32" s="12"/>
    </row>
    <row r="33" spans="3:16" ht="15">
      <c r="C33" s="3"/>
      <c r="D33" s="3"/>
      <c r="E33" s="3"/>
      <c r="F33" s="3"/>
      <c r="G33" s="8"/>
      <c r="H33" s="8"/>
      <c r="I33" s="9"/>
      <c r="J33" s="12"/>
      <c r="K33" s="12"/>
      <c r="L33" s="12"/>
      <c r="M33" s="12"/>
      <c r="N33" s="12"/>
      <c r="O33" s="12"/>
      <c r="P33" s="12"/>
    </row>
    <row r="34" spans="3:16" ht="15">
      <c r="C34" s="3"/>
      <c r="D34" s="3"/>
      <c r="E34" s="3"/>
      <c r="F34" s="3"/>
      <c r="G34" s="3"/>
      <c r="H34" s="1" t="s">
        <v>24</v>
      </c>
      <c r="I34" s="24">
        <f>SUM(I17:I33)</f>
        <v>2625.89</v>
      </c>
      <c r="J34" s="12"/>
      <c r="K34" s="12"/>
      <c r="L34" s="12"/>
      <c r="M34" s="12"/>
      <c r="N34" s="12"/>
      <c r="O34" s="12"/>
      <c r="P34" s="12"/>
    </row>
    <row r="36" ht="2.25" customHeight="1"/>
    <row r="37" ht="15" hidden="1"/>
    <row r="38" ht="15" hidden="1"/>
    <row r="39" spans="3:7" ht="15">
      <c r="C39" s="11"/>
      <c r="D39" s="11"/>
      <c r="E39" s="11"/>
      <c r="F39" s="11"/>
      <c r="G39" s="11"/>
    </row>
    <row r="40" spans="3:8" ht="18.75">
      <c r="C40" s="56" t="s">
        <v>35</v>
      </c>
      <c r="D40" s="56" t="s">
        <v>166</v>
      </c>
      <c r="E40" s="56"/>
      <c r="F40" s="56" t="s">
        <v>66</v>
      </c>
      <c r="G40" s="57"/>
      <c r="H40" s="11"/>
    </row>
    <row r="41" spans="3:8" ht="18.75">
      <c r="C41" s="58">
        <v>347.8</v>
      </c>
      <c r="D41" s="56"/>
      <c r="E41" s="56"/>
      <c r="F41" s="56" t="s">
        <v>175</v>
      </c>
      <c r="G41" s="56"/>
      <c r="H41" s="11"/>
    </row>
    <row r="42" spans="3:8" ht="15">
      <c r="C42" s="8" t="s">
        <v>38</v>
      </c>
      <c r="D42" s="8"/>
      <c r="E42" s="8"/>
      <c r="F42" s="8"/>
      <c r="G42" s="8" t="s">
        <v>131</v>
      </c>
      <c r="H42" s="8" t="s">
        <v>41</v>
      </c>
    </row>
    <row r="43" spans="3:8" ht="18.75">
      <c r="C43" s="47">
        <v>1</v>
      </c>
      <c r="D43" s="48" t="s">
        <v>177</v>
      </c>
      <c r="E43" s="49"/>
      <c r="F43" s="49"/>
      <c r="G43" s="8">
        <v>10.71</v>
      </c>
      <c r="H43" s="4">
        <v>3707.55</v>
      </c>
    </row>
    <row r="44" spans="3:8" ht="15">
      <c r="C44" s="3"/>
      <c r="D44" s="3"/>
      <c r="E44" s="3"/>
      <c r="F44" s="3"/>
      <c r="G44" s="3"/>
      <c r="H44" s="3"/>
    </row>
    <row r="45" spans="3:8" ht="18.75">
      <c r="C45" s="50">
        <v>2</v>
      </c>
      <c r="D45" s="51" t="s">
        <v>178</v>
      </c>
      <c r="E45" s="52"/>
      <c r="F45" s="52"/>
      <c r="G45" s="32"/>
      <c r="H45" s="5">
        <f>G10+I45</f>
        <v>3717.11</v>
      </c>
    </row>
    <row r="46" spans="3:8" ht="15">
      <c r="C46" s="3"/>
      <c r="D46" s="3"/>
      <c r="E46" s="3"/>
      <c r="F46" s="3"/>
      <c r="G46" s="3"/>
      <c r="H46" s="3"/>
    </row>
    <row r="47" spans="3:9" ht="18.75">
      <c r="C47" s="50">
        <v>4</v>
      </c>
      <c r="D47" s="51" t="s">
        <v>179</v>
      </c>
      <c r="E47" s="52"/>
      <c r="F47" s="52"/>
      <c r="G47" s="51"/>
      <c r="H47" s="9">
        <f>I34+I47</f>
        <v>2625.89</v>
      </c>
      <c r="I47" s="10"/>
    </row>
    <row r="48" spans="3:8" ht="15">
      <c r="C48" s="1"/>
      <c r="D48" s="34" t="s">
        <v>121</v>
      </c>
      <c r="E48" s="34"/>
      <c r="F48" s="34"/>
      <c r="G48" s="19">
        <v>7.55</v>
      </c>
      <c r="H48" s="24">
        <f>C41*G48</f>
        <v>2625.89</v>
      </c>
    </row>
    <row r="49" spans="3:8" ht="15">
      <c r="C49" s="1"/>
      <c r="D49" s="34" t="s">
        <v>122</v>
      </c>
      <c r="E49" s="34"/>
      <c r="F49" s="34"/>
      <c r="G49" s="17"/>
      <c r="H49" s="5"/>
    </row>
    <row r="50" spans="3:10" ht="15">
      <c r="C50" s="3"/>
      <c r="D50" s="34" t="s">
        <v>123</v>
      </c>
      <c r="E50" s="34" t="s">
        <v>124</v>
      </c>
      <c r="F50" s="34"/>
      <c r="G50" s="17" t="s">
        <v>148</v>
      </c>
      <c r="H50" s="3"/>
      <c r="J50" s="18"/>
    </row>
    <row r="51" spans="3:15" ht="15">
      <c r="C51" s="3"/>
      <c r="D51" s="34" t="s">
        <v>125</v>
      </c>
      <c r="E51" s="34"/>
      <c r="F51" s="34"/>
      <c r="G51" s="17" t="s">
        <v>149</v>
      </c>
      <c r="H51" s="5"/>
      <c r="O51" s="2">
        <v>0</v>
      </c>
    </row>
    <row r="52" spans="3:8" ht="15">
      <c r="C52" s="3"/>
      <c r="D52" s="13" t="s">
        <v>139</v>
      </c>
      <c r="E52" s="13"/>
      <c r="F52" s="13"/>
      <c r="G52" s="35">
        <v>2.22</v>
      </c>
      <c r="H52" s="5">
        <f>C41*G52</f>
        <v>772.1160000000001</v>
      </c>
    </row>
    <row r="53" spans="3:9" ht="15">
      <c r="C53" s="3"/>
      <c r="D53" s="13" t="s">
        <v>140</v>
      </c>
      <c r="E53" s="13"/>
      <c r="F53" s="13"/>
      <c r="G53" s="35"/>
      <c r="H53" s="5"/>
      <c r="I53" s="36"/>
    </row>
    <row r="54" spans="3:8" ht="15">
      <c r="C54" s="3"/>
      <c r="D54" s="13" t="s">
        <v>141</v>
      </c>
      <c r="E54" s="13"/>
      <c r="F54" s="13"/>
      <c r="G54" s="35">
        <v>0.69</v>
      </c>
      <c r="H54" s="5">
        <f>C41*G54</f>
        <v>239.982</v>
      </c>
    </row>
    <row r="55" spans="3:8" ht="15">
      <c r="C55" s="3"/>
      <c r="D55" s="13" t="s">
        <v>142</v>
      </c>
      <c r="E55" s="13"/>
      <c r="F55" s="13"/>
      <c r="G55" s="35"/>
      <c r="H55" s="5"/>
    </row>
    <row r="56" spans="3:8" ht="15">
      <c r="C56" s="3"/>
      <c r="D56" s="13" t="s">
        <v>143</v>
      </c>
      <c r="E56" s="13"/>
      <c r="F56" s="13"/>
      <c r="G56" s="35">
        <v>3.68</v>
      </c>
      <c r="H56" s="5">
        <f>C41*G56</f>
        <v>1279.904</v>
      </c>
    </row>
    <row r="57" spans="3:8" ht="15">
      <c r="C57" s="3"/>
      <c r="D57" s="13" t="s">
        <v>144</v>
      </c>
      <c r="E57" s="13"/>
      <c r="F57" s="13" t="s">
        <v>145</v>
      </c>
      <c r="G57" s="35"/>
      <c r="H57" s="5"/>
    </row>
    <row r="58" spans="3:8" ht="15">
      <c r="C58" s="3"/>
      <c r="D58" s="13" t="s">
        <v>141</v>
      </c>
      <c r="E58" s="13"/>
      <c r="F58" s="13"/>
      <c r="G58" s="35">
        <v>0.57</v>
      </c>
      <c r="H58" s="5">
        <f>C41*G58</f>
        <v>198.24599999999998</v>
      </c>
    </row>
    <row r="59" spans="3:8" ht="15">
      <c r="C59" s="3"/>
      <c r="D59" s="13" t="s">
        <v>146</v>
      </c>
      <c r="E59" s="13"/>
      <c r="F59" s="13"/>
      <c r="G59" s="35"/>
      <c r="H59" s="5"/>
    </row>
    <row r="60" spans="3:8" ht="15">
      <c r="C60" s="3"/>
      <c r="D60" s="13" t="s">
        <v>147</v>
      </c>
      <c r="E60" s="13"/>
      <c r="F60" s="13"/>
      <c r="G60" s="35">
        <v>0.39</v>
      </c>
      <c r="H60" s="5">
        <f>C41*G60</f>
        <v>135.642</v>
      </c>
    </row>
    <row r="61" spans="3:8" ht="15">
      <c r="C61" s="15"/>
      <c r="D61" s="16" t="s">
        <v>46</v>
      </c>
      <c r="E61" s="15"/>
      <c r="F61" s="27" t="s">
        <v>132</v>
      </c>
      <c r="G61" s="20">
        <v>3.11</v>
      </c>
      <c r="H61" s="24">
        <f>C41*G61</f>
        <v>1081.658</v>
      </c>
    </row>
    <row r="62" spans="3:8" ht="15">
      <c r="C62" s="15"/>
      <c r="D62" s="27"/>
      <c r="E62" s="15"/>
      <c r="F62" s="27" t="s">
        <v>133</v>
      </c>
      <c r="G62" s="3"/>
      <c r="H62" s="24">
        <f>H45-H48</f>
        <v>1091.2200000000003</v>
      </c>
    </row>
    <row r="63" spans="3:8" ht="15.75">
      <c r="C63" s="28" t="s">
        <v>134</v>
      </c>
      <c r="D63" s="28"/>
      <c r="E63" s="28"/>
      <c r="F63" s="28"/>
      <c r="G63" s="29"/>
      <c r="H63" s="29"/>
    </row>
    <row r="64" spans="3:8" ht="15">
      <c r="C64" s="1"/>
      <c r="D64" s="1"/>
      <c r="E64" s="3"/>
      <c r="F64" s="3"/>
      <c r="G64" s="3"/>
      <c r="H64" s="3"/>
    </row>
    <row r="65" spans="3:8" ht="15">
      <c r="C65" s="3"/>
      <c r="D65" s="3"/>
      <c r="E65" s="3"/>
      <c r="F65" s="3"/>
      <c r="G65" s="3"/>
      <c r="H65" s="3"/>
    </row>
    <row r="66" spans="3:8" ht="15">
      <c r="C66" s="16" t="s">
        <v>127</v>
      </c>
      <c r="D66" s="16" t="s">
        <v>49</v>
      </c>
      <c r="E66" s="15"/>
      <c r="F66" s="15"/>
      <c r="G66" s="20">
        <v>1.5</v>
      </c>
      <c r="H66" s="2">
        <v>6186.8</v>
      </c>
    </row>
    <row r="67" spans="3:8" ht="15">
      <c r="C67" s="3"/>
      <c r="D67" s="8" t="s">
        <v>106</v>
      </c>
      <c r="E67" s="3"/>
      <c r="F67" s="3"/>
      <c r="G67" s="3"/>
      <c r="H67" s="4">
        <v>10062.06</v>
      </c>
    </row>
    <row r="68" spans="3:8" ht="15">
      <c r="C68" s="3">
        <v>8</v>
      </c>
      <c r="D68" s="3" t="s">
        <v>51</v>
      </c>
      <c r="E68" s="3"/>
      <c r="F68" s="3"/>
      <c r="G68" s="3"/>
      <c r="H68" s="3"/>
    </row>
    <row r="69" spans="3:8" ht="15">
      <c r="C69" s="3"/>
      <c r="D69" s="3"/>
      <c r="E69" s="3"/>
      <c r="F69" s="3"/>
      <c r="G69" s="3"/>
      <c r="H69" s="3"/>
    </row>
    <row r="70" spans="3:8" ht="15">
      <c r="C70" s="3">
        <v>9</v>
      </c>
      <c r="D70" s="3" t="s">
        <v>52</v>
      </c>
      <c r="E70" s="3"/>
      <c r="F70" s="3"/>
      <c r="G70" s="3"/>
      <c r="H70" s="3"/>
    </row>
    <row r="71" spans="3:8" ht="15">
      <c r="C71" s="8">
        <v>10</v>
      </c>
      <c r="D71" s="8" t="s">
        <v>105</v>
      </c>
      <c r="E71" s="8"/>
      <c r="F71" s="8"/>
      <c r="G71" s="8"/>
      <c r="H71" s="9">
        <f>H67+H45-H47</f>
        <v>11153.28</v>
      </c>
    </row>
    <row r="72" ht="15.75" thickBot="1">
      <c r="E72" s="2" t="s">
        <v>54</v>
      </c>
    </row>
    <row r="73" spans="3:8" ht="15">
      <c r="C73" s="39" t="s">
        <v>49</v>
      </c>
      <c r="D73" s="40"/>
      <c r="E73" s="40"/>
      <c r="F73" s="40" t="s">
        <v>128</v>
      </c>
      <c r="G73" s="40"/>
      <c r="H73" s="41" t="s">
        <v>129</v>
      </c>
    </row>
    <row r="74" spans="3:8" ht="15">
      <c r="C74" s="42" t="s">
        <v>162</v>
      </c>
      <c r="D74" s="42" t="s">
        <v>165</v>
      </c>
      <c r="E74" s="42" t="s">
        <v>164</v>
      </c>
      <c r="F74" s="42" t="s">
        <v>132</v>
      </c>
      <c r="G74" s="42" t="s">
        <v>133</v>
      </c>
      <c r="H74" s="43" t="s">
        <v>163</v>
      </c>
    </row>
    <row r="75" spans="3:8" ht="15">
      <c r="C75" s="1" t="s">
        <v>161</v>
      </c>
      <c r="D75" s="3"/>
      <c r="E75" s="3">
        <v>353.58</v>
      </c>
      <c r="F75" s="3">
        <v>391.96</v>
      </c>
      <c r="G75" s="3">
        <v>335.41</v>
      </c>
      <c r="H75" s="3">
        <v>410.13</v>
      </c>
    </row>
    <row r="76" spans="3:8" ht="15">
      <c r="C76" s="1" t="s">
        <v>172</v>
      </c>
      <c r="D76" s="3"/>
      <c r="E76" s="3">
        <v>410.13</v>
      </c>
      <c r="F76" s="3">
        <v>391.96</v>
      </c>
      <c r="G76" s="3">
        <v>334.67</v>
      </c>
      <c r="H76" s="3">
        <v>467.41</v>
      </c>
    </row>
    <row r="77" spans="3:8" ht="15">
      <c r="C77" s="1" t="s">
        <v>174</v>
      </c>
      <c r="D77" s="3"/>
      <c r="E77" s="3">
        <v>467.41</v>
      </c>
      <c r="F77" s="3">
        <v>391.95</v>
      </c>
      <c r="G77" s="3">
        <v>451.08</v>
      </c>
      <c r="H77" s="3">
        <f>F77-G77+E77</f>
        <v>408.28000000000003</v>
      </c>
    </row>
    <row r="78" spans="3:8" ht="15">
      <c r="C78" s="1" t="s">
        <v>176</v>
      </c>
      <c r="D78" s="3"/>
      <c r="E78" s="3">
        <v>408.28</v>
      </c>
      <c r="F78" s="3">
        <v>391.95</v>
      </c>
      <c r="G78" s="3">
        <v>393.08</v>
      </c>
      <c r="H78" s="3">
        <v>407.15</v>
      </c>
    </row>
  </sheetData>
  <sheetProtection/>
  <mergeCells count="1">
    <mergeCell ref="D14:E15"/>
  </mergeCells>
  <printOptions/>
  <pageMargins left="0.7" right="0.7" top="0.75" bottom="0.75" header="0.3" footer="0.3"/>
  <pageSetup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P79"/>
  <sheetViews>
    <sheetView zoomScalePageLayoutView="0" workbookViewId="0" topLeftCell="A51">
      <selection activeCell="O36" sqref="O36"/>
    </sheetView>
  </sheetViews>
  <sheetFormatPr defaultColWidth="9.140625" defaultRowHeight="15"/>
  <cols>
    <col min="1" max="1" width="3.421875" style="2" customWidth="1"/>
    <col min="2" max="2" width="12.00390625" style="2" customWidth="1"/>
    <col min="3" max="4" width="13.7109375" style="2" customWidth="1"/>
    <col min="5" max="5" width="9.140625" style="2" customWidth="1"/>
    <col min="6" max="6" width="11.00390625" style="2" customWidth="1"/>
    <col min="7" max="7" width="9.140625" style="2" customWidth="1"/>
    <col min="8" max="8" width="10.8515625" style="2" customWidth="1"/>
    <col min="9" max="9" width="13.421875" style="2" customWidth="1"/>
    <col min="10" max="16" width="7.421875" style="2" customWidth="1"/>
    <col min="17" max="16384" width="9.140625" style="2" customWidth="1"/>
  </cols>
  <sheetData>
    <row r="1" ht="12.75" customHeight="1"/>
    <row r="2" spans="2:7" ht="15">
      <c r="B2" s="11" t="s">
        <v>56</v>
      </c>
      <c r="C2" s="11"/>
      <c r="D2" s="11" t="s">
        <v>182</v>
      </c>
      <c r="E2" s="11" t="s">
        <v>0</v>
      </c>
      <c r="F2" s="11"/>
      <c r="G2" s="11"/>
    </row>
    <row r="4" ht="1.5" customHeight="1"/>
    <row r="5" ht="15" hidden="1"/>
    <row r="6" spans="2:9" ht="15">
      <c r="B6" s="3"/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8" t="s">
        <v>6</v>
      </c>
      <c r="I6" s="8"/>
    </row>
    <row r="7" spans="2:9" ht="15">
      <c r="B7" s="3"/>
      <c r="C7" s="8" t="s">
        <v>7</v>
      </c>
      <c r="D7" s="8"/>
      <c r="E7" s="8"/>
      <c r="F7" s="8" t="s">
        <v>8</v>
      </c>
      <c r="G7" s="8" t="s">
        <v>9</v>
      </c>
      <c r="H7" s="8" t="s">
        <v>10</v>
      </c>
      <c r="I7" s="8"/>
    </row>
    <row r="8" spans="2:9" ht="15">
      <c r="B8" s="1" t="s">
        <v>96</v>
      </c>
      <c r="C8" s="4">
        <v>48.28</v>
      </c>
      <c r="D8" s="4">
        <v>0</v>
      </c>
      <c r="E8" s="5">
        <v>0</v>
      </c>
      <c r="F8" s="3"/>
      <c r="G8" s="4">
        <v>0</v>
      </c>
      <c r="H8" s="5">
        <f>D8-E8+C8</f>
        <v>48.28</v>
      </c>
      <c r="I8" s="3"/>
    </row>
    <row r="9" spans="2:9" ht="15">
      <c r="B9" s="3" t="s">
        <v>12</v>
      </c>
      <c r="C9" s="4">
        <v>3877.47</v>
      </c>
      <c r="D9" s="4">
        <v>3707.55</v>
      </c>
      <c r="E9" s="5">
        <v>2794.96</v>
      </c>
      <c r="F9" s="3"/>
      <c r="G9" s="4">
        <v>2794.96</v>
      </c>
      <c r="H9" s="5">
        <v>4790.06</v>
      </c>
      <c r="I9" s="3"/>
    </row>
    <row r="10" spans="2:9" ht="15">
      <c r="B10" s="3" t="s">
        <v>13</v>
      </c>
      <c r="C10" s="3"/>
      <c r="D10" s="4">
        <f>SUM(D8:D9)</f>
        <v>3707.55</v>
      </c>
      <c r="E10" s="3"/>
      <c r="F10" s="3"/>
      <c r="G10" s="4">
        <f>SUM(G8:G9)</f>
        <v>2794.96</v>
      </c>
      <c r="H10" s="3"/>
      <c r="I10" s="3"/>
    </row>
    <row r="11" ht="15">
      <c r="B11" s="2" t="s">
        <v>14</v>
      </c>
    </row>
    <row r="12" ht="7.5" customHeight="1"/>
    <row r="13" ht="8.25" customHeight="1"/>
    <row r="14" spans="3:16" ht="15">
      <c r="C14" s="54" t="s">
        <v>162</v>
      </c>
      <c r="D14" s="536" t="s">
        <v>180</v>
      </c>
      <c r="E14" s="537"/>
      <c r="F14" s="8"/>
      <c r="G14" s="8"/>
      <c r="H14" s="8"/>
      <c r="I14" s="8" t="s">
        <v>16</v>
      </c>
      <c r="J14" s="12"/>
      <c r="K14" s="12"/>
      <c r="L14" s="12"/>
      <c r="M14" s="12"/>
      <c r="N14" s="12"/>
      <c r="O14" s="12"/>
      <c r="P14" s="12"/>
    </row>
    <row r="15" spans="3:16" ht="14.25" customHeight="1">
      <c r="C15" s="55"/>
      <c r="D15" s="538"/>
      <c r="E15" s="539"/>
      <c r="F15" s="8"/>
      <c r="G15" s="8"/>
      <c r="H15" s="8" t="s">
        <v>181</v>
      </c>
      <c r="I15" s="8"/>
      <c r="J15" s="12"/>
      <c r="K15" s="12"/>
      <c r="L15" s="12"/>
      <c r="M15" s="12"/>
      <c r="N15" s="12"/>
      <c r="O15" s="12"/>
      <c r="P15" s="12"/>
    </row>
    <row r="16" spans="3:16" ht="3.75" customHeight="1" hidden="1">
      <c r="C16" s="53"/>
      <c r="D16" s="3"/>
      <c r="E16" s="3"/>
      <c r="F16" s="3"/>
      <c r="G16" s="3"/>
      <c r="H16" s="3"/>
      <c r="I16" s="3"/>
      <c r="J16" s="12"/>
      <c r="K16" s="12"/>
      <c r="L16" s="12"/>
      <c r="M16" s="12"/>
      <c r="N16" s="12"/>
      <c r="O16" s="12"/>
      <c r="P16" s="12"/>
    </row>
    <row r="17" spans="3:16" ht="13.5" customHeight="1">
      <c r="C17" s="1"/>
      <c r="D17" s="1"/>
      <c r="E17" s="3"/>
      <c r="F17" s="3"/>
      <c r="G17" s="3"/>
      <c r="H17" s="3"/>
      <c r="I17" s="3"/>
      <c r="J17" s="12"/>
      <c r="K17" s="12"/>
      <c r="L17" s="12"/>
      <c r="M17" s="12"/>
      <c r="N17" s="12"/>
      <c r="O17" s="12"/>
      <c r="P17" s="12"/>
    </row>
    <row r="18" spans="3:16" ht="0.75" customHeight="1" hidden="1">
      <c r="C18" s="3"/>
      <c r="D18" s="3"/>
      <c r="E18" s="3"/>
      <c r="F18" s="3"/>
      <c r="G18" s="3"/>
      <c r="H18" s="3"/>
      <c r="I18" s="3"/>
      <c r="J18" s="12"/>
      <c r="K18" s="12"/>
      <c r="L18" s="12"/>
      <c r="M18" s="12"/>
      <c r="N18" s="12"/>
      <c r="O18" s="12"/>
      <c r="P18" s="12"/>
    </row>
    <row r="19" spans="3:16" ht="14.25" customHeight="1" thickBot="1">
      <c r="C19" s="3"/>
      <c r="D19" s="3"/>
      <c r="E19" s="3"/>
      <c r="F19" s="3"/>
      <c r="G19" s="3"/>
      <c r="H19" s="3"/>
      <c r="I19" s="3"/>
      <c r="J19" s="12"/>
      <c r="K19" s="12"/>
      <c r="L19" s="12"/>
      <c r="M19" s="12"/>
      <c r="N19" s="12"/>
      <c r="O19" s="12"/>
      <c r="P19" s="12"/>
    </row>
    <row r="20" spans="3:16" ht="0.75" customHeight="1" hidden="1">
      <c r="C20" s="3"/>
      <c r="D20" s="3"/>
      <c r="E20" s="3"/>
      <c r="F20" s="3"/>
      <c r="G20" s="3"/>
      <c r="H20" s="3"/>
      <c r="I20" s="3"/>
      <c r="J20" s="12"/>
      <c r="K20" s="12"/>
      <c r="L20" s="12"/>
      <c r="M20" s="12"/>
      <c r="N20" s="12"/>
      <c r="O20" s="12"/>
      <c r="P20" s="12"/>
    </row>
    <row r="21" spans="3:16" ht="15.75" thickBot="1">
      <c r="C21" s="3"/>
      <c r="D21" s="3"/>
      <c r="E21" s="3"/>
      <c r="F21" s="3"/>
      <c r="G21" s="25" t="s">
        <v>130</v>
      </c>
      <c r="H21" s="26" t="s">
        <v>131</v>
      </c>
      <c r="I21" s="3"/>
      <c r="J21" s="12"/>
      <c r="K21" s="12"/>
      <c r="L21" s="12"/>
      <c r="M21" s="12"/>
      <c r="N21" s="12"/>
      <c r="O21" s="12"/>
      <c r="P21" s="12"/>
    </row>
    <row r="22" spans="3:16" ht="15">
      <c r="C22" s="13" t="s">
        <v>121</v>
      </c>
      <c r="D22" s="14"/>
      <c r="E22" s="14"/>
      <c r="F22" s="4"/>
      <c r="G22" s="1">
        <v>347.8</v>
      </c>
      <c r="H22" s="3">
        <v>7.55</v>
      </c>
      <c r="I22" s="5">
        <f>G22*H22</f>
        <v>2625.89</v>
      </c>
      <c r="J22" s="12"/>
      <c r="K22" s="12"/>
      <c r="L22" s="12"/>
      <c r="M22" s="12"/>
      <c r="N22" s="12"/>
      <c r="O22" s="12"/>
      <c r="P22" s="12"/>
    </row>
    <row r="23" spans="3:16" ht="15">
      <c r="C23" s="13" t="s">
        <v>122</v>
      </c>
      <c r="D23" s="14"/>
      <c r="E23" s="14"/>
      <c r="F23" s="3"/>
      <c r="G23" s="3"/>
      <c r="H23" s="3"/>
      <c r="I23" s="3"/>
      <c r="J23" s="12"/>
      <c r="K23" s="12"/>
      <c r="L23" s="12"/>
      <c r="M23" s="12"/>
      <c r="N23" s="12"/>
      <c r="O23" s="12"/>
      <c r="P23" s="12"/>
    </row>
    <row r="24" spans="3:16" ht="2.25" customHeight="1" hidden="1">
      <c r="C24" s="13" t="s">
        <v>123</v>
      </c>
      <c r="D24" s="13" t="s">
        <v>124</v>
      </c>
      <c r="E24" s="14"/>
      <c r="F24" s="3"/>
      <c r="G24" s="3"/>
      <c r="H24" s="3"/>
      <c r="I24" s="3"/>
      <c r="J24" s="12"/>
      <c r="K24" s="12"/>
      <c r="L24" s="12"/>
      <c r="M24" s="12"/>
      <c r="N24" s="12"/>
      <c r="O24" s="12"/>
      <c r="P24" s="12"/>
    </row>
    <row r="25" spans="3:16" ht="14.25" customHeight="1">
      <c r="C25" s="13" t="s">
        <v>125</v>
      </c>
      <c r="D25" s="14"/>
      <c r="E25" s="14"/>
      <c r="F25" s="3"/>
      <c r="G25" s="3"/>
      <c r="H25" s="3"/>
      <c r="I25" s="3"/>
      <c r="J25" s="12"/>
      <c r="K25" s="12"/>
      <c r="L25" s="12"/>
      <c r="M25" s="12"/>
      <c r="N25" s="12"/>
      <c r="O25" s="12"/>
      <c r="P25" s="12"/>
    </row>
    <row r="26" spans="3:16" ht="15" hidden="1">
      <c r="C26" s="3"/>
      <c r="D26" s="3"/>
      <c r="E26" s="3"/>
      <c r="F26" s="3"/>
      <c r="G26" s="3"/>
      <c r="H26" s="3"/>
      <c r="I26" s="3"/>
      <c r="J26" s="12"/>
      <c r="K26" s="12"/>
      <c r="L26" s="12"/>
      <c r="M26" s="12"/>
      <c r="N26" s="12"/>
      <c r="O26" s="12"/>
      <c r="P26" s="12"/>
    </row>
    <row r="27" spans="3:16" ht="0.75" customHeight="1" hidden="1">
      <c r="C27" s="3"/>
      <c r="D27" s="3"/>
      <c r="E27" s="3"/>
      <c r="F27" s="3"/>
      <c r="G27" s="3"/>
      <c r="H27" s="3"/>
      <c r="I27" s="3"/>
      <c r="J27" s="12"/>
      <c r="K27" s="12"/>
      <c r="L27" s="12"/>
      <c r="M27" s="12"/>
      <c r="N27" s="12"/>
      <c r="O27" s="12"/>
      <c r="P27" s="12"/>
    </row>
    <row r="28" spans="3:16" ht="3.75" customHeight="1" hidden="1">
      <c r="C28" s="3"/>
      <c r="D28" s="3"/>
      <c r="E28" s="3"/>
      <c r="F28" s="3"/>
      <c r="G28" s="3"/>
      <c r="H28" s="3"/>
      <c r="I28" s="3"/>
      <c r="J28" s="12"/>
      <c r="K28" s="12"/>
      <c r="L28" s="12"/>
      <c r="M28" s="12"/>
      <c r="N28" s="12"/>
      <c r="O28" s="12"/>
      <c r="P28" s="12"/>
    </row>
    <row r="29" spans="3:16" ht="15" hidden="1">
      <c r="C29" s="3"/>
      <c r="D29" s="3"/>
      <c r="E29" s="3"/>
      <c r="F29" s="3"/>
      <c r="G29" s="3"/>
      <c r="H29" s="3"/>
      <c r="I29" s="3"/>
      <c r="J29" s="12"/>
      <c r="K29" s="12"/>
      <c r="L29" s="12"/>
      <c r="M29" s="12"/>
      <c r="N29" s="12"/>
      <c r="O29" s="12"/>
      <c r="P29" s="12"/>
    </row>
    <row r="30" spans="3:16" ht="0.75" customHeight="1" hidden="1">
      <c r="C30" s="3"/>
      <c r="D30" s="3"/>
      <c r="E30" s="3"/>
      <c r="F30" s="3"/>
      <c r="G30" s="3"/>
      <c r="H30" s="3"/>
      <c r="I30" s="3"/>
      <c r="J30" s="12"/>
      <c r="K30" s="12"/>
      <c r="L30" s="12"/>
      <c r="M30" s="12"/>
      <c r="N30" s="12"/>
      <c r="O30" s="12"/>
      <c r="P30" s="12"/>
    </row>
    <row r="31" spans="3:16" ht="15" hidden="1">
      <c r="C31" s="3"/>
      <c r="D31" s="3"/>
      <c r="E31" s="3"/>
      <c r="F31" s="3"/>
      <c r="G31" s="3"/>
      <c r="H31" s="3"/>
      <c r="I31" s="3"/>
      <c r="J31" s="12"/>
      <c r="K31" s="12"/>
      <c r="L31" s="12"/>
      <c r="M31" s="12"/>
      <c r="N31" s="12"/>
      <c r="O31" s="12"/>
      <c r="P31" s="12"/>
    </row>
    <row r="32" spans="3:16" ht="15" hidden="1">
      <c r="C32" s="3"/>
      <c r="D32" s="3"/>
      <c r="E32" s="3"/>
      <c r="F32" s="3"/>
      <c r="G32" s="3"/>
      <c r="H32" s="3"/>
      <c r="I32" s="3"/>
      <c r="J32" s="12"/>
      <c r="K32" s="12"/>
      <c r="L32" s="12"/>
      <c r="M32" s="12"/>
      <c r="N32" s="12"/>
      <c r="O32" s="12"/>
      <c r="P32" s="12"/>
    </row>
    <row r="33" spans="3:16" ht="15">
      <c r="C33" s="3"/>
      <c r="D33" s="3"/>
      <c r="E33" s="3"/>
      <c r="F33" s="3"/>
      <c r="G33" s="8"/>
      <c r="H33" s="8"/>
      <c r="I33" s="9"/>
      <c r="J33" s="12"/>
      <c r="K33" s="12"/>
      <c r="L33" s="12"/>
      <c r="M33" s="12"/>
      <c r="N33" s="12"/>
      <c r="O33" s="12"/>
      <c r="P33" s="12"/>
    </row>
    <row r="34" spans="3:16" ht="15">
      <c r="C34" s="3"/>
      <c r="D34" s="3"/>
      <c r="E34" s="3"/>
      <c r="F34" s="3"/>
      <c r="G34" s="3"/>
      <c r="H34" s="1" t="s">
        <v>24</v>
      </c>
      <c r="I34" s="24">
        <f>SUM(I17:I33)</f>
        <v>2625.89</v>
      </c>
      <c r="J34" s="12"/>
      <c r="K34" s="12"/>
      <c r="L34" s="12"/>
      <c r="M34" s="12"/>
      <c r="N34" s="12"/>
      <c r="O34" s="12"/>
      <c r="P34" s="12"/>
    </row>
    <row r="36" ht="2.25" customHeight="1"/>
    <row r="37" ht="15" hidden="1"/>
    <row r="38" ht="15" hidden="1"/>
    <row r="39" spans="3:7" ht="15">
      <c r="C39" s="11"/>
      <c r="D39" s="11"/>
      <c r="E39" s="11"/>
      <c r="F39" s="11"/>
      <c r="G39" s="11"/>
    </row>
    <row r="40" spans="3:8" ht="18.75">
      <c r="C40" s="56" t="s">
        <v>35</v>
      </c>
      <c r="D40" s="56" t="s">
        <v>166</v>
      </c>
      <c r="E40" s="56"/>
      <c r="F40" s="56" t="s">
        <v>66</v>
      </c>
      <c r="G40" s="57"/>
      <c r="H40" s="11"/>
    </row>
    <row r="41" spans="3:8" ht="18.75">
      <c r="C41" s="58">
        <v>347.8</v>
      </c>
      <c r="D41" s="56"/>
      <c r="E41" s="56"/>
      <c r="F41" s="56" t="s">
        <v>182</v>
      </c>
      <c r="G41" s="56"/>
      <c r="H41" s="11"/>
    </row>
    <row r="42" spans="3:8" ht="15">
      <c r="C42" s="8" t="s">
        <v>38</v>
      </c>
      <c r="D42" s="8"/>
      <c r="E42" s="8"/>
      <c r="F42" s="8"/>
      <c r="G42" s="8" t="s">
        <v>131</v>
      </c>
      <c r="H42" s="8" t="s">
        <v>41</v>
      </c>
    </row>
    <row r="43" spans="3:8" ht="18.75">
      <c r="C43" s="47">
        <v>1</v>
      </c>
      <c r="D43" s="48" t="s">
        <v>177</v>
      </c>
      <c r="E43" s="49"/>
      <c r="F43" s="49"/>
      <c r="G43" s="8">
        <v>10.71</v>
      </c>
      <c r="H43" s="4">
        <v>3707.55</v>
      </c>
    </row>
    <row r="44" spans="3:8" ht="15">
      <c r="C44" s="3"/>
      <c r="D44" s="3"/>
      <c r="E44" s="3"/>
      <c r="F44" s="3"/>
      <c r="G44" s="3"/>
      <c r="H44" s="3"/>
    </row>
    <row r="45" spans="3:8" ht="18.75">
      <c r="C45" s="50">
        <v>2</v>
      </c>
      <c r="D45" s="51" t="s">
        <v>178</v>
      </c>
      <c r="E45" s="52"/>
      <c r="F45" s="52"/>
      <c r="G45" s="32"/>
      <c r="H45" s="5">
        <f>G10+I45</f>
        <v>2794.96</v>
      </c>
    </row>
    <row r="46" spans="3:8" ht="15">
      <c r="C46" s="3"/>
      <c r="D46" s="3"/>
      <c r="E46" s="3"/>
      <c r="F46" s="3"/>
      <c r="G46" s="3"/>
      <c r="H46" s="3"/>
    </row>
    <row r="47" spans="3:9" ht="18.75">
      <c r="C47" s="50">
        <v>4</v>
      </c>
      <c r="D47" s="51" t="s">
        <v>179</v>
      </c>
      <c r="E47" s="52"/>
      <c r="F47" s="52"/>
      <c r="G47" s="51"/>
      <c r="H47" s="9">
        <f>I34+I47</f>
        <v>2625.89</v>
      </c>
      <c r="I47" s="10"/>
    </row>
    <row r="48" spans="3:8" ht="15">
      <c r="C48" s="1"/>
      <c r="D48" s="34" t="s">
        <v>121</v>
      </c>
      <c r="E48" s="34"/>
      <c r="F48" s="34"/>
      <c r="G48" s="19">
        <v>7.55</v>
      </c>
      <c r="H48" s="24">
        <f>C41*G48</f>
        <v>2625.89</v>
      </c>
    </row>
    <row r="49" spans="3:8" ht="15">
      <c r="C49" s="1"/>
      <c r="D49" s="34" t="s">
        <v>122</v>
      </c>
      <c r="E49" s="34"/>
      <c r="F49" s="34"/>
      <c r="G49" s="17"/>
      <c r="H49" s="5"/>
    </row>
    <row r="50" spans="3:10" ht="15">
      <c r="C50" s="3"/>
      <c r="D50" s="34" t="s">
        <v>123</v>
      </c>
      <c r="E50" s="34" t="s">
        <v>124</v>
      </c>
      <c r="F50" s="34"/>
      <c r="G50" s="17" t="s">
        <v>148</v>
      </c>
      <c r="H50" s="3"/>
      <c r="J50" s="18"/>
    </row>
    <row r="51" spans="3:15" ht="15">
      <c r="C51" s="3"/>
      <c r="D51" s="34" t="s">
        <v>125</v>
      </c>
      <c r="E51" s="34"/>
      <c r="F51" s="34"/>
      <c r="G51" s="17" t="s">
        <v>149</v>
      </c>
      <c r="H51" s="5"/>
      <c r="O51" s="2">
        <v>0</v>
      </c>
    </row>
    <row r="52" spans="3:8" ht="15">
      <c r="C52" s="3"/>
      <c r="D52" s="13" t="s">
        <v>139</v>
      </c>
      <c r="E52" s="13"/>
      <c r="F52" s="13"/>
      <c r="G52" s="35">
        <v>2.22</v>
      </c>
      <c r="H52" s="5">
        <f>C41*G52</f>
        <v>772.1160000000001</v>
      </c>
    </row>
    <row r="53" spans="3:9" ht="15">
      <c r="C53" s="3"/>
      <c r="D53" s="13" t="s">
        <v>140</v>
      </c>
      <c r="E53" s="13"/>
      <c r="F53" s="13"/>
      <c r="G53" s="35"/>
      <c r="H53" s="5"/>
      <c r="I53" s="36"/>
    </row>
    <row r="54" spans="3:8" ht="15">
      <c r="C54" s="3"/>
      <c r="D54" s="13" t="s">
        <v>141</v>
      </c>
      <c r="E54" s="13"/>
      <c r="F54" s="13"/>
      <c r="G54" s="35">
        <v>0.69</v>
      </c>
      <c r="H54" s="5">
        <f>C41*G54</f>
        <v>239.982</v>
      </c>
    </row>
    <row r="55" spans="3:8" ht="15">
      <c r="C55" s="3"/>
      <c r="D55" s="13" t="s">
        <v>142</v>
      </c>
      <c r="E55" s="13"/>
      <c r="F55" s="13"/>
      <c r="G55" s="35"/>
      <c r="H55" s="5"/>
    </row>
    <row r="56" spans="3:8" ht="15">
      <c r="C56" s="3"/>
      <c r="D56" s="13" t="s">
        <v>143</v>
      </c>
      <c r="E56" s="13"/>
      <c r="F56" s="13"/>
      <c r="G56" s="35">
        <v>3.68</v>
      </c>
      <c r="H56" s="5">
        <f>C41*G56</f>
        <v>1279.904</v>
      </c>
    </row>
    <row r="57" spans="3:8" ht="15">
      <c r="C57" s="3"/>
      <c r="D57" s="13" t="s">
        <v>144</v>
      </c>
      <c r="E57" s="13"/>
      <c r="F57" s="13" t="s">
        <v>145</v>
      </c>
      <c r="G57" s="35"/>
      <c r="H57" s="5"/>
    </row>
    <row r="58" spans="3:8" ht="15">
      <c r="C58" s="3"/>
      <c r="D58" s="13" t="s">
        <v>141</v>
      </c>
      <c r="E58" s="13"/>
      <c r="F58" s="13"/>
      <c r="G58" s="35">
        <v>0.57</v>
      </c>
      <c r="H58" s="5">
        <f>C41*G58</f>
        <v>198.24599999999998</v>
      </c>
    </row>
    <row r="59" spans="3:8" ht="15">
      <c r="C59" s="3"/>
      <c r="D59" s="13" t="s">
        <v>146</v>
      </c>
      <c r="E59" s="13"/>
      <c r="F59" s="13"/>
      <c r="G59" s="35"/>
      <c r="H59" s="5"/>
    </row>
    <row r="60" spans="3:8" ht="15">
      <c r="C60" s="3"/>
      <c r="D60" s="13" t="s">
        <v>147</v>
      </c>
      <c r="E60" s="13"/>
      <c r="F60" s="13"/>
      <c r="G60" s="35">
        <v>0.39</v>
      </c>
      <c r="H60" s="5">
        <f>C41*G60</f>
        <v>135.642</v>
      </c>
    </row>
    <row r="61" spans="3:8" ht="15">
      <c r="C61" s="15"/>
      <c r="D61" s="16" t="s">
        <v>46</v>
      </c>
      <c r="E61" s="15"/>
      <c r="F61" s="27" t="s">
        <v>132</v>
      </c>
      <c r="G61" s="20">
        <v>3.11</v>
      </c>
      <c r="H61" s="24">
        <f>C41*G61</f>
        <v>1081.658</v>
      </c>
    </row>
    <row r="62" spans="3:8" ht="15">
      <c r="C62" s="15"/>
      <c r="D62" s="27"/>
      <c r="E62" s="15"/>
      <c r="F62" s="27" t="s">
        <v>133</v>
      </c>
      <c r="G62" s="3"/>
      <c r="H62" s="24">
        <f>H45-H48</f>
        <v>169.07000000000016</v>
      </c>
    </row>
    <row r="63" spans="3:8" ht="15.75">
      <c r="C63" s="28" t="s">
        <v>134</v>
      </c>
      <c r="D63" s="28"/>
      <c r="E63" s="28"/>
      <c r="F63" s="28"/>
      <c r="G63" s="29"/>
      <c r="H63" s="29"/>
    </row>
    <row r="64" spans="3:8" ht="15">
      <c r="C64" s="1"/>
      <c r="D64" s="1"/>
      <c r="E64" s="3"/>
      <c r="F64" s="3"/>
      <c r="G64" s="3"/>
      <c r="H64" s="3"/>
    </row>
    <row r="65" spans="3:8" ht="15">
      <c r="C65" s="3"/>
      <c r="D65" s="3"/>
      <c r="E65" s="3"/>
      <c r="F65" s="3"/>
      <c r="G65" s="3"/>
      <c r="H65" s="3"/>
    </row>
    <row r="66" spans="3:9" ht="15">
      <c r="C66" s="16" t="s">
        <v>127</v>
      </c>
      <c r="D66" s="16" t="s">
        <v>49</v>
      </c>
      <c r="E66" s="15"/>
      <c r="F66" s="15"/>
      <c r="G66" s="20">
        <v>1.5</v>
      </c>
      <c r="H66" s="2">
        <v>6450.35</v>
      </c>
      <c r="I66" s="2">
        <f>H66+263.55</f>
        <v>6713.900000000001</v>
      </c>
    </row>
    <row r="67" spans="3:8" ht="15">
      <c r="C67" s="3"/>
      <c r="D67" s="8" t="s">
        <v>106</v>
      </c>
      <c r="E67" s="3"/>
      <c r="F67" s="3"/>
      <c r="G67" s="3"/>
      <c r="H67" s="4">
        <v>11153.28</v>
      </c>
    </row>
    <row r="68" spans="3:8" ht="15">
      <c r="C68" s="3">
        <v>8</v>
      </c>
      <c r="D68" s="3" t="s">
        <v>51</v>
      </c>
      <c r="E68" s="3"/>
      <c r="F68" s="3"/>
      <c r="G68" s="3"/>
      <c r="H68" s="3"/>
    </row>
    <row r="69" spans="3:8" ht="15">
      <c r="C69" s="3"/>
      <c r="D69" s="3"/>
      <c r="E69" s="3"/>
      <c r="F69" s="3"/>
      <c r="G69" s="3"/>
      <c r="H69" s="3"/>
    </row>
    <row r="70" spans="3:8" ht="15">
      <c r="C70" s="3">
        <v>9</v>
      </c>
      <c r="D70" s="3" t="s">
        <v>52</v>
      </c>
      <c r="E70" s="3"/>
      <c r="F70" s="3"/>
      <c r="G70" s="3"/>
      <c r="H70" s="3"/>
    </row>
    <row r="71" spans="3:8" ht="15">
      <c r="C71" s="8">
        <v>10</v>
      </c>
      <c r="D71" s="8" t="s">
        <v>105</v>
      </c>
      <c r="E71" s="8"/>
      <c r="F71" s="8"/>
      <c r="G71" s="8"/>
      <c r="H71" s="9">
        <f>H67+H45-H47</f>
        <v>11322.350000000002</v>
      </c>
    </row>
    <row r="72" ht="15.75" thickBot="1">
      <c r="E72" s="2" t="s">
        <v>54</v>
      </c>
    </row>
    <row r="73" spans="3:8" ht="15">
      <c r="C73" s="39" t="s">
        <v>49</v>
      </c>
      <c r="D73" s="40"/>
      <c r="E73" s="40"/>
      <c r="F73" s="40" t="s">
        <v>128</v>
      </c>
      <c r="G73" s="40"/>
      <c r="H73" s="41" t="s">
        <v>129</v>
      </c>
    </row>
    <row r="74" spans="3:8" ht="15">
      <c r="C74" s="42" t="s">
        <v>162</v>
      </c>
      <c r="D74" s="42" t="s">
        <v>165</v>
      </c>
      <c r="E74" s="42" t="s">
        <v>164</v>
      </c>
      <c r="F74" s="42" t="s">
        <v>132</v>
      </c>
      <c r="G74" s="42" t="s">
        <v>133</v>
      </c>
      <c r="H74" s="43" t="s">
        <v>163</v>
      </c>
    </row>
    <row r="75" spans="3:8" ht="15">
      <c r="C75" s="1" t="s">
        <v>161</v>
      </c>
      <c r="D75" s="3"/>
      <c r="E75" s="3">
        <v>353.58</v>
      </c>
      <c r="F75" s="3">
        <v>391.96</v>
      </c>
      <c r="G75" s="3">
        <v>335.41</v>
      </c>
      <c r="H75" s="3">
        <v>410.13</v>
      </c>
    </row>
    <row r="76" spans="3:8" ht="15">
      <c r="C76" s="1" t="s">
        <v>172</v>
      </c>
      <c r="D76" s="3"/>
      <c r="E76" s="3">
        <v>410.13</v>
      </c>
      <c r="F76" s="3">
        <v>391.96</v>
      </c>
      <c r="G76" s="3">
        <v>334.67</v>
      </c>
      <c r="H76" s="3">
        <v>467.41</v>
      </c>
    </row>
    <row r="77" spans="3:8" ht="15">
      <c r="C77" s="1" t="s">
        <v>174</v>
      </c>
      <c r="D77" s="3"/>
      <c r="E77" s="3">
        <v>467.41</v>
      </c>
      <c r="F77" s="3">
        <v>391.95</v>
      </c>
      <c r="G77" s="3">
        <v>451.08</v>
      </c>
      <c r="H77" s="3">
        <f>F77-G77+E77</f>
        <v>408.28000000000003</v>
      </c>
    </row>
    <row r="78" spans="3:8" ht="15">
      <c r="C78" s="1" t="s">
        <v>176</v>
      </c>
      <c r="D78" s="3"/>
      <c r="E78" s="3">
        <v>408.28</v>
      </c>
      <c r="F78" s="3">
        <v>391.95</v>
      </c>
      <c r="G78" s="3">
        <v>393.08</v>
      </c>
      <c r="H78" s="3">
        <v>407.15</v>
      </c>
    </row>
    <row r="79" spans="3:8" ht="15">
      <c r="C79" s="1" t="s">
        <v>183</v>
      </c>
      <c r="D79" s="59"/>
      <c r="E79" s="59">
        <v>407.15</v>
      </c>
      <c r="F79" s="59">
        <v>391.95</v>
      </c>
      <c r="G79" s="59">
        <v>263.55</v>
      </c>
      <c r="H79" s="60">
        <v>535.55</v>
      </c>
    </row>
  </sheetData>
  <sheetProtection/>
  <mergeCells count="1">
    <mergeCell ref="D14:E15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B2:P80"/>
  <sheetViews>
    <sheetView zoomScalePageLayoutView="0" workbookViewId="0" topLeftCell="A45">
      <selection activeCell="O36" sqref="O36"/>
    </sheetView>
  </sheetViews>
  <sheetFormatPr defaultColWidth="9.140625" defaultRowHeight="15"/>
  <cols>
    <col min="1" max="1" width="3.421875" style="2" customWidth="1"/>
    <col min="2" max="2" width="12.00390625" style="2" customWidth="1"/>
    <col min="3" max="4" width="13.7109375" style="2" customWidth="1"/>
    <col min="5" max="5" width="9.140625" style="2" customWidth="1"/>
    <col min="6" max="6" width="11.00390625" style="2" customWidth="1"/>
    <col min="7" max="7" width="9.140625" style="2" customWidth="1"/>
    <col min="8" max="8" width="10.8515625" style="2" customWidth="1"/>
    <col min="9" max="9" width="13.421875" style="2" customWidth="1"/>
    <col min="10" max="16" width="7.421875" style="2" customWidth="1"/>
    <col min="17" max="16384" width="9.140625" style="2" customWidth="1"/>
  </cols>
  <sheetData>
    <row r="1" ht="12.75" customHeight="1"/>
    <row r="2" spans="2:7" ht="15">
      <c r="B2" s="11" t="s">
        <v>56</v>
      </c>
      <c r="C2" s="11"/>
      <c r="D2" s="11" t="s">
        <v>184</v>
      </c>
      <c r="E2" s="11" t="s">
        <v>0</v>
      </c>
      <c r="F2" s="11"/>
      <c r="G2" s="11"/>
    </row>
    <row r="4" ht="1.5" customHeight="1"/>
    <row r="5" ht="15" hidden="1"/>
    <row r="6" spans="2:9" ht="15">
      <c r="B6" s="3"/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8" t="s">
        <v>6</v>
      </c>
      <c r="I6" s="8"/>
    </row>
    <row r="7" spans="2:9" ht="15">
      <c r="B7" s="3"/>
      <c r="C7" s="8" t="s">
        <v>7</v>
      </c>
      <c r="D7" s="8"/>
      <c r="E7" s="8"/>
      <c r="F7" s="8" t="s">
        <v>8</v>
      </c>
      <c r="G7" s="8" t="s">
        <v>9</v>
      </c>
      <c r="H7" s="8" t="s">
        <v>10</v>
      </c>
      <c r="I7" s="8"/>
    </row>
    <row r="8" spans="2:9" ht="15">
      <c r="B8" s="1" t="s">
        <v>96</v>
      </c>
      <c r="C8" s="4">
        <v>48.28</v>
      </c>
      <c r="D8" s="4">
        <v>0</v>
      </c>
      <c r="E8" s="5"/>
      <c r="F8" s="3"/>
      <c r="G8" s="4">
        <v>0</v>
      </c>
      <c r="H8" s="5">
        <v>48.28</v>
      </c>
      <c r="I8" s="3"/>
    </row>
    <row r="9" spans="2:9" ht="15">
      <c r="B9" s="3" t="s">
        <v>12</v>
      </c>
      <c r="C9" s="4">
        <v>4790.06</v>
      </c>
      <c r="D9" s="4">
        <v>3707.55</v>
      </c>
      <c r="E9" s="5">
        <v>2795.32</v>
      </c>
      <c r="F9" s="3"/>
      <c r="G9" s="4">
        <v>2795.32</v>
      </c>
      <c r="H9" s="5">
        <v>5702.29</v>
      </c>
      <c r="I9" s="3"/>
    </row>
    <row r="10" spans="2:9" ht="15">
      <c r="B10" s="3" t="s">
        <v>13</v>
      </c>
      <c r="C10" s="3"/>
      <c r="D10" s="4">
        <f>SUM(D8:D9)</f>
        <v>3707.55</v>
      </c>
      <c r="E10" s="3"/>
      <c r="F10" s="3"/>
      <c r="G10" s="4">
        <f>SUM(G8:G9)</f>
        <v>2795.32</v>
      </c>
      <c r="H10" s="3"/>
      <c r="I10" s="3"/>
    </row>
    <row r="11" ht="15">
      <c r="B11" s="2" t="s">
        <v>14</v>
      </c>
    </row>
    <row r="12" ht="7.5" customHeight="1"/>
    <row r="13" ht="8.25" customHeight="1"/>
    <row r="14" spans="3:16" ht="15">
      <c r="C14" s="54" t="s">
        <v>162</v>
      </c>
      <c r="D14" s="536" t="s">
        <v>180</v>
      </c>
      <c r="E14" s="537"/>
      <c r="F14" s="8"/>
      <c r="G14" s="8"/>
      <c r="H14" s="8"/>
      <c r="I14" s="8" t="s">
        <v>16</v>
      </c>
      <c r="J14" s="12"/>
      <c r="K14" s="12"/>
      <c r="L14" s="12"/>
      <c r="M14" s="12"/>
      <c r="N14" s="12"/>
      <c r="O14" s="12"/>
      <c r="P14" s="12"/>
    </row>
    <row r="15" spans="3:16" ht="14.25" customHeight="1">
      <c r="C15" s="55"/>
      <c r="D15" s="538"/>
      <c r="E15" s="539"/>
      <c r="F15" s="8"/>
      <c r="G15" s="8"/>
      <c r="H15" s="8" t="s">
        <v>181</v>
      </c>
      <c r="I15" s="8"/>
      <c r="J15" s="12"/>
      <c r="K15" s="12"/>
      <c r="L15" s="12"/>
      <c r="M15" s="12"/>
      <c r="N15" s="12"/>
      <c r="O15" s="12"/>
      <c r="P15" s="12"/>
    </row>
    <row r="16" spans="3:16" ht="3.75" customHeight="1" hidden="1">
      <c r="C16" s="53"/>
      <c r="D16" s="3"/>
      <c r="E16" s="3"/>
      <c r="F16" s="3"/>
      <c r="G16" s="3"/>
      <c r="H16" s="3"/>
      <c r="I16" s="3"/>
      <c r="J16" s="12"/>
      <c r="K16" s="12"/>
      <c r="L16" s="12"/>
      <c r="M16" s="12"/>
      <c r="N16" s="12"/>
      <c r="O16" s="12"/>
      <c r="P16" s="12"/>
    </row>
    <row r="17" spans="3:16" ht="13.5" customHeight="1">
      <c r="C17" s="1"/>
      <c r="D17" s="1"/>
      <c r="E17" s="3"/>
      <c r="F17" s="3"/>
      <c r="G17" s="3"/>
      <c r="H17" s="3"/>
      <c r="I17" s="3"/>
      <c r="J17" s="12"/>
      <c r="K17" s="12"/>
      <c r="L17" s="12"/>
      <c r="M17" s="12"/>
      <c r="N17" s="12"/>
      <c r="O17" s="12"/>
      <c r="P17" s="12"/>
    </row>
    <row r="18" spans="3:16" ht="0.75" customHeight="1" hidden="1">
      <c r="C18" s="3"/>
      <c r="D18" s="3"/>
      <c r="E18" s="3"/>
      <c r="F18" s="3"/>
      <c r="G18" s="3"/>
      <c r="H18" s="3"/>
      <c r="I18" s="3"/>
      <c r="J18" s="12"/>
      <c r="K18" s="12"/>
      <c r="L18" s="12"/>
      <c r="M18" s="12"/>
      <c r="N18" s="12"/>
      <c r="O18" s="12"/>
      <c r="P18" s="12"/>
    </row>
    <row r="19" spans="3:16" ht="14.25" customHeight="1" thickBot="1">
      <c r="C19" s="3"/>
      <c r="D19" s="3"/>
      <c r="E19" s="3"/>
      <c r="F19" s="3"/>
      <c r="G19" s="3"/>
      <c r="H19" s="3"/>
      <c r="I19" s="3"/>
      <c r="J19" s="12"/>
      <c r="K19" s="12"/>
      <c r="L19" s="12"/>
      <c r="M19" s="12"/>
      <c r="N19" s="12"/>
      <c r="O19" s="12"/>
      <c r="P19" s="12"/>
    </row>
    <row r="20" spans="3:16" ht="0.75" customHeight="1" hidden="1">
      <c r="C20" s="3"/>
      <c r="D20" s="3"/>
      <c r="E20" s="3"/>
      <c r="F20" s="3"/>
      <c r="G20" s="3"/>
      <c r="H20" s="3"/>
      <c r="I20" s="3"/>
      <c r="J20" s="12"/>
      <c r="K20" s="12"/>
      <c r="L20" s="12"/>
      <c r="M20" s="12"/>
      <c r="N20" s="12"/>
      <c r="O20" s="12"/>
      <c r="P20" s="12"/>
    </row>
    <row r="21" spans="3:16" ht="15.75" thickBot="1">
      <c r="C21" s="3"/>
      <c r="D21" s="3"/>
      <c r="E21" s="3"/>
      <c r="F21" s="3"/>
      <c r="G21" s="25" t="s">
        <v>130</v>
      </c>
      <c r="H21" s="26" t="s">
        <v>131</v>
      </c>
      <c r="I21" s="3"/>
      <c r="J21" s="12"/>
      <c r="K21" s="12"/>
      <c r="L21" s="12"/>
      <c r="M21" s="12"/>
      <c r="N21" s="12"/>
      <c r="O21" s="12"/>
      <c r="P21" s="12"/>
    </row>
    <row r="22" spans="3:16" ht="15">
      <c r="C22" s="13" t="s">
        <v>121</v>
      </c>
      <c r="D22" s="14"/>
      <c r="E22" s="14"/>
      <c r="F22" s="4"/>
      <c r="G22" s="1">
        <v>347.8</v>
      </c>
      <c r="H22" s="3">
        <v>7.55</v>
      </c>
      <c r="I22" s="5">
        <f>G22*H22</f>
        <v>2625.89</v>
      </c>
      <c r="J22" s="12"/>
      <c r="K22" s="12"/>
      <c r="L22" s="12"/>
      <c r="M22" s="12"/>
      <c r="N22" s="12"/>
      <c r="O22" s="12"/>
      <c r="P22" s="12"/>
    </row>
    <row r="23" spans="3:16" ht="15">
      <c r="C23" s="13" t="s">
        <v>122</v>
      </c>
      <c r="D23" s="14"/>
      <c r="E23" s="14"/>
      <c r="F23" s="3"/>
      <c r="G23" s="3"/>
      <c r="H23" s="3"/>
      <c r="I23" s="3"/>
      <c r="J23" s="12"/>
      <c r="K23" s="12"/>
      <c r="L23" s="12"/>
      <c r="M23" s="12"/>
      <c r="N23" s="12"/>
      <c r="O23" s="12"/>
      <c r="P23" s="12"/>
    </row>
    <row r="24" spans="3:16" ht="2.25" customHeight="1" hidden="1">
      <c r="C24" s="13" t="s">
        <v>123</v>
      </c>
      <c r="D24" s="13" t="s">
        <v>124</v>
      </c>
      <c r="E24" s="14"/>
      <c r="F24" s="3"/>
      <c r="G24" s="3"/>
      <c r="H24" s="3"/>
      <c r="I24" s="3"/>
      <c r="J24" s="12"/>
      <c r="K24" s="12"/>
      <c r="L24" s="12"/>
      <c r="M24" s="12"/>
      <c r="N24" s="12"/>
      <c r="O24" s="12"/>
      <c r="P24" s="12"/>
    </row>
    <row r="25" spans="3:16" ht="14.25" customHeight="1">
      <c r="C25" s="13" t="s">
        <v>125</v>
      </c>
      <c r="D25" s="14"/>
      <c r="E25" s="14"/>
      <c r="F25" s="3"/>
      <c r="G25" s="3"/>
      <c r="H25" s="3"/>
      <c r="I25" s="3"/>
      <c r="J25" s="12"/>
      <c r="K25" s="12"/>
      <c r="L25" s="12"/>
      <c r="M25" s="12"/>
      <c r="N25" s="12"/>
      <c r="O25" s="12"/>
      <c r="P25" s="12"/>
    </row>
    <row r="26" spans="3:16" ht="15" hidden="1">
      <c r="C26" s="3"/>
      <c r="D26" s="3"/>
      <c r="E26" s="3"/>
      <c r="F26" s="3"/>
      <c r="G26" s="3"/>
      <c r="H26" s="3"/>
      <c r="I26" s="3"/>
      <c r="J26" s="12"/>
      <c r="K26" s="12"/>
      <c r="L26" s="12"/>
      <c r="M26" s="12"/>
      <c r="N26" s="12"/>
      <c r="O26" s="12"/>
      <c r="P26" s="12"/>
    </row>
    <row r="27" spans="3:16" ht="0.75" customHeight="1" hidden="1">
      <c r="C27" s="3"/>
      <c r="D27" s="3"/>
      <c r="E27" s="3"/>
      <c r="F27" s="3"/>
      <c r="G27" s="3"/>
      <c r="H27" s="3"/>
      <c r="I27" s="3"/>
      <c r="J27" s="12"/>
      <c r="K27" s="12"/>
      <c r="L27" s="12"/>
      <c r="M27" s="12"/>
      <c r="N27" s="12"/>
      <c r="O27" s="12"/>
      <c r="P27" s="12"/>
    </row>
    <row r="28" spans="3:16" ht="3.75" customHeight="1" hidden="1">
      <c r="C28" s="3"/>
      <c r="D28" s="3"/>
      <c r="E28" s="3"/>
      <c r="F28" s="3"/>
      <c r="G28" s="3"/>
      <c r="H28" s="3"/>
      <c r="I28" s="3"/>
      <c r="J28" s="12"/>
      <c r="K28" s="12"/>
      <c r="L28" s="12"/>
      <c r="M28" s="12"/>
      <c r="N28" s="12"/>
      <c r="O28" s="12"/>
      <c r="P28" s="12"/>
    </row>
    <row r="29" spans="3:16" ht="15" hidden="1">
      <c r="C29" s="3"/>
      <c r="D29" s="3"/>
      <c r="E29" s="3"/>
      <c r="F29" s="3"/>
      <c r="G29" s="3"/>
      <c r="H29" s="3"/>
      <c r="I29" s="3"/>
      <c r="J29" s="12"/>
      <c r="K29" s="12"/>
      <c r="L29" s="12"/>
      <c r="M29" s="12"/>
      <c r="N29" s="12"/>
      <c r="O29" s="12"/>
      <c r="P29" s="12"/>
    </row>
    <row r="30" spans="3:16" ht="0.75" customHeight="1" hidden="1">
      <c r="C30" s="3"/>
      <c r="D30" s="3"/>
      <c r="E30" s="3"/>
      <c r="F30" s="3"/>
      <c r="G30" s="3"/>
      <c r="H30" s="3"/>
      <c r="I30" s="3"/>
      <c r="J30" s="12"/>
      <c r="K30" s="12"/>
      <c r="L30" s="12"/>
      <c r="M30" s="12"/>
      <c r="N30" s="12"/>
      <c r="O30" s="12"/>
      <c r="P30" s="12"/>
    </row>
    <row r="31" spans="3:16" ht="15" hidden="1">
      <c r="C31" s="3"/>
      <c r="D31" s="3"/>
      <c r="E31" s="3"/>
      <c r="F31" s="3"/>
      <c r="G31" s="3"/>
      <c r="H31" s="3"/>
      <c r="I31" s="3"/>
      <c r="J31" s="12"/>
      <c r="K31" s="12"/>
      <c r="L31" s="12"/>
      <c r="M31" s="12"/>
      <c r="N31" s="12"/>
      <c r="O31" s="12"/>
      <c r="P31" s="12"/>
    </row>
    <row r="32" spans="3:16" ht="15" hidden="1">
      <c r="C32" s="3"/>
      <c r="D32" s="3"/>
      <c r="E32" s="3"/>
      <c r="F32" s="3"/>
      <c r="G32" s="3"/>
      <c r="H32" s="3"/>
      <c r="I32" s="3"/>
      <c r="J32" s="12"/>
      <c r="K32" s="12"/>
      <c r="L32" s="12"/>
      <c r="M32" s="12"/>
      <c r="N32" s="12"/>
      <c r="O32" s="12"/>
      <c r="P32" s="12"/>
    </row>
    <row r="33" spans="3:16" ht="15">
      <c r="C33" s="3"/>
      <c r="D33" s="3"/>
      <c r="E33" s="3"/>
      <c r="F33" s="3"/>
      <c r="G33" s="8"/>
      <c r="H33" s="8"/>
      <c r="I33" s="9"/>
      <c r="J33" s="12"/>
      <c r="K33" s="12"/>
      <c r="L33" s="12"/>
      <c r="M33" s="12"/>
      <c r="N33" s="12"/>
      <c r="O33" s="12"/>
      <c r="P33" s="12"/>
    </row>
    <row r="34" spans="3:16" ht="15">
      <c r="C34" s="3"/>
      <c r="D34" s="3"/>
      <c r="E34" s="3"/>
      <c r="F34" s="3"/>
      <c r="G34" s="3"/>
      <c r="H34" s="1" t="s">
        <v>24</v>
      </c>
      <c r="I34" s="24">
        <f>SUM(I17:I33)</f>
        <v>2625.89</v>
      </c>
      <c r="J34" s="12"/>
      <c r="K34" s="12"/>
      <c r="L34" s="12"/>
      <c r="M34" s="12"/>
      <c r="N34" s="12"/>
      <c r="O34" s="12"/>
      <c r="P34" s="12"/>
    </row>
    <row r="36" ht="2.25" customHeight="1"/>
    <row r="37" ht="15" hidden="1"/>
    <row r="38" ht="15" hidden="1"/>
    <row r="39" spans="3:7" ht="15">
      <c r="C39" s="11"/>
      <c r="D39" s="11"/>
      <c r="E39" s="11"/>
      <c r="F39" s="11"/>
      <c r="G39" s="11"/>
    </row>
    <row r="40" spans="3:8" ht="18.75">
      <c r="C40" s="56" t="s">
        <v>35</v>
      </c>
      <c r="D40" s="56" t="s">
        <v>166</v>
      </c>
      <c r="E40" s="56"/>
      <c r="F40" s="56" t="s">
        <v>66</v>
      </c>
      <c r="G40" s="57"/>
      <c r="H40" s="11"/>
    </row>
    <row r="41" spans="3:8" ht="18.75">
      <c r="C41" s="58">
        <v>347.8</v>
      </c>
      <c r="D41" s="56"/>
      <c r="E41" s="56"/>
      <c r="F41" s="56" t="s">
        <v>185</v>
      </c>
      <c r="G41" s="56"/>
      <c r="H41" s="11"/>
    </row>
    <row r="42" spans="3:8" ht="15">
      <c r="C42" s="8" t="s">
        <v>38</v>
      </c>
      <c r="D42" s="8"/>
      <c r="E42" s="8"/>
      <c r="F42" s="8"/>
      <c r="G42" s="8" t="s">
        <v>131</v>
      </c>
      <c r="H42" s="8" t="s">
        <v>41</v>
      </c>
    </row>
    <row r="43" spans="3:8" ht="18.75">
      <c r="C43" s="47">
        <v>1</v>
      </c>
      <c r="D43" s="48" t="s">
        <v>177</v>
      </c>
      <c r="E43" s="49"/>
      <c r="F43" s="49"/>
      <c r="G43" s="8">
        <v>10.71</v>
      </c>
      <c r="H43" s="4">
        <v>3707.55</v>
      </c>
    </row>
    <row r="44" spans="3:8" ht="15">
      <c r="C44" s="3"/>
      <c r="D44" s="3"/>
      <c r="E44" s="3"/>
      <c r="F44" s="3"/>
      <c r="G44" s="3"/>
      <c r="H44" s="3"/>
    </row>
    <row r="45" spans="3:8" ht="18.75">
      <c r="C45" s="50">
        <v>2</v>
      </c>
      <c r="D45" s="51" t="s">
        <v>178</v>
      </c>
      <c r="E45" s="52"/>
      <c r="F45" s="52"/>
      <c r="G45" s="32"/>
      <c r="H45" s="5">
        <f>G10+I45</f>
        <v>2795.32</v>
      </c>
    </row>
    <row r="46" spans="3:8" ht="15">
      <c r="C46" s="3"/>
      <c r="D46" s="3"/>
      <c r="E46" s="3"/>
      <c r="F46" s="3"/>
      <c r="G46" s="3"/>
      <c r="H46" s="3"/>
    </row>
    <row r="47" spans="3:9" ht="18.75">
      <c r="C47" s="50">
        <v>4</v>
      </c>
      <c r="D47" s="51" t="s">
        <v>179</v>
      </c>
      <c r="E47" s="52"/>
      <c r="F47" s="52"/>
      <c r="G47" s="51"/>
      <c r="H47" s="9">
        <f>I34+I47</f>
        <v>2625.89</v>
      </c>
      <c r="I47" s="10"/>
    </row>
    <row r="48" spans="3:8" ht="15">
      <c r="C48" s="1"/>
      <c r="D48" s="34" t="s">
        <v>121</v>
      </c>
      <c r="E48" s="34"/>
      <c r="F48" s="34"/>
      <c r="G48" s="19">
        <v>7.55</v>
      </c>
      <c r="H48" s="24">
        <f>C41*G48</f>
        <v>2625.89</v>
      </c>
    </row>
    <row r="49" spans="3:8" ht="15">
      <c r="C49" s="1"/>
      <c r="D49" s="34" t="s">
        <v>122</v>
      </c>
      <c r="E49" s="34"/>
      <c r="F49" s="34"/>
      <c r="G49" s="17"/>
      <c r="H49" s="5"/>
    </row>
    <row r="50" spans="3:10" ht="15">
      <c r="C50" s="3"/>
      <c r="D50" s="34" t="s">
        <v>123</v>
      </c>
      <c r="E50" s="34" t="s">
        <v>124</v>
      </c>
      <c r="F50" s="34"/>
      <c r="G50" s="17" t="s">
        <v>148</v>
      </c>
      <c r="H50" s="3"/>
      <c r="J50" s="18"/>
    </row>
    <row r="51" spans="3:15" ht="15">
      <c r="C51" s="3"/>
      <c r="D51" s="34" t="s">
        <v>125</v>
      </c>
      <c r="E51" s="34"/>
      <c r="F51" s="34"/>
      <c r="G51" s="17" t="s">
        <v>149</v>
      </c>
      <c r="H51" s="5"/>
      <c r="O51" s="2">
        <v>0</v>
      </c>
    </row>
    <row r="52" spans="3:8" ht="15">
      <c r="C52" s="3"/>
      <c r="D52" s="13" t="s">
        <v>139</v>
      </c>
      <c r="E52" s="13"/>
      <c r="F52" s="13"/>
      <c r="G52" s="35">
        <v>2.22</v>
      </c>
      <c r="H52" s="5">
        <f>C41*G52</f>
        <v>772.1160000000001</v>
      </c>
    </row>
    <row r="53" spans="3:9" ht="15">
      <c r="C53" s="3"/>
      <c r="D53" s="13" t="s">
        <v>140</v>
      </c>
      <c r="E53" s="13"/>
      <c r="F53" s="13"/>
      <c r="G53" s="35"/>
      <c r="H53" s="5"/>
      <c r="I53" s="36"/>
    </row>
    <row r="54" spans="3:8" ht="15">
      <c r="C54" s="3"/>
      <c r="D54" s="13" t="s">
        <v>141</v>
      </c>
      <c r="E54" s="13"/>
      <c r="F54" s="13"/>
      <c r="G54" s="35">
        <v>0.69</v>
      </c>
      <c r="H54" s="5">
        <f>C41*G54</f>
        <v>239.982</v>
      </c>
    </row>
    <row r="55" spans="3:8" ht="15">
      <c r="C55" s="3"/>
      <c r="D55" s="13" t="s">
        <v>142</v>
      </c>
      <c r="E55" s="13"/>
      <c r="F55" s="13"/>
      <c r="G55" s="35"/>
      <c r="H55" s="5"/>
    </row>
    <row r="56" spans="3:8" ht="15">
      <c r="C56" s="3"/>
      <c r="D56" s="13" t="s">
        <v>143</v>
      </c>
      <c r="E56" s="13"/>
      <c r="F56" s="13"/>
      <c r="G56" s="35">
        <v>3.68</v>
      </c>
      <c r="H56" s="5">
        <f>C41*G56</f>
        <v>1279.904</v>
      </c>
    </row>
    <row r="57" spans="3:8" ht="15">
      <c r="C57" s="3"/>
      <c r="D57" s="13" t="s">
        <v>144</v>
      </c>
      <c r="E57" s="13"/>
      <c r="F57" s="13" t="s">
        <v>145</v>
      </c>
      <c r="G57" s="35"/>
      <c r="H57" s="5"/>
    </row>
    <row r="58" spans="3:8" ht="15">
      <c r="C58" s="3"/>
      <c r="D58" s="13" t="s">
        <v>141</v>
      </c>
      <c r="E58" s="13"/>
      <c r="F58" s="13"/>
      <c r="G58" s="35">
        <v>0.57</v>
      </c>
      <c r="H58" s="5">
        <f>C41*G58</f>
        <v>198.24599999999998</v>
      </c>
    </row>
    <row r="59" spans="3:8" ht="15">
      <c r="C59" s="3"/>
      <c r="D59" s="13" t="s">
        <v>146</v>
      </c>
      <c r="E59" s="13"/>
      <c r="F59" s="13"/>
      <c r="G59" s="35"/>
      <c r="H59" s="5"/>
    </row>
    <row r="60" spans="3:8" ht="15">
      <c r="C60" s="3"/>
      <c r="D60" s="13" t="s">
        <v>147</v>
      </c>
      <c r="E60" s="13"/>
      <c r="F60" s="13"/>
      <c r="G60" s="35">
        <v>0.39</v>
      </c>
      <c r="H60" s="5">
        <f>C41*G60</f>
        <v>135.642</v>
      </c>
    </row>
    <row r="61" spans="3:8" ht="15">
      <c r="C61" s="15"/>
      <c r="D61" s="16" t="s">
        <v>46</v>
      </c>
      <c r="E61" s="15"/>
      <c r="F61" s="27" t="s">
        <v>132</v>
      </c>
      <c r="G61" s="20">
        <v>3.11</v>
      </c>
      <c r="H61" s="24">
        <f>C41*G61</f>
        <v>1081.658</v>
      </c>
    </row>
    <row r="62" spans="3:8" ht="15">
      <c r="C62" s="15"/>
      <c r="D62" s="27"/>
      <c r="E62" s="15"/>
      <c r="F62" s="27" t="s">
        <v>133</v>
      </c>
      <c r="G62" s="3"/>
      <c r="H62" s="24">
        <f>H45-H48</f>
        <v>169.4300000000003</v>
      </c>
    </row>
    <row r="63" spans="3:8" ht="15.75">
      <c r="C63" s="28" t="s">
        <v>134</v>
      </c>
      <c r="D63" s="28"/>
      <c r="E63" s="28"/>
      <c r="F63" s="28"/>
      <c r="G63" s="29"/>
      <c r="H63" s="29"/>
    </row>
    <row r="64" spans="3:8" ht="15">
      <c r="C64" s="1"/>
      <c r="D64" s="1"/>
      <c r="E64" s="3"/>
      <c r="F64" s="3"/>
      <c r="G64" s="3"/>
      <c r="H64" s="3"/>
    </row>
    <row r="65" spans="3:8" ht="15">
      <c r="C65" s="3"/>
      <c r="D65" s="3"/>
      <c r="E65" s="3"/>
      <c r="F65" s="3"/>
      <c r="G65" s="3"/>
      <c r="H65" s="3"/>
    </row>
    <row r="66" spans="3:8" ht="15">
      <c r="C66" s="16" t="s">
        <v>127</v>
      </c>
      <c r="D66" s="16" t="s">
        <v>49</v>
      </c>
      <c r="E66" s="15"/>
      <c r="F66" s="15"/>
      <c r="G66" s="20">
        <v>1.5</v>
      </c>
      <c r="H66" s="2">
        <v>6713.94</v>
      </c>
    </row>
    <row r="67" spans="3:8" ht="15">
      <c r="C67" s="3"/>
      <c r="D67" s="8" t="s">
        <v>106</v>
      </c>
      <c r="E67" s="3"/>
      <c r="F67" s="3"/>
      <c r="G67" s="3"/>
      <c r="H67" s="4">
        <v>11322.35</v>
      </c>
    </row>
    <row r="68" spans="3:8" ht="15">
      <c r="C68" s="3">
        <v>8</v>
      </c>
      <c r="D68" s="3" t="s">
        <v>51</v>
      </c>
      <c r="E68" s="3"/>
      <c r="F68" s="3"/>
      <c r="G68" s="3"/>
      <c r="H68" s="3"/>
    </row>
    <row r="69" spans="3:8" ht="15">
      <c r="C69" s="3"/>
      <c r="D69" s="3"/>
      <c r="E69" s="3"/>
      <c r="F69" s="3"/>
      <c r="G69" s="3"/>
      <c r="H69" s="3"/>
    </row>
    <row r="70" spans="3:8" ht="15">
      <c r="C70" s="3">
        <v>9</v>
      </c>
      <c r="D70" s="3" t="s">
        <v>52</v>
      </c>
      <c r="E70" s="3"/>
      <c r="F70" s="3"/>
      <c r="G70" s="3"/>
      <c r="H70" s="3"/>
    </row>
    <row r="71" spans="3:8" ht="15">
      <c r="C71" s="8">
        <v>10</v>
      </c>
      <c r="D71" s="8" t="s">
        <v>105</v>
      </c>
      <c r="E71" s="8"/>
      <c r="F71" s="8"/>
      <c r="G71" s="8"/>
      <c r="H71" s="9">
        <f>H67+H45-+H47</f>
        <v>11491.78</v>
      </c>
    </row>
    <row r="72" ht="15.75" thickBot="1">
      <c r="E72" s="2" t="s">
        <v>54</v>
      </c>
    </row>
    <row r="73" spans="3:8" ht="15">
      <c r="C73" s="39" t="s">
        <v>49</v>
      </c>
      <c r="D73" s="40"/>
      <c r="E73" s="40"/>
      <c r="F73" s="40" t="s">
        <v>128</v>
      </c>
      <c r="G73" s="40"/>
      <c r="H73" s="41" t="s">
        <v>129</v>
      </c>
    </row>
    <row r="74" spans="3:8" ht="15">
      <c r="C74" s="42" t="s">
        <v>162</v>
      </c>
      <c r="D74" s="42" t="s">
        <v>165</v>
      </c>
      <c r="E74" s="42" t="s">
        <v>164</v>
      </c>
      <c r="F74" s="42" t="s">
        <v>132</v>
      </c>
      <c r="G74" s="42" t="s">
        <v>133</v>
      </c>
      <c r="H74" s="43" t="s">
        <v>163</v>
      </c>
    </row>
    <row r="75" spans="3:8" ht="15">
      <c r="C75" s="1" t="s">
        <v>161</v>
      </c>
      <c r="D75" s="3"/>
      <c r="E75" s="3">
        <v>353.58</v>
      </c>
      <c r="F75" s="3">
        <v>391.96</v>
      </c>
      <c r="G75" s="3">
        <v>335.41</v>
      </c>
      <c r="H75" s="3">
        <v>410.13</v>
      </c>
    </row>
    <row r="76" spans="3:8" ht="15">
      <c r="C76" s="1" t="s">
        <v>172</v>
      </c>
      <c r="D76" s="3"/>
      <c r="E76" s="3">
        <v>410.13</v>
      </c>
      <c r="F76" s="3">
        <v>391.96</v>
      </c>
      <c r="G76" s="3">
        <v>334.67</v>
      </c>
      <c r="H76" s="3">
        <v>467.41</v>
      </c>
    </row>
    <row r="77" spans="3:8" ht="15">
      <c r="C77" s="1" t="s">
        <v>174</v>
      </c>
      <c r="D77" s="3"/>
      <c r="E77" s="3">
        <v>467.41</v>
      </c>
      <c r="F77" s="3">
        <v>391.95</v>
      </c>
      <c r="G77" s="3">
        <v>451.08</v>
      </c>
      <c r="H77" s="3">
        <f>F77-G77+E77</f>
        <v>408.28000000000003</v>
      </c>
    </row>
    <row r="78" spans="3:8" ht="15">
      <c r="C78" s="1" t="s">
        <v>176</v>
      </c>
      <c r="D78" s="3"/>
      <c r="E78" s="3">
        <v>408.28</v>
      </c>
      <c r="F78" s="3">
        <v>391.95</v>
      </c>
      <c r="G78" s="3">
        <v>393.08</v>
      </c>
      <c r="H78" s="3">
        <v>407.15</v>
      </c>
    </row>
    <row r="79" spans="3:8" ht="15">
      <c r="C79" s="1" t="s">
        <v>183</v>
      </c>
      <c r="D79" s="3"/>
      <c r="E79" s="3">
        <v>407.15</v>
      </c>
      <c r="F79" s="3">
        <v>391.95</v>
      </c>
      <c r="G79" s="3">
        <v>263.55</v>
      </c>
      <c r="H79" s="3">
        <v>535.55</v>
      </c>
    </row>
    <row r="80" spans="3:8" ht="15">
      <c r="C80" s="1" t="s">
        <v>186</v>
      </c>
      <c r="D80" s="3"/>
      <c r="E80" s="3">
        <v>535.55</v>
      </c>
      <c r="F80" s="3">
        <v>391.95</v>
      </c>
      <c r="G80" s="3">
        <v>263.59</v>
      </c>
      <c r="H80" s="3">
        <v>663.91</v>
      </c>
    </row>
  </sheetData>
  <sheetProtection/>
  <mergeCells count="1">
    <mergeCell ref="D14:E15"/>
  </mergeCells>
  <printOptions/>
  <pageMargins left="0.7" right="0.7" top="0.75" bottom="0.75" header="0.3" footer="0.3"/>
  <pageSetup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P81"/>
  <sheetViews>
    <sheetView zoomScalePageLayoutView="0" workbookViewId="0" topLeftCell="A39">
      <selection activeCell="O36" sqref="O36"/>
    </sheetView>
  </sheetViews>
  <sheetFormatPr defaultColWidth="9.140625" defaultRowHeight="15"/>
  <cols>
    <col min="1" max="1" width="3.421875" style="2" customWidth="1"/>
    <col min="2" max="2" width="12.00390625" style="2" customWidth="1"/>
    <col min="3" max="4" width="13.7109375" style="2" customWidth="1"/>
    <col min="5" max="5" width="9.140625" style="2" customWidth="1"/>
    <col min="6" max="6" width="11.00390625" style="2" customWidth="1"/>
    <col min="7" max="7" width="9.140625" style="2" customWidth="1"/>
    <col min="8" max="8" width="10.8515625" style="2" customWidth="1"/>
    <col min="9" max="9" width="13.421875" style="2" customWidth="1"/>
    <col min="10" max="16" width="7.421875" style="2" customWidth="1"/>
    <col min="17" max="16384" width="9.140625" style="2" customWidth="1"/>
  </cols>
  <sheetData>
    <row r="1" ht="12.75" customHeight="1"/>
    <row r="2" spans="2:7" ht="15">
      <c r="B2" s="11" t="s">
        <v>56</v>
      </c>
      <c r="C2" s="11"/>
      <c r="D2" s="11" t="s">
        <v>187</v>
      </c>
      <c r="E2" s="11" t="s">
        <v>0</v>
      </c>
      <c r="F2" s="11"/>
      <c r="G2" s="11"/>
    </row>
    <row r="4" ht="1.5" customHeight="1"/>
    <row r="5" ht="15" hidden="1"/>
    <row r="6" spans="2:9" ht="15">
      <c r="B6" s="3"/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8" t="s">
        <v>6</v>
      </c>
      <c r="I6" s="8"/>
    </row>
    <row r="7" spans="2:9" ht="15">
      <c r="B7" s="3"/>
      <c r="C7" s="8" t="s">
        <v>7</v>
      </c>
      <c r="D7" s="8"/>
      <c r="E7" s="8"/>
      <c r="F7" s="8" t="s">
        <v>8</v>
      </c>
      <c r="G7" s="8" t="s">
        <v>9</v>
      </c>
      <c r="H7" s="8" t="s">
        <v>10</v>
      </c>
      <c r="I7" s="8"/>
    </row>
    <row r="8" spans="2:9" ht="15">
      <c r="B8" s="1" t="s">
        <v>96</v>
      </c>
      <c r="C8" s="4">
        <v>48.28</v>
      </c>
      <c r="D8" s="4">
        <v>0</v>
      </c>
      <c r="E8" s="5"/>
      <c r="F8" s="3"/>
      <c r="G8" s="4">
        <v>0</v>
      </c>
      <c r="H8" s="5">
        <v>48.28</v>
      </c>
      <c r="I8" s="3"/>
    </row>
    <row r="9" spans="2:9" ht="15">
      <c r="B9" s="3" t="s">
        <v>12</v>
      </c>
      <c r="C9" s="4">
        <v>5702.29</v>
      </c>
      <c r="D9" s="4">
        <v>3707.55</v>
      </c>
      <c r="E9" s="5">
        <v>2792.26</v>
      </c>
      <c r="F9" s="3"/>
      <c r="G9" s="4">
        <v>2792.26</v>
      </c>
      <c r="H9" s="5">
        <v>6617.58</v>
      </c>
      <c r="I9" s="3"/>
    </row>
    <row r="10" spans="2:9" ht="15">
      <c r="B10" s="3" t="s">
        <v>13</v>
      </c>
      <c r="C10" s="3"/>
      <c r="D10" s="4">
        <f>SUM(D8:D9)</f>
        <v>3707.55</v>
      </c>
      <c r="E10" s="3"/>
      <c r="F10" s="3"/>
      <c r="G10" s="4">
        <f>SUM(G8:G9)</f>
        <v>2792.26</v>
      </c>
      <c r="H10" s="3"/>
      <c r="I10" s="3"/>
    </row>
    <row r="11" ht="15">
      <c r="B11" s="2" t="s">
        <v>14</v>
      </c>
    </row>
    <row r="12" ht="7.5" customHeight="1"/>
    <row r="13" ht="8.25" customHeight="1"/>
    <row r="14" spans="3:16" ht="15">
      <c r="C14" s="54" t="s">
        <v>162</v>
      </c>
      <c r="D14" s="536" t="s">
        <v>180</v>
      </c>
      <c r="E14" s="537"/>
      <c r="F14" s="8"/>
      <c r="G14" s="8"/>
      <c r="H14" s="8"/>
      <c r="I14" s="8" t="s">
        <v>16</v>
      </c>
      <c r="J14" s="12"/>
      <c r="K14" s="12"/>
      <c r="L14" s="12"/>
      <c r="M14" s="12"/>
      <c r="N14" s="12"/>
      <c r="O14" s="12"/>
      <c r="P14" s="12"/>
    </row>
    <row r="15" spans="3:16" ht="14.25" customHeight="1">
      <c r="C15" s="55"/>
      <c r="D15" s="538"/>
      <c r="E15" s="539"/>
      <c r="F15" s="8"/>
      <c r="G15" s="8"/>
      <c r="H15" s="8" t="s">
        <v>181</v>
      </c>
      <c r="I15" s="8"/>
      <c r="J15" s="12"/>
      <c r="K15" s="12"/>
      <c r="L15" s="12"/>
      <c r="M15" s="12"/>
      <c r="N15" s="12"/>
      <c r="O15" s="12"/>
      <c r="P15" s="12"/>
    </row>
    <row r="16" spans="3:16" ht="3.75" customHeight="1" hidden="1">
      <c r="C16" s="53"/>
      <c r="D16" s="3"/>
      <c r="E16" s="3"/>
      <c r="F16" s="3"/>
      <c r="G16" s="3"/>
      <c r="H16" s="3"/>
      <c r="I16" s="3"/>
      <c r="J16" s="12"/>
      <c r="K16" s="12"/>
      <c r="L16" s="12"/>
      <c r="M16" s="12"/>
      <c r="N16" s="12"/>
      <c r="O16" s="12"/>
      <c r="P16" s="12"/>
    </row>
    <row r="17" spans="3:16" ht="13.5" customHeight="1">
      <c r="C17" s="1" t="s">
        <v>189</v>
      </c>
      <c r="D17" s="1" t="s">
        <v>190</v>
      </c>
      <c r="E17" s="3"/>
      <c r="F17" s="3"/>
      <c r="G17" s="3"/>
      <c r="H17" s="3"/>
      <c r="I17" s="3">
        <v>2410.36</v>
      </c>
      <c r="J17" s="12"/>
      <c r="K17" s="12"/>
      <c r="L17" s="12"/>
      <c r="M17" s="12"/>
      <c r="N17" s="12"/>
      <c r="O17" s="12"/>
      <c r="P17" s="12"/>
    </row>
    <row r="18" spans="3:16" ht="0.75" customHeight="1" hidden="1">
      <c r="C18" s="3"/>
      <c r="D18" s="3"/>
      <c r="E18" s="3"/>
      <c r="F18" s="3"/>
      <c r="G18" s="3"/>
      <c r="H18" s="3"/>
      <c r="I18" s="3"/>
      <c r="J18" s="12"/>
      <c r="K18" s="12"/>
      <c r="L18" s="12"/>
      <c r="M18" s="12"/>
      <c r="N18" s="12"/>
      <c r="O18" s="12"/>
      <c r="P18" s="12"/>
    </row>
    <row r="19" spans="3:16" ht="14.25" customHeight="1" thickBot="1">
      <c r="C19" s="3"/>
      <c r="D19" s="3"/>
      <c r="E19" s="3"/>
      <c r="F19" s="3"/>
      <c r="G19" s="3"/>
      <c r="H19" s="3"/>
      <c r="I19" s="3"/>
      <c r="J19" s="12"/>
      <c r="K19" s="12"/>
      <c r="L19" s="12"/>
      <c r="M19" s="12"/>
      <c r="N19" s="12"/>
      <c r="O19" s="12"/>
      <c r="P19" s="12"/>
    </row>
    <row r="20" spans="3:16" ht="0.75" customHeight="1" hidden="1">
      <c r="C20" s="3"/>
      <c r="D20" s="3"/>
      <c r="E20" s="3"/>
      <c r="F20" s="3"/>
      <c r="G20" s="3"/>
      <c r="H20" s="3"/>
      <c r="I20" s="3"/>
      <c r="J20" s="12"/>
      <c r="K20" s="12"/>
      <c r="L20" s="12"/>
      <c r="M20" s="12"/>
      <c r="N20" s="12"/>
      <c r="O20" s="12"/>
      <c r="P20" s="12"/>
    </row>
    <row r="21" spans="3:16" ht="15.75" thickBot="1">
      <c r="C21" s="3"/>
      <c r="D21" s="3"/>
      <c r="E21" s="3"/>
      <c r="F21" s="3"/>
      <c r="G21" s="25" t="s">
        <v>130</v>
      </c>
      <c r="H21" s="26" t="s">
        <v>131</v>
      </c>
      <c r="I21" s="3"/>
      <c r="J21" s="12"/>
      <c r="K21" s="12"/>
      <c r="L21" s="12"/>
      <c r="M21" s="12"/>
      <c r="N21" s="12"/>
      <c r="O21" s="12"/>
      <c r="P21" s="12"/>
    </row>
    <row r="22" spans="3:16" ht="15">
      <c r="C22" s="13" t="s">
        <v>121</v>
      </c>
      <c r="D22" s="14"/>
      <c r="E22" s="14"/>
      <c r="F22" s="4"/>
      <c r="G22" s="1">
        <v>347.8</v>
      </c>
      <c r="H22" s="3">
        <v>7.55</v>
      </c>
      <c r="I22" s="5">
        <f>G22*H22</f>
        <v>2625.89</v>
      </c>
      <c r="J22" s="12"/>
      <c r="K22" s="12"/>
      <c r="L22" s="12"/>
      <c r="M22" s="12"/>
      <c r="N22" s="12"/>
      <c r="O22" s="12"/>
      <c r="P22" s="12"/>
    </row>
    <row r="23" spans="3:16" ht="15">
      <c r="C23" s="13" t="s">
        <v>122</v>
      </c>
      <c r="D23" s="14"/>
      <c r="E23" s="14"/>
      <c r="F23" s="3"/>
      <c r="G23" s="3"/>
      <c r="H23" s="3"/>
      <c r="I23" s="3"/>
      <c r="J23" s="12"/>
      <c r="K23" s="12"/>
      <c r="L23" s="12"/>
      <c r="M23" s="12"/>
      <c r="N23" s="12"/>
      <c r="O23" s="12"/>
      <c r="P23" s="12"/>
    </row>
    <row r="24" spans="3:16" ht="2.25" customHeight="1" hidden="1">
      <c r="C24" s="13" t="s">
        <v>123</v>
      </c>
      <c r="D24" s="13" t="s">
        <v>124</v>
      </c>
      <c r="E24" s="14"/>
      <c r="F24" s="3"/>
      <c r="G24" s="3"/>
      <c r="H24" s="3"/>
      <c r="I24" s="3"/>
      <c r="J24" s="12"/>
      <c r="K24" s="12"/>
      <c r="L24" s="12"/>
      <c r="M24" s="12"/>
      <c r="N24" s="12"/>
      <c r="O24" s="12"/>
      <c r="P24" s="12"/>
    </row>
    <row r="25" spans="3:16" ht="14.25" customHeight="1">
      <c r="C25" s="13" t="s">
        <v>125</v>
      </c>
      <c r="D25" s="14"/>
      <c r="E25" s="14"/>
      <c r="F25" s="3"/>
      <c r="G25" s="3"/>
      <c r="H25" s="3"/>
      <c r="I25" s="3"/>
      <c r="J25" s="12"/>
      <c r="K25" s="12"/>
      <c r="L25" s="12"/>
      <c r="M25" s="12"/>
      <c r="N25" s="12"/>
      <c r="O25" s="12"/>
      <c r="P25" s="12"/>
    </row>
    <row r="26" spans="3:16" ht="15" hidden="1">
      <c r="C26" s="3"/>
      <c r="D26" s="3"/>
      <c r="E26" s="3"/>
      <c r="F26" s="3"/>
      <c r="G26" s="3"/>
      <c r="H26" s="3"/>
      <c r="I26" s="3"/>
      <c r="J26" s="12"/>
      <c r="K26" s="12"/>
      <c r="L26" s="12"/>
      <c r="M26" s="12"/>
      <c r="N26" s="12"/>
      <c r="O26" s="12"/>
      <c r="P26" s="12"/>
    </row>
    <row r="27" spans="3:16" ht="0.75" customHeight="1" hidden="1">
      <c r="C27" s="3"/>
      <c r="D27" s="3"/>
      <c r="E27" s="3"/>
      <c r="F27" s="3"/>
      <c r="G27" s="3"/>
      <c r="H27" s="3"/>
      <c r="I27" s="3"/>
      <c r="J27" s="12"/>
      <c r="K27" s="12"/>
      <c r="L27" s="12"/>
      <c r="M27" s="12"/>
      <c r="N27" s="12"/>
      <c r="O27" s="12"/>
      <c r="P27" s="12"/>
    </row>
    <row r="28" spans="3:16" ht="3.75" customHeight="1" hidden="1">
      <c r="C28" s="3"/>
      <c r="D28" s="3"/>
      <c r="E28" s="3"/>
      <c r="F28" s="3"/>
      <c r="G28" s="3"/>
      <c r="H28" s="3"/>
      <c r="I28" s="3"/>
      <c r="J28" s="12"/>
      <c r="K28" s="12"/>
      <c r="L28" s="12"/>
      <c r="M28" s="12"/>
      <c r="N28" s="12"/>
      <c r="O28" s="12"/>
      <c r="P28" s="12"/>
    </row>
    <row r="29" spans="3:16" ht="15" hidden="1">
      <c r="C29" s="3"/>
      <c r="D29" s="3"/>
      <c r="E29" s="3"/>
      <c r="F29" s="3"/>
      <c r="G29" s="3"/>
      <c r="H29" s="3"/>
      <c r="I29" s="3"/>
      <c r="J29" s="12"/>
      <c r="K29" s="12"/>
      <c r="L29" s="12"/>
      <c r="M29" s="12"/>
      <c r="N29" s="12"/>
      <c r="O29" s="12"/>
      <c r="P29" s="12"/>
    </row>
    <row r="30" spans="3:16" ht="0.75" customHeight="1" hidden="1">
      <c r="C30" s="3"/>
      <c r="D30" s="3"/>
      <c r="E30" s="3"/>
      <c r="F30" s="3"/>
      <c r="G30" s="3"/>
      <c r="H30" s="3"/>
      <c r="I30" s="3"/>
      <c r="J30" s="12"/>
      <c r="K30" s="12"/>
      <c r="L30" s="12"/>
      <c r="M30" s="12"/>
      <c r="N30" s="12"/>
      <c r="O30" s="12"/>
      <c r="P30" s="12"/>
    </row>
    <row r="31" spans="3:16" ht="15" hidden="1">
      <c r="C31" s="3"/>
      <c r="D31" s="3"/>
      <c r="E31" s="3"/>
      <c r="F31" s="3"/>
      <c r="G31" s="3"/>
      <c r="H31" s="3"/>
      <c r="I31" s="3"/>
      <c r="J31" s="12"/>
      <c r="K31" s="12"/>
      <c r="L31" s="12"/>
      <c r="M31" s="12"/>
      <c r="N31" s="12"/>
      <c r="O31" s="12"/>
      <c r="P31" s="12"/>
    </row>
    <row r="32" spans="3:16" ht="15" hidden="1">
      <c r="C32" s="3"/>
      <c r="D32" s="3"/>
      <c r="E32" s="3"/>
      <c r="F32" s="3"/>
      <c r="G32" s="3"/>
      <c r="H32" s="3"/>
      <c r="I32" s="3"/>
      <c r="J32" s="12"/>
      <c r="K32" s="12"/>
      <c r="L32" s="12"/>
      <c r="M32" s="12"/>
      <c r="N32" s="12"/>
      <c r="O32" s="12"/>
      <c r="P32" s="12"/>
    </row>
    <row r="33" spans="3:16" ht="15">
      <c r="C33" s="3"/>
      <c r="D33" s="3"/>
      <c r="E33" s="3"/>
      <c r="F33" s="3"/>
      <c r="G33" s="8"/>
      <c r="H33" s="8"/>
      <c r="I33" s="9"/>
      <c r="J33" s="12"/>
      <c r="K33" s="12"/>
      <c r="L33" s="12"/>
      <c r="M33" s="12"/>
      <c r="N33" s="12"/>
      <c r="O33" s="12"/>
      <c r="P33" s="12"/>
    </row>
    <row r="34" spans="3:16" ht="15">
      <c r="C34" s="3"/>
      <c r="D34" s="3"/>
      <c r="E34" s="3"/>
      <c r="F34" s="3"/>
      <c r="G34" s="3"/>
      <c r="H34" s="1" t="s">
        <v>24</v>
      </c>
      <c r="I34" s="24">
        <f>SUM(I17:I33)</f>
        <v>5036.25</v>
      </c>
      <c r="J34" s="12"/>
      <c r="K34" s="12"/>
      <c r="L34" s="12"/>
      <c r="M34" s="12"/>
      <c r="N34" s="12"/>
      <c r="O34" s="12"/>
      <c r="P34" s="12"/>
    </row>
    <row r="36" ht="2.25" customHeight="1"/>
    <row r="37" ht="15" hidden="1"/>
    <row r="38" ht="15" hidden="1"/>
    <row r="39" spans="3:7" ht="15">
      <c r="C39" s="11"/>
      <c r="D39" s="11"/>
      <c r="E39" s="11"/>
      <c r="F39" s="11"/>
      <c r="G39" s="11"/>
    </row>
    <row r="40" spans="3:8" ht="18.75">
      <c r="C40" s="56" t="s">
        <v>35</v>
      </c>
      <c r="D40" s="56" t="s">
        <v>166</v>
      </c>
      <c r="E40" s="56"/>
      <c r="F40" s="56" t="s">
        <v>66</v>
      </c>
      <c r="G40" s="57"/>
      <c r="H40" s="11"/>
    </row>
    <row r="41" spans="3:8" ht="18.75">
      <c r="C41" s="58">
        <v>347.8</v>
      </c>
      <c r="D41" s="56"/>
      <c r="E41" s="56"/>
      <c r="F41" s="56" t="s">
        <v>188</v>
      </c>
      <c r="G41" s="56"/>
      <c r="H41" s="11"/>
    </row>
    <row r="42" spans="3:8" ht="15">
      <c r="C42" s="8" t="s">
        <v>38</v>
      </c>
      <c r="D42" s="8"/>
      <c r="E42" s="8"/>
      <c r="F42" s="8"/>
      <c r="G42" s="8" t="s">
        <v>131</v>
      </c>
      <c r="H42" s="8" t="s">
        <v>41</v>
      </c>
    </row>
    <row r="43" spans="3:8" ht="18.75">
      <c r="C43" s="47">
        <v>1</v>
      </c>
      <c r="D43" s="48" t="s">
        <v>177</v>
      </c>
      <c r="E43" s="49"/>
      <c r="F43" s="49"/>
      <c r="G43" s="8">
        <v>10.71</v>
      </c>
      <c r="H43" s="4">
        <v>3707.55</v>
      </c>
    </row>
    <row r="44" spans="3:8" ht="15">
      <c r="C44" s="3"/>
      <c r="D44" s="3"/>
      <c r="E44" s="3"/>
      <c r="F44" s="3"/>
      <c r="G44" s="3"/>
      <c r="H44" s="3"/>
    </row>
    <row r="45" spans="3:8" ht="18.75">
      <c r="C45" s="50">
        <v>2</v>
      </c>
      <c r="D45" s="51" t="s">
        <v>178</v>
      </c>
      <c r="E45" s="52"/>
      <c r="F45" s="52"/>
      <c r="G45" s="32"/>
      <c r="H45" s="5">
        <f>G10+I45</f>
        <v>2792.26</v>
      </c>
    </row>
    <row r="46" spans="3:8" ht="15">
      <c r="C46" s="3"/>
      <c r="D46" s="3"/>
      <c r="E46" s="3"/>
      <c r="F46" s="3"/>
      <c r="G46" s="3"/>
      <c r="H46" s="3"/>
    </row>
    <row r="47" spans="3:9" ht="18.75">
      <c r="C47" s="50">
        <v>4</v>
      </c>
      <c r="D47" s="51" t="s">
        <v>179</v>
      </c>
      <c r="E47" s="52"/>
      <c r="F47" s="52"/>
      <c r="G47" s="51"/>
      <c r="H47" s="9">
        <f>I34+I47</f>
        <v>5036.25</v>
      </c>
      <c r="I47" s="10"/>
    </row>
    <row r="48" spans="3:8" ht="15">
      <c r="C48" s="1"/>
      <c r="D48" s="34" t="s">
        <v>121</v>
      </c>
      <c r="E48" s="34"/>
      <c r="F48" s="34"/>
      <c r="G48" s="19">
        <v>7.55</v>
      </c>
      <c r="H48" s="24">
        <f>C41*G48</f>
        <v>2625.89</v>
      </c>
    </row>
    <row r="49" spans="3:8" ht="15">
      <c r="C49" s="1"/>
      <c r="D49" s="34" t="s">
        <v>122</v>
      </c>
      <c r="E49" s="34"/>
      <c r="F49" s="34"/>
      <c r="G49" s="17"/>
      <c r="H49" s="5"/>
    </row>
    <row r="50" spans="3:10" ht="15">
      <c r="C50" s="3"/>
      <c r="D50" s="34" t="s">
        <v>123</v>
      </c>
      <c r="E50" s="34" t="s">
        <v>124</v>
      </c>
      <c r="F50" s="34"/>
      <c r="G50" s="17" t="s">
        <v>148</v>
      </c>
      <c r="H50" s="3"/>
      <c r="J50" s="18"/>
    </row>
    <row r="51" spans="3:15" ht="15">
      <c r="C51" s="3"/>
      <c r="D51" s="34" t="s">
        <v>125</v>
      </c>
      <c r="E51" s="34"/>
      <c r="F51" s="34"/>
      <c r="G51" s="17" t="s">
        <v>149</v>
      </c>
      <c r="H51" s="5"/>
      <c r="O51" s="2">
        <v>0</v>
      </c>
    </row>
    <row r="52" spans="3:8" ht="15">
      <c r="C52" s="3"/>
      <c r="D52" s="13" t="s">
        <v>139</v>
      </c>
      <c r="E52" s="13"/>
      <c r="F52" s="13"/>
      <c r="G52" s="35">
        <v>2.22</v>
      </c>
      <c r="H52" s="5">
        <f>C41*G52</f>
        <v>772.1160000000001</v>
      </c>
    </row>
    <row r="53" spans="3:9" ht="15">
      <c r="C53" s="3"/>
      <c r="D53" s="13" t="s">
        <v>140</v>
      </c>
      <c r="E53" s="13"/>
      <c r="F53" s="13"/>
      <c r="G53" s="35"/>
      <c r="H53" s="5"/>
      <c r="I53" s="36"/>
    </row>
    <row r="54" spans="3:8" ht="15">
      <c r="C54" s="3"/>
      <c r="D54" s="13" t="s">
        <v>141</v>
      </c>
      <c r="E54" s="13"/>
      <c r="F54" s="13"/>
      <c r="G54" s="35">
        <v>0.69</v>
      </c>
      <c r="H54" s="5">
        <f>C41*G54</f>
        <v>239.982</v>
      </c>
    </row>
    <row r="55" spans="3:8" ht="15">
      <c r="C55" s="3"/>
      <c r="D55" s="13" t="s">
        <v>142</v>
      </c>
      <c r="E55" s="13"/>
      <c r="F55" s="13"/>
      <c r="G55" s="35"/>
      <c r="H55" s="5"/>
    </row>
    <row r="56" spans="3:8" ht="15">
      <c r="C56" s="3"/>
      <c r="D56" s="13" t="s">
        <v>143</v>
      </c>
      <c r="E56" s="13"/>
      <c r="F56" s="13"/>
      <c r="G56" s="35">
        <v>3.68</v>
      </c>
      <c r="H56" s="5">
        <f>C41*G56</f>
        <v>1279.904</v>
      </c>
    </row>
    <row r="57" spans="3:8" ht="15">
      <c r="C57" s="3"/>
      <c r="D57" s="13" t="s">
        <v>144</v>
      </c>
      <c r="E57" s="13"/>
      <c r="F57" s="13" t="s">
        <v>145</v>
      </c>
      <c r="G57" s="35"/>
      <c r="H57" s="5"/>
    </row>
    <row r="58" spans="3:8" ht="15">
      <c r="C58" s="3"/>
      <c r="D58" s="13" t="s">
        <v>141</v>
      </c>
      <c r="E58" s="13"/>
      <c r="F58" s="13"/>
      <c r="G58" s="35">
        <v>0.57</v>
      </c>
      <c r="H58" s="5">
        <f>C41*G58</f>
        <v>198.24599999999998</v>
      </c>
    </row>
    <row r="59" spans="3:8" ht="15">
      <c r="C59" s="3"/>
      <c r="D59" s="13" t="s">
        <v>146</v>
      </c>
      <c r="E59" s="13"/>
      <c r="F59" s="13"/>
      <c r="G59" s="35"/>
      <c r="H59" s="5"/>
    </row>
    <row r="60" spans="3:8" ht="15">
      <c r="C60" s="3"/>
      <c r="D60" s="13" t="s">
        <v>147</v>
      </c>
      <c r="E60" s="13"/>
      <c r="F60" s="13"/>
      <c r="G60" s="35">
        <v>0.39</v>
      </c>
      <c r="H60" s="5">
        <f>C41*G60</f>
        <v>135.642</v>
      </c>
    </row>
    <row r="61" spans="3:8" ht="15">
      <c r="C61" s="15"/>
      <c r="D61" s="16" t="s">
        <v>46</v>
      </c>
      <c r="E61" s="15"/>
      <c r="F61" s="27" t="s">
        <v>132</v>
      </c>
      <c r="G61" s="20">
        <v>3.11</v>
      </c>
      <c r="H61" s="24">
        <f>C41*G61</f>
        <v>1081.658</v>
      </c>
    </row>
    <row r="62" spans="3:8" ht="15">
      <c r="C62" s="15"/>
      <c r="D62" s="27"/>
      <c r="E62" s="15"/>
      <c r="F62" s="27" t="s">
        <v>133</v>
      </c>
      <c r="G62" s="3"/>
      <c r="H62" s="24">
        <f>H45-H48</f>
        <v>166.37000000000035</v>
      </c>
    </row>
    <row r="63" spans="3:8" ht="15.75">
      <c r="C63" s="28" t="s">
        <v>134</v>
      </c>
      <c r="D63" s="28"/>
      <c r="E63" s="28"/>
      <c r="F63" s="28"/>
      <c r="G63" s="29"/>
      <c r="H63" s="29"/>
    </row>
    <row r="64" spans="3:8" ht="15">
      <c r="C64" s="1" t="s">
        <v>189</v>
      </c>
      <c r="D64" s="1" t="s">
        <v>190</v>
      </c>
      <c r="E64" s="3"/>
      <c r="F64" s="3"/>
      <c r="G64" s="3"/>
      <c r="H64" s="3">
        <v>2410.36</v>
      </c>
    </row>
    <row r="65" spans="3:8" ht="15">
      <c r="C65" s="3"/>
      <c r="D65" s="3"/>
      <c r="E65" s="3"/>
      <c r="F65" s="3"/>
      <c r="G65" s="3"/>
      <c r="H65" s="3"/>
    </row>
    <row r="66" spans="3:8" ht="15">
      <c r="C66" s="16" t="s">
        <v>127</v>
      </c>
      <c r="D66" s="16" t="s">
        <v>49</v>
      </c>
      <c r="E66" s="15"/>
      <c r="F66" s="15"/>
      <c r="G66" s="20">
        <v>1.5</v>
      </c>
      <c r="H66" s="2">
        <v>6977.12</v>
      </c>
    </row>
    <row r="67" spans="3:8" ht="15">
      <c r="C67" s="3"/>
      <c r="D67" s="8" t="s">
        <v>106</v>
      </c>
      <c r="E67" s="3"/>
      <c r="F67" s="3"/>
      <c r="G67" s="3"/>
      <c r="H67" s="4">
        <v>11491.78</v>
      </c>
    </row>
    <row r="68" spans="3:8" ht="15">
      <c r="C68" s="3">
        <v>8</v>
      </c>
      <c r="D68" s="3" t="s">
        <v>51</v>
      </c>
      <c r="E68" s="3"/>
      <c r="F68" s="3"/>
      <c r="G68" s="3"/>
      <c r="H68" s="3"/>
    </row>
    <row r="69" spans="3:8" ht="15">
      <c r="C69" s="3"/>
      <c r="D69" s="3"/>
      <c r="E69" s="3"/>
      <c r="F69" s="3"/>
      <c r="G69" s="3"/>
      <c r="H69" s="3"/>
    </row>
    <row r="70" spans="3:8" ht="15">
      <c r="C70" s="3">
        <v>9</v>
      </c>
      <c r="D70" s="3" t="s">
        <v>52</v>
      </c>
      <c r="E70" s="3"/>
      <c r="F70" s="3"/>
      <c r="G70" s="3"/>
      <c r="H70" s="3"/>
    </row>
    <row r="71" spans="3:8" ht="15">
      <c r="C71" s="8">
        <v>10</v>
      </c>
      <c r="D71" s="8" t="s">
        <v>105</v>
      </c>
      <c r="E71" s="8"/>
      <c r="F71" s="8"/>
      <c r="G71" s="8"/>
      <c r="H71" s="9">
        <f>H67+H45-H47</f>
        <v>9247.79</v>
      </c>
    </row>
    <row r="72" ht="15.75" thickBot="1">
      <c r="E72" s="2" t="s">
        <v>54</v>
      </c>
    </row>
    <row r="73" spans="3:8" ht="15">
      <c r="C73" s="39" t="s">
        <v>49</v>
      </c>
      <c r="D73" s="40"/>
      <c r="E73" s="40"/>
      <c r="F73" s="40" t="s">
        <v>128</v>
      </c>
      <c r="G73" s="40"/>
      <c r="H73" s="41" t="s">
        <v>129</v>
      </c>
    </row>
    <row r="74" spans="3:8" ht="15">
      <c r="C74" s="42" t="s">
        <v>162</v>
      </c>
      <c r="D74" s="42" t="s">
        <v>165</v>
      </c>
      <c r="E74" s="42" t="s">
        <v>164</v>
      </c>
      <c r="F74" s="42" t="s">
        <v>132</v>
      </c>
      <c r="G74" s="42" t="s">
        <v>133</v>
      </c>
      <c r="H74" s="43" t="s">
        <v>163</v>
      </c>
    </row>
    <row r="75" spans="3:8" ht="15">
      <c r="C75" s="1" t="s">
        <v>161</v>
      </c>
      <c r="D75" s="3"/>
      <c r="E75" s="3">
        <v>353.58</v>
      </c>
      <c r="F75" s="3">
        <v>391.96</v>
      </c>
      <c r="G75" s="3">
        <v>335.41</v>
      </c>
      <c r="H75" s="3">
        <v>410.13</v>
      </c>
    </row>
    <row r="76" spans="3:8" ht="15">
      <c r="C76" s="1" t="s">
        <v>172</v>
      </c>
      <c r="D76" s="3"/>
      <c r="E76" s="3">
        <v>410.13</v>
      </c>
      <c r="F76" s="3">
        <v>391.96</v>
      </c>
      <c r="G76" s="3">
        <v>334.67</v>
      </c>
      <c r="H76" s="3">
        <v>467.41</v>
      </c>
    </row>
    <row r="77" spans="3:8" ht="15">
      <c r="C77" s="1" t="s">
        <v>174</v>
      </c>
      <c r="D77" s="3"/>
      <c r="E77" s="3">
        <v>467.41</v>
      </c>
      <c r="F77" s="3">
        <v>391.95</v>
      </c>
      <c r="G77" s="3">
        <v>451.08</v>
      </c>
      <c r="H77" s="3">
        <f>F77-G77+E77</f>
        <v>408.28000000000003</v>
      </c>
    </row>
    <row r="78" spans="3:8" ht="15">
      <c r="C78" s="1" t="s">
        <v>176</v>
      </c>
      <c r="D78" s="3"/>
      <c r="E78" s="3">
        <v>408.28</v>
      </c>
      <c r="F78" s="3">
        <v>391.95</v>
      </c>
      <c r="G78" s="3">
        <v>393.08</v>
      </c>
      <c r="H78" s="3">
        <v>407.15</v>
      </c>
    </row>
    <row r="79" spans="3:8" ht="15">
      <c r="C79" s="1" t="s">
        <v>183</v>
      </c>
      <c r="D79" s="3"/>
      <c r="E79" s="3">
        <v>407.15</v>
      </c>
      <c r="F79" s="3">
        <v>391.95</v>
      </c>
      <c r="G79" s="3">
        <v>263.55</v>
      </c>
      <c r="H79" s="3">
        <v>535.55</v>
      </c>
    </row>
    <row r="80" spans="3:8" ht="15">
      <c r="C80" s="1" t="s">
        <v>186</v>
      </c>
      <c r="D80" s="3"/>
      <c r="E80" s="3">
        <v>535.55</v>
      </c>
      <c r="F80" s="3">
        <v>391.95</v>
      </c>
      <c r="G80" s="3">
        <v>263.59</v>
      </c>
      <c r="H80" s="3">
        <v>663.91</v>
      </c>
    </row>
    <row r="81" spans="3:8" ht="15">
      <c r="C81" s="1" t="s">
        <v>189</v>
      </c>
      <c r="D81" s="3"/>
      <c r="E81" s="3">
        <v>663.91</v>
      </c>
      <c r="F81" s="3">
        <v>391.95</v>
      </c>
      <c r="G81" s="3">
        <v>263.18</v>
      </c>
      <c r="H81" s="3">
        <v>792.68</v>
      </c>
    </row>
  </sheetData>
  <sheetProtection/>
  <mergeCells count="1">
    <mergeCell ref="D14:E15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B2:P82"/>
  <sheetViews>
    <sheetView zoomScalePageLayoutView="0" workbookViewId="0" topLeftCell="A39">
      <selection activeCell="O36" sqref="O36"/>
    </sheetView>
  </sheetViews>
  <sheetFormatPr defaultColWidth="9.140625" defaultRowHeight="15"/>
  <cols>
    <col min="1" max="1" width="3.421875" style="2" customWidth="1"/>
    <col min="2" max="2" width="12.00390625" style="2" customWidth="1"/>
    <col min="3" max="3" width="17.421875" style="2" customWidth="1"/>
    <col min="4" max="4" width="13.7109375" style="2" customWidth="1"/>
    <col min="5" max="5" width="9.140625" style="2" customWidth="1"/>
    <col min="6" max="6" width="11.00390625" style="2" customWidth="1"/>
    <col min="7" max="7" width="9.140625" style="2" customWidth="1"/>
    <col min="8" max="8" width="10.8515625" style="2" customWidth="1"/>
    <col min="9" max="9" width="13.421875" style="2" customWidth="1"/>
    <col min="10" max="16" width="7.421875" style="2" customWidth="1"/>
    <col min="17" max="16384" width="9.140625" style="2" customWidth="1"/>
  </cols>
  <sheetData>
    <row r="1" ht="12.75" customHeight="1"/>
    <row r="2" spans="2:7" ht="15">
      <c r="B2" s="11" t="s">
        <v>56</v>
      </c>
      <c r="C2" s="11"/>
      <c r="D2" s="11" t="s">
        <v>191</v>
      </c>
      <c r="E2" s="11" t="s">
        <v>0</v>
      </c>
      <c r="F2" s="11"/>
      <c r="G2" s="11"/>
    </row>
    <row r="4" ht="1.5" customHeight="1"/>
    <row r="5" ht="15" hidden="1"/>
    <row r="6" spans="2:9" ht="15">
      <c r="B6" s="3"/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8" t="s">
        <v>6</v>
      </c>
      <c r="I6" s="8"/>
    </row>
    <row r="7" spans="2:9" ht="15">
      <c r="B7" s="3"/>
      <c r="C7" s="8" t="s">
        <v>7</v>
      </c>
      <c r="D7" s="8"/>
      <c r="E7" s="8"/>
      <c r="F7" s="8" t="s">
        <v>8</v>
      </c>
      <c r="G7" s="8" t="s">
        <v>9</v>
      </c>
      <c r="H7" s="8" t="s">
        <v>10</v>
      </c>
      <c r="I7" s="8"/>
    </row>
    <row r="8" spans="2:9" ht="15">
      <c r="B8" s="1" t="s">
        <v>96</v>
      </c>
      <c r="C8" s="4">
        <v>48.28</v>
      </c>
      <c r="D8" s="4">
        <v>0</v>
      </c>
      <c r="E8" s="5"/>
      <c r="F8" s="3"/>
      <c r="G8" s="4">
        <v>0</v>
      </c>
      <c r="H8" s="5">
        <v>48.28</v>
      </c>
      <c r="I8" s="3"/>
    </row>
    <row r="9" spans="2:9" ht="15">
      <c r="B9" s="3" t="s">
        <v>12</v>
      </c>
      <c r="C9" s="4">
        <v>6617.58</v>
      </c>
      <c r="D9" s="4">
        <v>3707.55</v>
      </c>
      <c r="E9" s="5"/>
      <c r="F9" s="3"/>
      <c r="G9" s="4">
        <v>4294.51</v>
      </c>
      <c r="H9" s="5">
        <v>6030.62</v>
      </c>
      <c r="I9" s="3"/>
    </row>
    <row r="10" spans="2:9" ht="15">
      <c r="B10" s="3" t="s">
        <v>13</v>
      </c>
      <c r="C10" s="3"/>
      <c r="D10" s="4">
        <f>SUM(D8:D9)</f>
        <v>3707.55</v>
      </c>
      <c r="E10" s="3"/>
      <c r="F10" s="3"/>
      <c r="G10" s="4">
        <f>SUM(G8:G9)</f>
        <v>4294.51</v>
      </c>
      <c r="H10" s="3"/>
      <c r="I10" s="3"/>
    </row>
    <row r="11" ht="15">
      <c r="B11" s="2" t="s">
        <v>14</v>
      </c>
    </row>
    <row r="12" ht="7.5" customHeight="1"/>
    <row r="13" ht="8.25" customHeight="1"/>
    <row r="14" spans="3:16" ht="15">
      <c r="C14" s="54" t="s">
        <v>162</v>
      </c>
      <c r="D14" s="536" t="s">
        <v>180</v>
      </c>
      <c r="E14" s="537"/>
      <c r="F14" s="8"/>
      <c r="G14" s="8"/>
      <c r="H14" s="8"/>
      <c r="I14" s="8" t="s">
        <v>16</v>
      </c>
      <c r="J14" s="12"/>
      <c r="K14" s="12"/>
      <c r="L14" s="12"/>
      <c r="M14" s="12"/>
      <c r="N14" s="12"/>
      <c r="O14" s="12"/>
      <c r="P14" s="12"/>
    </row>
    <row r="15" spans="3:16" ht="14.25" customHeight="1">
      <c r="C15" s="55"/>
      <c r="D15" s="538"/>
      <c r="E15" s="539"/>
      <c r="F15" s="8"/>
      <c r="G15" s="8"/>
      <c r="H15" s="8" t="s">
        <v>181</v>
      </c>
      <c r="I15" s="8"/>
      <c r="J15" s="12"/>
      <c r="K15" s="12"/>
      <c r="L15" s="12"/>
      <c r="M15" s="12"/>
      <c r="N15" s="12"/>
      <c r="O15" s="12"/>
      <c r="P15" s="12"/>
    </row>
    <row r="16" spans="3:16" ht="3.75" customHeight="1" hidden="1">
      <c r="C16" s="53"/>
      <c r="D16" s="3"/>
      <c r="E16" s="3"/>
      <c r="F16" s="3"/>
      <c r="G16" s="3"/>
      <c r="H16" s="3"/>
      <c r="I16" s="3"/>
      <c r="J16" s="12"/>
      <c r="K16" s="12"/>
      <c r="L16" s="12"/>
      <c r="M16" s="12"/>
      <c r="N16" s="12"/>
      <c r="O16" s="12"/>
      <c r="P16" s="12"/>
    </row>
    <row r="17" spans="3:16" ht="13.5" customHeight="1">
      <c r="C17" s="1"/>
      <c r="D17" s="1"/>
      <c r="E17" s="3"/>
      <c r="F17" s="3"/>
      <c r="G17" s="3"/>
      <c r="H17" s="3"/>
      <c r="I17" s="3"/>
      <c r="J17" s="12"/>
      <c r="K17" s="12"/>
      <c r="L17" s="12"/>
      <c r="M17" s="12"/>
      <c r="N17" s="12"/>
      <c r="O17" s="12"/>
      <c r="P17" s="12"/>
    </row>
    <row r="18" spans="3:16" ht="0.75" customHeight="1" hidden="1">
      <c r="C18" s="3"/>
      <c r="D18" s="3"/>
      <c r="E18" s="3"/>
      <c r="F18" s="3"/>
      <c r="G18" s="3"/>
      <c r="H18" s="3"/>
      <c r="I18" s="3"/>
      <c r="J18" s="12"/>
      <c r="K18" s="12"/>
      <c r="L18" s="12"/>
      <c r="M18" s="12"/>
      <c r="N18" s="12"/>
      <c r="O18" s="12"/>
      <c r="P18" s="12"/>
    </row>
    <row r="19" spans="3:16" ht="14.25" customHeight="1" thickBot="1">
      <c r="C19" s="3"/>
      <c r="D19" s="3"/>
      <c r="E19" s="3"/>
      <c r="F19" s="3"/>
      <c r="G19" s="3"/>
      <c r="H19" s="3"/>
      <c r="I19" s="3"/>
      <c r="J19" s="12"/>
      <c r="K19" s="12"/>
      <c r="L19" s="12"/>
      <c r="M19" s="12"/>
      <c r="N19" s="12"/>
      <c r="O19" s="12"/>
      <c r="P19" s="12"/>
    </row>
    <row r="20" spans="3:16" ht="0.75" customHeight="1" hidden="1">
      <c r="C20" s="3"/>
      <c r="D20" s="3"/>
      <c r="E20" s="3"/>
      <c r="F20" s="3"/>
      <c r="G20" s="3"/>
      <c r="H20" s="3"/>
      <c r="I20" s="3"/>
      <c r="J20" s="12"/>
      <c r="K20" s="12"/>
      <c r="L20" s="12"/>
      <c r="M20" s="12"/>
      <c r="N20" s="12"/>
      <c r="O20" s="12"/>
      <c r="P20" s="12"/>
    </row>
    <row r="21" spans="3:16" ht="15.75" thickBot="1">
      <c r="C21" s="3"/>
      <c r="D21" s="3"/>
      <c r="E21" s="3"/>
      <c r="F21" s="3"/>
      <c r="G21" s="25" t="s">
        <v>130</v>
      </c>
      <c r="H21" s="26" t="s">
        <v>131</v>
      </c>
      <c r="I21" s="3"/>
      <c r="J21" s="12"/>
      <c r="K21" s="12"/>
      <c r="L21" s="12"/>
      <c r="M21" s="12"/>
      <c r="N21" s="12"/>
      <c r="O21" s="12"/>
      <c r="P21" s="12"/>
    </row>
    <row r="22" spans="3:16" ht="15">
      <c r="C22" s="13" t="s">
        <v>121</v>
      </c>
      <c r="D22" s="14"/>
      <c r="E22" s="14"/>
      <c r="F22" s="4"/>
      <c r="G22" s="1">
        <v>347.8</v>
      </c>
      <c r="H22" s="3">
        <v>7.55</v>
      </c>
      <c r="I22" s="5">
        <f>G22*H22</f>
        <v>2625.89</v>
      </c>
      <c r="J22" s="12"/>
      <c r="K22" s="12"/>
      <c r="L22" s="12"/>
      <c r="M22" s="12"/>
      <c r="N22" s="12"/>
      <c r="O22" s="12"/>
      <c r="P22" s="12"/>
    </row>
    <row r="23" spans="3:16" ht="15">
      <c r="C23" s="13" t="s">
        <v>122</v>
      </c>
      <c r="D23" s="14"/>
      <c r="E23" s="14"/>
      <c r="F23" s="3"/>
      <c r="G23" s="3"/>
      <c r="H23" s="3"/>
      <c r="I23" s="3"/>
      <c r="J23" s="12"/>
      <c r="K23" s="12"/>
      <c r="L23" s="12"/>
      <c r="M23" s="12"/>
      <c r="N23" s="12"/>
      <c r="O23" s="12"/>
      <c r="P23" s="12"/>
    </row>
    <row r="24" spans="3:16" ht="2.25" customHeight="1" hidden="1">
      <c r="C24" s="13" t="s">
        <v>123</v>
      </c>
      <c r="D24" s="13" t="s">
        <v>124</v>
      </c>
      <c r="E24" s="14"/>
      <c r="F24" s="3"/>
      <c r="G24" s="3"/>
      <c r="H24" s="3"/>
      <c r="I24" s="3"/>
      <c r="J24" s="12"/>
      <c r="K24" s="12"/>
      <c r="L24" s="12"/>
      <c r="M24" s="12"/>
      <c r="N24" s="12"/>
      <c r="O24" s="12"/>
      <c r="P24" s="12"/>
    </row>
    <row r="25" spans="3:16" ht="14.25" customHeight="1">
      <c r="C25" s="13" t="s">
        <v>125</v>
      </c>
      <c r="D25" s="14"/>
      <c r="E25" s="14"/>
      <c r="F25" s="3"/>
      <c r="G25" s="3"/>
      <c r="H25" s="3"/>
      <c r="I25" s="3"/>
      <c r="J25" s="12"/>
      <c r="K25" s="12"/>
      <c r="L25" s="12"/>
      <c r="M25" s="12"/>
      <c r="N25" s="12"/>
      <c r="O25" s="12"/>
      <c r="P25" s="12"/>
    </row>
    <row r="26" spans="3:16" ht="15" hidden="1">
      <c r="C26" s="3"/>
      <c r="D26" s="3"/>
      <c r="E26" s="3"/>
      <c r="F26" s="3"/>
      <c r="G26" s="3"/>
      <c r="H26" s="3"/>
      <c r="I26" s="3"/>
      <c r="J26" s="12"/>
      <c r="K26" s="12"/>
      <c r="L26" s="12"/>
      <c r="M26" s="12"/>
      <c r="N26" s="12"/>
      <c r="O26" s="12"/>
      <c r="P26" s="12"/>
    </row>
    <row r="27" spans="3:16" ht="0.75" customHeight="1" hidden="1">
      <c r="C27" s="3"/>
      <c r="D27" s="3"/>
      <c r="E27" s="3"/>
      <c r="F27" s="3"/>
      <c r="G27" s="3"/>
      <c r="H27" s="3"/>
      <c r="I27" s="3"/>
      <c r="J27" s="12"/>
      <c r="K27" s="12"/>
      <c r="L27" s="12"/>
      <c r="M27" s="12"/>
      <c r="N27" s="12"/>
      <c r="O27" s="12"/>
      <c r="P27" s="12"/>
    </row>
    <row r="28" spans="3:16" ht="3.75" customHeight="1" hidden="1">
      <c r="C28" s="3"/>
      <c r="D28" s="3"/>
      <c r="E28" s="3"/>
      <c r="F28" s="3"/>
      <c r="G28" s="3"/>
      <c r="H28" s="3"/>
      <c r="I28" s="3"/>
      <c r="J28" s="12"/>
      <c r="K28" s="12"/>
      <c r="L28" s="12"/>
      <c r="M28" s="12"/>
      <c r="N28" s="12"/>
      <c r="O28" s="12"/>
      <c r="P28" s="12"/>
    </row>
    <row r="29" spans="3:16" ht="15" hidden="1">
      <c r="C29" s="3"/>
      <c r="D29" s="3"/>
      <c r="E29" s="3"/>
      <c r="F29" s="3"/>
      <c r="G29" s="3"/>
      <c r="H29" s="3"/>
      <c r="I29" s="3"/>
      <c r="J29" s="12"/>
      <c r="K29" s="12"/>
      <c r="L29" s="12"/>
      <c r="M29" s="12"/>
      <c r="N29" s="12"/>
      <c r="O29" s="12"/>
      <c r="P29" s="12"/>
    </row>
    <row r="30" spans="3:16" ht="0.75" customHeight="1" hidden="1">
      <c r="C30" s="3"/>
      <c r="D30" s="3"/>
      <c r="E30" s="3"/>
      <c r="F30" s="3"/>
      <c r="G30" s="3"/>
      <c r="H30" s="3"/>
      <c r="I30" s="3"/>
      <c r="J30" s="12"/>
      <c r="K30" s="12"/>
      <c r="L30" s="12"/>
      <c r="M30" s="12"/>
      <c r="N30" s="12"/>
      <c r="O30" s="12"/>
      <c r="P30" s="12"/>
    </row>
    <row r="31" spans="3:16" ht="15" hidden="1">
      <c r="C31" s="3"/>
      <c r="D31" s="3"/>
      <c r="E31" s="3"/>
      <c r="F31" s="3"/>
      <c r="G31" s="3"/>
      <c r="H31" s="3"/>
      <c r="I31" s="3"/>
      <c r="J31" s="12"/>
      <c r="K31" s="12"/>
      <c r="L31" s="12"/>
      <c r="M31" s="12"/>
      <c r="N31" s="12"/>
      <c r="O31" s="12"/>
      <c r="P31" s="12"/>
    </row>
    <row r="32" spans="3:16" ht="15" hidden="1">
      <c r="C32" s="3"/>
      <c r="D32" s="3"/>
      <c r="E32" s="3"/>
      <c r="F32" s="3"/>
      <c r="G32" s="3"/>
      <c r="H32" s="3"/>
      <c r="I32" s="3"/>
      <c r="J32" s="12"/>
      <c r="K32" s="12"/>
      <c r="L32" s="12"/>
      <c r="M32" s="12"/>
      <c r="N32" s="12"/>
      <c r="O32" s="12"/>
      <c r="P32" s="12"/>
    </row>
    <row r="33" spans="3:16" ht="15">
      <c r="C33" s="3"/>
      <c r="D33" s="3"/>
      <c r="E33" s="3"/>
      <c r="F33" s="3"/>
      <c r="G33" s="8"/>
      <c r="H33" s="8"/>
      <c r="I33" s="9"/>
      <c r="J33" s="12"/>
      <c r="K33" s="12"/>
      <c r="L33" s="12"/>
      <c r="M33" s="12"/>
      <c r="N33" s="12"/>
      <c r="O33" s="12"/>
      <c r="P33" s="12"/>
    </row>
    <row r="34" spans="3:16" ht="15">
      <c r="C34" s="3"/>
      <c r="D34" s="3"/>
      <c r="E34" s="3"/>
      <c r="F34" s="3"/>
      <c r="G34" s="3"/>
      <c r="H34" s="1" t="s">
        <v>24</v>
      </c>
      <c r="I34" s="24">
        <f>SUM(I17:I33)</f>
        <v>2625.89</v>
      </c>
      <c r="J34" s="12"/>
      <c r="K34" s="12"/>
      <c r="L34" s="12"/>
      <c r="M34" s="12"/>
      <c r="N34" s="12"/>
      <c r="O34" s="12"/>
      <c r="P34" s="12"/>
    </row>
    <row r="36" ht="2.25" customHeight="1"/>
    <row r="37" ht="15" hidden="1"/>
    <row r="38" ht="15" hidden="1"/>
    <row r="39" spans="3:7" ht="15">
      <c r="C39" s="11"/>
      <c r="D39" s="11"/>
      <c r="E39" s="11"/>
      <c r="F39" s="11"/>
      <c r="G39" s="11"/>
    </row>
    <row r="40" spans="3:8" ht="18.75">
      <c r="C40" s="56" t="s">
        <v>35</v>
      </c>
      <c r="D40" s="56" t="s">
        <v>166</v>
      </c>
      <c r="E40" s="56"/>
      <c r="F40" s="56" t="s">
        <v>66</v>
      </c>
      <c r="G40" s="57"/>
      <c r="H40" s="11"/>
    </row>
    <row r="41" spans="3:8" ht="18.75">
      <c r="C41" s="58">
        <v>347.8</v>
      </c>
      <c r="D41" s="56"/>
      <c r="E41" s="56"/>
      <c r="F41" s="56" t="s">
        <v>192</v>
      </c>
      <c r="G41" s="56"/>
      <c r="H41" s="11"/>
    </row>
    <row r="42" spans="3:8" ht="15">
      <c r="C42" s="8" t="s">
        <v>38</v>
      </c>
      <c r="D42" s="8"/>
      <c r="E42" s="8"/>
      <c r="F42" s="8"/>
      <c r="G42" s="8" t="s">
        <v>131</v>
      </c>
      <c r="H42" s="8" t="s">
        <v>41</v>
      </c>
    </row>
    <row r="43" spans="3:8" ht="18.75">
      <c r="C43" s="47">
        <v>1</v>
      </c>
      <c r="D43" s="48" t="s">
        <v>177</v>
      </c>
      <c r="E43" s="49"/>
      <c r="F43" s="49"/>
      <c r="G43" s="8">
        <v>10.71</v>
      </c>
      <c r="H43" s="4">
        <v>3707.55</v>
      </c>
    </row>
    <row r="44" spans="3:8" ht="15">
      <c r="C44" s="3"/>
      <c r="D44" s="3"/>
      <c r="E44" s="3"/>
      <c r="F44" s="3"/>
      <c r="G44" s="3"/>
      <c r="H44" s="3"/>
    </row>
    <row r="45" spans="3:8" ht="18.75">
      <c r="C45" s="50">
        <v>2</v>
      </c>
      <c r="D45" s="51" t="s">
        <v>178</v>
      </c>
      <c r="E45" s="52"/>
      <c r="F45" s="52"/>
      <c r="G45" s="32"/>
      <c r="H45" s="5">
        <v>4294.51</v>
      </c>
    </row>
    <row r="46" spans="3:8" ht="15">
      <c r="C46" s="3"/>
      <c r="D46" s="3"/>
      <c r="E46" s="3"/>
      <c r="F46" s="3"/>
      <c r="G46" s="3"/>
      <c r="H46" s="3"/>
    </row>
    <row r="47" spans="3:9" ht="18.75">
      <c r="C47" s="50">
        <v>4</v>
      </c>
      <c r="D47" s="51" t="s">
        <v>179</v>
      </c>
      <c r="E47" s="52"/>
      <c r="F47" s="52"/>
      <c r="G47" s="51"/>
      <c r="H47" s="9">
        <v>2625.89</v>
      </c>
      <c r="I47" s="10"/>
    </row>
    <row r="48" spans="3:8" ht="15">
      <c r="C48" s="1"/>
      <c r="D48" s="34" t="s">
        <v>121</v>
      </c>
      <c r="E48" s="34"/>
      <c r="F48" s="34"/>
      <c r="G48" s="19">
        <v>7.55</v>
      </c>
      <c r="H48" s="24">
        <f>C41*G48</f>
        <v>2625.89</v>
      </c>
    </row>
    <row r="49" spans="3:8" ht="15">
      <c r="C49" s="1"/>
      <c r="D49" s="34" t="s">
        <v>122</v>
      </c>
      <c r="E49" s="34"/>
      <c r="F49" s="34"/>
      <c r="G49" s="17"/>
      <c r="H49" s="5"/>
    </row>
    <row r="50" spans="3:10" ht="15">
      <c r="C50" s="3"/>
      <c r="D50" s="34" t="s">
        <v>123</v>
      </c>
      <c r="E50" s="34" t="s">
        <v>124</v>
      </c>
      <c r="F50" s="34"/>
      <c r="G50" s="17" t="s">
        <v>148</v>
      </c>
      <c r="H50" s="3"/>
      <c r="J50" s="18"/>
    </row>
    <row r="51" spans="3:15" ht="15">
      <c r="C51" s="3"/>
      <c r="D51" s="34" t="s">
        <v>125</v>
      </c>
      <c r="E51" s="34"/>
      <c r="F51" s="34"/>
      <c r="G51" s="17" t="s">
        <v>149</v>
      </c>
      <c r="H51" s="5"/>
      <c r="O51" s="2">
        <v>0</v>
      </c>
    </row>
    <row r="52" spans="3:8" ht="15">
      <c r="C52" s="3"/>
      <c r="D52" s="13" t="s">
        <v>139</v>
      </c>
      <c r="E52" s="13"/>
      <c r="F52" s="13"/>
      <c r="G52" s="35">
        <v>2.22</v>
      </c>
      <c r="H52" s="5">
        <f>C41*G52</f>
        <v>772.1160000000001</v>
      </c>
    </row>
    <row r="53" spans="3:9" ht="15">
      <c r="C53" s="3"/>
      <c r="D53" s="13" t="s">
        <v>140</v>
      </c>
      <c r="E53" s="13"/>
      <c r="F53" s="13"/>
      <c r="G53" s="35"/>
      <c r="H53" s="5"/>
      <c r="I53" s="36"/>
    </row>
    <row r="54" spans="3:8" ht="15">
      <c r="C54" s="3"/>
      <c r="D54" s="13" t="s">
        <v>141</v>
      </c>
      <c r="E54" s="13"/>
      <c r="F54" s="13"/>
      <c r="G54" s="35">
        <v>0.69</v>
      </c>
      <c r="H54" s="5">
        <f>C41*G54</f>
        <v>239.982</v>
      </c>
    </row>
    <row r="55" spans="3:8" ht="15">
      <c r="C55" s="3"/>
      <c r="D55" s="13" t="s">
        <v>142</v>
      </c>
      <c r="E55" s="13"/>
      <c r="F55" s="13"/>
      <c r="G55" s="35"/>
      <c r="H55" s="5"/>
    </row>
    <row r="56" spans="3:8" ht="15">
      <c r="C56" s="3"/>
      <c r="D56" s="13" t="s">
        <v>143</v>
      </c>
      <c r="E56" s="13"/>
      <c r="F56" s="13"/>
      <c r="G56" s="35">
        <v>3.68</v>
      </c>
      <c r="H56" s="5">
        <f>C41*G56</f>
        <v>1279.904</v>
      </c>
    </row>
    <row r="57" spans="3:8" ht="15">
      <c r="C57" s="3"/>
      <c r="D57" s="13" t="s">
        <v>144</v>
      </c>
      <c r="E57" s="13"/>
      <c r="F57" s="13" t="s">
        <v>145</v>
      </c>
      <c r="G57" s="35"/>
      <c r="H57" s="5"/>
    </row>
    <row r="58" spans="3:8" ht="15">
      <c r="C58" s="3"/>
      <c r="D58" s="13" t="s">
        <v>141</v>
      </c>
      <c r="E58" s="13"/>
      <c r="F58" s="13"/>
      <c r="G58" s="35">
        <v>0.57</v>
      </c>
      <c r="H58" s="5">
        <f>C41*G58</f>
        <v>198.24599999999998</v>
      </c>
    </row>
    <row r="59" spans="3:8" ht="15">
      <c r="C59" s="3"/>
      <c r="D59" s="13" t="s">
        <v>146</v>
      </c>
      <c r="E59" s="13"/>
      <c r="F59" s="13"/>
      <c r="G59" s="35"/>
      <c r="H59" s="5"/>
    </row>
    <row r="60" spans="3:8" ht="15">
      <c r="C60" s="3"/>
      <c r="D60" s="13" t="s">
        <v>147</v>
      </c>
      <c r="E60" s="13"/>
      <c r="F60" s="13"/>
      <c r="G60" s="35">
        <v>0.39</v>
      </c>
      <c r="H60" s="5">
        <f>C41*G60</f>
        <v>135.642</v>
      </c>
    </row>
    <row r="61" spans="3:8" ht="15">
      <c r="C61" s="15"/>
      <c r="D61" s="16" t="s">
        <v>46</v>
      </c>
      <c r="E61" s="15"/>
      <c r="F61" s="27" t="s">
        <v>132</v>
      </c>
      <c r="G61" s="20">
        <v>3.11</v>
      </c>
      <c r="H61" s="24">
        <f>C41*G61</f>
        <v>1081.658</v>
      </c>
    </row>
    <row r="62" spans="3:8" ht="15">
      <c r="C62" s="15"/>
      <c r="D62" s="27"/>
      <c r="E62" s="15"/>
      <c r="F62" s="27" t="s">
        <v>133</v>
      </c>
      <c r="G62" s="3"/>
      <c r="H62" s="24">
        <f>H45-H48</f>
        <v>1668.6200000000003</v>
      </c>
    </row>
    <row r="63" spans="3:8" ht="15.75">
      <c r="C63" s="28" t="s">
        <v>134</v>
      </c>
      <c r="D63" s="28"/>
      <c r="E63" s="28"/>
      <c r="F63" s="28"/>
      <c r="G63" s="29"/>
      <c r="H63" s="29"/>
    </row>
    <row r="64" spans="3:8" ht="15">
      <c r="C64" s="1"/>
      <c r="D64" s="1"/>
      <c r="E64" s="3"/>
      <c r="F64" s="3"/>
      <c r="G64" s="3"/>
      <c r="H64" s="3"/>
    </row>
    <row r="65" spans="3:8" ht="15">
      <c r="C65" s="3"/>
      <c r="D65" s="3"/>
      <c r="E65" s="3"/>
      <c r="F65" s="3"/>
      <c r="G65" s="3"/>
      <c r="H65" s="3"/>
    </row>
    <row r="66" spans="3:8" ht="15">
      <c r="C66" s="16" t="s">
        <v>127</v>
      </c>
      <c r="D66" s="16" t="s">
        <v>49</v>
      </c>
      <c r="E66" s="15"/>
      <c r="F66" s="15"/>
      <c r="G66" s="20">
        <v>1.5</v>
      </c>
      <c r="H66" s="2">
        <v>7451.55</v>
      </c>
    </row>
    <row r="67" spans="3:8" ht="15">
      <c r="C67" s="3"/>
      <c r="D67" s="8" t="s">
        <v>106</v>
      </c>
      <c r="E67" s="3"/>
      <c r="F67" s="3"/>
      <c r="G67" s="3"/>
      <c r="H67" s="4">
        <v>9247.79</v>
      </c>
    </row>
    <row r="68" spans="3:8" ht="15">
      <c r="C68" s="3">
        <v>8</v>
      </c>
      <c r="D68" s="3" t="s">
        <v>51</v>
      </c>
      <c r="E68" s="3"/>
      <c r="F68" s="3"/>
      <c r="G68" s="3"/>
      <c r="H68" s="3"/>
    </row>
    <row r="69" spans="3:8" ht="15">
      <c r="C69" s="3"/>
      <c r="D69" s="3"/>
      <c r="E69" s="3"/>
      <c r="F69" s="3"/>
      <c r="G69" s="3"/>
      <c r="H69" s="3"/>
    </row>
    <row r="70" spans="3:8" ht="15">
      <c r="C70" s="3">
        <v>9</v>
      </c>
      <c r="D70" s="3" t="s">
        <v>52</v>
      </c>
      <c r="E70" s="3"/>
      <c r="F70" s="3"/>
      <c r="G70" s="3"/>
      <c r="H70" s="3"/>
    </row>
    <row r="71" spans="3:8" ht="15">
      <c r="C71" s="8">
        <v>10</v>
      </c>
      <c r="D71" s="8" t="s">
        <v>105</v>
      </c>
      <c r="E71" s="8"/>
      <c r="F71" s="8"/>
      <c r="G71" s="8"/>
      <c r="H71" s="9">
        <f>H67+H45-H47</f>
        <v>10916.410000000002</v>
      </c>
    </row>
    <row r="72" ht="15.75" thickBot="1">
      <c r="E72" s="2" t="s">
        <v>54</v>
      </c>
    </row>
    <row r="73" spans="3:8" ht="15">
      <c r="C73" s="39" t="s">
        <v>49</v>
      </c>
      <c r="D73" s="40"/>
      <c r="E73" s="40"/>
      <c r="F73" s="40" t="s">
        <v>128</v>
      </c>
      <c r="G73" s="40"/>
      <c r="H73" s="41" t="s">
        <v>129</v>
      </c>
    </row>
    <row r="74" spans="3:8" ht="15">
      <c r="C74" s="42" t="s">
        <v>162</v>
      </c>
      <c r="D74" s="42" t="s">
        <v>165</v>
      </c>
      <c r="E74" s="42" t="s">
        <v>164</v>
      </c>
      <c r="F74" s="42" t="s">
        <v>132</v>
      </c>
      <c r="G74" s="42" t="s">
        <v>133</v>
      </c>
      <c r="H74" s="43" t="s">
        <v>163</v>
      </c>
    </row>
    <row r="75" spans="3:8" ht="15">
      <c r="C75" s="1" t="s">
        <v>161</v>
      </c>
      <c r="D75" s="3"/>
      <c r="E75" s="3">
        <v>353.58</v>
      </c>
      <c r="F75" s="3">
        <v>391.96</v>
      </c>
      <c r="G75" s="3">
        <v>335.41</v>
      </c>
      <c r="H75" s="3">
        <v>410.13</v>
      </c>
    </row>
    <row r="76" spans="3:8" ht="15">
      <c r="C76" s="1" t="s">
        <v>172</v>
      </c>
      <c r="D76" s="3"/>
      <c r="E76" s="3">
        <v>410.13</v>
      </c>
      <c r="F76" s="3">
        <v>391.96</v>
      </c>
      <c r="G76" s="3">
        <v>334.67</v>
      </c>
      <c r="H76" s="3">
        <v>467.41</v>
      </c>
    </row>
    <row r="77" spans="3:8" ht="15">
      <c r="C77" s="1" t="s">
        <v>174</v>
      </c>
      <c r="D77" s="3"/>
      <c r="E77" s="3">
        <v>467.41</v>
      </c>
      <c r="F77" s="3">
        <v>391.95</v>
      </c>
      <c r="G77" s="3">
        <v>451.08</v>
      </c>
      <c r="H77" s="3">
        <f>F77-G77+E77</f>
        <v>408.28000000000003</v>
      </c>
    </row>
    <row r="78" spans="3:8" ht="15">
      <c r="C78" s="1" t="s">
        <v>176</v>
      </c>
      <c r="D78" s="3"/>
      <c r="E78" s="3">
        <v>408.28</v>
      </c>
      <c r="F78" s="3">
        <v>391.95</v>
      </c>
      <c r="G78" s="3">
        <v>393.08</v>
      </c>
      <c r="H78" s="3">
        <v>407.15</v>
      </c>
    </row>
    <row r="79" spans="3:8" ht="15">
      <c r="C79" s="1" t="s">
        <v>183</v>
      </c>
      <c r="D79" s="3"/>
      <c r="E79" s="3">
        <v>407.15</v>
      </c>
      <c r="F79" s="3">
        <v>391.95</v>
      </c>
      <c r="G79" s="3">
        <v>263.55</v>
      </c>
      <c r="H79" s="3">
        <v>535.55</v>
      </c>
    </row>
    <row r="80" spans="3:8" ht="15">
      <c r="C80" s="1" t="s">
        <v>186</v>
      </c>
      <c r="D80" s="3"/>
      <c r="E80" s="3">
        <v>535.55</v>
      </c>
      <c r="F80" s="3">
        <v>391.95</v>
      </c>
      <c r="G80" s="3">
        <v>263.59</v>
      </c>
      <c r="H80" s="3">
        <v>663.91</v>
      </c>
    </row>
    <row r="81" spans="3:8" ht="15">
      <c r="C81" s="1" t="s">
        <v>189</v>
      </c>
      <c r="D81" s="3"/>
      <c r="E81" s="3">
        <v>663.91</v>
      </c>
      <c r="F81" s="3">
        <v>391.95</v>
      </c>
      <c r="G81" s="3">
        <v>263.18</v>
      </c>
      <c r="H81" s="3">
        <v>792.68</v>
      </c>
    </row>
    <row r="82" spans="3:8" ht="15">
      <c r="C82" s="1" t="s">
        <v>193</v>
      </c>
      <c r="D82" s="3"/>
      <c r="E82" s="3">
        <v>792.68</v>
      </c>
      <c r="F82" s="3">
        <v>391.95</v>
      </c>
      <c r="G82" s="3">
        <v>474.43</v>
      </c>
      <c r="H82" s="3">
        <v>710.2</v>
      </c>
    </row>
  </sheetData>
  <sheetProtection/>
  <mergeCells count="1">
    <mergeCell ref="D14:E15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79"/>
  <sheetViews>
    <sheetView zoomScalePageLayoutView="0" workbookViewId="0" topLeftCell="A10">
      <selection activeCell="O36" sqref="O36"/>
    </sheetView>
  </sheetViews>
  <sheetFormatPr defaultColWidth="9.140625" defaultRowHeight="15"/>
  <cols>
    <col min="2" max="2" width="12.00390625" style="0" customWidth="1"/>
    <col min="3" max="3" width="17.00390625" style="0" customWidth="1"/>
    <col min="4" max="4" width="13.7109375" style="0" customWidth="1"/>
  </cols>
  <sheetData>
    <row r="2" spans="3:5" ht="15">
      <c r="C2" t="s">
        <v>56</v>
      </c>
      <c r="D2" t="s">
        <v>71</v>
      </c>
      <c r="E2" t="s">
        <v>0</v>
      </c>
    </row>
    <row r="6" spans="2:9" ht="15">
      <c r="B6" s="1"/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/>
    </row>
    <row r="7" spans="2:9" ht="15">
      <c r="B7" s="1"/>
      <c r="C7" s="1" t="s">
        <v>7</v>
      </c>
      <c r="D7" s="1"/>
      <c r="E7" s="1"/>
      <c r="F7" s="1" t="s">
        <v>8</v>
      </c>
      <c r="G7" s="1" t="s">
        <v>9</v>
      </c>
      <c r="H7" s="1" t="s">
        <v>10</v>
      </c>
      <c r="I7" s="1"/>
    </row>
    <row r="8" spans="2:9" ht="15">
      <c r="B8" s="1" t="s">
        <v>11</v>
      </c>
      <c r="C8" s="1">
        <v>432.09</v>
      </c>
      <c r="D8" s="1">
        <v>946.12</v>
      </c>
      <c r="E8" s="1">
        <v>726.12</v>
      </c>
      <c r="F8" s="1"/>
      <c r="G8" s="1">
        <v>726.12</v>
      </c>
      <c r="H8" s="1">
        <v>653.89</v>
      </c>
      <c r="I8" s="1"/>
    </row>
    <row r="9" spans="2:9" ht="15">
      <c r="B9" s="1" t="s">
        <v>12</v>
      </c>
      <c r="C9" s="1">
        <v>1020.65</v>
      </c>
      <c r="D9" s="1">
        <v>2310.04</v>
      </c>
      <c r="E9" s="1">
        <v>1810.21</v>
      </c>
      <c r="F9" s="1"/>
      <c r="G9" s="1">
        <v>1810.21</v>
      </c>
      <c r="H9" s="1">
        <v>1520.48</v>
      </c>
      <c r="I9" s="1"/>
    </row>
    <row r="10" spans="2:9" ht="15">
      <c r="B10" s="1" t="s">
        <v>13</v>
      </c>
      <c r="C10" s="1"/>
      <c r="D10" s="1">
        <f>SUM(D8:D9)</f>
        <v>3256.16</v>
      </c>
      <c r="E10" s="1"/>
      <c r="F10" s="1"/>
      <c r="G10" s="1">
        <f>SUM(G8:G9)</f>
        <v>2536.33</v>
      </c>
      <c r="H10" s="1"/>
      <c r="I10" s="1"/>
    </row>
    <row r="11" ht="15">
      <c r="B11" t="s">
        <v>14</v>
      </c>
    </row>
    <row r="14" spans="3:16" ht="15">
      <c r="C14" s="1"/>
      <c r="D14" s="1" t="s">
        <v>15</v>
      </c>
      <c r="E14" s="1"/>
      <c r="F14" s="1"/>
      <c r="G14" s="1"/>
      <c r="H14" s="1"/>
      <c r="I14" s="1" t="s">
        <v>16</v>
      </c>
      <c r="J14" s="1" t="s">
        <v>17</v>
      </c>
      <c r="K14" s="1"/>
      <c r="L14" s="1"/>
      <c r="M14" s="1"/>
      <c r="N14" s="1"/>
      <c r="O14" s="1"/>
      <c r="P14" s="1"/>
    </row>
    <row r="15" spans="3:16" ht="15">
      <c r="C15" s="1"/>
      <c r="D15" s="1"/>
      <c r="E15" s="1"/>
      <c r="F15" s="1"/>
      <c r="G15" s="1"/>
      <c r="H15" s="1"/>
      <c r="I15" s="1"/>
      <c r="J15" s="1" t="s">
        <v>18</v>
      </c>
      <c r="K15" s="1" t="s">
        <v>19</v>
      </c>
      <c r="L15" s="1" t="s">
        <v>20</v>
      </c>
      <c r="M15" s="1" t="s">
        <v>21</v>
      </c>
      <c r="N15" s="1" t="s">
        <v>22</v>
      </c>
      <c r="O15" s="1"/>
      <c r="P15" s="1"/>
    </row>
    <row r="16" spans="3:16" ht="1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3:16" ht="15">
      <c r="C17" s="1"/>
      <c r="D17" s="1"/>
      <c r="E17" s="1"/>
      <c r="F17" s="1"/>
      <c r="G17" s="1"/>
      <c r="H17" s="1"/>
      <c r="I17" s="1"/>
      <c r="J17" s="1"/>
      <c r="K17" s="1"/>
      <c r="L17" s="1"/>
      <c r="M17" s="1" t="s">
        <v>24</v>
      </c>
      <c r="N17" s="1" t="e">
        <f>SUM(#REF!)</f>
        <v>#REF!</v>
      </c>
      <c r="O17" s="1"/>
      <c r="P17" s="1"/>
    </row>
    <row r="18" spans="3:16" ht="15">
      <c r="C18" s="1"/>
      <c r="D18" s="1"/>
      <c r="E18" s="1"/>
      <c r="F18" s="1"/>
      <c r="G18" s="1"/>
      <c r="H18" s="1" t="s">
        <v>25</v>
      </c>
      <c r="I18" s="1">
        <f>SUM(I16:I17)</f>
        <v>0</v>
      </c>
      <c r="J18" s="1"/>
      <c r="K18" s="1"/>
      <c r="L18" s="1"/>
      <c r="M18" s="1"/>
      <c r="N18" s="1"/>
      <c r="O18" s="1"/>
      <c r="P18" s="1"/>
    </row>
    <row r="19" spans="3:16" ht="1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3:16" ht="1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3:16" ht="15">
      <c r="C21" s="1"/>
      <c r="D21" s="1" t="s">
        <v>26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3:16" ht="15">
      <c r="C22" s="1"/>
      <c r="D22" s="1"/>
      <c r="E22" s="1"/>
      <c r="F22" s="1">
        <v>345.3</v>
      </c>
      <c r="G22" s="1" t="s">
        <v>68</v>
      </c>
      <c r="H22" s="1"/>
      <c r="I22" s="1">
        <v>2310.05</v>
      </c>
      <c r="J22" s="1"/>
      <c r="K22" s="1"/>
      <c r="L22" s="1"/>
      <c r="M22" s="1"/>
      <c r="N22" s="1"/>
      <c r="O22" s="1"/>
      <c r="P22" s="1"/>
    </row>
    <row r="23" spans="3:16" ht="1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3:16" ht="1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3:16" ht="15">
      <c r="C25" s="1"/>
      <c r="D25" s="1" t="s">
        <v>27</v>
      </c>
      <c r="E25" s="1"/>
      <c r="F25" s="1"/>
      <c r="G25" s="1" t="s">
        <v>28</v>
      </c>
      <c r="H25" s="1"/>
      <c r="I25" s="1"/>
      <c r="J25" s="1"/>
      <c r="K25" s="1"/>
      <c r="L25" s="1"/>
      <c r="M25" s="1"/>
      <c r="N25" s="1"/>
      <c r="O25" s="1"/>
      <c r="P25" s="1"/>
    </row>
    <row r="26" spans="3:16" ht="1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3:16" ht="1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3:16" ht="1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3:16" ht="1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3:16" ht="1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3:16" ht="1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3:16" ht="1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3:16" ht="15">
      <c r="C33" s="1"/>
      <c r="D33" s="1"/>
      <c r="E33" s="1"/>
      <c r="F33" s="1"/>
      <c r="G33" s="1" t="s">
        <v>24</v>
      </c>
      <c r="H33" s="1"/>
      <c r="I33" s="1">
        <f>SUM(I18:I32)</f>
        <v>2310.05</v>
      </c>
      <c r="J33" s="1"/>
      <c r="K33" s="1"/>
      <c r="L33" s="1"/>
      <c r="M33" s="1"/>
      <c r="N33" s="1"/>
      <c r="O33" s="1"/>
      <c r="P33" s="1"/>
    </row>
    <row r="34" spans="3:16" ht="1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8" spans="5:6" ht="15">
      <c r="E38" t="s">
        <v>29</v>
      </c>
      <c r="F38" t="s">
        <v>30</v>
      </c>
    </row>
    <row r="39" spans="5:10" ht="15">
      <c r="E39" t="s">
        <v>31</v>
      </c>
      <c r="I39">
        <v>13.5</v>
      </c>
      <c r="J39" t="s">
        <v>32</v>
      </c>
    </row>
    <row r="40" ht="15">
      <c r="J40" t="s">
        <v>33</v>
      </c>
    </row>
    <row r="41" spans="9:10" ht="15">
      <c r="I41">
        <v>13.5</v>
      </c>
      <c r="J41" t="s">
        <v>34</v>
      </c>
    </row>
    <row r="44" spans="10:11" ht="15">
      <c r="J44">
        <v>1620</v>
      </c>
      <c r="K44">
        <v>9.201</v>
      </c>
    </row>
    <row r="48" spans="4:6" ht="15">
      <c r="D48" t="s">
        <v>35</v>
      </c>
      <c r="F48" t="s">
        <v>36</v>
      </c>
    </row>
    <row r="49" spans="3:6" ht="15">
      <c r="C49">
        <v>345.3</v>
      </c>
      <c r="E49" t="s">
        <v>37</v>
      </c>
      <c r="F49" t="s">
        <v>66</v>
      </c>
    </row>
    <row r="50" ht="15">
      <c r="F50" t="s">
        <v>76</v>
      </c>
    </row>
    <row r="52" spans="3:16" ht="15">
      <c r="C52" s="1" t="s">
        <v>38</v>
      </c>
      <c r="D52" s="1" t="s">
        <v>39</v>
      </c>
      <c r="E52" s="1"/>
      <c r="F52" s="1"/>
      <c r="G52" s="1" t="s">
        <v>40</v>
      </c>
      <c r="H52" s="1" t="s">
        <v>41</v>
      </c>
      <c r="K52" s="1" t="s">
        <v>17</v>
      </c>
      <c r="L52" s="1"/>
      <c r="M52" s="1"/>
      <c r="N52" s="1"/>
      <c r="O52" s="1"/>
      <c r="P52" s="1"/>
    </row>
    <row r="53" spans="3:16" ht="15">
      <c r="C53" s="1">
        <v>1</v>
      </c>
      <c r="D53" s="1" t="s">
        <v>42</v>
      </c>
      <c r="E53" s="1"/>
      <c r="F53" s="1"/>
      <c r="G53" s="1" t="s">
        <v>43</v>
      </c>
      <c r="H53" s="1">
        <v>3256.16</v>
      </c>
      <c r="K53" s="1" t="s">
        <v>18</v>
      </c>
      <c r="L53" s="1" t="s">
        <v>19</v>
      </c>
      <c r="M53" s="1" t="s">
        <v>20</v>
      </c>
      <c r="N53" s="1" t="s">
        <v>21</v>
      </c>
      <c r="O53" s="1" t="s">
        <v>22</v>
      </c>
      <c r="P53" s="1"/>
    </row>
    <row r="54" spans="3:16" ht="15">
      <c r="C54" s="1"/>
      <c r="D54" s="1"/>
      <c r="E54" s="1"/>
      <c r="F54" s="1"/>
      <c r="G54" s="1"/>
      <c r="H54" s="1"/>
      <c r="K54" s="1"/>
      <c r="L54" s="1"/>
      <c r="M54" s="1"/>
      <c r="N54" s="1"/>
      <c r="O54" s="1"/>
      <c r="P54" s="1"/>
    </row>
    <row r="55" spans="3:16" ht="15">
      <c r="C55" s="1">
        <v>2</v>
      </c>
      <c r="D55" s="1" t="s">
        <v>44</v>
      </c>
      <c r="E55" s="1"/>
      <c r="F55" s="1"/>
      <c r="G55" s="1" t="s">
        <v>43</v>
      </c>
      <c r="H55" s="1">
        <v>2536.33</v>
      </c>
      <c r="K55" s="1"/>
      <c r="L55" s="1"/>
      <c r="M55" s="1"/>
      <c r="N55" s="1"/>
      <c r="O55" s="1"/>
      <c r="P55" s="1"/>
    </row>
    <row r="56" spans="3:16" ht="15">
      <c r="C56" s="1">
        <v>3</v>
      </c>
      <c r="D56" s="1"/>
      <c r="E56" s="1"/>
      <c r="F56" s="1"/>
      <c r="G56" s="1" t="s">
        <v>43</v>
      </c>
      <c r="H56" s="1"/>
      <c r="K56" s="1" t="s">
        <v>58</v>
      </c>
      <c r="L56" s="1"/>
      <c r="M56" s="1"/>
      <c r="N56" s="1"/>
      <c r="O56" s="1"/>
      <c r="P56" s="1"/>
    </row>
    <row r="57" spans="3:16" ht="15">
      <c r="C57" s="1">
        <v>4</v>
      </c>
      <c r="D57" s="1" t="s">
        <v>45</v>
      </c>
      <c r="E57" s="1"/>
      <c r="F57" s="1"/>
      <c r="G57" s="1" t="s">
        <v>43</v>
      </c>
      <c r="H57" s="1"/>
      <c r="K57" s="1"/>
      <c r="L57" s="1"/>
      <c r="M57" s="1" t="s">
        <v>59</v>
      </c>
      <c r="N57" s="1"/>
      <c r="O57" s="1"/>
      <c r="P57" s="1"/>
    </row>
    <row r="58" spans="3:16" ht="15">
      <c r="C58" s="1"/>
      <c r="D58" s="1"/>
      <c r="E58" s="1"/>
      <c r="F58" s="1"/>
      <c r="G58" s="1"/>
      <c r="H58" s="1"/>
      <c r="K58" s="1"/>
      <c r="L58" s="1"/>
      <c r="M58" s="1">
        <v>2</v>
      </c>
      <c r="N58" s="1"/>
      <c r="O58" s="1"/>
      <c r="P58" s="1"/>
    </row>
    <row r="59" spans="3:16" ht="15">
      <c r="C59" s="1"/>
      <c r="D59" s="1"/>
      <c r="E59" s="1"/>
      <c r="F59" s="1"/>
      <c r="G59" s="1"/>
      <c r="H59" s="1"/>
      <c r="K59" s="1"/>
      <c r="L59" s="1"/>
      <c r="M59" s="1"/>
      <c r="N59" s="1"/>
      <c r="O59" s="1"/>
      <c r="P59" s="1"/>
    </row>
    <row r="60" spans="3:16" ht="15">
      <c r="C60" s="1">
        <v>6.69</v>
      </c>
      <c r="D60" s="1" t="s">
        <v>69</v>
      </c>
      <c r="E60" s="1"/>
      <c r="F60" s="1"/>
      <c r="G60" s="1" t="s">
        <v>43</v>
      </c>
      <c r="H60" s="1">
        <v>2310.05</v>
      </c>
      <c r="K60" s="1"/>
      <c r="L60" s="1"/>
      <c r="M60" s="1"/>
      <c r="N60" s="1"/>
      <c r="O60" s="1" t="s">
        <v>70</v>
      </c>
      <c r="P60" s="1"/>
    </row>
    <row r="61" spans="3:16" ht="15">
      <c r="C61" s="1"/>
      <c r="D61" s="1"/>
      <c r="E61" s="1"/>
      <c r="F61" s="1"/>
      <c r="G61" s="1"/>
      <c r="H61" s="1"/>
      <c r="K61" s="1"/>
      <c r="L61" s="1"/>
      <c r="M61" s="1"/>
      <c r="N61" s="1"/>
      <c r="O61" s="1"/>
      <c r="P61" s="1"/>
    </row>
    <row r="62" spans="3:16" ht="15">
      <c r="C62" s="1"/>
      <c r="D62" s="1"/>
      <c r="E62" s="1"/>
      <c r="F62" s="1"/>
      <c r="G62" s="1"/>
      <c r="H62" s="1"/>
      <c r="K62" s="1"/>
      <c r="L62" s="1"/>
      <c r="M62" s="1" t="s">
        <v>64</v>
      </c>
      <c r="N62" s="1"/>
      <c r="O62" s="1"/>
      <c r="P62" s="1"/>
    </row>
    <row r="63" spans="3:16" ht="15">
      <c r="C63" s="1"/>
      <c r="D63" s="1" t="s">
        <v>46</v>
      </c>
      <c r="E63" s="1"/>
      <c r="F63" s="1"/>
      <c r="G63" s="1" t="s">
        <v>43</v>
      </c>
      <c r="H63" s="1"/>
      <c r="K63" s="1"/>
      <c r="L63" s="1"/>
      <c r="M63" s="1"/>
      <c r="N63" s="1"/>
      <c r="O63" s="1"/>
      <c r="P63" s="1"/>
    </row>
    <row r="64" spans="3:16" ht="15">
      <c r="C64" s="1"/>
      <c r="D64" s="1"/>
      <c r="E64" s="1"/>
      <c r="F64" s="1"/>
      <c r="G64" s="1"/>
      <c r="H64" s="1"/>
      <c r="K64" s="1"/>
      <c r="L64" s="1"/>
      <c r="M64" s="1"/>
      <c r="N64" s="1" t="s">
        <v>24</v>
      </c>
      <c r="O64" s="1"/>
      <c r="P64" s="1"/>
    </row>
    <row r="65" spans="3:16" ht="15">
      <c r="C65" s="1"/>
      <c r="D65" s="1"/>
      <c r="E65" s="1"/>
      <c r="F65" s="1"/>
      <c r="G65" s="1"/>
      <c r="H65" s="1"/>
      <c r="K65" s="1"/>
      <c r="L65" s="1"/>
      <c r="M65" s="1"/>
      <c r="N65" s="1"/>
      <c r="O65" s="1"/>
      <c r="P65" s="1"/>
    </row>
    <row r="66" spans="3:16" ht="15">
      <c r="C66" s="1">
        <v>5</v>
      </c>
      <c r="D66" s="1" t="s">
        <v>47</v>
      </c>
      <c r="E66" s="1"/>
      <c r="F66" s="1"/>
      <c r="G66" s="1" t="s">
        <v>43</v>
      </c>
      <c r="H66" s="1"/>
      <c r="K66" s="1"/>
      <c r="L66" s="1"/>
      <c r="M66" s="1"/>
      <c r="N66" s="1"/>
      <c r="O66" s="1"/>
      <c r="P66" s="1"/>
    </row>
    <row r="67" spans="3:16" ht="15">
      <c r="C67" s="1"/>
      <c r="D67" s="1" t="s">
        <v>48</v>
      </c>
      <c r="E67" s="1"/>
      <c r="F67" s="1"/>
      <c r="G67" s="1" t="s">
        <v>43</v>
      </c>
      <c r="H67" s="1"/>
      <c r="K67" s="1"/>
      <c r="L67" s="1"/>
      <c r="M67" s="1"/>
      <c r="N67" s="1"/>
      <c r="O67" s="1"/>
      <c r="P67" s="1"/>
    </row>
    <row r="68" spans="3:16" ht="15">
      <c r="C68" s="1"/>
      <c r="D68" s="1" t="s">
        <v>49</v>
      </c>
      <c r="E68" s="1"/>
      <c r="F68" s="1"/>
      <c r="G68" s="1"/>
      <c r="H68" s="1"/>
      <c r="K68" s="1"/>
      <c r="L68" s="1"/>
      <c r="M68" s="1"/>
      <c r="N68" s="1"/>
      <c r="O68" s="1"/>
      <c r="P68" s="1"/>
    </row>
    <row r="69" spans="3:16" ht="15">
      <c r="C69" s="1">
        <v>6</v>
      </c>
      <c r="D69" s="1" t="s">
        <v>50</v>
      </c>
      <c r="E69" s="1"/>
      <c r="F69" s="1"/>
      <c r="G69" s="1" t="s">
        <v>43</v>
      </c>
      <c r="H69" s="1"/>
      <c r="K69" s="1"/>
      <c r="L69" s="1"/>
      <c r="M69" s="1"/>
      <c r="N69" s="1"/>
      <c r="O69" s="1"/>
      <c r="P69" s="1"/>
    </row>
    <row r="70" spans="3:16" ht="15">
      <c r="C70" s="1">
        <v>7</v>
      </c>
      <c r="D70" s="1" t="s">
        <v>51</v>
      </c>
      <c r="E70" s="1"/>
      <c r="F70" s="1"/>
      <c r="G70" s="1" t="s">
        <v>43</v>
      </c>
      <c r="H70" s="1">
        <v>4479.92</v>
      </c>
      <c r="K70" s="1"/>
      <c r="L70" s="1"/>
      <c r="M70" s="1"/>
      <c r="N70" s="1"/>
      <c r="O70" s="1"/>
      <c r="P70" s="1"/>
    </row>
    <row r="71" spans="3:16" ht="15">
      <c r="C71" s="1">
        <v>8</v>
      </c>
      <c r="D71" s="1" t="s">
        <v>44</v>
      </c>
      <c r="E71" s="1"/>
      <c r="F71" s="1"/>
      <c r="G71" s="1" t="s">
        <v>43</v>
      </c>
      <c r="H71" s="1"/>
      <c r="K71" s="1"/>
      <c r="L71" s="1"/>
      <c r="M71" s="1"/>
      <c r="N71" s="1"/>
      <c r="O71" s="1"/>
      <c r="P71" s="1"/>
    </row>
    <row r="72" spans="3:16" ht="15">
      <c r="C72" s="1">
        <v>9</v>
      </c>
      <c r="D72" s="1" t="s">
        <v>52</v>
      </c>
      <c r="E72" s="1"/>
      <c r="F72" s="1"/>
      <c r="G72" s="1" t="s">
        <v>43</v>
      </c>
      <c r="H72" s="1">
        <v>4253.64</v>
      </c>
      <c r="K72" s="1"/>
      <c r="L72" s="1"/>
      <c r="M72" s="1"/>
      <c r="N72" s="1"/>
      <c r="O72" s="1"/>
      <c r="P72" s="1"/>
    </row>
    <row r="73" spans="3:16" ht="15">
      <c r="C73" s="1">
        <v>10</v>
      </c>
      <c r="D73" s="1" t="s">
        <v>53</v>
      </c>
      <c r="E73" s="1"/>
      <c r="F73" s="1"/>
      <c r="G73" s="1" t="s">
        <v>43</v>
      </c>
      <c r="H73" s="1"/>
      <c r="K73" s="1"/>
      <c r="L73" s="1"/>
      <c r="M73" s="1"/>
      <c r="N73" s="1"/>
      <c r="O73" s="1"/>
      <c r="P73" s="1"/>
    </row>
    <row r="74" ht="15">
      <c r="E74" t="s">
        <v>54</v>
      </c>
    </row>
    <row r="75" ht="15">
      <c r="E75" t="s">
        <v>55</v>
      </c>
    </row>
    <row r="76" spans="3:8" ht="15">
      <c r="C76" s="1"/>
      <c r="D76" s="1"/>
      <c r="E76" s="1">
        <v>331.65</v>
      </c>
      <c r="F76" s="1"/>
      <c r="G76" s="1">
        <v>129.75</v>
      </c>
      <c r="H76" s="1">
        <v>201.9</v>
      </c>
    </row>
    <row r="77" spans="3:8" ht="15">
      <c r="C77" s="1" t="s">
        <v>75</v>
      </c>
      <c r="D77" s="1">
        <v>201.9</v>
      </c>
      <c r="E77" s="1">
        <v>331.65</v>
      </c>
      <c r="F77" s="1"/>
      <c r="G77" s="1">
        <v>378.37</v>
      </c>
      <c r="H77" s="1">
        <v>155.18</v>
      </c>
    </row>
    <row r="78" spans="3:8" ht="15">
      <c r="C78" s="1" t="s">
        <v>77</v>
      </c>
      <c r="D78" s="1">
        <v>155.18</v>
      </c>
      <c r="E78" s="1">
        <v>331.65</v>
      </c>
      <c r="F78" s="1"/>
      <c r="G78" s="1">
        <v>236.54</v>
      </c>
      <c r="H78" s="1">
        <v>250.29</v>
      </c>
    </row>
    <row r="79" spans="3:8" ht="15">
      <c r="C79" s="1" t="s">
        <v>78</v>
      </c>
      <c r="D79" s="1">
        <v>250.29</v>
      </c>
      <c r="E79" s="1">
        <v>331.65</v>
      </c>
      <c r="F79" s="1"/>
      <c r="G79" s="1"/>
      <c r="H79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P83"/>
  <sheetViews>
    <sheetView zoomScalePageLayoutView="0" workbookViewId="0" topLeftCell="A33">
      <selection activeCell="O36" sqref="O36"/>
    </sheetView>
  </sheetViews>
  <sheetFormatPr defaultColWidth="9.140625" defaultRowHeight="15"/>
  <cols>
    <col min="1" max="1" width="3.421875" style="2" customWidth="1"/>
    <col min="2" max="2" width="12.00390625" style="2" customWidth="1"/>
    <col min="3" max="3" width="17.421875" style="2" customWidth="1"/>
    <col min="4" max="4" width="13.7109375" style="2" customWidth="1"/>
    <col min="5" max="5" width="9.140625" style="2" customWidth="1"/>
    <col min="6" max="6" width="11.00390625" style="2" customWidth="1"/>
    <col min="7" max="7" width="9.140625" style="2" customWidth="1"/>
    <col min="8" max="8" width="10.8515625" style="2" customWidth="1"/>
    <col min="9" max="9" width="13.421875" style="2" customWidth="1"/>
    <col min="10" max="16" width="7.421875" style="2" customWidth="1"/>
    <col min="17" max="16384" width="9.140625" style="2" customWidth="1"/>
  </cols>
  <sheetData>
    <row r="1" ht="12.75" customHeight="1"/>
    <row r="2" spans="2:7" ht="15">
      <c r="B2" s="11" t="s">
        <v>56</v>
      </c>
      <c r="C2" s="11"/>
      <c r="D2" s="11" t="s">
        <v>194</v>
      </c>
      <c r="E2" s="11" t="s">
        <v>0</v>
      </c>
      <c r="F2" s="11"/>
      <c r="G2" s="11"/>
    </row>
    <row r="4" ht="1.5" customHeight="1"/>
    <row r="5" ht="15" hidden="1"/>
    <row r="6" spans="2:9" ht="15">
      <c r="B6" s="3"/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8" t="s">
        <v>6</v>
      </c>
      <c r="I6" s="8"/>
    </row>
    <row r="7" spans="2:9" ht="15">
      <c r="B7" s="3"/>
      <c r="C7" s="8" t="s">
        <v>7</v>
      </c>
      <c r="D7" s="8"/>
      <c r="E7" s="8"/>
      <c r="F7" s="8" t="s">
        <v>8</v>
      </c>
      <c r="G7" s="8" t="s">
        <v>9</v>
      </c>
      <c r="H7" s="8" t="s">
        <v>10</v>
      </c>
      <c r="I7" s="8"/>
    </row>
    <row r="8" spans="2:9" ht="15">
      <c r="B8" s="1" t="s">
        <v>96</v>
      </c>
      <c r="C8" s="4">
        <v>48.28</v>
      </c>
      <c r="D8" s="4">
        <v>0</v>
      </c>
      <c r="E8" s="5"/>
      <c r="F8" s="3"/>
      <c r="G8" s="4">
        <v>0</v>
      </c>
      <c r="H8" s="5">
        <v>48.28</v>
      </c>
      <c r="I8" s="3"/>
    </row>
    <row r="9" spans="2:9" ht="15">
      <c r="B9" s="3" t="s">
        <v>12</v>
      </c>
      <c r="C9" s="4">
        <v>6030.62</v>
      </c>
      <c r="D9" s="4">
        <v>3707.55</v>
      </c>
      <c r="E9" s="5"/>
      <c r="F9" s="3"/>
      <c r="G9" s="4">
        <v>3382.56</v>
      </c>
      <c r="H9" s="5">
        <v>6355.61</v>
      </c>
      <c r="I9" s="3"/>
    </row>
    <row r="10" spans="2:9" ht="15">
      <c r="B10" s="3" t="s">
        <v>13</v>
      </c>
      <c r="C10" s="3"/>
      <c r="D10" s="4">
        <f>SUM(D8:D9)</f>
        <v>3707.55</v>
      </c>
      <c r="E10" s="3"/>
      <c r="F10" s="3"/>
      <c r="G10" s="4">
        <f>SUM(G8:G9)</f>
        <v>3382.56</v>
      </c>
      <c r="H10" s="3"/>
      <c r="I10" s="3"/>
    </row>
    <row r="11" ht="15">
      <c r="B11" s="2" t="s">
        <v>14</v>
      </c>
    </row>
    <row r="12" ht="7.5" customHeight="1"/>
    <row r="13" ht="8.25" customHeight="1"/>
    <row r="14" spans="3:16" ht="15">
      <c r="C14" s="54" t="s">
        <v>162</v>
      </c>
      <c r="D14" s="536" t="s">
        <v>180</v>
      </c>
      <c r="E14" s="537"/>
      <c r="F14" s="8"/>
      <c r="G14" s="8"/>
      <c r="H14" s="8"/>
      <c r="I14" s="8" t="s">
        <v>16</v>
      </c>
      <c r="J14" s="12"/>
      <c r="K14" s="12"/>
      <c r="L14" s="12"/>
      <c r="M14" s="12"/>
      <c r="N14" s="12"/>
      <c r="O14" s="12"/>
      <c r="P14" s="12"/>
    </row>
    <row r="15" spans="3:16" ht="14.25" customHeight="1">
      <c r="C15" s="55"/>
      <c r="D15" s="538"/>
      <c r="E15" s="539"/>
      <c r="F15" s="8"/>
      <c r="G15" s="8"/>
      <c r="H15" s="8" t="s">
        <v>181</v>
      </c>
      <c r="I15" s="8"/>
      <c r="J15" s="12"/>
      <c r="K15" s="12"/>
      <c r="L15" s="12"/>
      <c r="M15" s="12"/>
      <c r="N15" s="12"/>
      <c r="O15" s="12"/>
      <c r="P15" s="12"/>
    </row>
    <row r="16" spans="3:16" ht="3.75" customHeight="1" hidden="1">
      <c r="C16" s="53"/>
      <c r="D16" s="3"/>
      <c r="E16" s="3"/>
      <c r="F16" s="3"/>
      <c r="G16" s="3"/>
      <c r="H16" s="3"/>
      <c r="I16" s="3"/>
      <c r="J16" s="12"/>
      <c r="K16" s="12"/>
      <c r="L16" s="12"/>
      <c r="M16" s="12"/>
      <c r="N16" s="12"/>
      <c r="O16" s="12"/>
      <c r="P16" s="12"/>
    </row>
    <row r="17" spans="3:16" ht="13.5" customHeight="1">
      <c r="C17" s="1" t="s">
        <v>197</v>
      </c>
      <c r="D17" s="1" t="s">
        <v>198</v>
      </c>
      <c r="E17" s="3"/>
      <c r="F17" s="3"/>
      <c r="G17" s="3"/>
      <c r="H17" s="3"/>
      <c r="I17" s="3">
        <v>7160.08</v>
      </c>
      <c r="J17" s="12"/>
      <c r="K17" s="12"/>
      <c r="L17" s="12"/>
      <c r="M17" s="12"/>
      <c r="N17" s="12"/>
      <c r="O17" s="12"/>
      <c r="P17" s="12"/>
    </row>
    <row r="18" spans="3:16" ht="0.75" customHeight="1" hidden="1">
      <c r="C18" s="3"/>
      <c r="D18" s="3"/>
      <c r="E18" s="3"/>
      <c r="F18" s="3"/>
      <c r="G18" s="3"/>
      <c r="H18" s="3"/>
      <c r="I18" s="3"/>
      <c r="J18" s="12"/>
      <c r="K18" s="12"/>
      <c r="L18" s="12"/>
      <c r="M18" s="12"/>
      <c r="N18" s="12"/>
      <c r="O18" s="12"/>
      <c r="P18" s="12"/>
    </row>
    <row r="19" spans="3:16" ht="14.25" customHeight="1" thickBot="1">
      <c r="C19" s="3"/>
      <c r="D19" s="3"/>
      <c r="E19" s="3"/>
      <c r="F19" s="3"/>
      <c r="G19" s="3"/>
      <c r="H19" s="3"/>
      <c r="I19" s="3"/>
      <c r="J19" s="12"/>
      <c r="K19" s="12"/>
      <c r="L19" s="12"/>
      <c r="M19" s="12"/>
      <c r="N19" s="12"/>
      <c r="O19" s="12"/>
      <c r="P19" s="12"/>
    </row>
    <row r="20" spans="3:16" ht="0.75" customHeight="1" hidden="1">
      <c r="C20" s="3"/>
      <c r="D20" s="3"/>
      <c r="E20" s="3"/>
      <c r="F20" s="3"/>
      <c r="G20" s="3"/>
      <c r="H20" s="3"/>
      <c r="I20" s="3"/>
      <c r="J20" s="12"/>
      <c r="K20" s="12"/>
      <c r="L20" s="12"/>
      <c r="M20" s="12"/>
      <c r="N20" s="12"/>
      <c r="O20" s="12"/>
      <c r="P20" s="12"/>
    </row>
    <row r="21" spans="3:16" ht="15.75" thickBot="1">
      <c r="C21" s="3"/>
      <c r="D21" s="3"/>
      <c r="E21" s="3"/>
      <c r="F21" s="3"/>
      <c r="G21" s="25" t="s">
        <v>130</v>
      </c>
      <c r="H21" s="26" t="s">
        <v>131</v>
      </c>
      <c r="I21" s="3"/>
      <c r="J21" s="12"/>
      <c r="K21" s="12"/>
      <c r="L21" s="12"/>
      <c r="M21" s="12"/>
      <c r="N21" s="12"/>
      <c r="O21" s="12"/>
      <c r="P21" s="12"/>
    </row>
    <row r="22" spans="3:16" ht="15">
      <c r="C22" s="13" t="s">
        <v>121</v>
      </c>
      <c r="D22" s="14"/>
      <c r="E22" s="14"/>
      <c r="F22" s="4"/>
      <c r="G22" s="1">
        <v>347.8</v>
      </c>
      <c r="H22" s="3">
        <v>7.55</v>
      </c>
      <c r="I22" s="5">
        <f>G22*H22</f>
        <v>2625.89</v>
      </c>
      <c r="J22" s="12"/>
      <c r="K22" s="12"/>
      <c r="L22" s="12"/>
      <c r="M22" s="12"/>
      <c r="N22" s="12"/>
      <c r="O22" s="12"/>
      <c r="P22" s="12"/>
    </row>
    <row r="23" spans="3:16" ht="15">
      <c r="C23" s="13" t="s">
        <v>122</v>
      </c>
      <c r="D23" s="14"/>
      <c r="E23" s="14"/>
      <c r="F23" s="3"/>
      <c r="G23" s="3"/>
      <c r="H23" s="3"/>
      <c r="I23" s="3"/>
      <c r="J23" s="12"/>
      <c r="K23" s="12"/>
      <c r="L23" s="12"/>
      <c r="M23" s="12"/>
      <c r="N23" s="12"/>
      <c r="O23" s="12"/>
      <c r="P23" s="12"/>
    </row>
    <row r="24" spans="3:16" ht="2.25" customHeight="1" hidden="1">
      <c r="C24" s="13" t="s">
        <v>123</v>
      </c>
      <c r="D24" s="13" t="s">
        <v>124</v>
      </c>
      <c r="E24" s="14"/>
      <c r="F24" s="3"/>
      <c r="G24" s="3"/>
      <c r="H24" s="3"/>
      <c r="I24" s="3"/>
      <c r="J24" s="12"/>
      <c r="K24" s="12"/>
      <c r="L24" s="12"/>
      <c r="M24" s="12"/>
      <c r="N24" s="12"/>
      <c r="O24" s="12"/>
      <c r="P24" s="12"/>
    </row>
    <row r="25" spans="3:16" ht="14.25" customHeight="1">
      <c r="C25" s="13" t="s">
        <v>125</v>
      </c>
      <c r="D25" s="14"/>
      <c r="E25" s="14"/>
      <c r="F25" s="3"/>
      <c r="G25" s="3"/>
      <c r="H25" s="3"/>
      <c r="I25" s="3"/>
      <c r="J25" s="12"/>
      <c r="K25" s="12"/>
      <c r="L25" s="12"/>
      <c r="M25" s="12"/>
      <c r="N25" s="12"/>
      <c r="O25" s="12"/>
      <c r="P25" s="12"/>
    </row>
    <row r="26" spans="3:16" ht="15" hidden="1">
      <c r="C26" s="3"/>
      <c r="D26" s="3"/>
      <c r="E26" s="3"/>
      <c r="F26" s="3"/>
      <c r="G26" s="3"/>
      <c r="H26" s="3"/>
      <c r="I26" s="3"/>
      <c r="J26" s="12"/>
      <c r="K26" s="12"/>
      <c r="L26" s="12"/>
      <c r="M26" s="12"/>
      <c r="N26" s="12"/>
      <c r="O26" s="12"/>
      <c r="P26" s="12"/>
    </row>
    <row r="27" spans="3:16" ht="0.75" customHeight="1" hidden="1">
      <c r="C27" s="3"/>
      <c r="D27" s="3"/>
      <c r="E27" s="3"/>
      <c r="F27" s="3"/>
      <c r="G27" s="3"/>
      <c r="H27" s="3"/>
      <c r="I27" s="3"/>
      <c r="J27" s="12"/>
      <c r="K27" s="12"/>
      <c r="L27" s="12"/>
      <c r="M27" s="12"/>
      <c r="N27" s="12"/>
      <c r="O27" s="12"/>
      <c r="P27" s="12"/>
    </row>
    <row r="28" spans="3:16" ht="3.75" customHeight="1" hidden="1">
      <c r="C28" s="3"/>
      <c r="D28" s="3"/>
      <c r="E28" s="3"/>
      <c r="F28" s="3"/>
      <c r="G28" s="3"/>
      <c r="H28" s="3"/>
      <c r="I28" s="3"/>
      <c r="J28" s="12"/>
      <c r="K28" s="12"/>
      <c r="L28" s="12"/>
      <c r="M28" s="12"/>
      <c r="N28" s="12"/>
      <c r="O28" s="12"/>
      <c r="P28" s="12"/>
    </row>
    <row r="29" spans="3:16" ht="15" hidden="1">
      <c r="C29" s="3"/>
      <c r="D29" s="3"/>
      <c r="E29" s="3"/>
      <c r="F29" s="3"/>
      <c r="G29" s="3"/>
      <c r="H29" s="3"/>
      <c r="I29" s="3"/>
      <c r="J29" s="12"/>
      <c r="K29" s="12"/>
      <c r="L29" s="12"/>
      <c r="M29" s="12"/>
      <c r="N29" s="12"/>
      <c r="O29" s="12"/>
      <c r="P29" s="12"/>
    </row>
    <row r="30" spans="3:16" ht="0.75" customHeight="1" hidden="1">
      <c r="C30" s="3"/>
      <c r="D30" s="3"/>
      <c r="E30" s="3"/>
      <c r="F30" s="3"/>
      <c r="G30" s="3"/>
      <c r="H30" s="3"/>
      <c r="I30" s="3"/>
      <c r="J30" s="12"/>
      <c r="K30" s="12"/>
      <c r="L30" s="12"/>
      <c r="M30" s="12"/>
      <c r="N30" s="12"/>
      <c r="O30" s="12"/>
      <c r="P30" s="12"/>
    </row>
    <row r="31" spans="3:16" ht="15" hidden="1">
      <c r="C31" s="3"/>
      <c r="D31" s="3"/>
      <c r="E31" s="3"/>
      <c r="F31" s="3"/>
      <c r="G31" s="3"/>
      <c r="H31" s="3"/>
      <c r="I31" s="3"/>
      <c r="J31" s="12"/>
      <c r="K31" s="12"/>
      <c r="L31" s="12"/>
      <c r="M31" s="12"/>
      <c r="N31" s="12"/>
      <c r="O31" s="12"/>
      <c r="P31" s="12"/>
    </row>
    <row r="32" spans="3:16" ht="15" hidden="1">
      <c r="C32" s="3"/>
      <c r="D32" s="3"/>
      <c r="E32" s="3"/>
      <c r="F32" s="3"/>
      <c r="G32" s="3"/>
      <c r="H32" s="3"/>
      <c r="I32" s="3"/>
      <c r="J32" s="12"/>
      <c r="K32" s="12"/>
      <c r="L32" s="12"/>
      <c r="M32" s="12"/>
      <c r="N32" s="12"/>
      <c r="O32" s="12"/>
      <c r="P32" s="12"/>
    </row>
    <row r="33" spans="3:16" ht="15">
      <c r="C33" s="3"/>
      <c r="D33" s="3"/>
      <c r="E33" s="3"/>
      <c r="F33" s="3"/>
      <c r="G33" s="8"/>
      <c r="H33" s="8"/>
      <c r="I33" s="9"/>
      <c r="J33" s="12"/>
      <c r="K33" s="12"/>
      <c r="L33" s="12"/>
      <c r="M33" s="12"/>
      <c r="N33" s="12"/>
      <c r="O33" s="12"/>
      <c r="P33" s="12"/>
    </row>
    <row r="34" spans="3:16" ht="15">
      <c r="C34" s="3"/>
      <c r="D34" s="3"/>
      <c r="E34" s="3"/>
      <c r="F34" s="3"/>
      <c r="G34" s="3"/>
      <c r="H34" s="1" t="s">
        <v>24</v>
      </c>
      <c r="I34" s="24">
        <f>SUM(I17:I33)</f>
        <v>9785.97</v>
      </c>
      <c r="J34" s="12"/>
      <c r="K34" s="12"/>
      <c r="L34" s="12"/>
      <c r="M34" s="12"/>
      <c r="N34" s="12"/>
      <c r="O34" s="12"/>
      <c r="P34" s="12"/>
    </row>
    <row r="36" ht="2.25" customHeight="1"/>
    <row r="37" ht="15" hidden="1"/>
    <row r="38" ht="15" hidden="1"/>
    <row r="39" spans="3:7" ht="15">
      <c r="C39" s="11"/>
      <c r="D39" s="11"/>
      <c r="E39" s="11"/>
      <c r="F39" s="11"/>
      <c r="G39" s="11"/>
    </row>
    <row r="40" spans="3:8" ht="18.75">
      <c r="C40" s="56" t="s">
        <v>35</v>
      </c>
      <c r="D40" s="56" t="s">
        <v>166</v>
      </c>
      <c r="E40" s="56"/>
      <c r="F40" s="56" t="s">
        <v>66</v>
      </c>
      <c r="G40" s="57"/>
      <c r="H40" s="11"/>
    </row>
    <row r="41" spans="3:8" ht="18.75">
      <c r="C41" s="58">
        <v>347.8</v>
      </c>
      <c r="D41" s="56"/>
      <c r="E41" s="56"/>
      <c r="F41" s="56" t="s">
        <v>195</v>
      </c>
      <c r="G41" s="56"/>
      <c r="H41" s="11"/>
    </row>
    <row r="42" spans="3:8" ht="15">
      <c r="C42" s="8" t="s">
        <v>38</v>
      </c>
      <c r="D42" s="8"/>
      <c r="E42" s="8"/>
      <c r="F42" s="8"/>
      <c r="G42" s="8" t="s">
        <v>131</v>
      </c>
      <c r="H42" s="8" t="s">
        <v>41</v>
      </c>
    </row>
    <row r="43" spans="3:8" ht="18.75">
      <c r="C43" s="47">
        <v>1</v>
      </c>
      <c r="D43" s="48" t="s">
        <v>177</v>
      </c>
      <c r="E43" s="49"/>
      <c r="F43" s="49"/>
      <c r="G43" s="8">
        <v>10.71</v>
      </c>
      <c r="H43" s="4">
        <v>3707.55</v>
      </c>
    </row>
    <row r="44" spans="3:8" ht="15">
      <c r="C44" s="3"/>
      <c r="D44" s="3"/>
      <c r="E44" s="3"/>
      <c r="F44" s="3"/>
      <c r="G44" s="3"/>
      <c r="H44" s="3"/>
    </row>
    <row r="45" spans="3:8" ht="18.75">
      <c r="C45" s="50">
        <v>2</v>
      </c>
      <c r="D45" s="51" t="s">
        <v>178</v>
      </c>
      <c r="E45" s="52"/>
      <c r="F45" s="52"/>
      <c r="G45" s="32"/>
      <c r="H45" s="5">
        <v>3382.56</v>
      </c>
    </row>
    <row r="46" spans="3:8" ht="15">
      <c r="C46" s="3"/>
      <c r="D46" s="3"/>
      <c r="E46" s="3"/>
      <c r="F46" s="3"/>
      <c r="G46" s="3"/>
      <c r="H46" s="3"/>
    </row>
    <row r="47" spans="3:9" ht="18.75">
      <c r="C47" s="50">
        <v>4</v>
      </c>
      <c r="D47" s="51" t="s">
        <v>179</v>
      </c>
      <c r="E47" s="52"/>
      <c r="F47" s="52"/>
      <c r="G47" s="51"/>
      <c r="H47" s="9">
        <v>9785.97</v>
      </c>
      <c r="I47" s="10"/>
    </row>
    <row r="48" spans="3:8" ht="15">
      <c r="C48" s="1"/>
      <c r="D48" s="34" t="s">
        <v>121</v>
      </c>
      <c r="E48" s="34"/>
      <c r="F48" s="34"/>
      <c r="G48" s="19">
        <v>7.55</v>
      </c>
      <c r="H48" s="24">
        <f>C41*G48</f>
        <v>2625.89</v>
      </c>
    </row>
    <row r="49" spans="3:8" ht="15">
      <c r="C49" s="1"/>
      <c r="D49" s="34" t="s">
        <v>122</v>
      </c>
      <c r="E49" s="34"/>
      <c r="F49" s="34"/>
      <c r="G49" s="17"/>
      <c r="H49" s="5"/>
    </row>
    <row r="50" spans="3:10" ht="15">
      <c r="C50" s="3"/>
      <c r="D50" s="34" t="s">
        <v>123</v>
      </c>
      <c r="E50" s="34" t="s">
        <v>124</v>
      </c>
      <c r="F50" s="34"/>
      <c r="G50" s="17" t="s">
        <v>148</v>
      </c>
      <c r="H50" s="3"/>
      <c r="J50" s="18"/>
    </row>
    <row r="51" spans="3:15" ht="15">
      <c r="C51" s="3"/>
      <c r="D51" s="34" t="s">
        <v>125</v>
      </c>
      <c r="E51" s="34"/>
      <c r="F51" s="34"/>
      <c r="G51" s="17" t="s">
        <v>149</v>
      </c>
      <c r="H51" s="5"/>
      <c r="O51" s="2">
        <v>0</v>
      </c>
    </row>
    <row r="52" spans="3:8" ht="15">
      <c r="C52" s="3"/>
      <c r="D52" s="13" t="s">
        <v>139</v>
      </c>
      <c r="E52" s="13"/>
      <c r="F52" s="13"/>
      <c r="G52" s="35">
        <v>2.22</v>
      </c>
      <c r="H52" s="5">
        <f>C41*G52</f>
        <v>772.1160000000001</v>
      </c>
    </row>
    <row r="53" spans="3:9" ht="15">
      <c r="C53" s="3"/>
      <c r="D53" s="13" t="s">
        <v>140</v>
      </c>
      <c r="E53" s="13"/>
      <c r="F53" s="13"/>
      <c r="G53" s="35"/>
      <c r="H53" s="5"/>
      <c r="I53" s="36"/>
    </row>
    <row r="54" spans="3:8" ht="15">
      <c r="C54" s="3"/>
      <c r="D54" s="13" t="s">
        <v>141</v>
      </c>
      <c r="E54" s="13"/>
      <c r="F54" s="13"/>
      <c r="G54" s="35">
        <v>0.69</v>
      </c>
      <c r="H54" s="5">
        <f>C41*G54</f>
        <v>239.982</v>
      </c>
    </row>
    <row r="55" spans="3:8" ht="15">
      <c r="C55" s="3"/>
      <c r="D55" s="13" t="s">
        <v>142</v>
      </c>
      <c r="E55" s="13"/>
      <c r="F55" s="13"/>
      <c r="G55" s="35"/>
      <c r="H55" s="5"/>
    </row>
    <row r="56" spans="3:8" ht="15">
      <c r="C56" s="3"/>
      <c r="D56" s="13" t="s">
        <v>143</v>
      </c>
      <c r="E56" s="13"/>
      <c r="F56" s="13"/>
      <c r="G56" s="35">
        <v>3.68</v>
      </c>
      <c r="H56" s="5">
        <f>C41*G56</f>
        <v>1279.904</v>
      </c>
    </row>
    <row r="57" spans="3:8" ht="15">
      <c r="C57" s="3"/>
      <c r="D57" s="13" t="s">
        <v>144</v>
      </c>
      <c r="E57" s="13"/>
      <c r="F57" s="13" t="s">
        <v>145</v>
      </c>
      <c r="G57" s="35"/>
      <c r="H57" s="5"/>
    </row>
    <row r="58" spans="3:8" ht="15">
      <c r="C58" s="3"/>
      <c r="D58" s="13" t="s">
        <v>141</v>
      </c>
      <c r="E58" s="13"/>
      <c r="F58" s="13"/>
      <c r="G58" s="35">
        <v>0.57</v>
      </c>
      <c r="H58" s="5">
        <f>C41*G58</f>
        <v>198.24599999999998</v>
      </c>
    </row>
    <row r="59" spans="3:8" ht="15">
      <c r="C59" s="3"/>
      <c r="D59" s="13" t="s">
        <v>146</v>
      </c>
      <c r="E59" s="13"/>
      <c r="F59" s="13"/>
      <c r="G59" s="35"/>
      <c r="H59" s="5"/>
    </row>
    <row r="60" spans="3:8" ht="15">
      <c r="C60" s="3"/>
      <c r="D60" s="13" t="s">
        <v>147</v>
      </c>
      <c r="E60" s="13"/>
      <c r="F60" s="13"/>
      <c r="G60" s="35">
        <v>0.39</v>
      </c>
      <c r="H60" s="5">
        <f>C41*G60</f>
        <v>135.642</v>
      </c>
    </row>
    <row r="61" spans="3:8" ht="15">
      <c r="C61" s="15"/>
      <c r="D61" s="16" t="s">
        <v>46</v>
      </c>
      <c r="E61" s="15"/>
      <c r="F61" s="27" t="s">
        <v>132</v>
      </c>
      <c r="G61" s="20">
        <v>3.11</v>
      </c>
      <c r="H61" s="24">
        <f>C41*G61</f>
        <v>1081.658</v>
      </c>
    </row>
    <row r="62" spans="3:8" ht="15">
      <c r="C62" s="15"/>
      <c r="D62" s="27"/>
      <c r="E62" s="15"/>
      <c r="F62" s="27" t="s">
        <v>133</v>
      </c>
      <c r="G62" s="3"/>
      <c r="H62" s="24">
        <f>H45-H48</f>
        <v>756.6700000000001</v>
      </c>
    </row>
    <row r="63" spans="3:8" ht="15.75">
      <c r="C63" s="28" t="s">
        <v>134</v>
      </c>
      <c r="D63" s="28"/>
      <c r="E63" s="28"/>
      <c r="F63" s="28"/>
      <c r="G63" s="29"/>
      <c r="H63" s="29"/>
    </row>
    <row r="64" spans="3:8" ht="15">
      <c r="C64" s="1" t="s">
        <v>197</v>
      </c>
      <c r="D64" s="1" t="s">
        <v>198</v>
      </c>
      <c r="E64" s="3"/>
      <c r="F64" s="3"/>
      <c r="G64" s="3"/>
      <c r="H64" s="3">
        <v>7160.08</v>
      </c>
    </row>
    <row r="65" spans="3:8" ht="15">
      <c r="C65" s="3"/>
      <c r="D65" s="3"/>
      <c r="E65" s="3"/>
      <c r="F65" s="3"/>
      <c r="G65" s="3"/>
      <c r="H65" s="3"/>
    </row>
    <row r="66" spans="3:8" ht="15">
      <c r="C66" s="16" t="s">
        <v>127</v>
      </c>
      <c r="D66" s="16" t="s">
        <v>49</v>
      </c>
      <c r="E66" s="15"/>
      <c r="F66" s="15"/>
      <c r="G66" s="20">
        <v>1.5</v>
      </c>
      <c r="H66" s="2">
        <v>7799.52</v>
      </c>
    </row>
    <row r="67" spans="3:8" ht="15">
      <c r="C67" s="3"/>
      <c r="D67" s="8" t="s">
        <v>106</v>
      </c>
      <c r="E67" s="3"/>
      <c r="F67" s="3"/>
      <c r="G67" s="3"/>
      <c r="H67" s="4">
        <v>10916.41</v>
      </c>
    </row>
    <row r="68" spans="3:8" ht="15">
      <c r="C68" s="3">
        <v>8</v>
      </c>
      <c r="D68" s="3" t="s">
        <v>51</v>
      </c>
      <c r="E68" s="3"/>
      <c r="F68" s="3"/>
      <c r="G68" s="3"/>
      <c r="H68" s="3"/>
    </row>
    <row r="69" spans="3:8" ht="15">
      <c r="C69" s="3"/>
      <c r="D69" s="3"/>
      <c r="E69" s="3"/>
      <c r="F69" s="3"/>
      <c r="G69" s="3"/>
      <c r="H69" s="3"/>
    </row>
    <row r="70" spans="3:8" ht="15">
      <c r="C70" s="3">
        <v>9</v>
      </c>
      <c r="D70" s="3" t="s">
        <v>52</v>
      </c>
      <c r="E70" s="3"/>
      <c r="F70" s="3"/>
      <c r="G70" s="3"/>
      <c r="H70" s="3"/>
    </row>
    <row r="71" spans="3:8" ht="15">
      <c r="C71" s="8">
        <v>10</v>
      </c>
      <c r="D71" s="8" t="s">
        <v>105</v>
      </c>
      <c r="E71" s="8"/>
      <c r="F71" s="8"/>
      <c r="G71" s="8"/>
      <c r="H71" s="9">
        <f>H67+H45-H47</f>
        <v>4513</v>
      </c>
    </row>
    <row r="72" ht="15.75" thickBot="1">
      <c r="E72" s="2" t="s">
        <v>54</v>
      </c>
    </row>
    <row r="73" spans="3:8" ht="15">
      <c r="C73" s="39" t="s">
        <v>49</v>
      </c>
      <c r="D73" s="40"/>
      <c r="E73" s="40"/>
      <c r="F73" s="40" t="s">
        <v>128</v>
      </c>
      <c r="G73" s="40"/>
      <c r="H73" s="41" t="s">
        <v>129</v>
      </c>
    </row>
    <row r="74" spans="3:8" ht="15">
      <c r="C74" s="42" t="s">
        <v>162</v>
      </c>
      <c r="D74" s="42" t="s">
        <v>165</v>
      </c>
      <c r="E74" s="42" t="s">
        <v>164</v>
      </c>
      <c r="F74" s="42" t="s">
        <v>132</v>
      </c>
      <c r="G74" s="42" t="s">
        <v>133</v>
      </c>
      <c r="H74" s="43" t="s">
        <v>163</v>
      </c>
    </row>
    <row r="75" spans="3:8" ht="15">
      <c r="C75" s="1" t="s">
        <v>161</v>
      </c>
      <c r="D75" s="3"/>
      <c r="E75" s="3">
        <v>353.58</v>
      </c>
      <c r="F75" s="3">
        <v>391.96</v>
      </c>
      <c r="G75" s="3">
        <v>335.41</v>
      </c>
      <c r="H75" s="3">
        <v>410.13</v>
      </c>
    </row>
    <row r="76" spans="3:8" ht="15">
      <c r="C76" s="1" t="s">
        <v>172</v>
      </c>
      <c r="D76" s="3"/>
      <c r="E76" s="3">
        <v>410.13</v>
      </c>
      <c r="F76" s="3">
        <v>391.96</v>
      </c>
      <c r="G76" s="3">
        <v>334.67</v>
      </c>
      <c r="H76" s="3">
        <v>467.41</v>
      </c>
    </row>
    <row r="77" spans="3:8" ht="15">
      <c r="C77" s="1" t="s">
        <v>174</v>
      </c>
      <c r="D77" s="3"/>
      <c r="E77" s="3">
        <v>467.41</v>
      </c>
      <c r="F77" s="3">
        <v>391.95</v>
      </c>
      <c r="G77" s="3">
        <v>451.08</v>
      </c>
      <c r="H77" s="3">
        <f>F77-G77+E77</f>
        <v>408.28000000000003</v>
      </c>
    </row>
    <row r="78" spans="3:8" ht="15">
      <c r="C78" s="1" t="s">
        <v>176</v>
      </c>
      <c r="D78" s="3"/>
      <c r="E78" s="3">
        <v>408.28</v>
      </c>
      <c r="F78" s="3">
        <v>391.95</v>
      </c>
      <c r="G78" s="3">
        <v>393.08</v>
      </c>
      <c r="H78" s="3">
        <v>407.15</v>
      </c>
    </row>
    <row r="79" spans="3:8" ht="15">
      <c r="C79" s="1" t="s">
        <v>183</v>
      </c>
      <c r="D79" s="3"/>
      <c r="E79" s="3">
        <v>407.15</v>
      </c>
      <c r="F79" s="3">
        <v>391.95</v>
      </c>
      <c r="G79" s="3">
        <v>263.55</v>
      </c>
      <c r="H79" s="3">
        <v>535.55</v>
      </c>
    </row>
    <row r="80" spans="3:8" ht="15">
      <c r="C80" s="1" t="s">
        <v>186</v>
      </c>
      <c r="D80" s="3"/>
      <c r="E80" s="3">
        <v>535.55</v>
      </c>
      <c r="F80" s="3">
        <v>391.95</v>
      </c>
      <c r="G80" s="3">
        <v>263.59</v>
      </c>
      <c r="H80" s="3">
        <v>663.91</v>
      </c>
    </row>
    <row r="81" spans="3:8" ht="15">
      <c r="C81" s="1" t="s">
        <v>189</v>
      </c>
      <c r="D81" s="3"/>
      <c r="E81" s="3">
        <v>663.91</v>
      </c>
      <c r="F81" s="3">
        <v>391.95</v>
      </c>
      <c r="G81" s="3">
        <v>263.18</v>
      </c>
      <c r="H81" s="3">
        <v>792.68</v>
      </c>
    </row>
    <row r="82" spans="3:8" ht="15">
      <c r="C82" s="1" t="s">
        <v>193</v>
      </c>
      <c r="D82" s="3"/>
      <c r="E82" s="3">
        <v>792.68</v>
      </c>
      <c r="F82" s="3">
        <v>391.95</v>
      </c>
      <c r="G82" s="3">
        <v>474.43</v>
      </c>
      <c r="H82" s="3">
        <v>710.2</v>
      </c>
    </row>
    <row r="83" spans="3:8" ht="15">
      <c r="C83" s="1" t="s">
        <v>196</v>
      </c>
      <c r="D83" s="3"/>
      <c r="E83" s="3">
        <v>710.2</v>
      </c>
      <c r="F83" s="3">
        <v>391.95</v>
      </c>
      <c r="G83" s="3">
        <v>347.97</v>
      </c>
      <c r="H83" s="3">
        <v>754.18</v>
      </c>
    </row>
  </sheetData>
  <sheetProtection/>
  <mergeCells count="1">
    <mergeCell ref="D14:E15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C000"/>
  </sheetPr>
  <dimension ref="A1:Q89"/>
  <sheetViews>
    <sheetView view="pageBreakPreview" zoomScale="80" zoomScaleSheetLayoutView="80" zoomScalePageLayoutView="0" workbookViewId="0" topLeftCell="A45">
      <selection activeCell="O36" sqref="O36"/>
    </sheetView>
  </sheetViews>
  <sheetFormatPr defaultColWidth="9.140625" defaultRowHeight="15" outlineLevelCol="1"/>
  <cols>
    <col min="1" max="1" width="9.00390625" style="155" customWidth="1"/>
    <col min="2" max="2" width="12.140625" style="62" customWidth="1"/>
    <col min="3" max="3" width="11.140625" style="62" customWidth="1"/>
    <col min="4" max="4" width="10.57421875" style="62" customWidth="1"/>
    <col min="5" max="5" width="10.28125" style="62" customWidth="1"/>
    <col min="6" max="6" width="6.28125" style="62" customWidth="1"/>
    <col min="7" max="8" width="13.28125" style="62" customWidth="1"/>
    <col min="9" max="9" width="12.57421875" style="62" customWidth="1"/>
    <col min="10" max="10" width="14.00390625" style="62" customWidth="1"/>
    <col min="11" max="11" width="18.421875" style="62" customWidth="1"/>
    <col min="12" max="12" width="13.421875" style="62" hidden="1" customWidth="1" outlineLevel="1"/>
    <col min="13" max="13" width="9.7109375" style="62" hidden="1" customWidth="1" outlineLevel="1"/>
    <col min="14" max="14" width="10.00390625" style="62" hidden="1" customWidth="1" outlineLevel="1"/>
    <col min="15" max="15" width="11.421875" style="62" hidden="1" customWidth="1" outlineLevel="1"/>
    <col min="16" max="16" width="10.28125" style="62" hidden="1" customWidth="1" outlineLevel="1"/>
    <col min="17" max="17" width="10.00390625" style="62" hidden="1" customWidth="1" outlineLevel="1"/>
    <col min="18" max="20" width="9.140625" style="62" hidden="1" customWidth="1" outlineLevel="1"/>
    <col min="21" max="21" width="9.140625" style="62" customWidth="1" collapsed="1"/>
    <col min="22" max="16384" width="9.140625" style="62" customWidth="1"/>
  </cols>
  <sheetData>
    <row r="1" spans="1:11" ht="12.75" customHeight="1" hidden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8.75" hidden="1">
      <c r="A2" s="61"/>
      <c r="B2" s="63" t="s">
        <v>56</v>
      </c>
      <c r="C2" s="63"/>
      <c r="D2" s="63" t="s">
        <v>187</v>
      </c>
      <c r="E2" s="63"/>
      <c r="F2" s="63" t="s">
        <v>0</v>
      </c>
      <c r="G2" s="63"/>
      <c r="H2" s="63"/>
      <c r="I2" s="61"/>
      <c r="J2" s="61"/>
      <c r="K2" s="61"/>
    </row>
    <row r="3" spans="1:11" ht="18.75" hidden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.5" customHeight="1" hidden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18.75" hidden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8.75" hidden="1">
      <c r="A6" s="61"/>
      <c r="B6" s="64"/>
      <c r="C6" s="65" t="s">
        <v>1</v>
      </c>
      <c r="D6" s="65" t="s">
        <v>2</v>
      </c>
      <c r="E6" s="65"/>
      <c r="F6" s="65" t="s">
        <v>3</v>
      </c>
      <c r="G6" s="65" t="s">
        <v>4</v>
      </c>
      <c r="H6" s="65" t="s">
        <v>5</v>
      </c>
      <c r="I6" s="65" t="s">
        <v>6</v>
      </c>
      <c r="J6" s="65"/>
      <c r="K6" s="66"/>
    </row>
    <row r="7" spans="1:11" ht="18.75" hidden="1">
      <c r="A7" s="61"/>
      <c r="B7" s="64"/>
      <c r="C7" s="65" t="s">
        <v>7</v>
      </c>
      <c r="D7" s="65"/>
      <c r="E7" s="65"/>
      <c r="F7" s="65"/>
      <c r="G7" s="65" t="s">
        <v>8</v>
      </c>
      <c r="H7" s="65" t="s">
        <v>9</v>
      </c>
      <c r="I7" s="65" t="s">
        <v>10</v>
      </c>
      <c r="J7" s="65"/>
      <c r="K7" s="66"/>
    </row>
    <row r="8" spans="1:11" ht="18.75" hidden="1">
      <c r="A8" s="61"/>
      <c r="B8" s="64" t="s">
        <v>96</v>
      </c>
      <c r="C8" s="67">
        <v>48.28</v>
      </c>
      <c r="D8" s="67">
        <v>0</v>
      </c>
      <c r="E8" s="67"/>
      <c r="F8" s="68"/>
      <c r="G8" s="64"/>
      <c r="H8" s="67">
        <v>0</v>
      </c>
      <c r="I8" s="68">
        <v>48.28</v>
      </c>
      <c r="J8" s="64"/>
      <c r="K8" s="69"/>
    </row>
    <row r="9" spans="1:11" ht="18.75" hidden="1">
      <c r="A9" s="61"/>
      <c r="B9" s="64" t="s">
        <v>12</v>
      </c>
      <c r="C9" s="67">
        <v>4790.06</v>
      </c>
      <c r="D9" s="67">
        <v>3707.55</v>
      </c>
      <c r="E9" s="67"/>
      <c r="F9" s="68">
        <v>2795.32</v>
      </c>
      <c r="G9" s="64"/>
      <c r="H9" s="67">
        <v>2795.32</v>
      </c>
      <c r="I9" s="68">
        <v>5702.29</v>
      </c>
      <c r="J9" s="64"/>
      <c r="K9" s="69"/>
    </row>
    <row r="10" spans="1:11" ht="18.75" hidden="1">
      <c r="A10" s="61"/>
      <c r="B10" s="64" t="s">
        <v>13</v>
      </c>
      <c r="C10" s="64"/>
      <c r="D10" s="67">
        <f>SUM(D8:D9)</f>
        <v>3707.55</v>
      </c>
      <c r="E10" s="67"/>
      <c r="F10" s="64"/>
      <c r="G10" s="64"/>
      <c r="H10" s="67">
        <f>SUM(H8:H9)</f>
        <v>2795.32</v>
      </c>
      <c r="I10" s="64"/>
      <c r="J10" s="64"/>
      <c r="K10" s="69"/>
    </row>
    <row r="11" spans="1:11" ht="18.75" hidden="1">
      <c r="A11" s="61"/>
      <c r="B11" s="61" t="s">
        <v>14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ht="7.5" customHeight="1" hidden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8.25" customHeight="1" hidden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</row>
    <row r="14" spans="1:17" ht="18.75" hidden="1">
      <c r="A14" s="61"/>
      <c r="B14" s="70" t="s">
        <v>162</v>
      </c>
      <c r="C14" s="583" t="s">
        <v>180</v>
      </c>
      <c r="D14" s="584"/>
      <c r="E14" s="71"/>
      <c r="F14" s="65"/>
      <c r="G14" s="65"/>
      <c r="H14" s="65"/>
      <c r="I14" s="65" t="s">
        <v>16</v>
      </c>
      <c r="J14" s="69"/>
      <c r="K14" s="69"/>
      <c r="L14" s="72"/>
      <c r="M14" s="72"/>
      <c r="N14" s="72"/>
      <c r="O14" s="72"/>
      <c r="P14" s="72"/>
      <c r="Q14" s="72"/>
    </row>
    <row r="15" spans="1:17" ht="14.25" customHeight="1" hidden="1">
      <c r="A15" s="61"/>
      <c r="B15" s="73"/>
      <c r="C15" s="585"/>
      <c r="D15" s="586"/>
      <c r="E15" s="74"/>
      <c r="F15" s="65"/>
      <c r="G15" s="65"/>
      <c r="H15" s="65" t="s">
        <v>181</v>
      </c>
      <c r="I15" s="65"/>
      <c r="J15" s="69"/>
      <c r="K15" s="69"/>
      <c r="L15" s="72"/>
      <c r="M15" s="72"/>
      <c r="N15" s="72"/>
      <c r="O15" s="72"/>
      <c r="P15" s="72"/>
      <c r="Q15" s="72"/>
    </row>
    <row r="16" spans="1:17" ht="3.75" customHeight="1" hidden="1">
      <c r="A16" s="61"/>
      <c r="B16" s="75"/>
      <c r="C16" s="64"/>
      <c r="D16" s="64"/>
      <c r="E16" s="64"/>
      <c r="F16" s="64"/>
      <c r="G16" s="64"/>
      <c r="H16" s="64"/>
      <c r="I16" s="64"/>
      <c r="J16" s="69"/>
      <c r="K16" s="69"/>
      <c r="L16" s="72"/>
      <c r="M16" s="72"/>
      <c r="N16" s="72"/>
      <c r="O16" s="72"/>
      <c r="P16" s="72"/>
      <c r="Q16" s="72"/>
    </row>
    <row r="17" spans="1:17" ht="13.5" customHeight="1" hidden="1">
      <c r="A17" s="61"/>
      <c r="B17" s="64"/>
      <c r="C17" s="64"/>
      <c r="D17" s="64"/>
      <c r="E17" s="64"/>
      <c r="F17" s="64"/>
      <c r="G17" s="64"/>
      <c r="H17" s="64"/>
      <c r="I17" s="64"/>
      <c r="J17" s="69"/>
      <c r="K17" s="69"/>
      <c r="L17" s="72"/>
      <c r="M17" s="72"/>
      <c r="N17" s="72"/>
      <c r="O17" s="72"/>
      <c r="P17" s="72"/>
      <c r="Q17" s="72"/>
    </row>
    <row r="18" spans="1:17" ht="0.75" customHeight="1" hidden="1">
      <c r="A18" s="61"/>
      <c r="B18" s="64"/>
      <c r="C18" s="64"/>
      <c r="D18" s="64"/>
      <c r="E18" s="64"/>
      <c r="F18" s="64"/>
      <c r="G18" s="64"/>
      <c r="H18" s="64"/>
      <c r="I18" s="64"/>
      <c r="J18" s="69"/>
      <c r="K18" s="69"/>
      <c r="L18" s="72"/>
      <c r="M18" s="72"/>
      <c r="N18" s="72"/>
      <c r="O18" s="72"/>
      <c r="P18" s="72"/>
      <c r="Q18" s="72"/>
    </row>
    <row r="19" spans="1:17" ht="14.25" customHeight="1" hidden="1" thickBot="1">
      <c r="A19" s="61"/>
      <c r="B19" s="64"/>
      <c r="C19" s="64"/>
      <c r="D19" s="64"/>
      <c r="E19" s="64"/>
      <c r="F19" s="64"/>
      <c r="G19" s="64"/>
      <c r="H19" s="64"/>
      <c r="I19" s="64"/>
      <c r="J19" s="69"/>
      <c r="K19" s="69"/>
      <c r="L19" s="72"/>
      <c r="M19" s="72"/>
      <c r="N19" s="72"/>
      <c r="O19" s="72"/>
      <c r="P19" s="72"/>
      <c r="Q19" s="72"/>
    </row>
    <row r="20" spans="1:17" ht="0.75" customHeight="1" hidden="1">
      <c r="A20" s="61"/>
      <c r="B20" s="64"/>
      <c r="C20" s="64"/>
      <c r="D20" s="64"/>
      <c r="E20" s="64"/>
      <c r="F20" s="64"/>
      <c r="G20" s="64"/>
      <c r="H20" s="64"/>
      <c r="I20" s="64"/>
      <c r="J20" s="69"/>
      <c r="K20" s="69"/>
      <c r="L20" s="72"/>
      <c r="M20" s="72"/>
      <c r="N20" s="72"/>
      <c r="O20" s="72"/>
      <c r="P20" s="72"/>
      <c r="Q20" s="72"/>
    </row>
    <row r="21" spans="1:17" ht="19.5" hidden="1" thickBot="1">
      <c r="A21" s="61"/>
      <c r="B21" s="64"/>
      <c r="C21" s="64"/>
      <c r="D21" s="64"/>
      <c r="E21" s="64"/>
      <c r="F21" s="64"/>
      <c r="G21" s="76" t="s">
        <v>130</v>
      </c>
      <c r="H21" s="77" t="s">
        <v>131</v>
      </c>
      <c r="I21" s="64"/>
      <c r="J21" s="69"/>
      <c r="K21" s="69"/>
      <c r="L21" s="72"/>
      <c r="M21" s="72"/>
      <c r="N21" s="72"/>
      <c r="O21" s="72"/>
      <c r="P21" s="72"/>
      <c r="Q21" s="72"/>
    </row>
    <row r="22" spans="1:17" ht="18.75" hidden="1">
      <c r="A22" s="61"/>
      <c r="B22" s="78" t="s">
        <v>121</v>
      </c>
      <c r="C22" s="78"/>
      <c r="D22" s="78"/>
      <c r="E22" s="78"/>
      <c r="F22" s="67"/>
      <c r="G22" s="64">
        <v>347.8</v>
      </c>
      <c r="H22" s="64">
        <v>7.55</v>
      </c>
      <c r="I22" s="68">
        <f>G22*H22</f>
        <v>2625.89</v>
      </c>
      <c r="J22" s="69"/>
      <c r="K22" s="69"/>
      <c r="L22" s="72"/>
      <c r="M22" s="72"/>
      <c r="N22" s="72"/>
      <c r="O22" s="72"/>
      <c r="P22" s="72"/>
      <c r="Q22" s="72"/>
    </row>
    <row r="23" spans="1:17" ht="18.75" hidden="1">
      <c r="A23" s="61"/>
      <c r="B23" s="78" t="s">
        <v>122</v>
      </c>
      <c r="C23" s="78"/>
      <c r="D23" s="78"/>
      <c r="E23" s="78"/>
      <c r="F23" s="64"/>
      <c r="G23" s="64"/>
      <c r="H23" s="64"/>
      <c r="I23" s="64"/>
      <c r="J23" s="69"/>
      <c r="K23" s="69"/>
      <c r="L23" s="72"/>
      <c r="M23" s="72"/>
      <c r="N23" s="72"/>
      <c r="O23" s="72"/>
      <c r="P23" s="72"/>
      <c r="Q23" s="72"/>
    </row>
    <row r="24" spans="1:17" ht="2.25" customHeight="1" hidden="1">
      <c r="A24" s="61"/>
      <c r="B24" s="78" t="s">
        <v>123</v>
      </c>
      <c r="C24" s="78" t="s">
        <v>124</v>
      </c>
      <c r="D24" s="78"/>
      <c r="E24" s="78"/>
      <c r="F24" s="64"/>
      <c r="G24" s="64"/>
      <c r="H24" s="64"/>
      <c r="I24" s="64"/>
      <c r="J24" s="69"/>
      <c r="K24" s="69"/>
      <c r="L24" s="72"/>
      <c r="M24" s="72"/>
      <c r="N24" s="72"/>
      <c r="O24" s="72"/>
      <c r="P24" s="72"/>
      <c r="Q24" s="72"/>
    </row>
    <row r="25" spans="1:17" ht="14.25" customHeight="1" hidden="1">
      <c r="A25" s="61"/>
      <c r="B25" s="78" t="s">
        <v>125</v>
      </c>
      <c r="C25" s="78"/>
      <c r="D25" s="78"/>
      <c r="E25" s="78"/>
      <c r="F25" s="64"/>
      <c r="G25" s="64"/>
      <c r="H25" s="64"/>
      <c r="I25" s="64"/>
      <c r="J25" s="69"/>
      <c r="K25" s="69"/>
      <c r="L25" s="72"/>
      <c r="M25" s="72"/>
      <c r="N25" s="72"/>
      <c r="O25" s="72"/>
      <c r="P25" s="72"/>
      <c r="Q25" s="72"/>
    </row>
    <row r="26" spans="1:17" ht="18.75" hidden="1">
      <c r="A26" s="61"/>
      <c r="B26" s="64"/>
      <c r="C26" s="64"/>
      <c r="D26" s="64"/>
      <c r="E26" s="64"/>
      <c r="F26" s="64"/>
      <c r="G26" s="64"/>
      <c r="H26" s="64"/>
      <c r="I26" s="64"/>
      <c r="J26" s="69"/>
      <c r="K26" s="69"/>
      <c r="L26" s="72"/>
      <c r="M26" s="72"/>
      <c r="N26" s="72"/>
      <c r="O26" s="72"/>
      <c r="P26" s="72"/>
      <c r="Q26" s="72"/>
    </row>
    <row r="27" spans="1:17" ht="0.75" customHeight="1" hidden="1">
      <c r="A27" s="61"/>
      <c r="B27" s="64"/>
      <c r="C27" s="64"/>
      <c r="D27" s="64"/>
      <c r="E27" s="64"/>
      <c r="F27" s="64"/>
      <c r="G27" s="64"/>
      <c r="H27" s="64"/>
      <c r="I27" s="64"/>
      <c r="J27" s="69"/>
      <c r="K27" s="69"/>
      <c r="L27" s="72"/>
      <c r="M27" s="72"/>
      <c r="N27" s="72"/>
      <c r="O27" s="72"/>
      <c r="P27" s="72"/>
      <c r="Q27" s="72"/>
    </row>
    <row r="28" spans="1:17" ht="3.75" customHeight="1" hidden="1">
      <c r="A28" s="61"/>
      <c r="B28" s="64"/>
      <c r="C28" s="64"/>
      <c r="D28" s="64"/>
      <c r="E28" s="64"/>
      <c r="F28" s="64"/>
      <c r="G28" s="64"/>
      <c r="H28" s="64"/>
      <c r="I28" s="64"/>
      <c r="J28" s="69"/>
      <c r="K28" s="69"/>
      <c r="L28" s="72"/>
      <c r="M28" s="72"/>
      <c r="N28" s="72"/>
      <c r="O28" s="72"/>
      <c r="P28" s="72"/>
      <c r="Q28" s="72"/>
    </row>
    <row r="29" spans="1:17" ht="18.75" hidden="1">
      <c r="A29" s="61"/>
      <c r="B29" s="64"/>
      <c r="C29" s="64"/>
      <c r="D29" s="64"/>
      <c r="E29" s="64"/>
      <c r="F29" s="64"/>
      <c r="G29" s="64"/>
      <c r="H29" s="64"/>
      <c r="I29" s="64"/>
      <c r="J29" s="69"/>
      <c r="K29" s="69"/>
      <c r="L29" s="72"/>
      <c r="M29" s="72"/>
      <c r="N29" s="72"/>
      <c r="O29" s="72"/>
      <c r="P29" s="72"/>
      <c r="Q29" s="72"/>
    </row>
    <row r="30" spans="1:17" ht="0.75" customHeight="1" hidden="1">
      <c r="A30" s="61"/>
      <c r="B30" s="64"/>
      <c r="C30" s="64"/>
      <c r="D30" s="64"/>
      <c r="E30" s="64"/>
      <c r="F30" s="64"/>
      <c r="G30" s="64"/>
      <c r="H30" s="64"/>
      <c r="I30" s="64"/>
      <c r="J30" s="69"/>
      <c r="K30" s="69"/>
      <c r="L30" s="72"/>
      <c r="M30" s="72"/>
      <c r="N30" s="72"/>
      <c r="O30" s="72"/>
      <c r="P30" s="72"/>
      <c r="Q30" s="72"/>
    </row>
    <row r="31" spans="1:17" ht="18.75" hidden="1">
      <c r="A31" s="61"/>
      <c r="B31" s="64"/>
      <c r="C31" s="64"/>
      <c r="D31" s="64"/>
      <c r="E31" s="64"/>
      <c r="F31" s="64"/>
      <c r="G31" s="64"/>
      <c r="H31" s="64"/>
      <c r="I31" s="64"/>
      <c r="J31" s="69"/>
      <c r="K31" s="69"/>
      <c r="L31" s="72"/>
      <c r="M31" s="72"/>
      <c r="N31" s="72"/>
      <c r="O31" s="72"/>
      <c r="P31" s="72"/>
      <c r="Q31" s="72"/>
    </row>
    <row r="32" spans="1:17" ht="18.75" hidden="1">
      <c r="A32" s="61"/>
      <c r="B32" s="64"/>
      <c r="C32" s="64"/>
      <c r="D32" s="64"/>
      <c r="E32" s="64"/>
      <c r="F32" s="64"/>
      <c r="G32" s="64"/>
      <c r="H32" s="64"/>
      <c r="I32" s="64"/>
      <c r="J32" s="69"/>
      <c r="K32" s="69"/>
      <c r="L32" s="72"/>
      <c r="M32" s="72"/>
      <c r="N32" s="72"/>
      <c r="O32" s="72"/>
      <c r="P32" s="72"/>
      <c r="Q32" s="72"/>
    </row>
    <row r="33" spans="1:17" ht="18.75" hidden="1">
      <c r="A33" s="61"/>
      <c r="B33" s="64"/>
      <c r="C33" s="64"/>
      <c r="D33" s="64"/>
      <c r="E33" s="64"/>
      <c r="F33" s="64"/>
      <c r="G33" s="65"/>
      <c r="H33" s="65"/>
      <c r="I33" s="79"/>
      <c r="J33" s="69"/>
      <c r="K33" s="69"/>
      <c r="L33" s="72"/>
      <c r="M33" s="72"/>
      <c r="N33" s="72"/>
      <c r="O33" s="72"/>
      <c r="P33" s="72"/>
      <c r="Q33" s="72"/>
    </row>
    <row r="34" spans="1:17" ht="18.75" hidden="1">
      <c r="A34" s="61"/>
      <c r="B34" s="64"/>
      <c r="C34" s="64"/>
      <c r="D34" s="64"/>
      <c r="E34" s="64"/>
      <c r="F34" s="64"/>
      <c r="G34" s="64"/>
      <c r="H34" s="64" t="s">
        <v>24</v>
      </c>
      <c r="I34" s="80">
        <f>SUM(I17:I33)</f>
        <v>2625.89</v>
      </c>
      <c r="J34" s="69"/>
      <c r="K34" s="69"/>
      <c r="L34" s="72"/>
      <c r="M34" s="72"/>
      <c r="N34" s="72"/>
      <c r="O34" s="72"/>
      <c r="P34" s="72"/>
      <c r="Q34" s="72"/>
    </row>
    <row r="35" spans="1:11" ht="15">
      <c r="A35" s="587" t="s">
        <v>199</v>
      </c>
      <c r="B35" s="587"/>
      <c r="C35" s="587"/>
      <c r="D35" s="587"/>
      <c r="E35" s="587"/>
      <c r="F35" s="587"/>
      <c r="G35" s="587"/>
      <c r="H35" s="587"/>
      <c r="I35" s="587"/>
      <c r="J35" s="587"/>
      <c r="K35" s="587"/>
    </row>
    <row r="36" spans="1:11" ht="15">
      <c r="A36" s="587"/>
      <c r="B36" s="587"/>
      <c r="C36" s="587"/>
      <c r="D36" s="587"/>
      <c r="E36" s="587"/>
      <c r="F36" s="587"/>
      <c r="G36" s="587"/>
      <c r="H36" s="587"/>
      <c r="I36" s="587"/>
      <c r="J36" s="587"/>
      <c r="K36" s="587"/>
    </row>
    <row r="37" spans="1:11" ht="18.75" hidden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</row>
    <row r="38" spans="1:11" ht="18.75" hidden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</row>
    <row r="39" spans="1:11" ht="18.75">
      <c r="A39" s="81"/>
      <c r="B39" s="82"/>
      <c r="C39" s="82"/>
      <c r="D39" s="82"/>
      <c r="E39" s="82"/>
      <c r="F39" s="82"/>
      <c r="G39" s="82"/>
      <c r="H39" s="81"/>
      <c r="I39" s="81"/>
      <c r="J39" s="61"/>
      <c r="K39" s="61"/>
    </row>
    <row r="40" spans="1:11" ht="18.75">
      <c r="A40" s="81"/>
      <c r="B40" s="83" t="s">
        <v>200</v>
      </c>
      <c r="C40" s="82"/>
      <c r="D40" s="82"/>
      <c r="E40" s="82"/>
      <c r="F40" s="82"/>
      <c r="G40" s="81"/>
      <c r="H40" s="82"/>
      <c r="I40" s="81"/>
      <c r="J40" s="61"/>
      <c r="K40" s="61"/>
    </row>
    <row r="41" spans="1:11" ht="18.75">
      <c r="A41" s="81"/>
      <c r="B41" s="82" t="s">
        <v>201</v>
      </c>
      <c r="C41" s="81" t="s">
        <v>202</v>
      </c>
      <c r="D41" s="81"/>
      <c r="E41" s="81"/>
      <c r="F41" s="82"/>
      <c r="G41" s="81"/>
      <c r="H41" s="82"/>
      <c r="I41" s="81"/>
      <c r="J41" s="61"/>
      <c r="K41" s="61"/>
    </row>
    <row r="42" spans="1:11" ht="18.75">
      <c r="A42" s="81"/>
      <c r="B42" s="82" t="s">
        <v>203</v>
      </c>
      <c r="C42" s="84">
        <v>347.8</v>
      </c>
      <c r="D42" s="81" t="s">
        <v>204</v>
      </c>
      <c r="E42" s="81"/>
      <c r="F42" s="82"/>
      <c r="G42" s="81"/>
      <c r="H42" s="82"/>
      <c r="I42" s="81"/>
      <c r="J42" s="61"/>
      <c r="K42" s="61"/>
    </row>
    <row r="43" spans="1:11" ht="18" customHeight="1">
      <c r="A43" s="81"/>
      <c r="B43" s="82" t="s">
        <v>205</v>
      </c>
      <c r="C43" s="85" t="s">
        <v>206</v>
      </c>
      <c r="D43" s="81" t="s">
        <v>207</v>
      </c>
      <c r="E43" s="81"/>
      <c r="F43" s="81"/>
      <c r="G43" s="82"/>
      <c r="H43" s="82"/>
      <c r="I43" s="81"/>
      <c r="J43" s="61"/>
      <c r="K43" s="61"/>
    </row>
    <row r="44" spans="1:11" ht="69.75" customHeight="1">
      <c r="A44" s="81"/>
      <c r="B44" s="82"/>
      <c r="C44" s="85"/>
      <c r="D44" s="81"/>
      <c r="E44" s="81"/>
      <c r="F44" s="81"/>
      <c r="G44" s="82"/>
      <c r="H44" s="82"/>
      <c r="I44" s="81"/>
      <c r="J44" s="61"/>
      <c r="K44" s="61"/>
    </row>
    <row r="45" spans="1:11" s="92" customFormat="1" ht="78" customHeight="1">
      <c r="A45" s="86"/>
      <c r="B45" s="87"/>
      <c r="C45" s="88"/>
      <c r="D45" s="86"/>
      <c r="E45" s="86"/>
      <c r="F45" s="86"/>
      <c r="G45" s="89" t="s">
        <v>208</v>
      </c>
      <c r="H45" s="90" t="s">
        <v>2</v>
      </c>
      <c r="I45" s="90" t="s">
        <v>3</v>
      </c>
      <c r="J45" s="91" t="s">
        <v>209</v>
      </c>
      <c r="K45" s="91" t="s">
        <v>210</v>
      </c>
    </row>
    <row r="46" spans="1:15" ht="12" customHeight="1">
      <c r="A46" s="81"/>
      <c r="B46" s="82"/>
      <c r="C46" s="85"/>
      <c r="D46" s="81"/>
      <c r="E46" s="81"/>
      <c r="F46" s="81"/>
      <c r="G46" s="93" t="s">
        <v>43</v>
      </c>
      <c r="H46" s="93" t="s">
        <v>43</v>
      </c>
      <c r="I46" s="93" t="s">
        <v>43</v>
      </c>
      <c r="J46" s="64"/>
      <c r="K46" s="64"/>
      <c r="L46" s="94" t="s">
        <v>211</v>
      </c>
      <c r="M46" s="95"/>
      <c r="N46" s="95" t="s">
        <v>212</v>
      </c>
      <c r="O46" s="96" t="s">
        <v>213</v>
      </c>
    </row>
    <row r="47" spans="1:15" ht="33" customHeight="1">
      <c r="A47" s="81"/>
      <c r="B47" s="588" t="s">
        <v>214</v>
      </c>
      <c r="C47" s="588"/>
      <c r="D47" s="588"/>
      <c r="E47" s="588"/>
      <c r="F47" s="588"/>
      <c r="G47" s="97">
        <f>G49+G50</f>
        <v>12.58</v>
      </c>
      <c r="H47" s="98">
        <f>ROUND(G47*C42,2)</f>
        <v>4375.32</v>
      </c>
      <c r="I47" s="98">
        <f>N47+L47</f>
        <v>2962.38</v>
      </c>
      <c r="J47" s="99">
        <f>J49+J50</f>
        <v>9193.887999999999</v>
      </c>
      <c r="K47" s="99">
        <f>K49+K50</f>
        <v>-6231.508</v>
      </c>
      <c r="L47" s="95">
        <v>0</v>
      </c>
      <c r="M47" s="95"/>
      <c r="N47" s="95">
        <v>2962.38</v>
      </c>
      <c r="O47" s="95">
        <v>251.90000000000003</v>
      </c>
    </row>
    <row r="48" spans="1:11" ht="18" customHeight="1">
      <c r="A48" s="81"/>
      <c r="B48" s="589" t="s">
        <v>215</v>
      </c>
      <c r="C48" s="590"/>
      <c r="D48" s="590"/>
      <c r="E48" s="590"/>
      <c r="F48" s="591"/>
      <c r="G48" s="97"/>
      <c r="H48" s="99"/>
      <c r="I48" s="99"/>
      <c r="J48" s="64"/>
      <c r="K48" s="64"/>
    </row>
    <row r="49" spans="1:11" ht="18" customHeight="1">
      <c r="A49" s="81"/>
      <c r="B49" s="592" t="s">
        <v>12</v>
      </c>
      <c r="C49" s="592"/>
      <c r="D49" s="592"/>
      <c r="E49" s="592"/>
      <c r="F49" s="592"/>
      <c r="G49" s="97">
        <f>G57</f>
        <v>7.21</v>
      </c>
      <c r="H49" s="99">
        <f>ROUND(G49*C42,2)</f>
        <v>2507.64</v>
      </c>
      <c r="I49" s="99">
        <f>H49</f>
        <v>2507.64</v>
      </c>
      <c r="J49" s="99">
        <f>H57</f>
        <v>2507.638</v>
      </c>
      <c r="K49" s="99">
        <f>I49-J49</f>
        <v>0.0019999999999527063</v>
      </c>
    </row>
    <row r="50" spans="1:11" ht="18" customHeight="1">
      <c r="A50" s="81"/>
      <c r="B50" s="592" t="s">
        <v>46</v>
      </c>
      <c r="C50" s="592"/>
      <c r="D50" s="592"/>
      <c r="E50" s="592"/>
      <c r="F50" s="592"/>
      <c r="G50" s="97">
        <v>5.37</v>
      </c>
      <c r="H50" s="99">
        <f>ROUND(G50*C42,2)</f>
        <v>1867.69</v>
      </c>
      <c r="I50" s="99">
        <f>I47-I49</f>
        <v>454.74000000000024</v>
      </c>
      <c r="J50" s="99">
        <f>H64</f>
        <v>6686.25</v>
      </c>
      <c r="K50" s="99">
        <f>I50-J50</f>
        <v>-6231.51</v>
      </c>
    </row>
    <row r="51" spans="1:11" ht="11.25" customHeight="1">
      <c r="A51" s="81"/>
      <c r="B51" s="61"/>
      <c r="C51" s="61"/>
      <c r="D51" s="61"/>
      <c r="E51" s="61"/>
      <c r="F51" s="61"/>
      <c r="G51" s="61"/>
      <c r="H51" s="61"/>
      <c r="I51" s="61"/>
      <c r="J51" s="61"/>
      <c r="K51" s="61"/>
    </row>
    <row r="52" spans="1:11" ht="18" customHeight="1">
      <c r="A52" s="61"/>
      <c r="B52" s="577" t="s">
        <v>216</v>
      </c>
      <c r="C52" s="577"/>
      <c r="D52" s="577"/>
      <c r="E52" s="577"/>
      <c r="F52" s="577"/>
      <c r="G52" s="100">
        <v>1.5</v>
      </c>
      <c r="H52" s="101">
        <v>391.95</v>
      </c>
      <c r="I52" s="101">
        <f>O47</f>
        <v>251.90000000000003</v>
      </c>
      <c r="J52" s="102"/>
      <c r="K52" s="103"/>
    </row>
    <row r="53" spans="1:11" ht="18" customHeight="1">
      <c r="A53" s="61"/>
      <c r="B53" s="82"/>
      <c r="C53" s="85"/>
      <c r="D53" s="81"/>
      <c r="E53" s="81"/>
      <c r="F53" s="81"/>
      <c r="G53" s="82"/>
      <c r="H53" s="82"/>
      <c r="I53" s="81"/>
      <c r="J53" s="61"/>
      <c r="K53" s="61"/>
    </row>
    <row r="54" spans="1:11" ht="18.75">
      <c r="A54" s="81"/>
      <c r="B54" s="104"/>
      <c r="C54" s="105"/>
      <c r="D54" s="106"/>
      <c r="E54" s="106"/>
      <c r="F54" s="106"/>
      <c r="G54" s="107" t="s">
        <v>208</v>
      </c>
      <c r="H54" s="107" t="s">
        <v>217</v>
      </c>
      <c r="I54" s="81"/>
      <c r="J54" s="61"/>
      <c r="K54" s="61"/>
    </row>
    <row r="55" spans="1:9" s="114" customFormat="1" ht="11.25" customHeight="1">
      <c r="A55" s="108"/>
      <c r="B55" s="109"/>
      <c r="C55" s="110"/>
      <c r="D55" s="111"/>
      <c r="E55" s="111"/>
      <c r="F55" s="111"/>
      <c r="G55" s="112" t="s">
        <v>43</v>
      </c>
      <c r="H55" s="112" t="s">
        <v>43</v>
      </c>
      <c r="I55" s="113"/>
    </row>
    <row r="56" spans="1:11" ht="18.75">
      <c r="A56" s="115" t="s">
        <v>218</v>
      </c>
      <c r="B56" s="578" t="s">
        <v>219</v>
      </c>
      <c r="C56" s="579"/>
      <c r="D56" s="579"/>
      <c r="E56" s="579"/>
      <c r="F56" s="579"/>
      <c r="G56" s="116"/>
      <c r="H56" s="117">
        <f>H57+H64</f>
        <v>9193.887999999999</v>
      </c>
      <c r="I56" s="81"/>
      <c r="J56" s="61"/>
      <c r="K56" s="61"/>
    </row>
    <row r="57" spans="1:11" ht="33.75" customHeight="1">
      <c r="A57" s="118" t="s">
        <v>220</v>
      </c>
      <c r="B57" s="558" t="s">
        <v>221</v>
      </c>
      <c r="C57" s="559"/>
      <c r="D57" s="559"/>
      <c r="E57" s="559"/>
      <c r="F57" s="560"/>
      <c r="G57" s="119">
        <f>G58+G59+G61+G63</f>
        <v>7.21</v>
      </c>
      <c r="H57" s="120">
        <f>H58+H59+H61+H63</f>
        <v>2507.638</v>
      </c>
      <c r="I57" s="81"/>
      <c r="J57" s="61"/>
      <c r="K57" s="121"/>
    </row>
    <row r="58" spans="1:11" ht="42.75" customHeight="1">
      <c r="A58" s="122" t="s">
        <v>222</v>
      </c>
      <c r="B58" s="580" t="s">
        <v>223</v>
      </c>
      <c r="C58" s="581"/>
      <c r="D58" s="581"/>
      <c r="E58" s="581"/>
      <c r="F58" s="582"/>
      <c r="G58" s="123">
        <v>1.34</v>
      </c>
      <c r="H58" s="120">
        <f>ROUND(G58*C42,2)</f>
        <v>466.05</v>
      </c>
      <c r="I58" s="81"/>
      <c r="J58" s="61"/>
      <c r="K58" s="121"/>
    </row>
    <row r="59" spans="1:11" ht="15" customHeight="1">
      <c r="A59" s="570" t="s">
        <v>224</v>
      </c>
      <c r="B59" s="571" t="s">
        <v>225</v>
      </c>
      <c r="C59" s="572"/>
      <c r="D59" s="572"/>
      <c r="E59" s="572"/>
      <c r="F59" s="573"/>
      <c r="G59" s="568">
        <v>2.02</v>
      </c>
      <c r="H59" s="569">
        <f>ROUND(G59*C42,2)</f>
        <v>702.56</v>
      </c>
      <c r="I59" s="81"/>
      <c r="J59" s="61"/>
      <c r="K59" s="61"/>
    </row>
    <row r="60" spans="1:11" ht="39.75" customHeight="1">
      <c r="A60" s="570"/>
      <c r="B60" s="574"/>
      <c r="C60" s="575"/>
      <c r="D60" s="575"/>
      <c r="E60" s="575"/>
      <c r="F60" s="576"/>
      <c r="G60" s="568"/>
      <c r="H60" s="569"/>
      <c r="I60" s="81"/>
      <c r="J60" s="61"/>
      <c r="K60" s="61"/>
    </row>
    <row r="61" spans="1:11" ht="21" customHeight="1">
      <c r="A61" s="570" t="s">
        <v>226</v>
      </c>
      <c r="B61" s="571" t="s">
        <v>227</v>
      </c>
      <c r="C61" s="572"/>
      <c r="D61" s="572"/>
      <c r="E61" s="572"/>
      <c r="F61" s="573"/>
      <c r="G61" s="568">
        <v>1.31</v>
      </c>
      <c r="H61" s="569">
        <f>G61*C42</f>
        <v>455.61800000000005</v>
      </c>
      <c r="I61" s="81"/>
      <c r="J61" s="61"/>
      <c r="K61" s="61"/>
    </row>
    <row r="62" spans="1:11" ht="15" customHeight="1">
      <c r="A62" s="570"/>
      <c r="B62" s="574"/>
      <c r="C62" s="575"/>
      <c r="D62" s="575"/>
      <c r="E62" s="575"/>
      <c r="F62" s="576"/>
      <c r="G62" s="568"/>
      <c r="H62" s="569"/>
      <c r="I62" s="81"/>
      <c r="J62" s="61"/>
      <c r="K62" s="61"/>
    </row>
    <row r="63" spans="1:12" ht="18.75" customHeight="1">
      <c r="A63" s="122" t="s">
        <v>228</v>
      </c>
      <c r="B63" s="555" t="s">
        <v>229</v>
      </c>
      <c r="C63" s="556"/>
      <c r="D63" s="556"/>
      <c r="E63" s="556"/>
      <c r="F63" s="557"/>
      <c r="G63" s="107">
        <v>2.54</v>
      </c>
      <c r="H63" s="127">
        <f>ROUND(G63*C42,2)</f>
        <v>883.41</v>
      </c>
      <c r="I63" s="81"/>
      <c r="J63" s="61"/>
      <c r="K63" s="61"/>
      <c r="L63" s="128"/>
    </row>
    <row r="64" spans="1:12" ht="18.75" customHeight="1">
      <c r="A64" s="129" t="s">
        <v>230</v>
      </c>
      <c r="B64" s="558" t="s">
        <v>231</v>
      </c>
      <c r="C64" s="559"/>
      <c r="D64" s="559"/>
      <c r="E64" s="559"/>
      <c r="F64" s="560"/>
      <c r="G64" s="98"/>
      <c r="H64" s="98">
        <f>H66+H67</f>
        <v>6686.25</v>
      </c>
      <c r="I64" s="81"/>
      <c r="J64" s="61"/>
      <c r="K64" s="61"/>
      <c r="L64" s="128"/>
    </row>
    <row r="65" spans="1:11" ht="15" customHeight="1">
      <c r="A65" s="130"/>
      <c r="B65" s="561" t="s">
        <v>232</v>
      </c>
      <c r="C65" s="562"/>
      <c r="D65" s="562"/>
      <c r="E65" s="562"/>
      <c r="F65" s="563"/>
      <c r="G65" s="132"/>
      <c r="H65" s="133"/>
      <c r="I65" s="81"/>
      <c r="J65" s="61"/>
      <c r="K65" s="61"/>
    </row>
    <row r="66" spans="1:11" ht="18.75">
      <c r="A66" s="130"/>
      <c r="B66" s="564" t="s">
        <v>233</v>
      </c>
      <c r="C66" s="565"/>
      <c r="D66" s="565"/>
      <c r="E66" s="565"/>
      <c r="F66" s="566"/>
      <c r="G66" s="134"/>
      <c r="H66" s="135">
        <v>350.25</v>
      </c>
      <c r="I66" s="81"/>
      <c r="J66" s="61"/>
      <c r="K66" s="61"/>
    </row>
    <row r="67" spans="1:11" ht="18.75">
      <c r="A67" s="130"/>
      <c r="B67" s="564" t="s">
        <v>234</v>
      </c>
      <c r="C67" s="565"/>
      <c r="D67" s="565"/>
      <c r="E67" s="565"/>
      <c r="F67" s="566"/>
      <c r="G67" s="127"/>
      <c r="H67" s="136">
        <v>6336</v>
      </c>
      <c r="I67" s="81"/>
      <c r="J67" s="61"/>
      <c r="K67" s="61"/>
    </row>
    <row r="68" spans="1:11" ht="18.75">
      <c r="A68" s="130"/>
      <c r="B68" s="137"/>
      <c r="C68" s="138"/>
      <c r="D68" s="138"/>
      <c r="E68" s="138"/>
      <c r="F68" s="138"/>
      <c r="G68" s="103"/>
      <c r="H68" s="103"/>
      <c r="I68" s="81"/>
      <c r="J68" s="61"/>
      <c r="K68" s="61"/>
    </row>
    <row r="69" spans="1:11" ht="18.75">
      <c r="A69" s="130"/>
      <c r="B69" s="137"/>
      <c r="C69" s="138"/>
      <c r="D69" s="138"/>
      <c r="E69" s="138"/>
      <c r="F69" s="138"/>
      <c r="G69" s="139"/>
      <c r="H69" s="81"/>
      <c r="I69" s="81"/>
      <c r="J69" s="61"/>
      <c r="K69" s="61"/>
    </row>
    <row r="70" spans="1:11" ht="18.75">
      <c r="A70" s="130"/>
      <c r="B70" s="140"/>
      <c r="C70" s="141"/>
      <c r="D70" s="141"/>
      <c r="E70" s="141"/>
      <c r="F70" s="141"/>
      <c r="G70" s="567" t="s">
        <v>46</v>
      </c>
      <c r="H70" s="552"/>
      <c r="I70" s="551" t="s">
        <v>216</v>
      </c>
      <c r="J70" s="552"/>
      <c r="K70" s="61"/>
    </row>
    <row r="71" spans="1:12" ht="18.75">
      <c r="A71" s="130"/>
      <c r="B71" s="140"/>
      <c r="C71" s="141"/>
      <c r="D71" s="141"/>
      <c r="E71" s="141"/>
      <c r="F71" s="141"/>
      <c r="G71" s="553" t="s">
        <v>43</v>
      </c>
      <c r="H71" s="554"/>
      <c r="I71" s="553" t="s">
        <v>43</v>
      </c>
      <c r="J71" s="554"/>
      <c r="K71" s="61"/>
      <c r="L71" s="62">
        <v>4513</v>
      </c>
    </row>
    <row r="72" spans="1:13" s="72" customFormat="1" ht="18.75">
      <c r="A72" s="130"/>
      <c r="B72" s="540" t="s">
        <v>235</v>
      </c>
      <c r="C72" s="541"/>
      <c r="D72" s="541"/>
      <c r="E72" s="541"/>
      <c r="F72" s="542"/>
      <c r="G72" s="543">
        <v>4513</v>
      </c>
      <c r="H72" s="544"/>
      <c r="I72" s="543">
        <v>7799.52</v>
      </c>
      <c r="J72" s="544"/>
      <c r="K72" s="69"/>
      <c r="L72" s="142" t="s">
        <v>236</v>
      </c>
      <c r="M72" s="142" t="s">
        <v>237</v>
      </c>
    </row>
    <row r="73" spans="1:13" s="72" customFormat="1" ht="18.75">
      <c r="A73" s="130"/>
      <c r="B73" s="540" t="s">
        <v>238</v>
      </c>
      <c r="C73" s="541"/>
      <c r="D73" s="541"/>
      <c r="E73" s="541"/>
      <c r="F73" s="542"/>
      <c r="G73" s="543">
        <f>G72+I47-H56</f>
        <v>-1718.507999999999</v>
      </c>
      <c r="H73" s="544"/>
      <c r="I73" s="545">
        <f>I72+I52</f>
        <v>8051.42</v>
      </c>
      <c r="J73" s="544"/>
      <c r="K73" s="69"/>
      <c r="L73" s="143">
        <f>G73</f>
        <v>-1718.507999999999</v>
      </c>
      <c r="M73" s="143">
        <f>I73</f>
        <v>8051.42</v>
      </c>
    </row>
    <row r="74" spans="1:11" ht="18.75">
      <c r="A74" s="82"/>
      <c r="B74" s="546"/>
      <c r="C74" s="547"/>
      <c r="D74" s="547"/>
      <c r="E74" s="547"/>
      <c r="F74" s="547"/>
      <c r="G74" s="145"/>
      <c r="H74" s="130"/>
      <c r="I74" s="81"/>
      <c r="J74" s="61"/>
      <c r="K74" s="61"/>
    </row>
    <row r="75" spans="1:11" ht="18.75">
      <c r="A75" s="81"/>
      <c r="B75" s="81"/>
      <c r="C75" s="81"/>
      <c r="D75" s="81"/>
      <c r="E75" s="81"/>
      <c r="F75" s="81"/>
      <c r="G75" s="84"/>
      <c r="H75" s="103"/>
      <c r="I75" s="81"/>
      <c r="J75" s="61"/>
      <c r="K75" s="61"/>
    </row>
    <row r="76" spans="1:17" ht="18.75">
      <c r="A76" s="81"/>
      <c r="B76" s="61"/>
      <c r="C76" s="61"/>
      <c r="D76" s="61"/>
      <c r="E76" s="61"/>
      <c r="F76" s="61"/>
      <c r="G76" s="146"/>
      <c r="H76" s="147"/>
      <c r="I76" s="81"/>
      <c r="J76" s="61"/>
      <c r="K76" s="61"/>
      <c r="M76" s="548" t="s">
        <v>216</v>
      </c>
      <c r="N76" s="549"/>
      <c r="O76" s="549"/>
      <c r="P76" s="549"/>
      <c r="Q76" s="550"/>
    </row>
    <row r="77" spans="1:17" ht="18.75">
      <c r="A77" s="81"/>
      <c r="B77" s="61"/>
      <c r="C77" s="61"/>
      <c r="D77" s="61"/>
      <c r="E77" s="61"/>
      <c r="F77" s="61"/>
      <c r="G77" s="81"/>
      <c r="H77" s="103"/>
      <c r="I77" s="81"/>
      <c r="J77" s="61"/>
      <c r="K77" s="61"/>
      <c r="M77" s="148" t="s">
        <v>162</v>
      </c>
      <c r="N77" s="149" t="s">
        <v>164</v>
      </c>
      <c r="O77" s="148" t="s">
        <v>2</v>
      </c>
      <c r="P77" s="148" t="s">
        <v>3</v>
      </c>
      <c r="Q77" s="150" t="s">
        <v>163</v>
      </c>
    </row>
    <row r="78" spans="1:17" ht="18.75">
      <c r="A78" s="81"/>
      <c r="B78" s="61"/>
      <c r="C78" s="61"/>
      <c r="D78" s="61"/>
      <c r="E78" s="61"/>
      <c r="F78" s="61"/>
      <c r="G78" s="81"/>
      <c r="H78" s="81"/>
      <c r="I78" s="81"/>
      <c r="J78" s="61"/>
      <c r="K78" s="61"/>
      <c r="M78" s="151" t="s">
        <v>161</v>
      </c>
      <c r="N78" s="152">
        <v>353.58</v>
      </c>
      <c r="O78" s="152">
        <v>391.96</v>
      </c>
      <c r="P78" s="152">
        <v>335.41</v>
      </c>
      <c r="Q78" s="152">
        <v>410.13</v>
      </c>
    </row>
    <row r="79" spans="1:17" ht="18.75">
      <c r="A79" s="81"/>
      <c r="B79" s="61"/>
      <c r="C79" s="61"/>
      <c r="D79" s="61"/>
      <c r="E79" s="61"/>
      <c r="F79" s="61"/>
      <c r="G79" s="81"/>
      <c r="H79" s="81"/>
      <c r="I79" s="81"/>
      <c r="J79" s="61"/>
      <c r="K79" s="61"/>
      <c r="M79" s="151" t="s">
        <v>170</v>
      </c>
      <c r="N79" s="152">
        <v>410.13</v>
      </c>
      <c r="O79" s="152">
        <v>391.96</v>
      </c>
      <c r="P79" s="152">
        <v>334.67</v>
      </c>
      <c r="Q79" s="152">
        <v>467.41</v>
      </c>
    </row>
    <row r="80" spans="1:17" ht="18.75">
      <c r="A80" s="81"/>
      <c r="B80" s="61"/>
      <c r="C80" s="61"/>
      <c r="D80" s="61"/>
      <c r="E80" s="61"/>
      <c r="F80" s="61"/>
      <c r="G80" s="81"/>
      <c r="H80" s="81"/>
      <c r="I80" s="81"/>
      <c r="J80" s="61"/>
      <c r="K80" s="61"/>
      <c r="M80" s="151" t="s">
        <v>174</v>
      </c>
      <c r="N80" s="152">
        <v>467.41</v>
      </c>
      <c r="O80" s="152">
        <v>391.95</v>
      </c>
      <c r="P80" s="152">
        <v>451.08</v>
      </c>
      <c r="Q80" s="152">
        <f>O80-P80+N80</f>
        <v>408.28000000000003</v>
      </c>
    </row>
    <row r="81" spans="1:17" ht="18.75">
      <c r="A81" s="61"/>
      <c r="B81" s="61"/>
      <c r="C81" s="61"/>
      <c r="D81" s="61"/>
      <c r="E81" s="61"/>
      <c r="F81" s="61"/>
      <c r="G81" s="81"/>
      <c r="H81" s="81"/>
      <c r="I81" s="81"/>
      <c r="J81" s="61"/>
      <c r="K81" s="61"/>
      <c r="M81" s="151" t="s">
        <v>176</v>
      </c>
      <c r="N81" s="152">
        <v>408.28</v>
      </c>
      <c r="O81" s="152">
        <v>391.95</v>
      </c>
      <c r="P81" s="152">
        <v>393.08</v>
      </c>
      <c r="Q81" s="152">
        <v>407.15</v>
      </c>
    </row>
    <row r="82" spans="1:17" ht="18.75">
      <c r="A82" s="81"/>
      <c r="B82" s="61"/>
      <c r="C82" s="61"/>
      <c r="D82" s="61"/>
      <c r="E82" s="61"/>
      <c r="F82" s="61"/>
      <c r="G82" s="81"/>
      <c r="H82" s="81"/>
      <c r="I82" s="81"/>
      <c r="J82" s="61"/>
      <c r="K82" s="61"/>
      <c r="M82" s="151" t="s">
        <v>183</v>
      </c>
      <c r="N82" s="152">
        <v>407.15</v>
      </c>
      <c r="O82" s="152">
        <v>391.95</v>
      </c>
      <c r="P82" s="152">
        <v>263.55</v>
      </c>
      <c r="Q82" s="152">
        <v>535.55</v>
      </c>
    </row>
    <row r="83" spans="1:17" ht="18.75">
      <c r="A83" s="81"/>
      <c r="B83" s="61"/>
      <c r="C83" s="61"/>
      <c r="D83" s="61"/>
      <c r="E83" s="61"/>
      <c r="F83" s="61"/>
      <c r="G83" s="81"/>
      <c r="H83" s="81"/>
      <c r="I83" s="81"/>
      <c r="J83" s="61"/>
      <c r="K83" s="61"/>
      <c r="M83" s="151" t="s">
        <v>186</v>
      </c>
      <c r="N83" s="152">
        <v>535.55</v>
      </c>
      <c r="O83" s="152">
        <v>391.95</v>
      </c>
      <c r="P83" s="152">
        <v>263.59</v>
      </c>
      <c r="Q83" s="152">
        <v>663.91</v>
      </c>
    </row>
    <row r="84" spans="1:17" ht="18.75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M84" s="153" t="s">
        <v>189</v>
      </c>
      <c r="N84" s="152">
        <f>Q83</f>
        <v>663.91</v>
      </c>
      <c r="O84" s="154">
        <v>391.95</v>
      </c>
      <c r="P84" s="154">
        <v>263.18</v>
      </c>
      <c r="Q84" s="152">
        <f>N84+O84-P84</f>
        <v>792.6799999999998</v>
      </c>
    </row>
    <row r="85" spans="1:11" ht="18.75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</row>
    <row r="86" spans="1:11" ht="18.75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</row>
    <row r="87" spans="1:11" ht="18.75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</row>
    <row r="88" spans="1:11" ht="18.75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</row>
    <row r="89" spans="1:8" s="61" customFormat="1" ht="18.75">
      <c r="A89" s="61" t="s">
        <v>55</v>
      </c>
      <c r="H89" s="61" t="s">
        <v>54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35">
    <mergeCell ref="C14:D15"/>
    <mergeCell ref="A35:K36"/>
    <mergeCell ref="B47:F47"/>
    <mergeCell ref="B48:F48"/>
    <mergeCell ref="B49:F49"/>
    <mergeCell ref="B50:F50"/>
    <mergeCell ref="B52:F52"/>
    <mergeCell ref="B56:F56"/>
    <mergeCell ref="B57:F57"/>
    <mergeCell ref="B58:F58"/>
    <mergeCell ref="A59:A60"/>
    <mergeCell ref="B59:F60"/>
    <mergeCell ref="G59:G60"/>
    <mergeCell ref="H59:H60"/>
    <mergeCell ref="A61:A62"/>
    <mergeCell ref="B61:F62"/>
    <mergeCell ref="G61:G62"/>
    <mergeCell ref="H61:H62"/>
    <mergeCell ref="I72:J72"/>
    <mergeCell ref="B63:F63"/>
    <mergeCell ref="B64:F64"/>
    <mergeCell ref="B65:F65"/>
    <mergeCell ref="B66:F66"/>
    <mergeCell ref="B67:F67"/>
    <mergeCell ref="G70:H70"/>
    <mergeCell ref="B73:F73"/>
    <mergeCell ref="G73:H73"/>
    <mergeCell ref="I73:J73"/>
    <mergeCell ref="B74:F74"/>
    <mergeCell ref="M76:Q76"/>
    <mergeCell ref="I70:J70"/>
    <mergeCell ref="G71:H71"/>
    <mergeCell ref="I71:J71"/>
    <mergeCell ref="B72:F72"/>
    <mergeCell ref="G72:H72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71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C000"/>
  </sheetPr>
  <dimension ref="A1:Q90"/>
  <sheetViews>
    <sheetView view="pageBreakPreview" zoomScale="80" zoomScaleSheetLayoutView="80" zoomScalePageLayoutView="0" workbookViewId="0" topLeftCell="A45">
      <selection activeCell="O36" sqref="O36"/>
    </sheetView>
  </sheetViews>
  <sheetFormatPr defaultColWidth="9.140625" defaultRowHeight="15" outlineLevelCol="1"/>
  <cols>
    <col min="1" max="1" width="9.00390625" style="155" customWidth="1"/>
    <col min="2" max="2" width="12.140625" style="62" customWidth="1"/>
    <col min="3" max="3" width="11.140625" style="62" customWidth="1"/>
    <col min="4" max="4" width="10.57421875" style="62" customWidth="1"/>
    <col min="5" max="5" width="10.28125" style="62" customWidth="1"/>
    <col min="6" max="6" width="6.28125" style="62" customWidth="1"/>
    <col min="7" max="8" width="13.28125" style="62" customWidth="1"/>
    <col min="9" max="9" width="12.57421875" style="62" customWidth="1"/>
    <col min="10" max="10" width="14.00390625" style="62" customWidth="1"/>
    <col min="11" max="11" width="18.421875" style="62" customWidth="1"/>
    <col min="12" max="12" width="13.421875" style="62" hidden="1" customWidth="1" outlineLevel="1"/>
    <col min="13" max="13" width="9.7109375" style="62" hidden="1" customWidth="1" outlineLevel="1"/>
    <col min="14" max="14" width="10.00390625" style="62" hidden="1" customWidth="1" outlineLevel="1"/>
    <col min="15" max="15" width="11.421875" style="62" hidden="1" customWidth="1" outlineLevel="1"/>
    <col min="16" max="16" width="10.28125" style="62" hidden="1" customWidth="1" outlineLevel="1"/>
    <col min="17" max="17" width="10.00390625" style="62" hidden="1" customWidth="1" outlineLevel="1"/>
    <col min="18" max="20" width="9.140625" style="62" hidden="1" customWidth="1" outlineLevel="1"/>
    <col min="21" max="21" width="9.140625" style="62" customWidth="1" collapsed="1"/>
    <col min="22" max="16384" width="9.140625" style="62" customWidth="1"/>
  </cols>
  <sheetData>
    <row r="1" spans="1:11" ht="12.75" customHeight="1" hidden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8.75" hidden="1">
      <c r="A2" s="61"/>
      <c r="B2" s="63" t="s">
        <v>56</v>
      </c>
      <c r="C2" s="63"/>
      <c r="D2" s="63" t="s">
        <v>187</v>
      </c>
      <c r="E2" s="63"/>
      <c r="F2" s="63" t="s">
        <v>0</v>
      </c>
      <c r="G2" s="63"/>
      <c r="H2" s="63"/>
      <c r="I2" s="61"/>
      <c r="J2" s="61"/>
      <c r="K2" s="61"/>
    </row>
    <row r="3" spans="1:11" ht="18.75" hidden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.5" customHeight="1" hidden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18.75" hidden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8.75" hidden="1">
      <c r="A6" s="61"/>
      <c r="B6" s="64"/>
      <c r="C6" s="65" t="s">
        <v>1</v>
      </c>
      <c r="D6" s="65" t="s">
        <v>2</v>
      </c>
      <c r="E6" s="65"/>
      <c r="F6" s="65" t="s">
        <v>3</v>
      </c>
      <c r="G6" s="65" t="s">
        <v>4</v>
      </c>
      <c r="H6" s="65" t="s">
        <v>5</v>
      </c>
      <c r="I6" s="65" t="s">
        <v>6</v>
      </c>
      <c r="J6" s="65"/>
      <c r="K6" s="66"/>
    </row>
    <row r="7" spans="1:11" ht="18.75" hidden="1">
      <c r="A7" s="61"/>
      <c r="B7" s="64"/>
      <c r="C7" s="65" t="s">
        <v>7</v>
      </c>
      <c r="D7" s="65"/>
      <c r="E7" s="65"/>
      <c r="F7" s="65"/>
      <c r="G7" s="65" t="s">
        <v>8</v>
      </c>
      <c r="H7" s="65" t="s">
        <v>9</v>
      </c>
      <c r="I7" s="65" t="s">
        <v>10</v>
      </c>
      <c r="J7" s="65"/>
      <c r="K7" s="66"/>
    </row>
    <row r="8" spans="1:11" ht="18.75" hidden="1">
      <c r="A8" s="61"/>
      <c r="B8" s="64" t="s">
        <v>96</v>
      </c>
      <c r="C8" s="67">
        <v>48.28</v>
      </c>
      <c r="D8" s="67">
        <v>0</v>
      </c>
      <c r="E8" s="67"/>
      <c r="F8" s="68"/>
      <c r="G8" s="64"/>
      <c r="H8" s="67">
        <v>0</v>
      </c>
      <c r="I8" s="68">
        <v>48.28</v>
      </c>
      <c r="J8" s="64"/>
      <c r="K8" s="69"/>
    </row>
    <row r="9" spans="1:11" ht="18.75" hidden="1">
      <c r="A9" s="61"/>
      <c r="B9" s="64" t="s">
        <v>12</v>
      </c>
      <c r="C9" s="67">
        <v>4790.06</v>
      </c>
      <c r="D9" s="67">
        <v>3707.55</v>
      </c>
      <c r="E9" s="67"/>
      <c r="F9" s="68">
        <v>2795.32</v>
      </c>
      <c r="G9" s="64"/>
      <c r="H9" s="67">
        <v>2795.32</v>
      </c>
      <c r="I9" s="68">
        <v>5702.29</v>
      </c>
      <c r="J9" s="64"/>
      <c r="K9" s="69"/>
    </row>
    <row r="10" spans="1:11" ht="18.75" hidden="1">
      <c r="A10" s="61"/>
      <c r="B10" s="64" t="s">
        <v>13</v>
      </c>
      <c r="C10" s="64"/>
      <c r="D10" s="67">
        <f>SUM(D8:D9)</f>
        <v>3707.55</v>
      </c>
      <c r="E10" s="67"/>
      <c r="F10" s="64"/>
      <c r="G10" s="64"/>
      <c r="H10" s="67">
        <f>SUM(H8:H9)</f>
        <v>2795.32</v>
      </c>
      <c r="I10" s="64"/>
      <c r="J10" s="64"/>
      <c r="K10" s="69"/>
    </row>
    <row r="11" spans="1:11" ht="18.75" hidden="1">
      <c r="A11" s="61"/>
      <c r="B11" s="61" t="s">
        <v>14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ht="7.5" customHeight="1" hidden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8.25" customHeight="1" hidden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</row>
    <row r="14" spans="1:17" ht="18.75" hidden="1">
      <c r="A14" s="61"/>
      <c r="B14" s="70" t="s">
        <v>162</v>
      </c>
      <c r="C14" s="583" t="s">
        <v>180</v>
      </c>
      <c r="D14" s="584"/>
      <c r="E14" s="71"/>
      <c r="F14" s="65"/>
      <c r="G14" s="65"/>
      <c r="H14" s="65"/>
      <c r="I14" s="65" t="s">
        <v>16</v>
      </c>
      <c r="J14" s="69"/>
      <c r="K14" s="69"/>
      <c r="L14" s="72"/>
      <c r="M14" s="72"/>
      <c r="N14" s="72"/>
      <c r="O14" s="72"/>
      <c r="P14" s="72"/>
      <c r="Q14" s="72"/>
    </row>
    <row r="15" spans="1:17" ht="14.25" customHeight="1" hidden="1">
      <c r="A15" s="61"/>
      <c r="B15" s="73"/>
      <c r="C15" s="585"/>
      <c r="D15" s="586"/>
      <c r="E15" s="74"/>
      <c r="F15" s="65"/>
      <c r="G15" s="65"/>
      <c r="H15" s="65" t="s">
        <v>181</v>
      </c>
      <c r="I15" s="65"/>
      <c r="J15" s="69"/>
      <c r="K15" s="69"/>
      <c r="L15" s="72"/>
      <c r="M15" s="72"/>
      <c r="N15" s="72"/>
      <c r="O15" s="72"/>
      <c r="P15" s="72"/>
      <c r="Q15" s="72"/>
    </row>
    <row r="16" spans="1:17" ht="3.75" customHeight="1" hidden="1">
      <c r="A16" s="61"/>
      <c r="B16" s="75"/>
      <c r="C16" s="64"/>
      <c r="D16" s="64"/>
      <c r="E16" s="64"/>
      <c r="F16" s="64"/>
      <c r="G16" s="64"/>
      <c r="H16" s="64"/>
      <c r="I16" s="64"/>
      <c r="J16" s="69"/>
      <c r="K16" s="69"/>
      <c r="L16" s="72"/>
      <c r="M16" s="72"/>
      <c r="N16" s="72"/>
      <c r="O16" s="72"/>
      <c r="P16" s="72"/>
      <c r="Q16" s="72"/>
    </row>
    <row r="17" spans="1:17" ht="13.5" customHeight="1" hidden="1">
      <c r="A17" s="61"/>
      <c r="B17" s="64"/>
      <c r="C17" s="64"/>
      <c r="D17" s="64"/>
      <c r="E17" s="64"/>
      <c r="F17" s="64"/>
      <c r="G17" s="64"/>
      <c r="H17" s="64"/>
      <c r="I17" s="64"/>
      <c r="J17" s="69"/>
      <c r="K17" s="69"/>
      <c r="L17" s="72"/>
      <c r="M17" s="72"/>
      <c r="N17" s="72"/>
      <c r="O17" s="72"/>
      <c r="P17" s="72"/>
      <c r="Q17" s="72"/>
    </row>
    <row r="18" spans="1:17" ht="0.75" customHeight="1" hidden="1">
      <c r="A18" s="61"/>
      <c r="B18" s="64"/>
      <c r="C18" s="64"/>
      <c r="D18" s="64"/>
      <c r="E18" s="64"/>
      <c r="F18" s="64"/>
      <c r="G18" s="64"/>
      <c r="H18" s="64"/>
      <c r="I18" s="64"/>
      <c r="J18" s="69"/>
      <c r="K18" s="69"/>
      <c r="L18" s="72"/>
      <c r="M18" s="72"/>
      <c r="N18" s="72"/>
      <c r="O18" s="72"/>
      <c r="P18" s="72"/>
      <c r="Q18" s="72"/>
    </row>
    <row r="19" spans="1:17" ht="14.25" customHeight="1" hidden="1" thickBot="1">
      <c r="A19" s="61"/>
      <c r="B19" s="64"/>
      <c r="C19" s="64"/>
      <c r="D19" s="64"/>
      <c r="E19" s="64"/>
      <c r="F19" s="64"/>
      <c r="G19" s="64"/>
      <c r="H19" s="64"/>
      <c r="I19" s="64"/>
      <c r="J19" s="69"/>
      <c r="K19" s="69"/>
      <c r="L19" s="72"/>
      <c r="M19" s="72"/>
      <c r="N19" s="72"/>
      <c r="O19" s="72"/>
      <c r="P19" s="72"/>
      <c r="Q19" s="72"/>
    </row>
    <row r="20" spans="1:17" ht="0.75" customHeight="1" hidden="1">
      <c r="A20" s="61"/>
      <c r="B20" s="64"/>
      <c r="C20" s="64"/>
      <c r="D20" s="64"/>
      <c r="E20" s="64"/>
      <c r="F20" s="64"/>
      <c r="G20" s="64"/>
      <c r="H20" s="64"/>
      <c r="I20" s="64"/>
      <c r="J20" s="69"/>
      <c r="K20" s="69"/>
      <c r="L20" s="72"/>
      <c r="M20" s="72"/>
      <c r="N20" s="72"/>
      <c r="O20" s="72"/>
      <c r="P20" s="72"/>
      <c r="Q20" s="72"/>
    </row>
    <row r="21" spans="1:17" ht="19.5" hidden="1" thickBot="1">
      <c r="A21" s="61"/>
      <c r="B21" s="64"/>
      <c r="C21" s="64"/>
      <c r="D21" s="64"/>
      <c r="E21" s="64"/>
      <c r="F21" s="64"/>
      <c r="G21" s="76" t="s">
        <v>130</v>
      </c>
      <c r="H21" s="77" t="s">
        <v>131</v>
      </c>
      <c r="I21" s="64"/>
      <c r="J21" s="69"/>
      <c r="K21" s="69"/>
      <c r="L21" s="72"/>
      <c r="M21" s="72"/>
      <c r="N21" s="72"/>
      <c r="O21" s="72"/>
      <c r="P21" s="72"/>
      <c r="Q21" s="72"/>
    </row>
    <row r="22" spans="1:17" ht="18.75" hidden="1">
      <c r="A22" s="61"/>
      <c r="B22" s="78" t="s">
        <v>121</v>
      </c>
      <c r="C22" s="78"/>
      <c r="D22" s="78"/>
      <c r="E22" s="78"/>
      <c r="F22" s="67"/>
      <c r="G22" s="64">
        <v>347.8</v>
      </c>
      <c r="H22" s="64">
        <v>7.55</v>
      </c>
      <c r="I22" s="68">
        <f>G22*H22</f>
        <v>2625.89</v>
      </c>
      <c r="J22" s="69"/>
      <c r="K22" s="69"/>
      <c r="L22" s="72"/>
      <c r="M22" s="72"/>
      <c r="N22" s="72"/>
      <c r="O22" s="72"/>
      <c r="P22" s="72"/>
      <c r="Q22" s="72"/>
    </row>
    <row r="23" spans="1:17" ht="18.75" hidden="1">
      <c r="A23" s="61"/>
      <c r="B23" s="78" t="s">
        <v>122</v>
      </c>
      <c r="C23" s="78"/>
      <c r="D23" s="78"/>
      <c r="E23" s="78"/>
      <c r="F23" s="64"/>
      <c r="G23" s="64"/>
      <c r="H23" s="64"/>
      <c r="I23" s="64"/>
      <c r="J23" s="69"/>
      <c r="K23" s="69"/>
      <c r="L23" s="72"/>
      <c r="M23" s="72"/>
      <c r="N23" s="72"/>
      <c r="O23" s="72"/>
      <c r="P23" s="72"/>
      <c r="Q23" s="72"/>
    </row>
    <row r="24" spans="1:17" ht="2.25" customHeight="1" hidden="1">
      <c r="A24" s="61"/>
      <c r="B24" s="78" t="s">
        <v>123</v>
      </c>
      <c r="C24" s="78" t="s">
        <v>124</v>
      </c>
      <c r="D24" s="78"/>
      <c r="E24" s="78"/>
      <c r="F24" s="64"/>
      <c r="G24" s="64"/>
      <c r="H24" s="64"/>
      <c r="I24" s="64"/>
      <c r="J24" s="69"/>
      <c r="K24" s="69"/>
      <c r="L24" s="72"/>
      <c r="M24" s="72"/>
      <c r="N24" s="72"/>
      <c r="O24" s="72"/>
      <c r="P24" s="72"/>
      <c r="Q24" s="72"/>
    </row>
    <row r="25" spans="1:17" ht="14.25" customHeight="1" hidden="1">
      <c r="A25" s="61"/>
      <c r="B25" s="78" t="s">
        <v>125</v>
      </c>
      <c r="C25" s="78"/>
      <c r="D25" s="78"/>
      <c r="E25" s="78"/>
      <c r="F25" s="64"/>
      <c r="G25" s="64"/>
      <c r="H25" s="64"/>
      <c r="I25" s="64"/>
      <c r="J25" s="69"/>
      <c r="K25" s="69"/>
      <c r="L25" s="72"/>
      <c r="M25" s="72"/>
      <c r="N25" s="72"/>
      <c r="O25" s="72"/>
      <c r="P25" s="72"/>
      <c r="Q25" s="72"/>
    </row>
    <row r="26" spans="1:17" ht="18.75" hidden="1">
      <c r="A26" s="61"/>
      <c r="B26" s="64"/>
      <c r="C26" s="64"/>
      <c r="D26" s="64"/>
      <c r="E26" s="64"/>
      <c r="F26" s="64"/>
      <c r="G26" s="64"/>
      <c r="H26" s="64"/>
      <c r="I26" s="64"/>
      <c r="J26" s="69"/>
      <c r="K26" s="69"/>
      <c r="L26" s="72"/>
      <c r="M26" s="72"/>
      <c r="N26" s="72"/>
      <c r="O26" s="72"/>
      <c r="P26" s="72"/>
      <c r="Q26" s="72"/>
    </row>
    <row r="27" spans="1:17" ht="0.75" customHeight="1" hidden="1">
      <c r="A27" s="61"/>
      <c r="B27" s="64"/>
      <c r="C27" s="64"/>
      <c r="D27" s="64"/>
      <c r="E27" s="64"/>
      <c r="F27" s="64"/>
      <c r="G27" s="64"/>
      <c r="H27" s="64"/>
      <c r="I27" s="64"/>
      <c r="J27" s="69"/>
      <c r="K27" s="69"/>
      <c r="L27" s="72"/>
      <c r="M27" s="72"/>
      <c r="N27" s="72"/>
      <c r="O27" s="72"/>
      <c r="P27" s="72"/>
      <c r="Q27" s="72"/>
    </row>
    <row r="28" spans="1:17" ht="3.75" customHeight="1" hidden="1">
      <c r="A28" s="61"/>
      <c r="B28" s="64"/>
      <c r="C28" s="64"/>
      <c r="D28" s="64"/>
      <c r="E28" s="64"/>
      <c r="F28" s="64"/>
      <c r="G28" s="64"/>
      <c r="H28" s="64"/>
      <c r="I28" s="64"/>
      <c r="J28" s="69"/>
      <c r="K28" s="69"/>
      <c r="L28" s="72"/>
      <c r="M28" s="72"/>
      <c r="N28" s="72"/>
      <c r="O28" s="72"/>
      <c r="P28" s="72"/>
      <c r="Q28" s="72"/>
    </row>
    <row r="29" spans="1:17" ht="18.75" hidden="1">
      <c r="A29" s="61"/>
      <c r="B29" s="64"/>
      <c r="C29" s="64"/>
      <c r="D29" s="64"/>
      <c r="E29" s="64"/>
      <c r="F29" s="64"/>
      <c r="G29" s="64"/>
      <c r="H29" s="64"/>
      <c r="I29" s="64"/>
      <c r="J29" s="69"/>
      <c r="K29" s="69"/>
      <c r="L29" s="72"/>
      <c r="M29" s="72"/>
      <c r="N29" s="72"/>
      <c r="O29" s="72"/>
      <c r="P29" s="72"/>
      <c r="Q29" s="72"/>
    </row>
    <row r="30" spans="1:17" ht="0.75" customHeight="1" hidden="1">
      <c r="A30" s="61"/>
      <c r="B30" s="64"/>
      <c r="C30" s="64"/>
      <c r="D30" s="64"/>
      <c r="E30" s="64"/>
      <c r="F30" s="64"/>
      <c r="G30" s="64"/>
      <c r="H30" s="64"/>
      <c r="I30" s="64"/>
      <c r="J30" s="69"/>
      <c r="K30" s="69"/>
      <c r="L30" s="72"/>
      <c r="M30" s="72"/>
      <c r="N30" s="72"/>
      <c r="O30" s="72"/>
      <c r="P30" s="72"/>
      <c r="Q30" s="72"/>
    </row>
    <row r="31" spans="1:17" ht="18.75" hidden="1">
      <c r="A31" s="61"/>
      <c r="B31" s="64"/>
      <c r="C31" s="64"/>
      <c r="D31" s="64"/>
      <c r="E31" s="64"/>
      <c r="F31" s="64"/>
      <c r="G31" s="64"/>
      <c r="H31" s="64"/>
      <c r="I31" s="64"/>
      <c r="J31" s="69"/>
      <c r="K31" s="69"/>
      <c r="L31" s="72"/>
      <c r="M31" s="72"/>
      <c r="N31" s="72"/>
      <c r="O31" s="72"/>
      <c r="P31" s="72"/>
      <c r="Q31" s="72"/>
    </row>
    <row r="32" spans="1:17" ht="18.75" hidden="1">
      <c r="A32" s="61"/>
      <c r="B32" s="64"/>
      <c r="C32" s="64"/>
      <c r="D32" s="64"/>
      <c r="E32" s="64"/>
      <c r="F32" s="64"/>
      <c r="G32" s="64"/>
      <c r="H32" s="64"/>
      <c r="I32" s="64"/>
      <c r="J32" s="69"/>
      <c r="K32" s="69"/>
      <c r="L32" s="72"/>
      <c r="M32" s="72"/>
      <c r="N32" s="72"/>
      <c r="O32" s="72"/>
      <c r="P32" s="72"/>
      <c r="Q32" s="72"/>
    </row>
    <row r="33" spans="1:17" ht="18.75" hidden="1">
      <c r="A33" s="61"/>
      <c r="B33" s="64"/>
      <c r="C33" s="64"/>
      <c r="D33" s="64"/>
      <c r="E33" s="64"/>
      <c r="F33" s="64"/>
      <c r="G33" s="65"/>
      <c r="H33" s="65"/>
      <c r="I33" s="79"/>
      <c r="J33" s="69"/>
      <c r="K33" s="69"/>
      <c r="L33" s="72"/>
      <c r="M33" s="72"/>
      <c r="N33" s="72"/>
      <c r="O33" s="72"/>
      <c r="P33" s="72"/>
      <c r="Q33" s="72"/>
    </row>
    <row r="34" spans="1:17" ht="18.75" hidden="1">
      <c r="A34" s="61"/>
      <c r="B34" s="64"/>
      <c r="C34" s="64"/>
      <c r="D34" s="64"/>
      <c r="E34" s="64"/>
      <c r="F34" s="64"/>
      <c r="G34" s="64"/>
      <c r="H34" s="64" t="s">
        <v>24</v>
      </c>
      <c r="I34" s="80">
        <f>SUM(I17:I33)</f>
        <v>2625.89</v>
      </c>
      <c r="J34" s="69"/>
      <c r="K34" s="69"/>
      <c r="L34" s="72"/>
      <c r="M34" s="72"/>
      <c r="N34" s="72"/>
      <c r="O34" s="72"/>
      <c r="P34" s="72"/>
      <c r="Q34" s="72"/>
    </row>
    <row r="35" spans="1:11" ht="15">
      <c r="A35" s="587" t="s">
        <v>199</v>
      </c>
      <c r="B35" s="587"/>
      <c r="C35" s="587"/>
      <c r="D35" s="587"/>
      <c r="E35" s="587"/>
      <c r="F35" s="587"/>
      <c r="G35" s="587"/>
      <c r="H35" s="587"/>
      <c r="I35" s="587"/>
      <c r="J35" s="587"/>
      <c r="K35" s="587"/>
    </row>
    <row r="36" spans="1:11" ht="15">
      <c r="A36" s="587"/>
      <c r="B36" s="587"/>
      <c r="C36" s="587"/>
      <c r="D36" s="587"/>
      <c r="E36" s="587"/>
      <c r="F36" s="587"/>
      <c r="G36" s="587"/>
      <c r="H36" s="587"/>
      <c r="I36" s="587"/>
      <c r="J36" s="587"/>
      <c r="K36" s="587"/>
    </row>
    <row r="37" spans="1:11" ht="18.75" hidden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</row>
    <row r="38" spans="1:11" ht="18.75" hidden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</row>
    <row r="39" spans="1:11" ht="18.75">
      <c r="A39" s="81"/>
      <c r="B39" s="82"/>
      <c r="C39" s="82"/>
      <c r="D39" s="82"/>
      <c r="E39" s="82"/>
      <c r="F39" s="82"/>
      <c r="G39" s="82"/>
      <c r="H39" s="81"/>
      <c r="I39" s="81"/>
      <c r="J39" s="61"/>
      <c r="K39" s="61"/>
    </row>
    <row r="40" spans="1:11" ht="18.75">
      <c r="A40" s="81"/>
      <c r="B40" s="83" t="s">
        <v>200</v>
      </c>
      <c r="C40" s="82"/>
      <c r="D40" s="82"/>
      <c r="E40" s="82"/>
      <c r="F40" s="82"/>
      <c r="G40" s="81"/>
      <c r="H40" s="82"/>
      <c r="I40" s="81"/>
      <c r="J40" s="61"/>
      <c r="K40" s="61"/>
    </row>
    <row r="41" spans="1:11" ht="18.75">
      <c r="A41" s="81"/>
      <c r="B41" s="82" t="s">
        <v>201</v>
      </c>
      <c r="C41" s="81" t="s">
        <v>202</v>
      </c>
      <c r="D41" s="81"/>
      <c r="E41" s="81"/>
      <c r="F41" s="82"/>
      <c r="G41" s="81"/>
      <c r="H41" s="82"/>
      <c r="I41" s="81"/>
      <c r="J41" s="61"/>
      <c r="K41" s="61"/>
    </row>
    <row r="42" spans="1:11" ht="18.75">
      <c r="A42" s="81"/>
      <c r="B42" s="82" t="s">
        <v>203</v>
      </c>
      <c r="C42" s="84">
        <v>347.8</v>
      </c>
      <c r="D42" s="81" t="s">
        <v>204</v>
      </c>
      <c r="E42" s="81"/>
      <c r="F42" s="82"/>
      <c r="G42" s="81"/>
      <c r="H42" s="82"/>
      <c r="I42" s="81"/>
      <c r="J42" s="61"/>
      <c r="K42" s="61"/>
    </row>
    <row r="43" spans="1:11" ht="18" customHeight="1">
      <c r="A43" s="81"/>
      <c r="B43" s="82" t="s">
        <v>205</v>
      </c>
      <c r="C43" s="85" t="s">
        <v>239</v>
      </c>
      <c r="D43" s="81" t="s">
        <v>207</v>
      </c>
      <c r="E43" s="81"/>
      <c r="F43" s="81"/>
      <c r="G43" s="82"/>
      <c r="H43" s="82"/>
      <c r="I43" s="81"/>
      <c r="J43" s="61"/>
      <c r="K43" s="61"/>
    </row>
    <row r="44" spans="1:11" ht="69.75" customHeight="1">
      <c r="A44" s="81"/>
      <c r="B44" s="82"/>
      <c r="C44" s="85"/>
      <c r="D44" s="81"/>
      <c r="E44" s="81"/>
      <c r="F44" s="81"/>
      <c r="G44" s="82"/>
      <c r="H44" s="82"/>
      <c r="I44" s="81"/>
      <c r="J44" s="61"/>
      <c r="K44" s="61"/>
    </row>
    <row r="45" spans="1:11" s="92" customFormat="1" ht="78" customHeight="1">
      <c r="A45" s="144"/>
      <c r="B45" s="87"/>
      <c r="C45" s="88"/>
      <c r="D45" s="144"/>
      <c r="E45" s="144"/>
      <c r="F45" s="144"/>
      <c r="G45" s="89" t="s">
        <v>208</v>
      </c>
      <c r="H45" s="90" t="s">
        <v>2</v>
      </c>
      <c r="I45" s="90" t="s">
        <v>3</v>
      </c>
      <c r="J45" s="91" t="s">
        <v>209</v>
      </c>
      <c r="K45" s="91" t="s">
        <v>210</v>
      </c>
    </row>
    <row r="46" spans="1:15" ht="12" customHeight="1">
      <c r="A46" s="81"/>
      <c r="B46" s="82"/>
      <c r="C46" s="85"/>
      <c r="D46" s="81"/>
      <c r="E46" s="81"/>
      <c r="F46" s="81"/>
      <c r="G46" s="93" t="s">
        <v>43</v>
      </c>
      <c r="H46" s="93" t="s">
        <v>43</v>
      </c>
      <c r="I46" s="93" t="s">
        <v>43</v>
      </c>
      <c r="J46" s="64"/>
      <c r="K46" s="64"/>
      <c r="L46" s="94" t="s">
        <v>211</v>
      </c>
      <c r="M46" s="95"/>
      <c r="N46" s="95" t="s">
        <v>212</v>
      </c>
      <c r="O46" s="96" t="s">
        <v>213</v>
      </c>
    </row>
    <row r="47" spans="1:15" ht="33" customHeight="1">
      <c r="A47" s="81"/>
      <c r="B47" s="588" t="s">
        <v>214</v>
      </c>
      <c r="C47" s="588"/>
      <c r="D47" s="588"/>
      <c r="E47" s="588"/>
      <c r="F47" s="588"/>
      <c r="G47" s="97">
        <f>G49+G50</f>
        <v>12.58</v>
      </c>
      <c r="H47" s="98">
        <f>ROUND(G47*C42,2)</f>
        <v>4375.32</v>
      </c>
      <c r="I47" s="98">
        <f>N47+L47</f>
        <v>3828.08</v>
      </c>
      <c r="J47" s="99">
        <f>J49+J50</f>
        <v>2507.638</v>
      </c>
      <c r="K47" s="99">
        <f>K49+K50</f>
        <v>1320.442</v>
      </c>
      <c r="L47" s="95">
        <v>0</v>
      </c>
      <c r="M47" s="95"/>
      <c r="N47" s="95">
        <v>3828.08</v>
      </c>
      <c r="O47" s="95">
        <v>324.14000000000004</v>
      </c>
    </row>
    <row r="48" spans="1:11" ht="18" customHeight="1">
      <c r="A48" s="81"/>
      <c r="B48" s="589" t="s">
        <v>215</v>
      </c>
      <c r="C48" s="590"/>
      <c r="D48" s="590"/>
      <c r="E48" s="590"/>
      <c r="F48" s="591"/>
      <c r="G48" s="97"/>
      <c r="H48" s="99"/>
      <c r="I48" s="99"/>
      <c r="J48" s="64"/>
      <c r="K48" s="64"/>
    </row>
    <row r="49" spans="1:11" ht="18" customHeight="1">
      <c r="A49" s="81"/>
      <c r="B49" s="592" t="s">
        <v>12</v>
      </c>
      <c r="C49" s="592"/>
      <c r="D49" s="592"/>
      <c r="E49" s="592"/>
      <c r="F49" s="592"/>
      <c r="G49" s="97">
        <f>G58</f>
        <v>7.21</v>
      </c>
      <c r="H49" s="99">
        <f>ROUND(G49*C42,2)</f>
        <v>2507.64</v>
      </c>
      <c r="I49" s="99">
        <f>H49</f>
        <v>2507.64</v>
      </c>
      <c r="J49" s="99">
        <f>H58</f>
        <v>2507.638</v>
      </c>
      <c r="K49" s="99">
        <f>I49-J49</f>
        <v>0.0019999999999527063</v>
      </c>
    </row>
    <row r="50" spans="1:11" ht="18" customHeight="1">
      <c r="A50" s="81"/>
      <c r="B50" s="592" t="s">
        <v>46</v>
      </c>
      <c r="C50" s="592"/>
      <c r="D50" s="592"/>
      <c r="E50" s="592"/>
      <c r="F50" s="592"/>
      <c r="G50" s="97">
        <v>5.37</v>
      </c>
      <c r="H50" s="99">
        <f>ROUND(G50*C42,2)</f>
        <v>1867.69</v>
      </c>
      <c r="I50" s="99">
        <f>I47-I49</f>
        <v>1320.44</v>
      </c>
      <c r="J50" s="99">
        <f>H65</f>
        <v>0</v>
      </c>
      <c r="K50" s="99">
        <f>I50-J50</f>
        <v>1320.44</v>
      </c>
    </row>
    <row r="51" spans="1:11" ht="27" customHeight="1">
      <c r="A51" s="81"/>
      <c r="B51" s="61"/>
      <c r="C51" s="61"/>
      <c r="D51" s="61"/>
      <c r="E51" s="61"/>
      <c r="F51" s="61"/>
      <c r="G51" s="61"/>
      <c r="H51" s="61"/>
      <c r="I51" s="61"/>
      <c r="J51" s="61"/>
      <c r="K51" s="164" t="s">
        <v>43</v>
      </c>
    </row>
    <row r="52" spans="1:11" ht="18.75">
      <c r="A52" s="81"/>
      <c r="B52" s="61"/>
      <c r="C52" s="61"/>
      <c r="D52" s="61"/>
      <c r="E52" s="61"/>
      <c r="F52" s="61"/>
      <c r="G52" s="163" t="s">
        <v>243</v>
      </c>
      <c r="H52" s="163" t="s">
        <v>2</v>
      </c>
      <c r="I52" s="163" t="s">
        <v>3</v>
      </c>
      <c r="J52" s="163" t="s">
        <v>244</v>
      </c>
      <c r="K52" s="163" t="s">
        <v>245</v>
      </c>
    </row>
    <row r="53" spans="1:11" ht="18" customHeight="1">
      <c r="A53" s="61"/>
      <c r="B53" s="577" t="s">
        <v>242</v>
      </c>
      <c r="C53" s="577"/>
      <c r="D53" s="577"/>
      <c r="E53" s="577"/>
      <c r="F53" s="593"/>
      <c r="G53" s="107">
        <v>894.23</v>
      </c>
      <c r="H53" s="107">
        <v>391.95</v>
      </c>
      <c r="I53" s="107">
        <f>O47</f>
        <v>324.14000000000004</v>
      </c>
      <c r="J53" s="107">
        <f>H53+G53-I53</f>
        <v>962.04</v>
      </c>
      <c r="K53" s="107">
        <v>0</v>
      </c>
    </row>
    <row r="54" spans="1:11" ht="18" customHeight="1">
      <c r="A54" s="61"/>
      <c r="B54" s="82"/>
      <c r="C54" s="85"/>
      <c r="D54" s="81"/>
      <c r="E54" s="81"/>
      <c r="F54" s="81"/>
      <c r="G54" s="82"/>
      <c r="H54" s="82"/>
      <c r="I54" s="81"/>
      <c r="J54" s="61"/>
      <c r="K54" s="61"/>
    </row>
    <row r="55" spans="1:11" ht="18.75">
      <c r="A55" s="81"/>
      <c r="B55" s="104"/>
      <c r="C55" s="105"/>
      <c r="D55" s="106"/>
      <c r="E55" s="106"/>
      <c r="F55" s="106"/>
      <c r="G55" s="107" t="s">
        <v>208</v>
      </c>
      <c r="H55" s="107" t="s">
        <v>217</v>
      </c>
      <c r="I55" s="81"/>
      <c r="J55" s="61"/>
      <c r="K55" s="61"/>
    </row>
    <row r="56" spans="1:9" s="114" customFormat="1" ht="11.25" customHeight="1">
      <c r="A56" s="108"/>
      <c r="B56" s="109"/>
      <c r="C56" s="110"/>
      <c r="D56" s="111"/>
      <c r="E56" s="111"/>
      <c r="F56" s="111"/>
      <c r="G56" s="112" t="s">
        <v>43</v>
      </c>
      <c r="H56" s="112" t="s">
        <v>43</v>
      </c>
      <c r="I56" s="113"/>
    </row>
    <row r="57" spans="1:11" ht="47.25" customHeight="1">
      <c r="A57" s="115" t="s">
        <v>218</v>
      </c>
      <c r="B57" s="594" t="s">
        <v>241</v>
      </c>
      <c r="C57" s="595"/>
      <c r="D57" s="595"/>
      <c r="E57" s="595"/>
      <c r="F57" s="595"/>
      <c r="G57" s="116"/>
      <c r="H57" s="117">
        <f>H58+H65</f>
        <v>2507.638</v>
      </c>
      <c r="I57" s="81"/>
      <c r="J57" s="61"/>
      <c r="K57" s="61"/>
    </row>
    <row r="58" spans="1:11" ht="33.75" customHeight="1">
      <c r="A58" s="118" t="s">
        <v>220</v>
      </c>
      <c r="B58" s="558" t="s">
        <v>221</v>
      </c>
      <c r="C58" s="559"/>
      <c r="D58" s="559"/>
      <c r="E58" s="559"/>
      <c r="F58" s="560"/>
      <c r="G58" s="131">
        <f>G59+G60+G62+G64</f>
        <v>7.21</v>
      </c>
      <c r="H58" s="126">
        <f>H59+H60+H62+H64</f>
        <v>2507.638</v>
      </c>
      <c r="I58" s="81"/>
      <c r="J58" s="61"/>
      <c r="K58" s="121"/>
    </row>
    <row r="59" spans="1:11" ht="42.75" customHeight="1">
      <c r="A59" s="124" t="s">
        <v>222</v>
      </c>
      <c r="B59" s="580" t="s">
        <v>223</v>
      </c>
      <c r="C59" s="581"/>
      <c r="D59" s="581"/>
      <c r="E59" s="581"/>
      <c r="F59" s="582"/>
      <c r="G59" s="125">
        <v>1.34</v>
      </c>
      <c r="H59" s="126">
        <f>ROUND(G59*C42,2)</f>
        <v>466.05</v>
      </c>
      <c r="I59" s="81"/>
      <c r="J59" s="61"/>
      <c r="K59" s="121"/>
    </row>
    <row r="60" spans="1:11" ht="15" customHeight="1">
      <c r="A60" s="570" t="s">
        <v>224</v>
      </c>
      <c r="B60" s="571" t="s">
        <v>225</v>
      </c>
      <c r="C60" s="572"/>
      <c r="D60" s="572"/>
      <c r="E60" s="572"/>
      <c r="F60" s="573"/>
      <c r="G60" s="568">
        <v>2.02</v>
      </c>
      <c r="H60" s="569">
        <f>ROUND(G60*C42,2)</f>
        <v>702.56</v>
      </c>
      <c r="I60" s="81"/>
      <c r="J60" s="61"/>
      <c r="K60" s="61"/>
    </row>
    <row r="61" spans="1:11" ht="39.75" customHeight="1">
      <c r="A61" s="570"/>
      <c r="B61" s="574"/>
      <c r="C61" s="575"/>
      <c r="D61" s="575"/>
      <c r="E61" s="575"/>
      <c r="F61" s="576"/>
      <c r="G61" s="568"/>
      <c r="H61" s="569"/>
      <c r="I61" s="81"/>
      <c r="J61" s="61"/>
      <c r="K61" s="61"/>
    </row>
    <row r="62" spans="1:11" ht="21" customHeight="1">
      <c r="A62" s="570" t="s">
        <v>226</v>
      </c>
      <c r="B62" s="571" t="s">
        <v>227</v>
      </c>
      <c r="C62" s="572"/>
      <c r="D62" s="572"/>
      <c r="E62" s="572"/>
      <c r="F62" s="573"/>
      <c r="G62" s="568">
        <v>1.31</v>
      </c>
      <c r="H62" s="569">
        <f>G62*C42</f>
        <v>455.61800000000005</v>
      </c>
      <c r="I62" s="81"/>
      <c r="J62" s="61"/>
      <c r="K62" s="61"/>
    </row>
    <row r="63" spans="1:11" ht="15" customHeight="1">
      <c r="A63" s="570"/>
      <c r="B63" s="574"/>
      <c r="C63" s="575"/>
      <c r="D63" s="575"/>
      <c r="E63" s="575"/>
      <c r="F63" s="576"/>
      <c r="G63" s="568"/>
      <c r="H63" s="569"/>
      <c r="I63" s="81"/>
      <c r="J63" s="61"/>
      <c r="K63" s="61"/>
    </row>
    <row r="64" spans="1:12" ht="18.75" customHeight="1">
      <c r="A64" s="124" t="s">
        <v>228</v>
      </c>
      <c r="B64" s="555" t="s">
        <v>229</v>
      </c>
      <c r="C64" s="556"/>
      <c r="D64" s="556"/>
      <c r="E64" s="556"/>
      <c r="F64" s="557"/>
      <c r="G64" s="107">
        <v>2.54</v>
      </c>
      <c r="H64" s="127">
        <f>ROUND(G64*C42,2)</f>
        <v>883.41</v>
      </c>
      <c r="I64" s="81"/>
      <c r="J64" s="61"/>
      <c r="K64" s="61"/>
      <c r="L64" s="128"/>
    </row>
    <row r="65" spans="1:12" ht="18.75" customHeight="1">
      <c r="A65" s="129" t="s">
        <v>230</v>
      </c>
      <c r="B65" s="558" t="s">
        <v>231</v>
      </c>
      <c r="C65" s="559"/>
      <c r="D65" s="559"/>
      <c r="E65" s="559"/>
      <c r="F65" s="560"/>
      <c r="G65" s="98"/>
      <c r="H65" s="98">
        <f>H67+H68</f>
        <v>0</v>
      </c>
      <c r="I65" s="81"/>
      <c r="J65" s="61"/>
      <c r="K65" s="61"/>
      <c r="L65" s="128"/>
    </row>
    <row r="66" spans="1:11" ht="15" customHeight="1">
      <c r="A66" s="130"/>
      <c r="B66" s="561" t="s">
        <v>232</v>
      </c>
      <c r="C66" s="562"/>
      <c r="D66" s="562"/>
      <c r="E66" s="562"/>
      <c r="F66" s="563"/>
      <c r="G66" s="132"/>
      <c r="H66" s="133"/>
      <c r="I66" s="81"/>
      <c r="J66" s="61"/>
      <c r="K66" s="61"/>
    </row>
    <row r="67" spans="1:11" ht="18.75">
      <c r="A67" s="130"/>
      <c r="B67" s="564" t="s">
        <v>240</v>
      </c>
      <c r="C67" s="565"/>
      <c r="D67" s="565"/>
      <c r="E67" s="565"/>
      <c r="F67" s="566"/>
      <c r="G67" s="134"/>
      <c r="H67" s="135"/>
      <c r="I67" s="81"/>
      <c r="J67" s="61"/>
      <c r="K67" s="61"/>
    </row>
    <row r="68" spans="1:11" ht="18.75" customHeight="1">
      <c r="A68" s="130"/>
      <c r="B68" s="564" t="s">
        <v>240</v>
      </c>
      <c r="C68" s="565"/>
      <c r="D68" s="565"/>
      <c r="E68" s="565"/>
      <c r="F68" s="566"/>
      <c r="G68" s="127"/>
      <c r="H68" s="136"/>
      <c r="I68" s="81"/>
      <c r="J68" s="61"/>
      <c r="K68" s="61"/>
    </row>
    <row r="69" spans="1:11" ht="18.75">
      <c r="A69" s="130"/>
      <c r="B69" s="137"/>
      <c r="C69" s="138"/>
      <c r="D69" s="138"/>
      <c r="E69" s="138"/>
      <c r="F69" s="138"/>
      <c r="G69" s="103"/>
      <c r="H69" s="103"/>
      <c r="I69" s="81"/>
      <c r="J69" s="61"/>
      <c r="K69" s="61"/>
    </row>
    <row r="70" spans="1:11" ht="18.75">
      <c r="A70" s="130"/>
      <c r="B70" s="137"/>
      <c r="C70" s="138"/>
      <c r="D70" s="138"/>
      <c r="E70" s="138"/>
      <c r="F70" s="138"/>
      <c r="G70" s="139"/>
      <c r="H70" s="81"/>
      <c r="I70" s="81"/>
      <c r="J70" s="61"/>
      <c r="K70" s="61"/>
    </row>
    <row r="71" spans="1:11" ht="18.75">
      <c r="A71" s="130"/>
      <c r="B71" s="140"/>
      <c r="C71" s="141"/>
      <c r="D71" s="141"/>
      <c r="E71" s="141"/>
      <c r="F71" s="141"/>
      <c r="G71" s="567" t="s">
        <v>46</v>
      </c>
      <c r="H71" s="552"/>
      <c r="I71" s="551" t="s">
        <v>216</v>
      </c>
      <c r="J71" s="552"/>
      <c r="K71" s="61"/>
    </row>
    <row r="72" spans="1:12" ht="18.75">
      <c r="A72" s="130"/>
      <c r="B72" s="140"/>
      <c r="C72" s="141"/>
      <c r="D72" s="141"/>
      <c r="E72" s="141"/>
      <c r="F72" s="141"/>
      <c r="G72" s="553" t="s">
        <v>43</v>
      </c>
      <c r="H72" s="554"/>
      <c r="I72" s="553" t="s">
        <v>43</v>
      </c>
      <c r="J72" s="554"/>
      <c r="K72" s="61"/>
      <c r="L72" s="62">
        <v>4513</v>
      </c>
    </row>
    <row r="73" spans="1:13" s="72" customFormat="1" ht="18.75">
      <c r="A73" s="130"/>
      <c r="B73" s="540" t="s">
        <v>235</v>
      </c>
      <c r="C73" s="541"/>
      <c r="D73" s="541"/>
      <c r="E73" s="541"/>
      <c r="F73" s="542"/>
      <c r="G73" s="543">
        <f>'10 13г'!G73:H73</f>
        <v>-1718.507999999999</v>
      </c>
      <c r="H73" s="544"/>
      <c r="I73" s="543">
        <f>'10 13г'!I73:J73</f>
        <v>8051.42</v>
      </c>
      <c r="J73" s="544"/>
      <c r="K73" s="69"/>
      <c r="L73" s="142" t="s">
        <v>236</v>
      </c>
      <c r="M73" s="142" t="s">
        <v>237</v>
      </c>
    </row>
    <row r="74" spans="1:13" s="72" customFormat="1" ht="18.75">
      <c r="A74" s="130"/>
      <c r="B74" s="540" t="s">
        <v>238</v>
      </c>
      <c r="C74" s="541"/>
      <c r="D74" s="541"/>
      <c r="E74" s="541"/>
      <c r="F74" s="542"/>
      <c r="G74" s="543">
        <f>G73+I47-H57</f>
        <v>-398.0659999999989</v>
      </c>
      <c r="H74" s="544"/>
      <c r="I74" s="545">
        <f>I73+I53</f>
        <v>8375.56</v>
      </c>
      <c r="J74" s="544"/>
      <c r="K74" s="69"/>
      <c r="L74" s="143">
        <f>G74</f>
        <v>-398.0659999999989</v>
      </c>
      <c r="M74" s="143">
        <f>I74</f>
        <v>8375.56</v>
      </c>
    </row>
    <row r="75" spans="1:11" ht="18.75">
      <c r="A75" s="82"/>
      <c r="B75" s="546"/>
      <c r="C75" s="547"/>
      <c r="D75" s="547"/>
      <c r="E75" s="547"/>
      <c r="F75" s="547"/>
      <c r="G75" s="145"/>
      <c r="H75" s="130"/>
      <c r="I75" s="81"/>
      <c r="J75" s="61"/>
      <c r="K75" s="61"/>
    </row>
    <row r="76" spans="1:11" ht="18.75">
      <c r="A76" s="81"/>
      <c r="B76" s="81"/>
      <c r="C76" s="81"/>
      <c r="D76" s="81"/>
      <c r="E76" s="81"/>
      <c r="F76" s="81"/>
      <c r="G76" s="84"/>
      <c r="H76" s="103"/>
      <c r="I76" s="81"/>
      <c r="J76" s="61"/>
      <c r="K76" s="61"/>
    </row>
    <row r="77" spans="1:17" ht="18.75">
      <c r="A77" s="81"/>
      <c r="B77" s="61"/>
      <c r="C77" s="61"/>
      <c r="D77" s="61"/>
      <c r="E77" s="61"/>
      <c r="F77" s="61"/>
      <c r="G77" s="146"/>
      <c r="H77" s="147"/>
      <c r="I77" s="81"/>
      <c r="J77" s="61"/>
      <c r="K77" s="61"/>
      <c r="M77" s="548" t="s">
        <v>216</v>
      </c>
      <c r="N77" s="549"/>
      <c r="O77" s="549"/>
      <c r="P77" s="549"/>
      <c r="Q77" s="550"/>
    </row>
    <row r="78" spans="1:17" ht="4.5" customHeight="1">
      <c r="A78" s="81"/>
      <c r="B78" s="61"/>
      <c r="C78" s="61"/>
      <c r="D78" s="61"/>
      <c r="E78" s="61"/>
      <c r="F78" s="61"/>
      <c r="G78" s="81"/>
      <c r="H78" s="103"/>
      <c r="I78" s="81"/>
      <c r="J78" s="61"/>
      <c r="K78" s="61"/>
      <c r="M78" s="148" t="s">
        <v>162</v>
      </c>
      <c r="N78" s="149" t="s">
        <v>164</v>
      </c>
      <c r="O78" s="148" t="s">
        <v>2</v>
      </c>
      <c r="P78" s="148" t="s">
        <v>3</v>
      </c>
      <c r="Q78" s="150" t="s">
        <v>163</v>
      </c>
    </row>
    <row r="79" spans="1:17" ht="18.75" hidden="1">
      <c r="A79" s="81"/>
      <c r="B79" s="61"/>
      <c r="C79" s="61"/>
      <c r="D79" s="61"/>
      <c r="E79" s="61"/>
      <c r="F79" s="61"/>
      <c r="G79" s="81"/>
      <c r="H79" s="81"/>
      <c r="I79" s="81"/>
      <c r="J79" s="61"/>
      <c r="K79" s="61"/>
      <c r="M79" s="151" t="s">
        <v>161</v>
      </c>
      <c r="N79" s="152">
        <v>353.58</v>
      </c>
      <c r="O79" s="152">
        <v>391.96</v>
      </c>
      <c r="P79" s="152">
        <v>335.41</v>
      </c>
      <c r="Q79" s="152">
        <v>410.13</v>
      </c>
    </row>
    <row r="80" spans="1:17" ht="18.75" hidden="1">
      <c r="A80" s="81"/>
      <c r="B80" s="61"/>
      <c r="C80" s="61"/>
      <c r="D80" s="61"/>
      <c r="E80" s="61"/>
      <c r="F80" s="61"/>
      <c r="G80" s="81"/>
      <c r="H80" s="81"/>
      <c r="I80" s="81"/>
      <c r="J80" s="61"/>
      <c r="K80" s="61"/>
      <c r="M80" s="151" t="s">
        <v>170</v>
      </c>
      <c r="N80" s="152">
        <v>410.13</v>
      </c>
      <c r="O80" s="152">
        <v>391.96</v>
      </c>
      <c r="P80" s="152">
        <v>334.67</v>
      </c>
      <c r="Q80" s="152">
        <v>467.41</v>
      </c>
    </row>
    <row r="81" spans="1:17" ht="18.75" hidden="1">
      <c r="A81" s="81"/>
      <c r="B81" s="61"/>
      <c r="C81" s="61"/>
      <c r="D81" s="61"/>
      <c r="E81" s="61"/>
      <c r="F81" s="61"/>
      <c r="G81" s="81"/>
      <c r="H81" s="81"/>
      <c r="I81" s="81"/>
      <c r="J81" s="61"/>
      <c r="K81" s="61"/>
      <c r="M81" s="151" t="s">
        <v>174</v>
      </c>
      <c r="N81" s="152">
        <v>467.41</v>
      </c>
      <c r="O81" s="152">
        <v>391.95</v>
      </c>
      <c r="P81" s="152">
        <v>451.08</v>
      </c>
      <c r="Q81" s="152">
        <f>O81-P81+N81</f>
        <v>408.28000000000003</v>
      </c>
    </row>
    <row r="82" spans="1:17" ht="18.75" hidden="1">
      <c r="A82" s="61"/>
      <c r="B82" s="61"/>
      <c r="C82" s="61"/>
      <c r="D82" s="61"/>
      <c r="E82" s="61"/>
      <c r="F82" s="61"/>
      <c r="G82" s="81"/>
      <c r="H82" s="81"/>
      <c r="I82" s="81"/>
      <c r="J82" s="61"/>
      <c r="K82" s="61"/>
      <c r="M82" s="151" t="s">
        <v>176</v>
      </c>
      <c r="N82" s="152">
        <v>408.28</v>
      </c>
      <c r="O82" s="152">
        <v>391.95</v>
      </c>
      <c r="P82" s="152">
        <v>393.08</v>
      </c>
      <c r="Q82" s="152">
        <v>407.15</v>
      </c>
    </row>
    <row r="83" spans="1:17" ht="18.75" hidden="1">
      <c r="A83" s="81"/>
      <c r="B83" s="61"/>
      <c r="C83" s="61"/>
      <c r="D83" s="61"/>
      <c r="E83" s="61"/>
      <c r="F83" s="61"/>
      <c r="G83" s="81"/>
      <c r="H83" s="81"/>
      <c r="I83" s="81"/>
      <c r="J83" s="61"/>
      <c r="K83" s="61"/>
      <c r="M83" s="151" t="s">
        <v>183</v>
      </c>
      <c r="N83" s="152">
        <v>407.15</v>
      </c>
      <c r="O83" s="152">
        <v>391.95</v>
      </c>
      <c r="P83" s="152">
        <v>263.55</v>
      </c>
      <c r="Q83" s="152">
        <v>535.55</v>
      </c>
    </row>
    <row r="84" spans="1:17" ht="18.75">
      <c r="A84" s="81"/>
      <c r="B84" s="61"/>
      <c r="C84" s="61"/>
      <c r="D84" s="61"/>
      <c r="E84" s="61"/>
      <c r="F84" s="61"/>
      <c r="G84" s="81"/>
      <c r="H84" s="81"/>
      <c r="I84" s="81"/>
      <c r="J84" s="61"/>
      <c r="K84" s="61"/>
      <c r="M84" s="151" t="s">
        <v>186</v>
      </c>
      <c r="N84" s="152">
        <v>535.55</v>
      </c>
      <c r="O84" s="152">
        <v>391.95</v>
      </c>
      <c r="P84" s="152">
        <v>263.59</v>
      </c>
      <c r="Q84" s="152">
        <v>663.91</v>
      </c>
    </row>
    <row r="85" spans="1:17" ht="18.75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M85" s="153" t="s">
        <v>189</v>
      </c>
      <c r="N85" s="152">
        <f>Q84</f>
        <v>663.91</v>
      </c>
      <c r="O85" s="154">
        <v>391.95</v>
      </c>
      <c r="P85" s="154">
        <v>263.18</v>
      </c>
      <c r="Q85" s="152">
        <f>N85+O85-P85</f>
        <v>792.6799999999998</v>
      </c>
    </row>
    <row r="86" spans="1:11" ht="18.75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</row>
    <row r="87" spans="1:11" ht="18.75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</row>
    <row r="88" spans="1:11" ht="18.75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</row>
    <row r="89" spans="1:11" ht="18.75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</row>
    <row r="90" spans="1:8" s="61" customFormat="1" ht="18.75">
      <c r="A90" s="61" t="s">
        <v>55</v>
      </c>
      <c r="H90" s="61" t="s">
        <v>54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35">
    <mergeCell ref="C14:D15"/>
    <mergeCell ref="A35:K36"/>
    <mergeCell ref="B47:F47"/>
    <mergeCell ref="B48:F48"/>
    <mergeCell ref="B49:F49"/>
    <mergeCell ref="B50:F50"/>
    <mergeCell ref="B53:F53"/>
    <mergeCell ref="B57:F57"/>
    <mergeCell ref="B58:F58"/>
    <mergeCell ref="B59:F59"/>
    <mergeCell ref="A60:A61"/>
    <mergeCell ref="B60:F61"/>
    <mergeCell ref="G60:G61"/>
    <mergeCell ref="H60:H61"/>
    <mergeCell ref="A62:A63"/>
    <mergeCell ref="B62:F63"/>
    <mergeCell ref="G62:G63"/>
    <mergeCell ref="H62:H63"/>
    <mergeCell ref="I73:J73"/>
    <mergeCell ref="B64:F64"/>
    <mergeCell ref="B65:F65"/>
    <mergeCell ref="B66:F66"/>
    <mergeCell ref="B67:F67"/>
    <mergeCell ref="B68:F68"/>
    <mergeCell ref="G71:H71"/>
    <mergeCell ref="B74:F74"/>
    <mergeCell ref="G74:H74"/>
    <mergeCell ref="I74:J74"/>
    <mergeCell ref="B75:F75"/>
    <mergeCell ref="M77:Q77"/>
    <mergeCell ref="I71:J71"/>
    <mergeCell ref="G72:H72"/>
    <mergeCell ref="I72:J72"/>
    <mergeCell ref="B73:F73"/>
    <mergeCell ref="G73:H73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71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C000"/>
  </sheetPr>
  <dimension ref="A1:Q90"/>
  <sheetViews>
    <sheetView view="pageBreakPreview" zoomScale="80" zoomScaleSheetLayoutView="80" zoomScalePageLayoutView="0" workbookViewId="0" topLeftCell="A48">
      <selection activeCell="O36" sqref="O36"/>
    </sheetView>
  </sheetViews>
  <sheetFormatPr defaultColWidth="9.140625" defaultRowHeight="15" outlineLevelCol="1"/>
  <cols>
    <col min="1" max="1" width="9.00390625" style="155" customWidth="1"/>
    <col min="2" max="2" width="12.140625" style="62" customWidth="1"/>
    <col min="3" max="3" width="11.140625" style="62" customWidth="1"/>
    <col min="4" max="4" width="10.57421875" style="62" customWidth="1"/>
    <col min="5" max="5" width="10.28125" style="62" customWidth="1"/>
    <col min="6" max="6" width="6.28125" style="62" customWidth="1"/>
    <col min="7" max="8" width="13.28125" style="62" customWidth="1"/>
    <col min="9" max="9" width="12.57421875" style="62" customWidth="1"/>
    <col min="10" max="10" width="14.00390625" style="62" customWidth="1"/>
    <col min="11" max="11" width="18.421875" style="62" customWidth="1"/>
    <col min="12" max="12" width="13.421875" style="62" hidden="1" customWidth="1" outlineLevel="1"/>
    <col min="13" max="13" width="9.7109375" style="62" hidden="1" customWidth="1" outlineLevel="1"/>
    <col min="14" max="14" width="10.00390625" style="62" hidden="1" customWidth="1" outlineLevel="1"/>
    <col min="15" max="15" width="11.421875" style="62" hidden="1" customWidth="1" outlineLevel="1"/>
    <col min="16" max="16" width="10.28125" style="62" hidden="1" customWidth="1" outlineLevel="1"/>
    <col min="17" max="17" width="10.00390625" style="62" hidden="1" customWidth="1" outlineLevel="1"/>
    <col min="18" max="20" width="9.140625" style="62" hidden="1" customWidth="1" outlineLevel="1"/>
    <col min="21" max="21" width="9.140625" style="62" customWidth="1" collapsed="1"/>
    <col min="22" max="16384" width="9.140625" style="62" customWidth="1"/>
  </cols>
  <sheetData>
    <row r="1" spans="1:11" ht="12.75" customHeight="1" hidden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8.75" hidden="1">
      <c r="A2" s="61"/>
      <c r="B2" s="63" t="s">
        <v>56</v>
      </c>
      <c r="C2" s="63"/>
      <c r="D2" s="63" t="s">
        <v>187</v>
      </c>
      <c r="E2" s="63"/>
      <c r="F2" s="63" t="s">
        <v>0</v>
      </c>
      <c r="G2" s="63"/>
      <c r="H2" s="63"/>
      <c r="I2" s="61"/>
      <c r="J2" s="61"/>
      <c r="K2" s="61"/>
    </row>
    <row r="3" spans="1:11" ht="18.75" hidden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.5" customHeight="1" hidden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18.75" hidden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8.75" hidden="1">
      <c r="A6" s="61"/>
      <c r="B6" s="64"/>
      <c r="C6" s="65" t="s">
        <v>1</v>
      </c>
      <c r="D6" s="65" t="s">
        <v>2</v>
      </c>
      <c r="E6" s="65"/>
      <c r="F6" s="65" t="s">
        <v>3</v>
      </c>
      <c r="G6" s="65" t="s">
        <v>4</v>
      </c>
      <c r="H6" s="65" t="s">
        <v>5</v>
      </c>
      <c r="I6" s="65" t="s">
        <v>6</v>
      </c>
      <c r="J6" s="65"/>
      <c r="K6" s="66"/>
    </row>
    <row r="7" spans="1:11" ht="18.75" hidden="1">
      <c r="A7" s="61"/>
      <c r="B7" s="64"/>
      <c r="C7" s="65" t="s">
        <v>7</v>
      </c>
      <c r="D7" s="65"/>
      <c r="E7" s="65"/>
      <c r="F7" s="65"/>
      <c r="G7" s="65" t="s">
        <v>8</v>
      </c>
      <c r="H7" s="65" t="s">
        <v>9</v>
      </c>
      <c r="I7" s="65" t="s">
        <v>10</v>
      </c>
      <c r="J7" s="65"/>
      <c r="K7" s="66"/>
    </row>
    <row r="8" spans="1:11" ht="18.75" hidden="1">
      <c r="A8" s="61"/>
      <c r="B8" s="64" t="s">
        <v>96</v>
      </c>
      <c r="C8" s="67">
        <v>48.28</v>
      </c>
      <c r="D8" s="67">
        <v>0</v>
      </c>
      <c r="E8" s="67"/>
      <c r="F8" s="68"/>
      <c r="G8" s="64"/>
      <c r="H8" s="67">
        <v>0</v>
      </c>
      <c r="I8" s="68">
        <v>48.28</v>
      </c>
      <c r="J8" s="64"/>
      <c r="K8" s="69"/>
    </row>
    <row r="9" spans="1:11" ht="18.75" hidden="1">
      <c r="A9" s="61"/>
      <c r="B9" s="64" t="s">
        <v>12</v>
      </c>
      <c r="C9" s="67">
        <v>4790.06</v>
      </c>
      <c r="D9" s="67">
        <v>3707.55</v>
      </c>
      <c r="E9" s="67"/>
      <c r="F9" s="68">
        <v>2795.32</v>
      </c>
      <c r="G9" s="64"/>
      <c r="H9" s="67">
        <v>2795.32</v>
      </c>
      <c r="I9" s="68">
        <v>5702.29</v>
      </c>
      <c r="J9" s="64"/>
      <c r="K9" s="69"/>
    </row>
    <row r="10" spans="1:11" ht="18.75" hidden="1">
      <c r="A10" s="61"/>
      <c r="B10" s="64" t="s">
        <v>13</v>
      </c>
      <c r="C10" s="64"/>
      <c r="D10" s="67">
        <f>SUM(D8:D9)</f>
        <v>3707.55</v>
      </c>
      <c r="E10" s="67"/>
      <c r="F10" s="64"/>
      <c r="G10" s="64"/>
      <c r="H10" s="67">
        <f>SUM(H8:H9)</f>
        <v>2795.32</v>
      </c>
      <c r="I10" s="64"/>
      <c r="J10" s="64"/>
      <c r="K10" s="69"/>
    </row>
    <row r="11" spans="1:11" ht="18.75" hidden="1">
      <c r="A11" s="61"/>
      <c r="B11" s="61" t="s">
        <v>14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ht="7.5" customHeight="1" hidden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8.25" customHeight="1" hidden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</row>
    <row r="14" spans="1:17" ht="18.75" hidden="1">
      <c r="A14" s="61"/>
      <c r="B14" s="70" t="s">
        <v>162</v>
      </c>
      <c r="C14" s="583" t="s">
        <v>180</v>
      </c>
      <c r="D14" s="584"/>
      <c r="E14" s="161"/>
      <c r="F14" s="65"/>
      <c r="G14" s="65"/>
      <c r="H14" s="65"/>
      <c r="I14" s="65" t="s">
        <v>16</v>
      </c>
      <c r="J14" s="69"/>
      <c r="K14" s="69"/>
      <c r="L14" s="72"/>
      <c r="M14" s="72"/>
      <c r="N14" s="72"/>
      <c r="O14" s="72"/>
      <c r="P14" s="72"/>
      <c r="Q14" s="72"/>
    </row>
    <row r="15" spans="1:17" ht="14.25" customHeight="1" hidden="1">
      <c r="A15" s="61"/>
      <c r="B15" s="73"/>
      <c r="C15" s="585"/>
      <c r="D15" s="586"/>
      <c r="E15" s="162"/>
      <c r="F15" s="65"/>
      <c r="G15" s="65"/>
      <c r="H15" s="65" t="s">
        <v>181</v>
      </c>
      <c r="I15" s="65"/>
      <c r="J15" s="69"/>
      <c r="K15" s="69"/>
      <c r="L15" s="72"/>
      <c r="M15" s="72"/>
      <c r="N15" s="72"/>
      <c r="O15" s="72"/>
      <c r="P15" s="72"/>
      <c r="Q15" s="72"/>
    </row>
    <row r="16" spans="1:17" ht="3.75" customHeight="1" hidden="1">
      <c r="A16" s="61"/>
      <c r="B16" s="75"/>
      <c r="C16" s="64"/>
      <c r="D16" s="64"/>
      <c r="E16" s="64"/>
      <c r="F16" s="64"/>
      <c r="G16" s="64"/>
      <c r="H16" s="64"/>
      <c r="I16" s="64"/>
      <c r="J16" s="69"/>
      <c r="K16" s="69"/>
      <c r="L16" s="72"/>
      <c r="M16" s="72"/>
      <c r="N16" s="72"/>
      <c r="O16" s="72"/>
      <c r="P16" s="72"/>
      <c r="Q16" s="72"/>
    </row>
    <row r="17" spans="1:17" ht="13.5" customHeight="1" hidden="1">
      <c r="A17" s="61"/>
      <c r="B17" s="64"/>
      <c r="C17" s="64"/>
      <c r="D17" s="64"/>
      <c r="E17" s="64"/>
      <c r="F17" s="64"/>
      <c r="G17" s="64"/>
      <c r="H17" s="64"/>
      <c r="I17" s="64"/>
      <c r="J17" s="69"/>
      <c r="K17" s="69"/>
      <c r="L17" s="72"/>
      <c r="M17" s="72"/>
      <c r="N17" s="72"/>
      <c r="O17" s="72"/>
      <c r="P17" s="72"/>
      <c r="Q17" s="72"/>
    </row>
    <row r="18" spans="1:17" ht="0.75" customHeight="1" hidden="1">
      <c r="A18" s="61"/>
      <c r="B18" s="64"/>
      <c r="C18" s="64"/>
      <c r="D18" s="64"/>
      <c r="E18" s="64"/>
      <c r="F18" s="64"/>
      <c r="G18" s="64"/>
      <c r="H18" s="64"/>
      <c r="I18" s="64"/>
      <c r="J18" s="69"/>
      <c r="K18" s="69"/>
      <c r="L18" s="72"/>
      <c r="M18" s="72"/>
      <c r="N18" s="72"/>
      <c r="O18" s="72"/>
      <c r="P18" s="72"/>
      <c r="Q18" s="72"/>
    </row>
    <row r="19" spans="1:17" ht="14.25" customHeight="1" hidden="1" thickBot="1">
      <c r="A19" s="61"/>
      <c r="B19" s="64"/>
      <c r="C19" s="64"/>
      <c r="D19" s="64"/>
      <c r="E19" s="64"/>
      <c r="F19" s="64"/>
      <c r="G19" s="64"/>
      <c r="H19" s="64"/>
      <c r="I19" s="64"/>
      <c r="J19" s="69"/>
      <c r="K19" s="69"/>
      <c r="L19" s="72"/>
      <c r="M19" s="72"/>
      <c r="N19" s="72"/>
      <c r="O19" s="72"/>
      <c r="P19" s="72"/>
      <c r="Q19" s="72"/>
    </row>
    <row r="20" spans="1:17" ht="0.75" customHeight="1" hidden="1">
      <c r="A20" s="61"/>
      <c r="B20" s="64"/>
      <c r="C20" s="64"/>
      <c r="D20" s="64"/>
      <c r="E20" s="64"/>
      <c r="F20" s="64"/>
      <c r="G20" s="64"/>
      <c r="H20" s="64"/>
      <c r="I20" s="64"/>
      <c r="J20" s="69"/>
      <c r="K20" s="69"/>
      <c r="L20" s="72"/>
      <c r="M20" s="72"/>
      <c r="N20" s="72"/>
      <c r="O20" s="72"/>
      <c r="P20" s="72"/>
      <c r="Q20" s="72"/>
    </row>
    <row r="21" spans="1:17" ht="19.5" hidden="1" thickBot="1">
      <c r="A21" s="61"/>
      <c r="B21" s="64"/>
      <c r="C21" s="64"/>
      <c r="D21" s="64"/>
      <c r="E21" s="64"/>
      <c r="F21" s="64"/>
      <c r="G21" s="76" t="s">
        <v>130</v>
      </c>
      <c r="H21" s="77" t="s">
        <v>131</v>
      </c>
      <c r="I21" s="64"/>
      <c r="J21" s="69"/>
      <c r="K21" s="69"/>
      <c r="L21" s="72"/>
      <c r="M21" s="72"/>
      <c r="N21" s="72"/>
      <c r="O21" s="72"/>
      <c r="P21" s="72"/>
      <c r="Q21" s="72"/>
    </row>
    <row r="22" spans="1:17" ht="18.75" hidden="1">
      <c r="A22" s="61"/>
      <c r="B22" s="78" t="s">
        <v>121</v>
      </c>
      <c r="C22" s="78"/>
      <c r="D22" s="78"/>
      <c r="E22" s="78"/>
      <c r="F22" s="67"/>
      <c r="G22" s="64">
        <v>347.8</v>
      </c>
      <c r="H22" s="64">
        <v>7.55</v>
      </c>
      <c r="I22" s="68">
        <f>G22*H22</f>
        <v>2625.89</v>
      </c>
      <c r="J22" s="69"/>
      <c r="K22" s="69"/>
      <c r="L22" s="72"/>
      <c r="M22" s="72"/>
      <c r="N22" s="72"/>
      <c r="O22" s="72"/>
      <c r="P22" s="72"/>
      <c r="Q22" s="72"/>
    </row>
    <row r="23" spans="1:17" ht="18.75" hidden="1">
      <c r="A23" s="61"/>
      <c r="B23" s="78" t="s">
        <v>122</v>
      </c>
      <c r="C23" s="78"/>
      <c r="D23" s="78"/>
      <c r="E23" s="78"/>
      <c r="F23" s="64"/>
      <c r="G23" s="64"/>
      <c r="H23" s="64"/>
      <c r="I23" s="64"/>
      <c r="J23" s="69"/>
      <c r="K23" s="69"/>
      <c r="L23" s="72"/>
      <c r="M23" s="72"/>
      <c r="N23" s="72"/>
      <c r="O23" s="72"/>
      <c r="P23" s="72"/>
      <c r="Q23" s="72"/>
    </row>
    <row r="24" spans="1:17" ht="2.25" customHeight="1" hidden="1">
      <c r="A24" s="61"/>
      <c r="B24" s="78" t="s">
        <v>123</v>
      </c>
      <c r="C24" s="78" t="s">
        <v>124</v>
      </c>
      <c r="D24" s="78"/>
      <c r="E24" s="78"/>
      <c r="F24" s="64"/>
      <c r="G24" s="64"/>
      <c r="H24" s="64"/>
      <c r="I24" s="64"/>
      <c r="J24" s="69"/>
      <c r="K24" s="69"/>
      <c r="L24" s="72"/>
      <c r="M24" s="72"/>
      <c r="N24" s="72"/>
      <c r="O24" s="72"/>
      <c r="P24" s="72"/>
      <c r="Q24" s="72"/>
    </row>
    <row r="25" spans="1:17" ht="14.25" customHeight="1" hidden="1">
      <c r="A25" s="61"/>
      <c r="B25" s="78" t="s">
        <v>125</v>
      </c>
      <c r="C25" s="78"/>
      <c r="D25" s="78"/>
      <c r="E25" s="78"/>
      <c r="F25" s="64"/>
      <c r="G25" s="64"/>
      <c r="H25" s="64"/>
      <c r="I25" s="64"/>
      <c r="J25" s="69"/>
      <c r="K25" s="69"/>
      <c r="L25" s="72"/>
      <c r="M25" s="72"/>
      <c r="N25" s="72"/>
      <c r="O25" s="72"/>
      <c r="P25" s="72"/>
      <c r="Q25" s="72"/>
    </row>
    <row r="26" spans="1:17" ht="18.75" hidden="1">
      <c r="A26" s="61"/>
      <c r="B26" s="64"/>
      <c r="C26" s="64"/>
      <c r="D26" s="64"/>
      <c r="E26" s="64"/>
      <c r="F26" s="64"/>
      <c r="G26" s="64"/>
      <c r="H26" s="64"/>
      <c r="I26" s="64"/>
      <c r="J26" s="69"/>
      <c r="K26" s="69"/>
      <c r="L26" s="72"/>
      <c r="M26" s="72"/>
      <c r="N26" s="72"/>
      <c r="O26" s="72"/>
      <c r="P26" s="72"/>
      <c r="Q26" s="72"/>
    </row>
    <row r="27" spans="1:17" ht="0.75" customHeight="1" hidden="1">
      <c r="A27" s="61"/>
      <c r="B27" s="64"/>
      <c r="C27" s="64"/>
      <c r="D27" s="64"/>
      <c r="E27" s="64"/>
      <c r="F27" s="64"/>
      <c r="G27" s="64"/>
      <c r="H27" s="64"/>
      <c r="I27" s="64"/>
      <c r="J27" s="69"/>
      <c r="K27" s="69"/>
      <c r="L27" s="72"/>
      <c r="M27" s="72"/>
      <c r="N27" s="72"/>
      <c r="O27" s="72"/>
      <c r="P27" s="72"/>
      <c r="Q27" s="72"/>
    </row>
    <row r="28" spans="1:17" ht="3.75" customHeight="1" hidden="1">
      <c r="A28" s="61"/>
      <c r="B28" s="64"/>
      <c r="C28" s="64"/>
      <c r="D28" s="64"/>
      <c r="E28" s="64"/>
      <c r="F28" s="64"/>
      <c r="G28" s="64"/>
      <c r="H28" s="64"/>
      <c r="I28" s="64"/>
      <c r="J28" s="69"/>
      <c r="K28" s="69"/>
      <c r="L28" s="72"/>
      <c r="M28" s="72"/>
      <c r="N28" s="72"/>
      <c r="O28" s="72"/>
      <c r="P28" s="72"/>
      <c r="Q28" s="72"/>
    </row>
    <row r="29" spans="1:17" ht="18.75" hidden="1">
      <c r="A29" s="61"/>
      <c r="B29" s="64"/>
      <c r="C29" s="64"/>
      <c r="D29" s="64"/>
      <c r="E29" s="64"/>
      <c r="F29" s="64"/>
      <c r="G29" s="64"/>
      <c r="H29" s="64"/>
      <c r="I29" s="64"/>
      <c r="J29" s="69"/>
      <c r="K29" s="69"/>
      <c r="L29" s="72"/>
      <c r="M29" s="72"/>
      <c r="N29" s="72"/>
      <c r="O29" s="72"/>
      <c r="P29" s="72"/>
      <c r="Q29" s="72"/>
    </row>
    <row r="30" spans="1:17" ht="0.75" customHeight="1" hidden="1">
      <c r="A30" s="61"/>
      <c r="B30" s="64"/>
      <c r="C30" s="64"/>
      <c r="D30" s="64"/>
      <c r="E30" s="64"/>
      <c r="F30" s="64"/>
      <c r="G30" s="64"/>
      <c r="H30" s="64"/>
      <c r="I30" s="64"/>
      <c r="J30" s="69"/>
      <c r="K30" s="69"/>
      <c r="L30" s="72"/>
      <c r="M30" s="72"/>
      <c r="N30" s="72"/>
      <c r="O30" s="72"/>
      <c r="P30" s="72"/>
      <c r="Q30" s="72"/>
    </row>
    <row r="31" spans="1:17" ht="18.75" hidden="1">
      <c r="A31" s="61"/>
      <c r="B31" s="64"/>
      <c r="C31" s="64"/>
      <c r="D31" s="64"/>
      <c r="E31" s="64"/>
      <c r="F31" s="64"/>
      <c r="G31" s="64"/>
      <c r="H31" s="64"/>
      <c r="I31" s="64"/>
      <c r="J31" s="69"/>
      <c r="K31" s="69"/>
      <c r="L31" s="72"/>
      <c r="M31" s="72"/>
      <c r="N31" s="72"/>
      <c r="O31" s="72"/>
      <c r="P31" s="72"/>
      <c r="Q31" s="72"/>
    </row>
    <row r="32" spans="1:17" ht="18.75" hidden="1">
      <c r="A32" s="61"/>
      <c r="B32" s="64"/>
      <c r="C32" s="64"/>
      <c r="D32" s="64"/>
      <c r="E32" s="64"/>
      <c r="F32" s="64"/>
      <c r="G32" s="64"/>
      <c r="H32" s="64"/>
      <c r="I32" s="64"/>
      <c r="J32" s="69"/>
      <c r="K32" s="69"/>
      <c r="L32" s="72"/>
      <c r="M32" s="72"/>
      <c r="N32" s="72"/>
      <c r="O32" s="72"/>
      <c r="P32" s="72"/>
      <c r="Q32" s="72"/>
    </row>
    <row r="33" spans="1:17" ht="18.75" hidden="1">
      <c r="A33" s="61"/>
      <c r="B33" s="64"/>
      <c r="C33" s="64"/>
      <c r="D33" s="64"/>
      <c r="E33" s="64"/>
      <c r="F33" s="64"/>
      <c r="G33" s="65"/>
      <c r="H33" s="65"/>
      <c r="I33" s="79"/>
      <c r="J33" s="69"/>
      <c r="K33" s="69"/>
      <c r="L33" s="72"/>
      <c r="M33" s="72"/>
      <c r="N33" s="72"/>
      <c r="O33" s="72"/>
      <c r="P33" s="72"/>
      <c r="Q33" s="72"/>
    </row>
    <row r="34" spans="1:17" ht="18.75" hidden="1">
      <c r="A34" s="61"/>
      <c r="B34" s="64"/>
      <c r="C34" s="64"/>
      <c r="D34" s="64"/>
      <c r="E34" s="64"/>
      <c r="F34" s="64"/>
      <c r="G34" s="64"/>
      <c r="H34" s="64" t="s">
        <v>24</v>
      </c>
      <c r="I34" s="80">
        <f>SUM(I17:I33)</f>
        <v>2625.89</v>
      </c>
      <c r="J34" s="69"/>
      <c r="K34" s="69"/>
      <c r="L34" s="72"/>
      <c r="M34" s="72"/>
      <c r="N34" s="72"/>
      <c r="O34" s="72"/>
      <c r="P34" s="72"/>
      <c r="Q34" s="72"/>
    </row>
    <row r="35" spans="1:11" ht="15">
      <c r="A35" s="587" t="s">
        <v>199</v>
      </c>
      <c r="B35" s="587"/>
      <c r="C35" s="587"/>
      <c r="D35" s="587"/>
      <c r="E35" s="587"/>
      <c r="F35" s="587"/>
      <c r="G35" s="587"/>
      <c r="H35" s="587"/>
      <c r="I35" s="587"/>
      <c r="J35" s="587"/>
      <c r="K35" s="587"/>
    </row>
    <row r="36" spans="1:11" ht="15">
      <c r="A36" s="587"/>
      <c r="B36" s="587"/>
      <c r="C36" s="587"/>
      <c r="D36" s="587"/>
      <c r="E36" s="587"/>
      <c r="F36" s="587"/>
      <c r="G36" s="587"/>
      <c r="H36" s="587"/>
      <c r="I36" s="587"/>
      <c r="J36" s="587"/>
      <c r="K36" s="587"/>
    </row>
    <row r="37" spans="1:11" ht="18.75" hidden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</row>
    <row r="38" spans="1:11" ht="18.75" hidden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</row>
    <row r="39" spans="1:11" ht="18.75">
      <c r="A39" s="81"/>
      <c r="B39" s="82"/>
      <c r="C39" s="82"/>
      <c r="D39" s="82"/>
      <c r="E39" s="82"/>
      <c r="F39" s="82"/>
      <c r="G39" s="82"/>
      <c r="H39" s="81"/>
      <c r="I39" s="81"/>
      <c r="J39" s="61"/>
      <c r="K39" s="61"/>
    </row>
    <row r="40" spans="1:11" ht="18.75">
      <c r="A40" s="81"/>
      <c r="B40" s="83" t="s">
        <v>200</v>
      </c>
      <c r="C40" s="82"/>
      <c r="D40" s="82"/>
      <c r="E40" s="82"/>
      <c r="F40" s="82"/>
      <c r="G40" s="81"/>
      <c r="H40" s="82"/>
      <c r="I40" s="81"/>
      <c r="J40" s="61"/>
      <c r="K40" s="61"/>
    </row>
    <row r="41" spans="1:11" ht="18.75">
      <c r="A41" s="81"/>
      <c r="B41" s="82" t="s">
        <v>201</v>
      </c>
      <c r="C41" s="81" t="s">
        <v>202</v>
      </c>
      <c r="D41" s="81"/>
      <c r="E41" s="81"/>
      <c r="F41" s="82"/>
      <c r="G41" s="81"/>
      <c r="H41" s="82"/>
      <c r="I41" s="81"/>
      <c r="J41" s="61"/>
      <c r="K41" s="61"/>
    </row>
    <row r="42" spans="1:11" ht="18.75">
      <c r="A42" s="81"/>
      <c r="B42" s="82" t="s">
        <v>203</v>
      </c>
      <c r="C42" s="84">
        <v>348.5</v>
      </c>
      <c r="D42" s="81" t="s">
        <v>204</v>
      </c>
      <c r="E42" s="81"/>
      <c r="F42" s="82"/>
      <c r="G42" s="81"/>
      <c r="H42" s="82"/>
      <c r="I42" s="81"/>
      <c r="J42" s="61"/>
      <c r="K42" s="61"/>
    </row>
    <row r="43" spans="1:11" ht="18" customHeight="1">
      <c r="A43" s="81"/>
      <c r="B43" s="82" t="s">
        <v>205</v>
      </c>
      <c r="C43" s="85" t="s">
        <v>246</v>
      </c>
      <c r="D43" s="81" t="s">
        <v>207</v>
      </c>
      <c r="E43" s="81"/>
      <c r="F43" s="81"/>
      <c r="G43" s="82"/>
      <c r="H43" s="82"/>
      <c r="I43" s="81"/>
      <c r="J43" s="61"/>
      <c r="K43" s="61"/>
    </row>
    <row r="44" spans="1:11" ht="69.75" customHeight="1">
      <c r="A44" s="81"/>
      <c r="B44" s="82"/>
      <c r="C44" s="85"/>
      <c r="D44" s="81"/>
      <c r="E44" s="81"/>
      <c r="F44" s="81"/>
      <c r="G44" s="82"/>
      <c r="H44" s="82"/>
      <c r="I44" s="81"/>
      <c r="J44" s="61"/>
      <c r="K44" s="61"/>
    </row>
    <row r="45" spans="1:11" s="92" customFormat="1" ht="78" customHeight="1">
      <c r="A45" s="156"/>
      <c r="B45" s="87"/>
      <c r="C45" s="88"/>
      <c r="D45" s="156"/>
      <c r="E45" s="156"/>
      <c r="F45" s="156"/>
      <c r="G45" s="89" t="s">
        <v>208</v>
      </c>
      <c r="H45" s="90" t="s">
        <v>2</v>
      </c>
      <c r="I45" s="90" t="s">
        <v>3</v>
      </c>
      <c r="J45" s="91" t="s">
        <v>209</v>
      </c>
      <c r="K45" s="91" t="s">
        <v>210</v>
      </c>
    </row>
    <row r="46" spans="1:16" ht="12" customHeight="1">
      <c r="A46" s="81"/>
      <c r="B46" s="82"/>
      <c r="C46" s="85"/>
      <c r="D46" s="81"/>
      <c r="E46" s="81"/>
      <c r="F46" s="81"/>
      <c r="G46" s="93" t="s">
        <v>43</v>
      </c>
      <c r="H46" s="93" t="s">
        <v>43</v>
      </c>
      <c r="I46" s="93" t="s">
        <v>43</v>
      </c>
      <c r="J46" s="64"/>
      <c r="K46" s="64"/>
      <c r="L46" s="94" t="s">
        <v>211</v>
      </c>
      <c r="M46" s="95"/>
      <c r="N46" s="95" t="s">
        <v>212</v>
      </c>
      <c r="O46" s="96" t="s">
        <v>213</v>
      </c>
      <c r="P46" s="96" t="s">
        <v>249</v>
      </c>
    </row>
    <row r="47" spans="1:16" ht="33" customHeight="1">
      <c r="A47" s="81"/>
      <c r="B47" s="588" t="s">
        <v>214</v>
      </c>
      <c r="C47" s="588"/>
      <c r="D47" s="588"/>
      <c r="E47" s="588"/>
      <c r="F47" s="588"/>
      <c r="G47" s="97">
        <f>G49+G50</f>
        <v>12.58</v>
      </c>
      <c r="H47" s="98">
        <f>ROUND(G47*C42,2)</f>
        <v>4384.13</v>
      </c>
      <c r="I47" s="98">
        <f>N47+L47</f>
        <v>5121.26</v>
      </c>
      <c r="J47" s="99">
        <f>J49+J50</f>
        <v>7043.685</v>
      </c>
      <c r="K47" s="99">
        <f>K49+K50</f>
        <v>-1922.4250000000002</v>
      </c>
      <c r="L47" s="95">
        <v>0</v>
      </c>
      <c r="M47" s="95"/>
      <c r="N47" s="95">
        <v>5121.26</v>
      </c>
      <c r="O47" s="95">
        <v>511.33</v>
      </c>
      <c r="P47" s="62">
        <v>466.35</v>
      </c>
    </row>
    <row r="48" spans="1:11" ht="18" customHeight="1">
      <c r="A48" s="81"/>
      <c r="B48" s="589" t="s">
        <v>215</v>
      </c>
      <c r="C48" s="590"/>
      <c r="D48" s="590"/>
      <c r="E48" s="590"/>
      <c r="F48" s="591"/>
      <c r="G48" s="97"/>
      <c r="H48" s="99"/>
      <c r="I48" s="99"/>
      <c r="J48" s="64"/>
      <c r="K48" s="64"/>
    </row>
    <row r="49" spans="1:11" ht="18" customHeight="1">
      <c r="A49" s="81"/>
      <c r="B49" s="592" t="s">
        <v>12</v>
      </c>
      <c r="C49" s="592"/>
      <c r="D49" s="592"/>
      <c r="E49" s="592"/>
      <c r="F49" s="592"/>
      <c r="G49" s="97">
        <f>G58</f>
        <v>7.21</v>
      </c>
      <c r="H49" s="99">
        <f>ROUND(G49*C42,2)</f>
        <v>2512.69</v>
      </c>
      <c r="I49" s="99">
        <f>H49</f>
        <v>2512.69</v>
      </c>
      <c r="J49" s="99">
        <f>H58</f>
        <v>2512.6850000000004</v>
      </c>
      <c r="K49" s="99">
        <f>I49-J49</f>
        <v>0.004999999999654392</v>
      </c>
    </row>
    <row r="50" spans="1:11" ht="18" customHeight="1">
      <c r="A50" s="81"/>
      <c r="B50" s="592" t="s">
        <v>46</v>
      </c>
      <c r="C50" s="592"/>
      <c r="D50" s="592"/>
      <c r="E50" s="592"/>
      <c r="F50" s="592"/>
      <c r="G50" s="97">
        <v>5.37</v>
      </c>
      <c r="H50" s="99">
        <f>ROUND(G50*C42,2)</f>
        <v>1871.45</v>
      </c>
      <c r="I50" s="99">
        <f>I47-I49</f>
        <v>2608.57</v>
      </c>
      <c r="J50" s="99">
        <f>H65</f>
        <v>4531</v>
      </c>
      <c r="K50" s="99">
        <f>I50-J50</f>
        <v>-1922.4299999999998</v>
      </c>
    </row>
    <row r="51" spans="1:11" ht="27" customHeight="1">
      <c r="A51" s="81"/>
      <c r="B51" s="61"/>
      <c r="C51" s="61"/>
      <c r="D51" s="61"/>
      <c r="E51" s="61"/>
      <c r="F51" s="61"/>
      <c r="G51" s="61"/>
      <c r="H51" s="61"/>
      <c r="I51" s="61"/>
      <c r="J51" s="61"/>
      <c r="K51" s="164" t="s">
        <v>43</v>
      </c>
    </row>
    <row r="52" spans="1:11" ht="18.75">
      <c r="A52" s="81"/>
      <c r="B52" s="61"/>
      <c r="C52" s="61"/>
      <c r="D52" s="61"/>
      <c r="E52" s="61"/>
      <c r="F52" s="61"/>
      <c r="G52" s="163" t="s">
        <v>243</v>
      </c>
      <c r="H52" s="163" t="s">
        <v>2</v>
      </c>
      <c r="I52" s="163" t="s">
        <v>3</v>
      </c>
      <c r="J52" s="163" t="s">
        <v>244</v>
      </c>
      <c r="K52" s="163" t="s">
        <v>245</v>
      </c>
    </row>
    <row r="53" spans="1:11" ht="18" customHeight="1">
      <c r="A53" s="61"/>
      <c r="B53" s="577" t="s">
        <v>242</v>
      </c>
      <c r="C53" s="577"/>
      <c r="D53" s="577"/>
      <c r="E53" s="577"/>
      <c r="F53" s="593"/>
      <c r="G53" s="107">
        <f>'11 13г'!J53</f>
        <v>962.04</v>
      </c>
      <c r="H53" s="107">
        <f>P47</f>
        <v>466.35</v>
      </c>
      <c r="I53" s="107">
        <f>O47</f>
        <v>511.33</v>
      </c>
      <c r="J53" s="107">
        <f>H53+G53-I53</f>
        <v>917.06</v>
      </c>
      <c r="K53" s="107">
        <v>0</v>
      </c>
    </row>
    <row r="54" spans="1:11" ht="18" customHeight="1">
      <c r="A54" s="61"/>
      <c r="B54" s="82"/>
      <c r="C54" s="85"/>
      <c r="D54" s="81"/>
      <c r="E54" s="81"/>
      <c r="F54" s="81"/>
      <c r="G54" s="82"/>
      <c r="H54" s="82"/>
      <c r="I54" s="81"/>
      <c r="J54" s="61"/>
      <c r="K54" s="61"/>
    </row>
    <row r="55" spans="1:11" ht="18.75">
      <c r="A55" s="81"/>
      <c r="B55" s="104"/>
      <c r="C55" s="105"/>
      <c r="D55" s="106"/>
      <c r="E55" s="106"/>
      <c r="F55" s="106"/>
      <c r="G55" s="107" t="s">
        <v>208</v>
      </c>
      <c r="H55" s="107" t="s">
        <v>217</v>
      </c>
      <c r="I55" s="81"/>
      <c r="J55" s="61"/>
      <c r="K55" s="61"/>
    </row>
    <row r="56" spans="1:9" s="114" customFormat="1" ht="11.25" customHeight="1">
      <c r="A56" s="108"/>
      <c r="B56" s="109"/>
      <c r="C56" s="110"/>
      <c r="D56" s="111"/>
      <c r="E56" s="111"/>
      <c r="F56" s="111"/>
      <c r="G56" s="112" t="s">
        <v>43</v>
      </c>
      <c r="H56" s="112" t="s">
        <v>43</v>
      </c>
      <c r="I56" s="113"/>
    </row>
    <row r="57" spans="1:11" ht="47.25" customHeight="1">
      <c r="A57" s="115" t="s">
        <v>218</v>
      </c>
      <c r="B57" s="594" t="s">
        <v>241</v>
      </c>
      <c r="C57" s="595"/>
      <c r="D57" s="595"/>
      <c r="E57" s="595"/>
      <c r="F57" s="595"/>
      <c r="G57" s="116"/>
      <c r="H57" s="117">
        <f>H58+H65</f>
        <v>7043.685</v>
      </c>
      <c r="I57" s="81"/>
      <c r="J57" s="61"/>
      <c r="K57" s="61"/>
    </row>
    <row r="58" spans="1:11" ht="33.75" customHeight="1">
      <c r="A58" s="118" t="s">
        <v>220</v>
      </c>
      <c r="B58" s="558" t="s">
        <v>221</v>
      </c>
      <c r="C58" s="559"/>
      <c r="D58" s="559"/>
      <c r="E58" s="559"/>
      <c r="F58" s="560"/>
      <c r="G58" s="157">
        <f>G59+G60+G62+G64</f>
        <v>7.21</v>
      </c>
      <c r="H58" s="159">
        <f>H59+H60+H62+H64</f>
        <v>2512.6850000000004</v>
      </c>
      <c r="I58" s="81"/>
      <c r="J58" s="61"/>
      <c r="K58" s="121"/>
    </row>
    <row r="59" spans="1:11" ht="42.75" customHeight="1">
      <c r="A59" s="160" t="s">
        <v>222</v>
      </c>
      <c r="B59" s="580" t="s">
        <v>223</v>
      </c>
      <c r="C59" s="581"/>
      <c r="D59" s="581"/>
      <c r="E59" s="581"/>
      <c r="F59" s="582"/>
      <c r="G59" s="158">
        <v>1.34</v>
      </c>
      <c r="H59" s="159">
        <f>ROUND(G59*C42,2)</f>
        <v>466.99</v>
      </c>
      <c r="I59" s="81"/>
      <c r="J59" s="61"/>
      <c r="K59" s="121"/>
    </row>
    <row r="60" spans="1:11" ht="15" customHeight="1">
      <c r="A60" s="570" t="s">
        <v>224</v>
      </c>
      <c r="B60" s="571" t="s">
        <v>225</v>
      </c>
      <c r="C60" s="572"/>
      <c r="D60" s="572"/>
      <c r="E60" s="572"/>
      <c r="F60" s="573"/>
      <c r="G60" s="568">
        <v>2.02</v>
      </c>
      <c r="H60" s="569">
        <f>ROUND(G60*C42,2)</f>
        <v>703.97</v>
      </c>
      <c r="I60" s="81"/>
      <c r="J60" s="61"/>
      <c r="K60" s="61"/>
    </row>
    <row r="61" spans="1:11" ht="39.75" customHeight="1">
      <c r="A61" s="570"/>
      <c r="B61" s="574"/>
      <c r="C61" s="575"/>
      <c r="D61" s="575"/>
      <c r="E61" s="575"/>
      <c r="F61" s="576"/>
      <c r="G61" s="568"/>
      <c r="H61" s="569"/>
      <c r="I61" s="81"/>
      <c r="J61" s="61"/>
      <c r="K61" s="61"/>
    </row>
    <row r="62" spans="1:11" ht="21" customHeight="1">
      <c r="A62" s="570" t="s">
        <v>226</v>
      </c>
      <c r="B62" s="571" t="s">
        <v>227</v>
      </c>
      <c r="C62" s="572"/>
      <c r="D62" s="572"/>
      <c r="E62" s="572"/>
      <c r="F62" s="573"/>
      <c r="G62" s="568">
        <v>1.31</v>
      </c>
      <c r="H62" s="569">
        <f>G62*C42</f>
        <v>456.535</v>
      </c>
      <c r="I62" s="81"/>
      <c r="J62" s="61"/>
      <c r="K62" s="61"/>
    </row>
    <row r="63" spans="1:11" ht="15" customHeight="1">
      <c r="A63" s="570"/>
      <c r="B63" s="574"/>
      <c r="C63" s="575"/>
      <c r="D63" s="575"/>
      <c r="E63" s="575"/>
      <c r="F63" s="576"/>
      <c r="G63" s="568"/>
      <c r="H63" s="569"/>
      <c r="I63" s="81"/>
      <c r="J63" s="61"/>
      <c r="K63" s="61"/>
    </row>
    <row r="64" spans="1:12" ht="18.75" customHeight="1">
      <c r="A64" s="160" t="s">
        <v>228</v>
      </c>
      <c r="B64" s="555" t="s">
        <v>229</v>
      </c>
      <c r="C64" s="556"/>
      <c r="D64" s="556"/>
      <c r="E64" s="556"/>
      <c r="F64" s="557"/>
      <c r="G64" s="107">
        <v>2.54</v>
      </c>
      <c r="H64" s="127">
        <f>ROUND(G64*C42,2)</f>
        <v>885.19</v>
      </c>
      <c r="I64" s="81"/>
      <c r="J64" s="61"/>
      <c r="K64" s="61"/>
      <c r="L64" s="128"/>
    </row>
    <row r="65" spans="1:12" ht="18.75" customHeight="1">
      <c r="A65" s="129" t="s">
        <v>230</v>
      </c>
      <c r="B65" s="558" t="s">
        <v>231</v>
      </c>
      <c r="C65" s="559"/>
      <c r="D65" s="559"/>
      <c r="E65" s="559"/>
      <c r="F65" s="560"/>
      <c r="G65" s="98"/>
      <c r="H65" s="98">
        <f>H67+H68</f>
        <v>4531</v>
      </c>
      <c r="I65" s="81"/>
      <c r="J65" s="61"/>
      <c r="K65" s="61"/>
      <c r="L65" s="128"/>
    </row>
    <row r="66" spans="1:11" ht="32.25" customHeight="1">
      <c r="A66" s="130"/>
      <c r="B66" s="561" t="s">
        <v>247</v>
      </c>
      <c r="C66" s="562"/>
      <c r="D66" s="562"/>
      <c r="E66" s="562"/>
      <c r="F66" s="563"/>
      <c r="G66" s="132"/>
      <c r="H66" s="133"/>
      <c r="I66" s="81"/>
      <c r="J66" s="61"/>
      <c r="K66" s="61"/>
    </row>
    <row r="67" spans="1:11" ht="18.75">
      <c r="A67" s="130"/>
      <c r="B67" s="564" t="s">
        <v>248</v>
      </c>
      <c r="C67" s="565"/>
      <c r="D67" s="565"/>
      <c r="E67" s="565"/>
      <c r="F67" s="566"/>
      <c r="G67" s="134"/>
      <c r="H67" s="135">
        <v>4531</v>
      </c>
      <c r="I67" s="81"/>
      <c r="J67" s="61"/>
      <c r="K67" s="61"/>
    </row>
    <row r="68" spans="1:11" ht="18.75" customHeight="1">
      <c r="A68" s="130"/>
      <c r="B68" s="564" t="s">
        <v>240</v>
      </c>
      <c r="C68" s="565"/>
      <c r="D68" s="565"/>
      <c r="E68" s="565"/>
      <c r="F68" s="566"/>
      <c r="G68" s="127"/>
      <c r="H68" s="136"/>
      <c r="I68" s="81"/>
      <c r="J68" s="61"/>
      <c r="K68" s="61"/>
    </row>
    <row r="69" spans="1:11" ht="18.75">
      <c r="A69" s="130"/>
      <c r="B69" s="137"/>
      <c r="C69" s="138"/>
      <c r="D69" s="138"/>
      <c r="E69" s="138"/>
      <c r="F69" s="138"/>
      <c r="G69" s="103"/>
      <c r="H69" s="103"/>
      <c r="I69" s="81"/>
      <c r="J69" s="61"/>
      <c r="K69" s="61"/>
    </row>
    <row r="70" spans="1:11" ht="18.75">
      <c r="A70" s="130"/>
      <c r="B70" s="137"/>
      <c r="C70" s="138"/>
      <c r="D70" s="138"/>
      <c r="E70" s="138"/>
      <c r="F70" s="138"/>
      <c r="G70" s="139"/>
      <c r="H70" s="81"/>
      <c r="I70" s="81"/>
      <c r="J70" s="61"/>
      <c r="K70" s="61"/>
    </row>
    <row r="71" spans="1:11" ht="18.75">
      <c r="A71" s="130"/>
      <c r="B71" s="140"/>
      <c r="C71" s="141"/>
      <c r="D71" s="141"/>
      <c r="E71" s="141"/>
      <c r="F71" s="141"/>
      <c r="G71" s="567" t="s">
        <v>46</v>
      </c>
      <c r="H71" s="552"/>
      <c r="I71" s="551" t="s">
        <v>216</v>
      </c>
      <c r="J71" s="552"/>
      <c r="K71" s="61"/>
    </row>
    <row r="72" spans="1:12" ht="18.75">
      <c r="A72" s="130"/>
      <c r="B72" s="140"/>
      <c r="C72" s="141"/>
      <c r="D72" s="141"/>
      <c r="E72" s="141"/>
      <c r="F72" s="141"/>
      <c r="G72" s="553" t="s">
        <v>43</v>
      </c>
      <c r="H72" s="554"/>
      <c r="I72" s="553" t="s">
        <v>43</v>
      </c>
      <c r="J72" s="554"/>
      <c r="K72" s="61"/>
      <c r="L72" s="62">
        <v>4513</v>
      </c>
    </row>
    <row r="73" spans="1:13" s="72" customFormat="1" ht="18.75">
      <c r="A73" s="130"/>
      <c r="B73" s="540" t="s">
        <v>235</v>
      </c>
      <c r="C73" s="541"/>
      <c r="D73" s="541"/>
      <c r="E73" s="541"/>
      <c r="F73" s="542"/>
      <c r="G73" s="543">
        <f>'11 13г'!G74:H74</f>
        <v>-398.0659999999989</v>
      </c>
      <c r="H73" s="544"/>
      <c r="I73" s="543">
        <f>'11 13г'!I74:J74</f>
        <v>8375.56</v>
      </c>
      <c r="J73" s="544"/>
      <c r="K73" s="69"/>
      <c r="L73" s="142" t="s">
        <v>236</v>
      </c>
      <c r="M73" s="142" t="s">
        <v>237</v>
      </c>
    </row>
    <row r="74" spans="1:13" s="72" customFormat="1" ht="18.75">
      <c r="A74" s="130"/>
      <c r="B74" s="540" t="s">
        <v>238</v>
      </c>
      <c r="C74" s="541"/>
      <c r="D74" s="541"/>
      <c r="E74" s="541"/>
      <c r="F74" s="542"/>
      <c r="G74" s="543">
        <f>G73+I47-H57</f>
        <v>-2320.490999999999</v>
      </c>
      <c r="H74" s="544"/>
      <c r="I74" s="545">
        <f>I73+I53</f>
        <v>8886.89</v>
      </c>
      <c r="J74" s="544"/>
      <c r="K74" s="69"/>
      <c r="L74" s="143">
        <f>G74</f>
        <v>-2320.490999999999</v>
      </c>
      <c r="M74" s="143">
        <f>I74</f>
        <v>8886.89</v>
      </c>
    </row>
    <row r="75" spans="1:11" ht="18.75">
      <c r="A75" s="82"/>
      <c r="B75" s="546"/>
      <c r="C75" s="547"/>
      <c r="D75" s="547"/>
      <c r="E75" s="547"/>
      <c r="F75" s="547"/>
      <c r="G75" s="145"/>
      <c r="H75" s="130"/>
      <c r="I75" s="81"/>
      <c r="J75" s="61"/>
      <c r="K75" s="61"/>
    </row>
    <row r="76" spans="1:11" ht="18.75">
      <c r="A76" s="81"/>
      <c r="B76" s="81"/>
      <c r="C76" s="81"/>
      <c r="D76" s="81"/>
      <c r="E76" s="81"/>
      <c r="F76" s="81"/>
      <c r="G76" s="84"/>
      <c r="H76" s="103"/>
      <c r="I76" s="81"/>
      <c r="J76" s="61"/>
      <c r="K76" s="61"/>
    </row>
    <row r="77" spans="1:17" ht="18.75">
      <c r="A77" s="81"/>
      <c r="B77" s="61"/>
      <c r="C77" s="61"/>
      <c r="D77" s="61"/>
      <c r="E77" s="61"/>
      <c r="F77" s="61"/>
      <c r="G77" s="146"/>
      <c r="H77" s="147"/>
      <c r="I77" s="81"/>
      <c r="J77" s="61"/>
      <c r="K77" s="61"/>
      <c r="M77" s="548" t="s">
        <v>216</v>
      </c>
      <c r="N77" s="549"/>
      <c r="O77" s="549"/>
      <c r="P77" s="549"/>
      <c r="Q77" s="550"/>
    </row>
    <row r="78" spans="1:17" ht="18.75">
      <c r="A78" s="81"/>
      <c r="B78" s="61"/>
      <c r="C78" s="61"/>
      <c r="D78" s="61"/>
      <c r="E78" s="61"/>
      <c r="F78" s="61"/>
      <c r="G78" s="81"/>
      <c r="H78" s="103"/>
      <c r="I78" s="81"/>
      <c r="J78" s="61"/>
      <c r="K78" s="61"/>
      <c r="M78" s="148" t="s">
        <v>162</v>
      </c>
      <c r="N78" s="149" t="s">
        <v>164</v>
      </c>
      <c r="O78" s="148" t="s">
        <v>2</v>
      </c>
      <c r="P78" s="148" t="s">
        <v>3</v>
      </c>
      <c r="Q78" s="150" t="s">
        <v>163</v>
      </c>
    </row>
    <row r="79" spans="1:17" ht="18.75">
      <c r="A79" s="81"/>
      <c r="B79" s="61"/>
      <c r="C79" s="61"/>
      <c r="D79" s="61"/>
      <c r="E79" s="61"/>
      <c r="F79" s="61"/>
      <c r="G79" s="81"/>
      <c r="H79" s="81"/>
      <c r="I79" s="81"/>
      <c r="J79" s="61"/>
      <c r="K79" s="61"/>
      <c r="M79" s="151" t="s">
        <v>161</v>
      </c>
      <c r="N79" s="152">
        <v>353.58</v>
      </c>
      <c r="O79" s="152">
        <v>391.96</v>
      </c>
      <c r="P79" s="152">
        <v>335.41</v>
      </c>
      <c r="Q79" s="152">
        <v>410.13</v>
      </c>
    </row>
    <row r="80" spans="1:17" ht="18.75">
      <c r="A80" s="81"/>
      <c r="B80" s="61"/>
      <c r="C80" s="61"/>
      <c r="D80" s="61"/>
      <c r="E80" s="61"/>
      <c r="F80" s="61"/>
      <c r="G80" s="81"/>
      <c r="H80" s="81"/>
      <c r="I80" s="81"/>
      <c r="J80" s="61"/>
      <c r="K80" s="61"/>
      <c r="M80" s="151" t="s">
        <v>170</v>
      </c>
      <c r="N80" s="152">
        <v>410.13</v>
      </c>
      <c r="O80" s="152">
        <v>391.96</v>
      </c>
      <c r="P80" s="152">
        <v>334.67</v>
      </c>
      <c r="Q80" s="152">
        <v>467.41</v>
      </c>
    </row>
    <row r="81" spans="1:17" ht="18.75">
      <c r="A81" s="81"/>
      <c r="B81" s="61"/>
      <c r="C81" s="61"/>
      <c r="D81" s="61"/>
      <c r="E81" s="61"/>
      <c r="F81" s="61"/>
      <c r="G81" s="81"/>
      <c r="H81" s="81"/>
      <c r="I81" s="81"/>
      <c r="J81" s="61"/>
      <c r="K81" s="61"/>
      <c r="M81" s="151" t="s">
        <v>174</v>
      </c>
      <c r="N81" s="152">
        <v>467.41</v>
      </c>
      <c r="O81" s="152">
        <v>391.95</v>
      </c>
      <c r="P81" s="152">
        <v>451.08</v>
      </c>
      <c r="Q81" s="152">
        <f>O81-P81+N81</f>
        <v>408.28000000000003</v>
      </c>
    </row>
    <row r="82" spans="1:17" ht="18" customHeight="1">
      <c r="A82" s="61"/>
      <c r="B82" s="61"/>
      <c r="C82" s="61"/>
      <c r="D82" s="61"/>
      <c r="E82" s="61"/>
      <c r="F82" s="61"/>
      <c r="G82" s="81"/>
      <c r="H82" s="81"/>
      <c r="I82" s="81"/>
      <c r="J82" s="61"/>
      <c r="K82" s="61"/>
      <c r="M82" s="151" t="s">
        <v>176</v>
      </c>
      <c r="N82" s="152">
        <v>408.28</v>
      </c>
      <c r="O82" s="152">
        <v>391.95</v>
      </c>
      <c r="P82" s="152">
        <v>393.08</v>
      </c>
      <c r="Q82" s="152">
        <v>407.15</v>
      </c>
    </row>
    <row r="83" spans="1:17" ht="18.75" hidden="1">
      <c r="A83" s="81"/>
      <c r="B83" s="61"/>
      <c r="C83" s="61"/>
      <c r="D83" s="61"/>
      <c r="E83" s="61"/>
      <c r="F83" s="61"/>
      <c r="G83" s="81"/>
      <c r="H83" s="81"/>
      <c r="I83" s="81"/>
      <c r="J83" s="61"/>
      <c r="K83" s="61"/>
      <c r="M83" s="151" t="s">
        <v>183</v>
      </c>
      <c r="N83" s="152">
        <v>407.15</v>
      </c>
      <c r="O83" s="152">
        <v>391.95</v>
      </c>
      <c r="P83" s="152">
        <v>263.55</v>
      </c>
      <c r="Q83" s="152">
        <v>535.55</v>
      </c>
    </row>
    <row r="84" spans="1:17" ht="18.75" hidden="1">
      <c r="A84" s="81"/>
      <c r="B84" s="61"/>
      <c r="C84" s="61"/>
      <c r="D84" s="61"/>
      <c r="E84" s="61"/>
      <c r="F84" s="61"/>
      <c r="G84" s="81"/>
      <c r="H84" s="81"/>
      <c r="I84" s="81"/>
      <c r="J84" s="61"/>
      <c r="K84" s="61"/>
      <c r="M84" s="151" t="s">
        <v>186</v>
      </c>
      <c r="N84" s="152">
        <v>535.55</v>
      </c>
      <c r="O84" s="152">
        <v>391.95</v>
      </c>
      <c r="P84" s="152">
        <v>263.59</v>
      </c>
      <c r="Q84" s="152">
        <v>663.91</v>
      </c>
    </row>
    <row r="85" spans="1:17" ht="18.75" hidden="1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M85" s="153" t="s">
        <v>189</v>
      </c>
      <c r="N85" s="152">
        <f>Q84</f>
        <v>663.91</v>
      </c>
      <c r="O85" s="154">
        <v>391.95</v>
      </c>
      <c r="P85" s="154">
        <v>263.18</v>
      </c>
      <c r="Q85" s="152">
        <f>N85+O85-P85</f>
        <v>792.6799999999998</v>
      </c>
    </row>
    <row r="86" spans="1:11" ht="18.75" hidden="1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</row>
    <row r="87" spans="1:11" ht="18.75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</row>
    <row r="88" spans="1:11" ht="18.75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</row>
    <row r="89" spans="1:11" ht="18.75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</row>
    <row r="90" spans="1:8" s="61" customFormat="1" ht="18.75">
      <c r="A90" s="61" t="s">
        <v>55</v>
      </c>
      <c r="H90" s="61" t="s">
        <v>54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35">
    <mergeCell ref="C14:D15"/>
    <mergeCell ref="A35:K36"/>
    <mergeCell ref="B47:F47"/>
    <mergeCell ref="B48:F48"/>
    <mergeCell ref="B49:F49"/>
    <mergeCell ref="B50:F50"/>
    <mergeCell ref="B53:F53"/>
    <mergeCell ref="B57:F57"/>
    <mergeCell ref="B58:F58"/>
    <mergeCell ref="B59:F59"/>
    <mergeCell ref="A60:A61"/>
    <mergeCell ref="B60:F61"/>
    <mergeCell ref="G60:G61"/>
    <mergeCell ref="H60:H61"/>
    <mergeCell ref="A62:A63"/>
    <mergeCell ref="B62:F63"/>
    <mergeCell ref="G62:G63"/>
    <mergeCell ref="H62:H63"/>
    <mergeCell ref="I73:J73"/>
    <mergeCell ref="B64:F64"/>
    <mergeCell ref="B65:F65"/>
    <mergeCell ref="B66:F66"/>
    <mergeCell ref="B67:F67"/>
    <mergeCell ref="B68:F68"/>
    <mergeCell ref="G71:H71"/>
    <mergeCell ref="B74:F74"/>
    <mergeCell ref="G74:H74"/>
    <mergeCell ref="I74:J74"/>
    <mergeCell ref="B75:F75"/>
    <mergeCell ref="M77:Q77"/>
    <mergeCell ref="I71:J71"/>
    <mergeCell ref="G72:H72"/>
    <mergeCell ref="I72:J72"/>
    <mergeCell ref="B73:F73"/>
    <mergeCell ref="G73:H73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71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90"/>
  <sheetViews>
    <sheetView view="pageBreakPreview" zoomScale="80" zoomScaleSheetLayoutView="80" zoomScalePageLayoutView="0" workbookViewId="0" topLeftCell="A45">
      <selection activeCell="O36" sqref="O36"/>
    </sheetView>
  </sheetViews>
  <sheetFormatPr defaultColWidth="9.140625" defaultRowHeight="15" outlineLevelCol="1"/>
  <cols>
    <col min="1" max="1" width="9.00390625" style="155" customWidth="1"/>
    <col min="2" max="2" width="12.140625" style="62" customWidth="1"/>
    <col min="3" max="3" width="11.140625" style="62" customWidth="1"/>
    <col min="4" max="4" width="10.57421875" style="62" customWidth="1"/>
    <col min="5" max="5" width="10.28125" style="62" customWidth="1"/>
    <col min="6" max="6" width="6.28125" style="62" customWidth="1"/>
    <col min="7" max="8" width="13.28125" style="62" customWidth="1"/>
    <col min="9" max="9" width="12.57421875" style="62" customWidth="1"/>
    <col min="10" max="10" width="14.00390625" style="62" customWidth="1"/>
    <col min="11" max="11" width="18.421875" style="62" customWidth="1"/>
    <col min="12" max="12" width="13.421875" style="62" hidden="1" customWidth="1" outlineLevel="1"/>
    <col min="13" max="13" width="9.7109375" style="62" hidden="1" customWidth="1" outlineLevel="1"/>
    <col min="14" max="14" width="10.00390625" style="62" hidden="1" customWidth="1" outlineLevel="1"/>
    <col min="15" max="15" width="11.421875" style="62" hidden="1" customWidth="1" outlineLevel="1"/>
    <col min="16" max="16" width="10.28125" style="62" hidden="1" customWidth="1" outlineLevel="1"/>
    <col min="17" max="17" width="10.00390625" style="62" hidden="1" customWidth="1" outlineLevel="1"/>
    <col min="18" max="20" width="9.140625" style="62" hidden="1" customWidth="1" outlineLevel="1"/>
    <col min="21" max="21" width="9.140625" style="62" customWidth="1" collapsed="1"/>
    <col min="22" max="22" width="10.7109375" style="62" customWidth="1"/>
    <col min="23" max="23" width="9.421875" style="62" bestFit="1" customWidth="1"/>
    <col min="24" max="24" width="11.28125" style="62" bestFit="1" customWidth="1"/>
    <col min="25" max="25" width="10.00390625" style="62" bestFit="1" customWidth="1"/>
    <col min="26" max="26" width="9.28125" style="62" bestFit="1" customWidth="1"/>
    <col min="27" max="29" width="9.140625" style="62" customWidth="1"/>
    <col min="30" max="30" width="12.8515625" style="62" customWidth="1"/>
    <col min="31" max="31" width="10.7109375" style="62" customWidth="1"/>
    <col min="32" max="16384" width="9.140625" style="62" customWidth="1"/>
  </cols>
  <sheetData>
    <row r="1" spans="1:11" ht="12.75" customHeight="1" hidden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8.75" hidden="1">
      <c r="A2" s="61"/>
      <c r="B2" s="63" t="s">
        <v>56</v>
      </c>
      <c r="C2" s="63"/>
      <c r="D2" s="63" t="s">
        <v>187</v>
      </c>
      <c r="E2" s="63"/>
      <c r="F2" s="63" t="s">
        <v>0</v>
      </c>
      <c r="G2" s="63"/>
      <c r="H2" s="63"/>
      <c r="I2" s="61"/>
      <c r="J2" s="61"/>
      <c r="K2" s="61"/>
    </row>
    <row r="3" spans="1:11" ht="18.75" hidden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.5" customHeight="1" hidden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18.75" hidden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8.75" hidden="1">
      <c r="A6" s="61"/>
      <c r="B6" s="64"/>
      <c r="C6" s="65" t="s">
        <v>1</v>
      </c>
      <c r="D6" s="65" t="s">
        <v>2</v>
      </c>
      <c r="E6" s="65"/>
      <c r="F6" s="65" t="s">
        <v>3</v>
      </c>
      <c r="G6" s="65" t="s">
        <v>4</v>
      </c>
      <c r="H6" s="65" t="s">
        <v>5</v>
      </c>
      <c r="I6" s="65" t="s">
        <v>6</v>
      </c>
      <c r="J6" s="65"/>
      <c r="K6" s="66"/>
    </row>
    <row r="7" spans="1:11" ht="18.75" hidden="1">
      <c r="A7" s="61"/>
      <c r="B7" s="64"/>
      <c r="C7" s="65" t="s">
        <v>7</v>
      </c>
      <c r="D7" s="65"/>
      <c r="E7" s="65"/>
      <c r="F7" s="65"/>
      <c r="G7" s="65" t="s">
        <v>8</v>
      </c>
      <c r="H7" s="65" t="s">
        <v>9</v>
      </c>
      <c r="I7" s="65" t="s">
        <v>10</v>
      </c>
      <c r="J7" s="65"/>
      <c r="K7" s="66"/>
    </row>
    <row r="8" spans="1:11" ht="18.75" hidden="1">
      <c r="A8" s="61"/>
      <c r="B8" s="64" t="s">
        <v>96</v>
      </c>
      <c r="C8" s="67">
        <v>48.28</v>
      </c>
      <c r="D8" s="67">
        <v>0</v>
      </c>
      <c r="E8" s="67"/>
      <c r="F8" s="68"/>
      <c r="G8" s="64"/>
      <c r="H8" s="67">
        <v>0</v>
      </c>
      <c r="I8" s="68">
        <v>48.28</v>
      </c>
      <c r="J8" s="64"/>
      <c r="K8" s="69"/>
    </row>
    <row r="9" spans="1:11" ht="18.75" hidden="1">
      <c r="A9" s="61"/>
      <c r="B9" s="64" t="s">
        <v>12</v>
      </c>
      <c r="C9" s="67">
        <v>4790.06</v>
      </c>
      <c r="D9" s="67">
        <v>3707.55</v>
      </c>
      <c r="E9" s="67"/>
      <c r="F9" s="68">
        <v>2795.32</v>
      </c>
      <c r="G9" s="64"/>
      <c r="H9" s="67">
        <v>2795.32</v>
      </c>
      <c r="I9" s="68">
        <v>5702.29</v>
      </c>
      <c r="J9" s="64"/>
      <c r="K9" s="69"/>
    </row>
    <row r="10" spans="1:11" ht="18.75" hidden="1">
      <c r="A10" s="61"/>
      <c r="B10" s="64" t="s">
        <v>13</v>
      </c>
      <c r="C10" s="64"/>
      <c r="D10" s="67">
        <f>SUM(D8:D9)</f>
        <v>3707.55</v>
      </c>
      <c r="E10" s="67"/>
      <c r="F10" s="64"/>
      <c r="G10" s="64"/>
      <c r="H10" s="67">
        <f>SUM(H8:H9)</f>
        <v>2795.32</v>
      </c>
      <c r="I10" s="64"/>
      <c r="J10" s="64"/>
      <c r="K10" s="69"/>
    </row>
    <row r="11" spans="1:11" ht="18.75" hidden="1">
      <c r="A11" s="61"/>
      <c r="B11" s="61" t="s">
        <v>14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ht="7.5" customHeight="1" hidden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8.25" customHeight="1" hidden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</row>
    <row r="14" spans="1:17" ht="18.75" hidden="1">
      <c r="A14" s="61"/>
      <c r="B14" s="70" t="s">
        <v>162</v>
      </c>
      <c r="C14" s="583" t="s">
        <v>180</v>
      </c>
      <c r="D14" s="584"/>
      <c r="E14" s="170"/>
      <c r="F14" s="65"/>
      <c r="G14" s="65"/>
      <c r="H14" s="65"/>
      <c r="I14" s="65" t="s">
        <v>16</v>
      </c>
      <c r="J14" s="69"/>
      <c r="K14" s="69"/>
      <c r="L14" s="72"/>
      <c r="M14" s="72"/>
      <c r="N14" s="72"/>
      <c r="O14" s="72"/>
      <c r="P14" s="72"/>
      <c r="Q14" s="72"/>
    </row>
    <row r="15" spans="1:17" ht="14.25" customHeight="1" hidden="1">
      <c r="A15" s="61"/>
      <c r="B15" s="73"/>
      <c r="C15" s="585"/>
      <c r="D15" s="586"/>
      <c r="E15" s="171"/>
      <c r="F15" s="65"/>
      <c r="G15" s="65"/>
      <c r="H15" s="65" t="s">
        <v>181</v>
      </c>
      <c r="I15" s="65"/>
      <c r="J15" s="69"/>
      <c r="K15" s="69"/>
      <c r="L15" s="72"/>
      <c r="M15" s="72"/>
      <c r="N15" s="72"/>
      <c r="O15" s="72"/>
      <c r="P15" s="72"/>
      <c r="Q15" s="72"/>
    </row>
    <row r="16" spans="1:17" ht="3.75" customHeight="1" hidden="1">
      <c r="A16" s="61"/>
      <c r="B16" s="75"/>
      <c r="C16" s="64"/>
      <c r="D16" s="64"/>
      <c r="E16" s="64"/>
      <c r="F16" s="64"/>
      <c r="G16" s="64"/>
      <c r="H16" s="64"/>
      <c r="I16" s="64"/>
      <c r="J16" s="69"/>
      <c r="K16" s="69"/>
      <c r="L16" s="72"/>
      <c r="M16" s="72"/>
      <c r="N16" s="72"/>
      <c r="O16" s="72"/>
      <c r="P16" s="72"/>
      <c r="Q16" s="72"/>
    </row>
    <row r="17" spans="1:17" ht="13.5" customHeight="1" hidden="1">
      <c r="A17" s="61"/>
      <c r="B17" s="64"/>
      <c r="C17" s="64"/>
      <c r="D17" s="64"/>
      <c r="E17" s="64"/>
      <c r="F17" s="64"/>
      <c r="G17" s="64"/>
      <c r="H17" s="64"/>
      <c r="I17" s="64"/>
      <c r="J17" s="69"/>
      <c r="K17" s="69"/>
      <c r="L17" s="72"/>
      <c r="M17" s="72"/>
      <c r="N17" s="72"/>
      <c r="O17" s="72"/>
      <c r="P17" s="72"/>
      <c r="Q17" s="72"/>
    </row>
    <row r="18" spans="1:17" ht="0.75" customHeight="1" hidden="1">
      <c r="A18" s="61"/>
      <c r="B18" s="64"/>
      <c r="C18" s="64"/>
      <c r="D18" s="64"/>
      <c r="E18" s="64"/>
      <c r="F18" s="64"/>
      <c r="G18" s="64"/>
      <c r="H18" s="64"/>
      <c r="I18" s="64"/>
      <c r="J18" s="69"/>
      <c r="K18" s="69"/>
      <c r="L18" s="72"/>
      <c r="M18" s="72"/>
      <c r="N18" s="72"/>
      <c r="O18" s="72"/>
      <c r="P18" s="72"/>
      <c r="Q18" s="72"/>
    </row>
    <row r="19" spans="1:17" ht="14.25" customHeight="1" hidden="1" thickBot="1">
      <c r="A19" s="61"/>
      <c r="B19" s="64"/>
      <c r="C19" s="64"/>
      <c r="D19" s="64"/>
      <c r="E19" s="64"/>
      <c r="F19" s="64"/>
      <c r="G19" s="64"/>
      <c r="H19" s="64"/>
      <c r="I19" s="64"/>
      <c r="J19" s="69"/>
      <c r="K19" s="69"/>
      <c r="L19" s="72"/>
      <c r="M19" s="72"/>
      <c r="N19" s="72"/>
      <c r="O19" s="72"/>
      <c r="P19" s="72"/>
      <c r="Q19" s="72"/>
    </row>
    <row r="20" spans="1:17" ht="0.75" customHeight="1" hidden="1">
      <c r="A20" s="61"/>
      <c r="B20" s="64"/>
      <c r="C20" s="64"/>
      <c r="D20" s="64"/>
      <c r="E20" s="64"/>
      <c r="F20" s="64"/>
      <c r="G20" s="64"/>
      <c r="H20" s="64"/>
      <c r="I20" s="64"/>
      <c r="J20" s="69"/>
      <c r="K20" s="69"/>
      <c r="L20" s="72"/>
      <c r="M20" s="72"/>
      <c r="N20" s="72"/>
      <c r="O20" s="72"/>
      <c r="P20" s="72"/>
      <c r="Q20" s="72"/>
    </row>
    <row r="21" spans="1:17" ht="19.5" hidden="1" thickBot="1">
      <c r="A21" s="61"/>
      <c r="B21" s="64"/>
      <c r="C21" s="64"/>
      <c r="D21" s="64"/>
      <c r="E21" s="64"/>
      <c r="F21" s="64"/>
      <c r="G21" s="76" t="s">
        <v>130</v>
      </c>
      <c r="H21" s="77" t="s">
        <v>131</v>
      </c>
      <c r="I21" s="64"/>
      <c r="J21" s="69"/>
      <c r="K21" s="69"/>
      <c r="L21" s="72"/>
      <c r="M21" s="72"/>
      <c r="N21" s="72"/>
      <c r="O21" s="72"/>
      <c r="P21" s="72"/>
      <c r="Q21" s="72"/>
    </row>
    <row r="22" spans="1:17" ht="18.75" hidden="1">
      <c r="A22" s="61"/>
      <c r="B22" s="78" t="s">
        <v>121</v>
      </c>
      <c r="C22" s="78"/>
      <c r="D22" s="78"/>
      <c r="E22" s="78"/>
      <c r="F22" s="67"/>
      <c r="G22" s="64">
        <v>347.8</v>
      </c>
      <c r="H22" s="64">
        <v>7.55</v>
      </c>
      <c r="I22" s="68">
        <f>G22*H22</f>
        <v>2625.89</v>
      </c>
      <c r="J22" s="69"/>
      <c r="K22" s="69"/>
      <c r="L22" s="72"/>
      <c r="M22" s="72"/>
      <c r="N22" s="72"/>
      <c r="O22" s="72"/>
      <c r="P22" s="72"/>
      <c r="Q22" s="72"/>
    </row>
    <row r="23" spans="1:17" ht="18.75" hidden="1">
      <c r="A23" s="61"/>
      <c r="B23" s="78" t="s">
        <v>122</v>
      </c>
      <c r="C23" s="78"/>
      <c r="D23" s="78"/>
      <c r="E23" s="78"/>
      <c r="F23" s="64"/>
      <c r="G23" s="64"/>
      <c r="H23" s="64"/>
      <c r="I23" s="64"/>
      <c r="J23" s="69"/>
      <c r="K23" s="69"/>
      <c r="L23" s="72"/>
      <c r="M23" s="72"/>
      <c r="N23" s="72"/>
      <c r="O23" s="72"/>
      <c r="P23" s="72"/>
      <c r="Q23" s="72"/>
    </row>
    <row r="24" spans="1:17" ht="2.25" customHeight="1" hidden="1">
      <c r="A24" s="61"/>
      <c r="B24" s="78" t="s">
        <v>123</v>
      </c>
      <c r="C24" s="78" t="s">
        <v>124</v>
      </c>
      <c r="D24" s="78"/>
      <c r="E24" s="78"/>
      <c r="F24" s="64"/>
      <c r="G24" s="64"/>
      <c r="H24" s="64"/>
      <c r="I24" s="64"/>
      <c r="J24" s="69"/>
      <c r="K24" s="69"/>
      <c r="L24" s="72"/>
      <c r="M24" s="72"/>
      <c r="N24" s="72"/>
      <c r="O24" s="72"/>
      <c r="P24" s="72"/>
      <c r="Q24" s="72"/>
    </row>
    <row r="25" spans="1:17" ht="14.25" customHeight="1" hidden="1">
      <c r="A25" s="61"/>
      <c r="B25" s="78" t="s">
        <v>125</v>
      </c>
      <c r="C25" s="78"/>
      <c r="D25" s="78"/>
      <c r="E25" s="78"/>
      <c r="F25" s="64"/>
      <c r="G25" s="64"/>
      <c r="H25" s="64"/>
      <c r="I25" s="64"/>
      <c r="J25" s="69"/>
      <c r="K25" s="69"/>
      <c r="L25" s="72"/>
      <c r="M25" s="72"/>
      <c r="N25" s="72"/>
      <c r="O25" s="72"/>
      <c r="P25" s="72"/>
      <c r="Q25" s="72"/>
    </row>
    <row r="26" spans="1:17" ht="18.75" hidden="1">
      <c r="A26" s="61"/>
      <c r="B26" s="64"/>
      <c r="C26" s="64"/>
      <c r="D26" s="64"/>
      <c r="E26" s="64"/>
      <c r="F26" s="64"/>
      <c r="G26" s="64"/>
      <c r="H26" s="64"/>
      <c r="I26" s="64"/>
      <c r="J26" s="69"/>
      <c r="K26" s="69"/>
      <c r="L26" s="72"/>
      <c r="M26" s="72"/>
      <c r="N26" s="72"/>
      <c r="O26" s="72"/>
      <c r="P26" s="72"/>
      <c r="Q26" s="72"/>
    </row>
    <row r="27" spans="1:17" ht="0.75" customHeight="1" hidden="1">
      <c r="A27" s="61"/>
      <c r="B27" s="64"/>
      <c r="C27" s="64"/>
      <c r="D27" s="64"/>
      <c r="E27" s="64"/>
      <c r="F27" s="64"/>
      <c r="G27" s="64"/>
      <c r="H27" s="64"/>
      <c r="I27" s="64"/>
      <c r="J27" s="69"/>
      <c r="K27" s="69"/>
      <c r="L27" s="72"/>
      <c r="M27" s="72"/>
      <c r="N27" s="72"/>
      <c r="O27" s="72"/>
      <c r="P27" s="72"/>
      <c r="Q27" s="72"/>
    </row>
    <row r="28" spans="1:17" ht="3.75" customHeight="1" hidden="1">
      <c r="A28" s="61"/>
      <c r="B28" s="64"/>
      <c r="C28" s="64"/>
      <c r="D28" s="64"/>
      <c r="E28" s="64"/>
      <c r="F28" s="64"/>
      <c r="G28" s="64"/>
      <c r="H28" s="64"/>
      <c r="I28" s="64"/>
      <c r="J28" s="69"/>
      <c r="K28" s="69"/>
      <c r="L28" s="72"/>
      <c r="M28" s="72"/>
      <c r="N28" s="72"/>
      <c r="O28" s="72"/>
      <c r="P28" s="72"/>
      <c r="Q28" s="72"/>
    </row>
    <row r="29" spans="1:17" ht="18.75" hidden="1">
      <c r="A29" s="61"/>
      <c r="B29" s="64"/>
      <c r="C29" s="64"/>
      <c r="D29" s="64"/>
      <c r="E29" s="64"/>
      <c r="F29" s="64"/>
      <c r="G29" s="64"/>
      <c r="H29" s="64"/>
      <c r="I29" s="64"/>
      <c r="J29" s="69"/>
      <c r="K29" s="69"/>
      <c r="L29" s="72"/>
      <c r="M29" s="72"/>
      <c r="N29" s="72"/>
      <c r="O29" s="72"/>
      <c r="P29" s="72"/>
      <c r="Q29" s="72"/>
    </row>
    <row r="30" spans="1:17" ht="0.75" customHeight="1" hidden="1">
      <c r="A30" s="61"/>
      <c r="B30" s="64"/>
      <c r="C30" s="64"/>
      <c r="D30" s="64"/>
      <c r="E30" s="64"/>
      <c r="F30" s="64"/>
      <c r="G30" s="64"/>
      <c r="H30" s="64"/>
      <c r="I30" s="64"/>
      <c r="J30" s="69"/>
      <c r="K30" s="69"/>
      <c r="L30" s="72"/>
      <c r="M30" s="72"/>
      <c r="N30" s="72"/>
      <c r="O30" s="72"/>
      <c r="P30" s="72"/>
      <c r="Q30" s="72"/>
    </row>
    <row r="31" spans="1:17" ht="18.75" hidden="1">
      <c r="A31" s="61"/>
      <c r="B31" s="64"/>
      <c r="C31" s="64"/>
      <c r="D31" s="64"/>
      <c r="E31" s="64"/>
      <c r="F31" s="64"/>
      <c r="G31" s="64"/>
      <c r="H31" s="64"/>
      <c r="I31" s="64"/>
      <c r="J31" s="69"/>
      <c r="K31" s="69"/>
      <c r="L31" s="72"/>
      <c r="M31" s="72"/>
      <c r="N31" s="72"/>
      <c r="O31" s="72"/>
      <c r="P31" s="72"/>
      <c r="Q31" s="72"/>
    </row>
    <row r="32" spans="1:17" ht="18.75" hidden="1">
      <c r="A32" s="61"/>
      <c r="B32" s="64"/>
      <c r="C32" s="64"/>
      <c r="D32" s="64"/>
      <c r="E32" s="64"/>
      <c r="F32" s="64"/>
      <c r="G32" s="64"/>
      <c r="H32" s="64"/>
      <c r="I32" s="64"/>
      <c r="J32" s="69"/>
      <c r="K32" s="69"/>
      <c r="L32" s="72"/>
      <c r="M32" s="72"/>
      <c r="N32" s="72"/>
      <c r="O32" s="72"/>
      <c r="P32" s="72"/>
      <c r="Q32" s="72"/>
    </row>
    <row r="33" spans="1:17" ht="18.75" hidden="1">
      <c r="A33" s="61"/>
      <c r="B33" s="64"/>
      <c r="C33" s="64"/>
      <c r="D33" s="64"/>
      <c r="E33" s="64"/>
      <c r="F33" s="64"/>
      <c r="G33" s="65"/>
      <c r="H33" s="65"/>
      <c r="I33" s="79"/>
      <c r="J33" s="69"/>
      <c r="K33" s="69"/>
      <c r="L33" s="72"/>
      <c r="M33" s="72"/>
      <c r="N33" s="72"/>
      <c r="O33" s="72"/>
      <c r="P33" s="72"/>
      <c r="Q33" s="72"/>
    </row>
    <row r="34" spans="1:17" ht="18.75" hidden="1">
      <c r="A34" s="61"/>
      <c r="B34" s="64"/>
      <c r="C34" s="64"/>
      <c r="D34" s="64"/>
      <c r="E34" s="64"/>
      <c r="F34" s="64"/>
      <c r="G34" s="64"/>
      <c r="H34" s="64" t="s">
        <v>24</v>
      </c>
      <c r="I34" s="80">
        <f>SUM(I17:I33)</f>
        <v>2625.89</v>
      </c>
      <c r="J34" s="69"/>
      <c r="K34" s="69"/>
      <c r="L34" s="72"/>
      <c r="M34" s="72"/>
      <c r="N34" s="72"/>
      <c r="O34" s="72"/>
      <c r="P34" s="72"/>
      <c r="Q34" s="72"/>
    </row>
    <row r="35" spans="1:11" ht="15">
      <c r="A35" s="587" t="s">
        <v>199</v>
      </c>
      <c r="B35" s="587"/>
      <c r="C35" s="587"/>
      <c r="D35" s="587"/>
      <c r="E35" s="587"/>
      <c r="F35" s="587"/>
      <c r="G35" s="587"/>
      <c r="H35" s="587"/>
      <c r="I35" s="587"/>
      <c r="J35" s="587"/>
      <c r="K35" s="587"/>
    </row>
    <row r="36" spans="1:11" ht="15">
      <c r="A36" s="587"/>
      <c r="B36" s="587"/>
      <c r="C36" s="587"/>
      <c r="D36" s="587"/>
      <c r="E36" s="587"/>
      <c r="F36" s="587"/>
      <c r="G36" s="587"/>
      <c r="H36" s="587"/>
      <c r="I36" s="587"/>
      <c r="J36" s="587"/>
      <c r="K36" s="587"/>
    </row>
    <row r="37" spans="1:11" ht="18.75" hidden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</row>
    <row r="38" spans="1:11" ht="18.75" hidden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</row>
    <row r="39" spans="1:11" ht="18.75">
      <c r="A39" s="81"/>
      <c r="B39" s="82"/>
      <c r="C39" s="82"/>
      <c r="D39" s="82"/>
      <c r="E39" s="82"/>
      <c r="F39" s="82"/>
      <c r="G39" s="82"/>
      <c r="H39" s="81"/>
      <c r="I39" s="81"/>
      <c r="J39" s="61"/>
      <c r="K39" s="61"/>
    </row>
    <row r="40" spans="1:27" ht="18.75">
      <c r="A40" s="81"/>
      <c r="B40" s="83" t="s">
        <v>200</v>
      </c>
      <c r="C40" s="82"/>
      <c r="D40" s="82"/>
      <c r="E40" s="82"/>
      <c r="F40" s="82"/>
      <c r="G40" s="81"/>
      <c r="H40" s="82"/>
      <c r="I40" s="81"/>
      <c r="J40" s="61"/>
      <c r="K40" s="61"/>
      <c r="V40" s="172" t="s">
        <v>256</v>
      </c>
      <c r="W40" s="173" t="s">
        <v>252</v>
      </c>
      <c r="X40" s="173" t="s">
        <v>268</v>
      </c>
      <c r="Y40" s="173" t="s">
        <v>9</v>
      </c>
      <c r="Z40" s="173" t="s">
        <v>253</v>
      </c>
      <c r="AA40" s="173" t="s">
        <v>254</v>
      </c>
    </row>
    <row r="41" spans="1:27" ht="18.75">
      <c r="A41" s="81"/>
      <c r="B41" s="82" t="s">
        <v>201</v>
      </c>
      <c r="C41" s="81" t="s">
        <v>202</v>
      </c>
      <c r="D41" s="81"/>
      <c r="E41" s="81"/>
      <c r="F41" s="82"/>
      <c r="G41" s="81"/>
      <c r="H41" s="82"/>
      <c r="I41" s="81"/>
      <c r="J41" s="61"/>
      <c r="K41" s="61"/>
      <c r="V41" s="174" t="s">
        <v>255</v>
      </c>
      <c r="W41" s="107">
        <f>G53</f>
        <v>917.06</v>
      </c>
      <c r="X41" s="107">
        <f>H53</f>
        <v>466.35</v>
      </c>
      <c r="Y41" s="107">
        <f>I53</f>
        <v>463.39</v>
      </c>
      <c r="Z41" s="107">
        <f>J53</f>
        <v>920.0199999999999</v>
      </c>
      <c r="AA41" s="107">
        <f>K53</f>
        <v>0</v>
      </c>
    </row>
    <row r="42" spans="1:27" ht="18.75" customHeight="1">
      <c r="A42" s="81"/>
      <c r="B42" s="82" t="s">
        <v>203</v>
      </c>
      <c r="C42" s="84">
        <v>348.5</v>
      </c>
      <c r="D42" s="81" t="s">
        <v>204</v>
      </c>
      <c r="E42" s="81"/>
      <c r="F42" s="82"/>
      <c r="G42" s="81"/>
      <c r="H42" s="82"/>
      <c r="I42" s="81"/>
      <c r="J42" s="61"/>
      <c r="K42" s="61"/>
      <c r="V42" s="174" t="s">
        <v>257</v>
      </c>
      <c r="W42" s="154"/>
      <c r="X42" s="154"/>
      <c r="Y42" s="154"/>
      <c r="Z42" s="154"/>
      <c r="AA42" s="154"/>
    </row>
    <row r="43" spans="1:27" ht="18" customHeight="1">
      <c r="A43" s="81"/>
      <c r="B43" s="82" t="s">
        <v>205</v>
      </c>
      <c r="C43" s="85" t="s">
        <v>250</v>
      </c>
      <c r="D43" s="81" t="s">
        <v>251</v>
      </c>
      <c r="E43" s="81"/>
      <c r="F43" s="81"/>
      <c r="G43" s="82"/>
      <c r="H43" s="82"/>
      <c r="I43" s="81"/>
      <c r="J43" s="61"/>
      <c r="K43" s="61"/>
      <c r="V43" s="174" t="s">
        <v>258</v>
      </c>
      <c r="W43" s="154"/>
      <c r="X43" s="154"/>
      <c r="Y43" s="154"/>
      <c r="Z43" s="154"/>
      <c r="AA43" s="154"/>
    </row>
    <row r="44" spans="1:27" ht="69.75" customHeight="1">
      <c r="A44" s="81"/>
      <c r="B44" s="82"/>
      <c r="C44" s="85"/>
      <c r="D44" s="81"/>
      <c r="E44" s="81"/>
      <c r="F44" s="81"/>
      <c r="G44" s="82"/>
      <c r="H44" s="82"/>
      <c r="I44" s="81"/>
      <c r="J44" s="61"/>
      <c r="K44" s="61"/>
      <c r="V44" s="174" t="s">
        <v>259</v>
      </c>
      <c r="W44" s="175"/>
      <c r="X44" s="175"/>
      <c r="Y44" s="175"/>
      <c r="Z44" s="175"/>
      <c r="AA44" s="175"/>
    </row>
    <row r="45" spans="1:27" s="92" customFormat="1" ht="78" customHeight="1">
      <c r="A45" s="165"/>
      <c r="B45" s="87"/>
      <c r="C45" s="88"/>
      <c r="D45" s="165"/>
      <c r="E45" s="165"/>
      <c r="F45" s="165"/>
      <c r="G45" s="89" t="s">
        <v>208</v>
      </c>
      <c r="H45" s="90" t="s">
        <v>2</v>
      </c>
      <c r="I45" s="90" t="s">
        <v>3</v>
      </c>
      <c r="J45" s="91" t="s">
        <v>209</v>
      </c>
      <c r="K45" s="91" t="s">
        <v>210</v>
      </c>
      <c r="V45" s="174" t="s">
        <v>260</v>
      </c>
      <c r="W45" s="154"/>
      <c r="X45" s="154"/>
      <c r="Y45" s="154"/>
      <c r="Z45" s="154"/>
      <c r="AA45" s="154"/>
    </row>
    <row r="46" spans="1:27" ht="12" customHeight="1">
      <c r="A46" s="81"/>
      <c r="B46" s="82"/>
      <c r="C46" s="85"/>
      <c r="D46" s="81"/>
      <c r="E46" s="81"/>
      <c r="F46" s="81"/>
      <c r="G46" s="93" t="s">
        <v>43</v>
      </c>
      <c r="H46" s="93" t="s">
        <v>43</v>
      </c>
      <c r="I46" s="93" t="s">
        <v>43</v>
      </c>
      <c r="J46" s="64"/>
      <c r="K46" s="64"/>
      <c r="L46" s="94" t="s">
        <v>211</v>
      </c>
      <c r="M46" s="95"/>
      <c r="N46" s="95" t="s">
        <v>212</v>
      </c>
      <c r="O46" s="96" t="s">
        <v>249</v>
      </c>
      <c r="P46" s="96" t="s">
        <v>213</v>
      </c>
      <c r="V46" s="174" t="s">
        <v>261</v>
      </c>
      <c r="W46" s="154"/>
      <c r="X46" s="154"/>
      <c r="Y46" s="154"/>
      <c r="Z46" s="154"/>
      <c r="AA46" s="154"/>
    </row>
    <row r="47" spans="1:27" ht="33" customHeight="1">
      <c r="A47" s="81"/>
      <c r="B47" s="588" t="s">
        <v>214</v>
      </c>
      <c r="C47" s="588"/>
      <c r="D47" s="588"/>
      <c r="E47" s="588"/>
      <c r="F47" s="588"/>
      <c r="G47" s="97">
        <f>G49+G50</f>
        <v>12.58</v>
      </c>
      <c r="H47" s="98">
        <f>ROUND(G47*C42,2)</f>
        <v>4384.13</v>
      </c>
      <c r="I47" s="98">
        <f>N47+L47</f>
        <v>4289.34</v>
      </c>
      <c r="J47" s="99">
        <f>J49+J50</f>
        <v>2512.6850000000004</v>
      </c>
      <c r="K47" s="99">
        <f>K49+K50</f>
        <v>1776.6549999999997</v>
      </c>
      <c r="L47" s="95">
        <v>0</v>
      </c>
      <c r="M47" s="95"/>
      <c r="N47" s="95">
        <v>4289.34</v>
      </c>
      <c r="O47" s="185">
        <v>466.35</v>
      </c>
      <c r="P47" s="95">
        <v>463.39</v>
      </c>
      <c r="V47" s="174" t="s">
        <v>262</v>
      </c>
      <c r="W47" s="154"/>
      <c r="X47" s="154"/>
      <c r="Y47" s="154"/>
      <c r="Z47" s="154"/>
      <c r="AA47" s="154"/>
    </row>
    <row r="48" spans="1:27" ht="18" customHeight="1">
      <c r="A48" s="81"/>
      <c r="B48" s="589" t="s">
        <v>215</v>
      </c>
      <c r="C48" s="590"/>
      <c r="D48" s="590"/>
      <c r="E48" s="590"/>
      <c r="F48" s="591"/>
      <c r="G48" s="97"/>
      <c r="H48" s="99"/>
      <c r="I48" s="99"/>
      <c r="J48" s="64"/>
      <c r="K48" s="64"/>
      <c r="V48" s="174" t="s">
        <v>263</v>
      </c>
      <c r="W48" s="154"/>
      <c r="X48" s="154"/>
      <c r="Y48" s="154"/>
      <c r="Z48" s="154"/>
      <c r="AA48" s="154"/>
    </row>
    <row r="49" spans="1:27" ht="18" customHeight="1">
      <c r="A49" s="81"/>
      <c r="B49" s="592" t="s">
        <v>12</v>
      </c>
      <c r="C49" s="592"/>
      <c r="D49" s="592"/>
      <c r="E49" s="592"/>
      <c r="F49" s="592"/>
      <c r="G49" s="97">
        <f>G58</f>
        <v>7.21</v>
      </c>
      <c r="H49" s="99">
        <f>ROUND(G49*C42,2)</f>
        <v>2512.69</v>
      </c>
      <c r="I49" s="99">
        <f>H49</f>
        <v>2512.69</v>
      </c>
      <c r="J49" s="99">
        <f>H58</f>
        <v>2512.6850000000004</v>
      </c>
      <c r="K49" s="99">
        <f>I49-J49</f>
        <v>0.004999999999654392</v>
      </c>
      <c r="V49" s="174" t="s">
        <v>264</v>
      </c>
      <c r="W49" s="154"/>
      <c r="X49" s="154"/>
      <c r="Y49" s="154"/>
      <c r="Z49" s="154"/>
      <c r="AA49" s="154"/>
    </row>
    <row r="50" spans="1:27" ht="18" customHeight="1">
      <c r="A50" s="81"/>
      <c r="B50" s="592" t="s">
        <v>46</v>
      </c>
      <c r="C50" s="592"/>
      <c r="D50" s="592"/>
      <c r="E50" s="592"/>
      <c r="F50" s="592"/>
      <c r="G50" s="97">
        <v>5.37</v>
      </c>
      <c r="H50" s="99">
        <f>ROUND(G50*C42,2)</f>
        <v>1871.45</v>
      </c>
      <c r="I50" s="99">
        <f>I47-I49</f>
        <v>1776.65</v>
      </c>
      <c r="J50" s="99">
        <f>H65</f>
        <v>0</v>
      </c>
      <c r="K50" s="99">
        <f>I50-J50</f>
        <v>1776.65</v>
      </c>
      <c r="V50" s="174" t="s">
        <v>265</v>
      </c>
      <c r="W50" s="154"/>
      <c r="X50" s="154"/>
      <c r="Y50" s="154"/>
      <c r="Z50" s="154"/>
      <c r="AA50" s="154"/>
    </row>
    <row r="51" spans="1:27" ht="27" customHeight="1">
      <c r="A51" s="81"/>
      <c r="B51" s="61"/>
      <c r="C51" s="61"/>
      <c r="D51" s="61"/>
      <c r="E51" s="61"/>
      <c r="F51" s="61"/>
      <c r="G51" s="61"/>
      <c r="H51" s="61"/>
      <c r="I51" s="61"/>
      <c r="J51" s="61"/>
      <c r="K51" s="164" t="s">
        <v>43</v>
      </c>
      <c r="V51" s="174" t="s">
        <v>266</v>
      </c>
      <c r="W51" s="154"/>
      <c r="X51" s="154"/>
      <c r="Y51" s="154"/>
      <c r="Z51" s="154"/>
      <c r="AA51" s="154"/>
    </row>
    <row r="52" spans="1:27" ht="18.75">
      <c r="A52" s="81"/>
      <c r="B52" s="61"/>
      <c r="C52" s="61"/>
      <c r="D52" s="61"/>
      <c r="E52" s="61"/>
      <c r="F52" s="61"/>
      <c r="G52" s="163" t="s">
        <v>243</v>
      </c>
      <c r="H52" s="163" t="s">
        <v>2</v>
      </c>
      <c r="I52" s="163" t="s">
        <v>3</v>
      </c>
      <c r="J52" s="163" t="s">
        <v>244</v>
      </c>
      <c r="K52" s="163" t="s">
        <v>245</v>
      </c>
      <c r="V52" s="174" t="s">
        <v>267</v>
      </c>
      <c r="W52" s="154"/>
      <c r="X52" s="154"/>
      <c r="Y52" s="154"/>
      <c r="Z52" s="154"/>
      <c r="AA52" s="154"/>
    </row>
    <row r="53" spans="1:27" ht="18" customHeight="1">
      <c r="A53" s="61"/>
      <c r="B53" s="577" t="s">
        <v>242</v>
      </c>
      <c r="C53" s="577"/>
      <c r="D53" s="577"/>
      <c r="E53" s="577"/>
      <c r="F53" s="593"/>
      <c r="G53" s="107">
        <f>'12 13г'!J53</f>
        <v>917.06</v>
      </c>
      <c r="H53" s="107">
        <f>O47</f>
        <v>466.35</v>
      </c>
      <c r="I53" s="107">
        <f>P47</f>
        <v>463.39</v>
      </c>
      <c r="J53" s="107">
        <f>H53+G53-I53</f>
        <v>920.0199999999999</v>
      </c>
      <c r="K53" s="107">
        <v>0</v>
      </c>
      <c r="V53" s="176" t="s">
        <v>269</v>
      </c>
      <c r="W53" s="177">
        <f>SUM(W41:W52)</f>
        <v>917.06</v>
      </c>
      <c r="X53" s="177">
        <f>SUM(X41:X52)</f>
        <v>466.35</v>
      </c>
      <c r="Y53" s="177">
        <f>SUM(Y41:Y52)</f>
        <v>463.39</v>
      </c>
      <c r="Z53" s="177">
        <f>SUM(Z41:Z52)</f>
        <v>920.0199999999999</v>
      </c>
      <c r="AA53" s="177">
        <f>SUM(AA41:AA52)</f>
        <v>0</v>
      </c>
    </row>
    <row r="54" spans="1:11" ht="18" customHeight="1">
      <c r="A54" s="61"/>
      <c r="B54" s="82"/>
      <c r="C54" s="85"/>
      <c r="D54" s="81"/>
      <c r="E54" s="81"/>
      <c r="F54" s="81"/>
      <c r="G54" s="82"/>
      <c r="H54" s="82"/>
      <c r="I54" s="81"/>
      <c r="J54" s="61"/>
      <c r="K54" s="61"/>
    </row>
    <row r="55" spans="1:11" ht="18.75">
      <c r="A55" s="81"/>
      <c r="B55" s="104"/>
      <c r="C55" s="105"/>
      <c r="D55" s="106"/>
      <c r="E55" s="106"/>
      <c r="F55" s="106"/>
      <c r="G55" s="107" t="s">
        <v>208</v>
      </c>
      <c r="H55" s="107" t="s">
        <v>217</v>
      </c>
      <c r="I55" s="81"/>
      <c r="J55" s="61"/>
      <c r="K55" s="61"/>
    </row>
    <row r="56" spans="1:9" s="114" customFormat="1" ht="11.25" customHeight="1">
      <c r="A56" s="108"/>
      <c r="B56" s="109"/>
      <c r="C56" s="110"/>
      <c r="D56" s="111"/>
      <c r="E56" s="111"/>
      <c r="F56" s="111"/>
      <c r="G56" s="112" t="s">
        <v>43</v>
      </c>
      <c r="H56" s="112" t="s">
        <v>43</v>
      </c>
      <c r="I56" s="113"/>
    </row>
    <row r="57" spans="1:11" ht="47.25" customHeight="1">
      <c r="A57" s="115" t="s">
        <v>218</v>
      </c>
      <c r="B57" s="594" t="s">
        <v>241</v>
      </c>
      <c r="C57" s="595"/>
      <c r="D57" s="595"/>
      <c r="E57" s="595"/>
      <c r="F57" s="595"/>
      <c r="G57" s="116"/>
      <c r="H57" s="117">
        <f>H58+H65</f>
        <v>2512.6850000000004</v>
      </c>
      <c r="I57" s="81"/>
      <c r="J57" s="61"/>
      <c r="K57" s="61"/>
    </row>
    <row r="58" spans="1:22" ht="33.75" customHeight="1">
      <c r="A58" s="118" t="s">
        <v>220</v>
      </c>
      <c r="B58" s="558" t="s">
        <v>221</v>
      </c>
      <c r="C58" s="559"/>
      <c r="D58" s="559"/>
      <c r="E58" s="559"/>
      <c r="F58" s="560"/>
      <c r="G58" s="166">
        <f>G59+G60+G62+G64</f>
        <v>7.21</v>
      </c>
      <c r="H58" s="168">
        <f>H59+H60+H62+H64</f>
        <v>2512.6850000000004</v>
      </c>
      <c r="I58" s="81"/>
      <c r="J58" s="61"/>
      <c r="K58" s="121"/>
      <c r="V58" s="128">
        <f>H58+'02 14 г'!H58+'03 14 г'!H58+'04 14 г'!H58+'05 14 г'!H58+'06 14 г'!H58+'07 14 г'!H58+'08 14 г'!H58+'09 14 г'!H58+'10 14 г'!H58+'11 14 г'!H58+'12 14 г'!H58</f>
        <v>30152.220000000012</v>
      </c>
    </row>
    <row r="59" spans="1:22" ht="42.75" customHeight="1">
      <c r="A59" s="169" t="s">
        <v>222</v>
      </c>
      <c r="B59" s="580" t="s">
        <v>223</v>
      </c>
      <c r="C59" s="581"/>
      <c r="D59" s="581"/>
      <c r="E59" s="581"/>
      <c r="F59" s="582"/>
      <c r="G59" s="167">
        <v>1.34</v>
      </c>
      <c r="H59" s="168">
        <f>ROUND(G59*C42,2)</f>
        <v>466.99</v>
      </c>
      <c r="I59" s="81"/>
      <c r="J59" s="61"/>
      <c r="K59" s="121"/>
      <c r="V59" s="128">
        <f>H59+'02 14 г'!H59+'03 14 г'!H59+'04 14 г'!H59+'05 14 г'!H59+'06 14 г'!H59+'07 14 г'!H59+'08 14 г'!H59+'09 14 г'!H59+'10 14 г'!H59+'11 14 г'!H59+'12 14 г'!H59</f>
        <v>5603.879999999998</v>
      </c>
    </row>
    <row r="60" spans="1:22" ht="15" customHeight="1">
      <c r="A60" s="570" t="s">
        <v>224</v>
      </c>
      <c r="B60" s="571" t="s">
        <v>225</v>
      </c>
      <c r="C60" s="572"/>
      <c r="D60" s="572"/>
      <c r="E60" s="572"/>
      <c r="F60" s="573"/>
      <c r="G60" s="568">
        <v>2.02</v>
      </c>
      <c r="H60" s="569">
        <f>ROUND(G60*C42,2)</f>
        <v>703.97</v>
      </c>
      <c r="I60" s="81"/>
      <c r="J60" s="61"/>
      <c r="K60" s="61"/>
      <c r="V60" s="128">
        <f>H60+'02 14 г'!H60+'03 14 г'!H60+'04 14 г'!H60+'05 14 г'!H60+'06 14 г'!H60+'07 14 г'!H60+'08 14 г'!H60+'09 14 г'!H60+'10 14 г'!H60+'11 14 г'!H60+'12 14 г'!H60</f>
        <v>8447.640000000001</v>
      </c>
    </row>
    <row r="61" spans="1:22" ht="39.75" customHeight="1">
      <c r="A61" s="570"/>
      <c r="B61" s="574"/>
      <c r="C61" s="575"/>
      <c r="D61" s="575"/>
      <c r="E61" s="575"/>
      <c r="F61" s="576"/>
      <c r="G61" s="568"/>
      <c r="H61" s="569"/>
      <c r="I61" s="81"/>
      <c r="J61" s="61"/>
      <c r="K61" s="61"/>
      <c r="V61" s="128">
        <f>H61+'02 14 г'!H61+'03 14 г'!H61+'04 14 г'!H61+'05 14 г'!H61+'06 14 г'!H61+'07 14 г'!H61+'08 14 г'!H61+'09 14 г'!H61+'10 14 г'!H61+'11 14 г'!H61+'12 14 г'!H61</f>
        <v>0</v>
      </c>
    </row>
    <row r="62" spans="1:22" ht="21" customHeight="1">
      <c r="A62" s="570" t="s">
        <v>226</v>
      </c>
      <c r="B62" s="571" t="s">
        <v>227</v>
      </c>
      <c r="C62" s="572"/>
      <c r="D62" s="572"/>
      <c r="E62" s="572"/>
      <c r="F62" s="573"/>
      <c r="G62" s="568">
        <v>1.31</v>
      </c>
      <c r="H62" s="569">
        <f>G62*C42</f>
        <v>456.535</v>
      </c>
      <c r="I62" s="81"/>
      <c r="J62" s="61"/>
      <c r="K62" s="61"/>
      <c r="V62" s="128">
        <f>H62+'02 14 г'!H62+'03 14 г'!H62+'04 14 г'!H62+'05 14 г'!H62+'06 14 г'!H62+'07 14 г'!H62+'08 14 г'!H62+'09 14 г'!H62+'10 14 г'!H62+'11 14 г'!H62+'12 14 г'!H62</f>
        <v>5478.419999999999</v>
      </c>
    </row>
    <row r="63" spans="1:22" ht="15" customHeight="1">
      <c r="A63" s="570"/>
      <c r="B63" s="574"/>
      <c r="C63" s="575"/>
      <c r="D63" s="575"/>
      <c r="E63" s="575"/>
      <c r="F63" s="576"/>
      <c r="G63" s="568"/>
      <c r="H63" s="569"/>
      <c r="I63" s="81"/>
      <c r="J63" s="61"/>
      <c r="K63" s="61"/>
      <c r="V63" s="128">
        <f>H63+'02 14 г'!H63+'03 14 г'!H63+'04 14 г'!H63+'05 14 г'!H63+'06 14 г'!H63+'07 14 г'!H63+'08 14 г'!H63+'09 14 г'!H63+'10 14 г'!H63+'11 14 г'!H63+'12 14 г'!H63</f>
        <v>0</v>
      </c>
    </row>
    <row r="64" spans="1:22" ht="18.75" customHeight="1">
      <c r="A64" s="169" t="s">
        <v>228</v>
      </c>
      <c r="B64" s="555" t="s">
        <v>229</v>
      </c>
      <c r="C64" s="556"/>
      <c r="D64" s="556"/>
      <c r="E64" s="556"/>
      <c r="F64" s="557"/>
      <c r="G64" s="107">
        <v>2.54</v>
      </c>
      <c r="H64" s="127">
        <f>ROUND(G64*C42,2)</f>
        <v>885.19</v>
      </c>
      <c r="I64" s="81"/>
      <c r="J64" s="61"/>
      <c r="K64" s="61"/>
      <c r="L64" s="128"/>
      <c r="V64" s="128">
        <f>H64+'02 14 г'!H64+'03 14 г'!H64+'04 14 г'!H64+'05 14 г'!H64+'06 14 г'!H64+'07 14 г'!H64+'08 14 г'!H64+'09 14 г'!H64+'10 14 г'!H64+'11 14 г'!H64+'12 14 г'!H64</f>
        <v>10622.280000000004</v>
      </c>
    </row>
    <row r="65" spans="1:12" ht="18.75" customHeight="1">
      <c r="A65" s="129" t="s">
        <v>230</v>
      </c>
      <c r="B65" s="558" t="s">
        <v>231</v>
      </c>
      <c r="C65" s="559"/>
      <c r="D65" s="559"/>
      <c r="E65" s="559"/>
      <c r="F65" s="560"/>
      <c r="G65" s="98"/>
      <c r="H65" s="98">
        <f>H67+H68</f>
        <v>0</v>
      </c>
      <c r="I65" s="81"/>
      <c r="J65" s="61"/>
      <c r="K65" s="61"/>
      <c r="L65" s="128"/>
    </row>
    <row r="66" spans="1:11" ht="32.25" customHeight="1">
      <c r="A66" s="130"/>
      <c r="B66" s="561" t="s">
        <v>247</v>
      </c>
      <c r="C66" s="562"/>
      <c r="D66" s="562"/>
      <c r="E66" s="562"/>
      <c r="F66" s="563"/>
      <c r="G66" s="132"/>
      <c r="H66" s="133"/>
      <c r="I66" s="81"/>
      <c r="J66" s="61"/>
      <c r="K66" s="61"/>
    </row>
    <row r="67" spans="1:11" ht="18.75">
      <c r="A67" s="130"/>
      <c r="B67" s="564" t="s">
        <v>240</v>
      </c>
      <c r="C67" s="565"/>
      <c r="D67" s="565"/>
      <c r="E67" s="565"/>
      <c r="F67" s="566"/>
      <c r="G67" s="134"/>
      <c r="H67" s="135">
        <v>0</v>
      </c>
      <c r="I67" s="81"/>
      <c r="J67" s="61"/>
      <c r="K67" s="61"/>
    </row>
    <row r="68" spans="1:11" ht="18.75" customHeight="1">
      <c r="A68" s="130"/>
      <c r="B68" s="564" t="s">
        <v>240</v>
      </c>
      <c r="C68" s="565"/>
      <c r="D68" s="565"/>
      <c r="E68" s="565"/>
      <c r="F68" s="566"/>
      <c r="G68" s="127"/>
      <c r="H68" s="136"/>
      <c r="I68" s="81"/>
      <c r="J68" s="61"/>
      <c r="K68" s="61"/>
    </row>
    <row r="69" spans="1:11" ht="18.75">
      <c r="A69" s="130"/>
      <c r="B69" s="137"/>
      <c r="C69" s="138"/>
      <c r="D69" s="138"/>
      <c r="E69" s="138"/>
      <c r="F69" s="138"/>
      <c r="G69" s="103"/>
      <c r="H69" s="103"/>
      <c r="I69" s="81"/>
      <c r="J69" s="61"/>
      <c r="K69" s="61"/>
    </row>
    <row r="70" spans="1:11" ht="18.75">
      <c r="A70" s="130"/>
      <c r="B70" s="137"/>
      <c r="C70" s="138"/>
      <c r="D70" s="138"/>
      <c r="E70" s="138"/>
      <c r="F70" s="138"/>
      <c r="G70" s="139"/>
      <c r="H70" s="81"/>
      <c r="I70" s="81"/>
      <c r="J70" s="61"/>
      <c r="K70" s="61"/>
    </row>
    <row r="71" spans="1:11" ht="18.75">
      <c r="A71" s="130"/>
      <c r="B71" s="140"/>
      <c r="C71" s="141"/>
      <c r="D71" s="141"/>
      <c r="E71" s="141"/>
      <c r="F71" s="141"/>
      <c r="G71" s="567" t="s">
        <v>46</v>
      </c>
      <c r="H71" s="552"/>
      <c r="I71" s="551" t="s">
        <v>216</v>
      </c>
      <c r="J71" s="552"/>
      <c r="K71" s="61"/>
    </row>
    <row r="72" spans="1:12" ht="18.75">
      <c r="A72" s="130"/>
      <c r="B72" s="140"/>
      <c r="C72" s="141"/>
      <c r="D72" s="141"/>
      <c r="E72" s="141"/>
      <c r="F72" s="141"/>
      <c r="G72" s="553" t="s">
        <v>43</v>
      </c>
      <c r="H72" s="554"/>
      <c r="I72" s="553" t="s">
        <v>43</v>
      </c>
      <c r="J72" s="554"/>
      <c r="K72" s="61"/>
      <c r="L72" s="62">
        <v>4513</v>
      </c>
    </row>
    <row r="73" spans="1:13" s="72" customFormat="1" ht="18.75">
      <c r="A73" s="130"/>
      <c r="B73" s="540" t="s">
        <v>235</v>
      </c>
      <c r="C73" s="541"/>
      <c r="D73" s="541"/>
      <c r="E73" s="541"/>
      <c r="F73" s="542"/>
      <c r="G73" s="543">
        <f>'12 13г'!G74:H74</f>
        <v>-2320.490999999999</v>
      </c>
      <c r="H73" s="544"/>
      <c r="I73" s="543">
        <f>'12 13г'!I74:J74</f>
        <v>8886.89</v>
      </c>
      <c r="J73" s="544"/>
      <c r="K73" s="69"/>
      <c r="L73" s="142" t="s">
        <v>236</v>
      </c>
      <c r="M73" s="142" t="s">
        <v>237</v>
      </c>
    </row>
    <row r="74" spans="1:13" s="72" customFormat="1" ht="18.75">
      <c r="A74" s="130"/>
      <c r="B74" s="540" t="s">
        <v>238</v>
      </c>
      <c r="C74" s="541"/>
      <c r="D74" s="541"/>
      <c r="E74" s="541"/>
      <c r="F74" s="542"/>
      <c r="G74" s="543">
        <f>G73+I47-H57</f>
        <v>-543.8359999999993</v>
      </c>
      <c r="H74" s="544"/>
      <c r="I74" s="545">
        <f>I73+I53</f>
        <v>9350.279999999999</v>
      </c>
      <c r="J74" s="544"/>
      <c r="K74" s="69"/>
      <c r="L74" s="143">
        <f>G74</f>
        <v>-543.8359999999993</v>
      </c>
      <c r="M74" s="143">
        <f>I74</f>
        <v>9350.279999999999</v>
      </c>
    </row>
    <row r="75" spans="1:11" ht="18.75">
      <c r="A75" s="82"/>
      <c r="B75" s="546"/>
      <c r="C75" s="547"/>
      <c r="D75" s="547"/>
      <c r="E75" s="547"/>
      <c r="F75" s="547"/>
      <c r="G75" s="145"/>
      <c r="H75" s="130"/>
      <c r="I75" s="81"/>
      <c r="J75" s="61"/>
      <c r="K75" s="61"/>
    </row>
    <row r="76" spans="1:11" ht="18.75">
      <c r="A76" s="81"/>
      <c r="B76" s="81"/>
      <c r="C76" s="81"/>
      <c r="D76" s="81"/>
      <c r="E76" s="81"/>
      <c r="F76" s="81"/>
      <c r="G76" s="84"/>
      <c r="H76" s="103"/>
      <c r="I76" s="81"/>
      <c r="J76" s="61"/>
      <c r="K76" s="61"/>
    </row>
    <row r="77" spans="1:17" ht="18.75">
      <c r="A77" s="81"/>
      <c r="B77" s="61"/>
      <c r="C77" s="61"/>
      <c r="D77" s="61"/>
      <c r="E77" s="61"/>
      <c r="F77" s="61"/>
      <c r="G77" s="146"/>
      <c r="H77" s="147"/>
      <c r="I77" s="81"/>
      <c r="J77" s="61"/>
      <c r="K77" s="61"/>
      <c r="M77" s="548" t="s">
        <v>216</v>
      </c>
      <c r="N77" s="549"/>
      <c r="O77" s="549"/>
      <c r="P77" s="549"/>
      <c r="Q77" s="550"/>
    </row>
    <row r="78" spans="1:17" ht="18.75">
      <c r="A78" s="81"/>
      <c r="B78" s="61"/>
      <c r="C78" s="61"/>
      <c r="D78" s="61"/>
      <c r="E78" s="61"/>
      <c r="F78" s="61"/>
      <c r="G78" s="81"/>
      <c r="H78" s="103"/>
      <c r="I78" s="81"/>
      <c r="J78" s="61"/>
      <c r="K78" s="61"/>
      <c r="M78" s="148" t="s">
        <v>162</v>
      </c>
      <c r="N78" s="149" t="s">
        <v>164</v>
      </c>
      <c r="O78" s="148" t="s">
        <v>2</v>
      </c>
      <c r="P78" s="148" t="s">
        <v>3</v>
      </c>
      <c r="Q78" s="150" t="s">
        <v>163</v>
      </c>
    </row>
    <row r="79" spans="1:17" ht="18.75">
      <c r="A79" s="81"/>
      <c r="B79" s="61"/>
      <c r="C79" s="61"/>
      <c r="D79" s="61"/>
      <c r="E79" s="61"/>
      <c r="F79" s="61"/>
      <c r="G79" s="81"/>
      <c r="H79" s="81"/>
      <c r="I79" s="81"/>
      <c r="J79" s="61"/>
      <c r="K79" s="61"/>
      <c r="M79" s="151" t="s">
        <v>161</v>
      </c>
      <c r="N79" s="152">
        <v>353.58</v>
      </c>
      <c r="O79" s="152">
        <v>391.96</v>
      </c>
      <c r="P79" s="152">
        <v>335.41</v>
      </c>
      <c r="Q79" s="152">
        <v>410.13</v>
      </c>
    </row>
    <row r="80" spans="1:17" ht="18.75">
      <c r="A80" s="81"/>
      <c r="B80" s="61"/>
      <c r="C80" s="61"/>
      <c r="D80" s="61"/>
      <c r="E80" s="61"/>
      <c r="F80" s="61"/>
      <c r="G80" s="81"/>
      <c r="H80" s="81"/>
      <c r="I80" s="81"/>
      <c r="J80" s="61"/>
      <c r="K80" s="61"/>
      <c r="M80" s="151" t="s">
        <v>170</v>
      </c>
      <c r="N80" s="152">
        <v>410.13</v>
      </c>
      <c r="O80" s="152">
        <v>391.96</v>
      </c>
      <c r="P80" s="152">
        <v>334.67</v>
      </c>
      <c r="Q80" s="152">
        <v>467.41</v>
      </c>
    </row>
    <row r="81" spans="1:17" ht="18.75">
      <c r="A81" s="81"/>
      <c r="B81" s="61"/>
      <c r="C81" s="61"/>
      <c r="D81" s="61"/>
      <c r="E81" s="61"/>
      <c r="F81" s="61"/>
      <c r="G81" s="81"/>
      <c r="H81" s="81"/>
      <c r="I81" s="81"/>
      <c r="J81" s="61"/>
      <c r="K81" s="61"/>
      <c r="M81" s="151" t="s">
        <v>174</v>
      </c>
      <c r="N81" s="152">
        <v>467.41</v>
      </c>
      <c r="O81" s="152">
        <v>391.95</v>
      </c>
      <c r="P81" s="152">
        <v>451.08</v>
      </c>
      <c r="Q81" s="152">
        <f>O81-P81+N81</f>
        <v>408.28000000000003</v>
      </c>
    </row>
    <row r="82" spans="1:17" ht="18" customHeight="1">
      <c r="A82" s="61"/>
      <c r="B82" s="61"/>
      <c r="C82" s="61"/>
      <c r="D82" s="61"/>
      <c r="E82" s="61"/>
      <c r="F82" s="61"/>
      <c r="G82" s="81"/>
      <c r="H82" s="81"/>
      <c r="I82" s="81"/>
      <c r="J82" s="61"/>
      <c r="K82" s="61"/>
      <c r="M82" s="151" t="s">
        <v>176</v>
      </c>
      <c r="N82" s="152">
        <v>408.28</v>
      </c>
      <c r="O82" s="152">
        <v>391.95</v>
      </c>
      <c r="P82" s="152">
        <v>393.08</v>
      </c>
      <c r="Q82" s="152">
        <v>407.15</v>
      </c>
    </row>
    <row r="83" spans="1:17" ht="18.75" hidden="1">
      <c r="A83" s="81"/>
      <c r="B83" s="61"/>
      <c r="C83" s="61"/>
      <c r="D83" s="61"/>
      <c r="E83" s="61"/>
      <c r="F83" s="61"/>
      <c r="G83" s="81"/>
      <c r="H83" s="81"/>
      <c r="I83" s="81"/>
      <c r="J83" s="61"/>
      <c r="K83" s="61"/>
      <c r="M83" s="151" t="s">
        <v>183</v>
      </c>
      <c r="N83" s="152">
        <v>407.15</v>
      </c>
      <c r="O83" s="152">
        <v>391.95</v>
      </c>
      <c r="P83" s="152">
        <v>263.55</v>
      </c>
      <c r="Q83" s="152">
        <v>535.55</v>
      </c>
    </row>
    <row r="84" spans="1:17" ht="18.75" hidden="1">
      <c r="A84" s="81"/>
      <c r="B84" s="61"/>
      <c r="C84" s="61"/>
      <c r="D84" s="61"/>
      <c r="E84" s="61"/>
      <c r="F84" s="61"/>
      <c r="G84" s="81"/>
      <c r="H84" s="81"/>
      <c r="I84" s="81"/>
      <c r="J84" s="61"/>
      <c r="K84" s="61"/>
      <c r="M84" s="151" t="s">
        <v>186</v>
      </c>
      <c r="N84" s="152">
        <v>535.55</v>
      </c>
      <c r="O84" s="152">
        <v>391.95</v>
      </c>
      <c r="P84" s="152">
        <v>263.59</v>
      </c>
      <c r="Q84" s="152">
        <v>663.91</v>
      </c>
    </row>
    <row r="85" spans="1:17" ht="18.75" hidden="1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M85" s="153" t="s">
        <v>189</v>
      </c>
      <c r="N85" s="152">
        <f>Q84</f>
        <v>663.91</v>
      </c>
      <c r="O85" s="154">
        <v>391.95</v>
      </c>
      <c r="P85" s="154">
        <v>263.18</v>
      </c>
      <c r="Q85" s="152">
        <f>N85+O85-P85</f>
        <v>792.6799999999998</v>
      </c>
    </row>
    <row r="86" spans="1:11" ht="18.75" hidden="1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</row>
    <row r="87" spans="1:11" ht="18.75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</row>
    <row r="88" spans="1:11" ht="18.75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</row>
    <row r="89" spans="1:11" ht="18.75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</row>
    <row r="90" spans="1:8" s="61" customFormat="1" ht="18.75">
      <c r="A90" s="61" t="s">
        <v>55</v>
      </c>
      <c r="H90" s="61" t="s">
        <v>54</v>
      </c>
    </row>
  </sheetData>
  <sheetProtection formatCells="0" formatColumns="0" formatRows="0" insertColumns="0" insertRows="0" insertHyperlinks="0" deleteColumns="0" deleteRows="0" sort="0" autoFilter="0" pivotTables="0"/>
  <mergeCells count="35">
    <mergeCell ref="C14:D15"/>
    <mergeCell ref="A35:K36"/>
    <mergeCell ref="B47:F47"/>
    <mergeCell ref="B48:F48"/>
    <mergeCell ref="B49:F49"/>
    <mergeCell ref="B50:F50"/>
    <mergeCell ref="B53:F53"/>
    <mergeCell ref="B57:F57"/>
    <mergeCell ref="B58:F58"/>
    <mergeCell ref="B59:F59"/>
    <mergeCell ref="A60:A61"/>
    <mergeCell ref="B60:F61"/>
    <mergeCell ref="G60:G61"/>
    <mergeCell ref="H60:H61"/>
    <mergeCell ref="A62:A63"/>
    <mergeCell ref="B62:F63"/>
    <mergeCell ref="G62:G63"/>
    <mergeCell ref="H62:H63"/>
    <mergeCell ref="I73:J73"/>
    <mergeCell ref="B64:F64"/>
    <mergeCell ref="B65:F65"/>
    <mergeCell ref="B66:F66"/>
    <mergeCell ref="B67:F67"/>
    <mergeCell ref="B68:F68"/>
    <mergeCell ref="G71:H71"/>
    <mergeCell ref="B74:F74"/>
    <mergeCell ref="G74:H74"/>
    <mergeCell ref="I74:J74"/>
    <mergeCell ref="B75:F75"/>
    <mergeCell ref="M77:Q77"/>
    <mergeCell ref="I71:J71"/>
    <mergeCell ref="G72:H72"/>
    <mergeCell ref="I72:J72"/>
    <mergeCell ref="B73:F73"/>
    <mergeCell ref="G73:H73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71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W90"/>
  <sheetViews>
    <sheetView view="pageBreakPreview" zoomScale="80" zoomScaleSheetLayoutView="80" zoomScalePageLayoutView="0" workbookViewId="0" topLeftCell="A53">
      <selection activeCell="O36" sqref="O36"/>
    </sheetView>
  </sheetViews>
  <sheetFormatPr defaultColWidth="9.140625" defaultRowHeight="15" outlineLevelCol="1"/>
  <cols>
    <col min="1" max="1" width="9.00390625" style="155" customWidth="1"/>
    <col min="2" max="2" width="12.140625" style="62" customWidth="1"/>
    <col min="3" max="3" width="11.140625" style="62" customWidth="1"/>
    <col min="4" max="4" width="10.57421875" style="62" customWidth="1"/>
    <col min="5" max="5" width="10.28125" style="62" customWidth="1"/>
    <col min="6" max="6" width="6.28125" style="62" customWidth="1"/>
    <col min="7" max="8" width="13.28125" style="62" customWidth="1"/>
    <col min="9" max="9" width="12.57421875" style="62" customWidth="1"/>
    <col min="10" max="10" width="14.00390625" style="62" customWidth="1"/>
    <col min="11" max="11" width="18.421875" style="62" customWidth="1"/>
    <col min="12" max="12" width="13.421875" style="62" hidden="1" customWidth="1" outlineLevel="1"/>
    <col min="13" max="13" width="9.7109375" style="62" hidden="1" customWidth="1" outlineLevel="1"/>
    <col min="14" max="14" width="10.00390625" style="62" hidden="1" customWidth="1" outlineLevel="1"/>
    <col min="15" max="15" width="11.421875" style="62" hidden="1" customWidth="1" outlineLevel="1"/>
    <col min="16" max="16" width="10.00390625" style="62" hidden="1" customWidth="1" outlineLevel="1"/>
    <col min="17" max="17" width="9.140625" style="62" customWidth="1" collapsed="1"/>
    <col min="18" max="18" width="9.140625" style="62" customWidth="1"/>
    <col min="19" max="19" width="9.421875" style="62" bestFit="1" customWidth="1"/>
    <col min="20" max="20" width="11.28125" style="62" bestFit="1" customWidth="1"/>
    <col min="21" max="21" width="10.00390625" style="62" bestFit="1" customWidth="1"/>
    <col min="22" max="22" width="9.28125" style="62" bestFit="1" customWidth="1"/>
    <col min="23" max="25" width="9.140625" style="62" customWidth="1"/>
    <col min="26" max="26" width="12.8515625" style="62" customWidth="1"/>
    <col min="27" max="27" width="10.7109375" style="62" customWidth="1"/>
    <col min="28" max="16384" width="9.140625" style="62" customWidth="1"/>
  </cols>
  <sheetData>
    <row r="1" spans="1:11" ht="12.75" customHeight="1" hidden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8.75" hidden="1">
      <c r="A2" s="61"/>
      <c r="B2" s="63" t="s">
        <v>56</v>
      </c>
      <c r="C2" s="63"/>
      <c r="D2" s="63" t="s">
        <v>187</v>
      </c>
      <c r="E2" s="63"/>
      <c r="F2" s="63" t="s">
        <v>0</v>
      </c>
      <c r="G2" s="63"/>
      <c r="H2" s="63"/>
      <c r="I2" s="61"/>
      <c r="J2" s="61"/>
      <c r="K2" s="61"/>
    </row>
    <row r="3" spans="1:11" ht="18.75" hidden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.5" customHeight="1" hidden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18.75" hidden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8.75" hidden="1">
      <c r="A6" s="61"/>
      <c r="B6" s="64"/>
      <c r="C6" s="65" t="s">
        <v>1</v>
      </c>
      <c r="D6" s="65" t="s">
        <v>2</v>
      </c>
      <c r="E6" s="65"/>
      <c r="F6" s="65" t="s">
        <v>3</v>
      </c>
      <c r="G6" s="65" t="s">
        <v>4</v>
      </c>
      <c r="H6" s="65" t="s">
        <v>5</v>
      </c>
      <c r="I6" s="65" t="s">
        <v>6</v>
      </c>
      <c r="J6" s="65"/>
      <c r="K6" s="66"/>
    </row>
    <row r="7" spans="1:11" ht="18.75" hidden="1">
      <c r="A7" s="61"/>
      <c r="B7" s="64"/>
      <c r="C7" s="65" t="s">
        <v>7</v>
      </c>
      <c r="D7" s="65"/>
      <c r="E7" s="65"/>
      <c r="F7" s="65"/>
      <c r="G7" s="65" t="s">
        <v>8</v>
      </c>
      <c r="H7" s="65" t="s">
        <v>9</v>
      </c>
      <c r="I7" s="65" t="s">
        <v>10</v>
      </c>
      <c r="J7" s="65"/>
      <c r="K7" s="66"/>
    </row>
    <row r="8" spans="1:11" ht="18.75" hidden="1">
      <c r="A8" s="61"/>
      <c r="B8" s="64" t="s">
        <v>96</v>
      </c>
      <c r="C8" s="67">
        <v>48.28</v>
      </c>
      <c r="D8" s="67">
        <v>0</v>
      </c>
      <c r="E8" s="67"/>
      <c r="F8" s="68"/>
      <c r="G8" s="64"/>
      <c r="H8" s="67">
        <v>0</v>
      </c>
      <c r="I8" s="68">
        <v>48.28</v>
      </c>
      <c r="J8" s="64"/>
      <c r="K8" s="69"/>
    </row>
    <row r="9" spans="1:11" ht="18.75" hidden="1">
      <c r="A9" s="61"/>
      <c r="B9" s="64" t="s">
        <v>12</v>
      </c>
      <c r="C9" s="67">
        <v>4790.06</v>
      </c>
      <c r="D9" s="67">
        <v>3707.55</v>
      </c>
      <c r="E9" s="67"/>
      <c r="F9" s="68">
        <v>2795.32</v>
      </c>
      <c r="G9" s="64"/>
      <c r="H9" s="67">
        <v>2795.32</v>
      </c>
      <c r="I9" s="68">
        <v>5702.29</v>
      </c>
      <c r="J9" s="64"/>
      <c r="K9" s="69"/>
    </row>
    <row r="10" spans="1:11" ht="18.75" hidden="1">
      <c r="A10" s="61"/>
      <c r="B10" s="64" t="s">
        <v>13</v>
      </c>
      <c r="C10" s="64"/>
      <c r="D10" s="67">
        <f>SUM(D8:D9)</f>
        <v>3707.55</v>
      </c>
      <c r="E10" s="67"/>
      <c r="F10" s="64"/>
      <c r="G10" s="64"/>
      <c r="H10" s="67">
        <f>SUM(H8:H9)</f>
        <v>2795.32</v>
      </c>
      <c r="I10" s="64"/>
      <c r="J10" s="64"/>
      <c r="K10" s="69"/>
    </row>
    <row r="11" spans="1:11" ht="18.75" hidden="1">
      <c r="A11" s="61"/>
      <c r="B11" s="61" t="s">
        <v>14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ht="7.5" customHeight="1" hidden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8.25" customHeight="1" hidden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</row>
    <row r="14" spans="1:16" ht="18.75" hidden="1">
      <c r="A14" s="61"/>
      <c r="B14" s="70" t="s">
        <v>162</v>
      </c>
      <c r="C14" s="583" t="s">
        <v>180</v>
      </c>
      <c r="D14" s="584"/>
      <c r="E14" s="183"/>
      <c r="F14" s="65"/>
      <c r="G14" s="65"/>
      <c r="H14" s="65"/>
      <c r="I14" s="65" t="s">
        <v>16</v>
      </c>
      <c r="J14" s="69"/>
      <c r="K14" s="69"/>
      <c r="L14" s="72"/>
      <c r="M14" s="72"/>
      <c r="N14" s="72"/>
      <c r="O14" s="72"/>
      <c r="P14" s="72"/>
    </row>
    <row r="15" spans="1:16" ht="14.25" customHeight="1" hidden="1">
      <c r="A15" s="61"/>
      <c r="B15" s="73"/>
      <c r="C15" s="585"/>
      <c r="D15" s="586"/>
      <c r="E15" s="184"/>
      <c r="F15" s="65"/>
      <c r="G15" s="65"/>
      <c r="H15" s="65" t="s">
        <v>181</v>
      </c>
      <c r="I15" s="65"/>
      <c r="J15" s="69"/>
      <c r="K15" s="69"/>
      <c r="L15" s="72"/>
      <c r="M15" s="72"/>
      <c r="N15" s="72"/>
      <c r="O15" s="72"/>
      <c r="P15" s="72"/>
    </row>
    <row r="16" spans="1:16" ht="3.75" customHeight="1" hidden="1">
      <c r="A16" s="61"/>
      <c r="B16" s="75"/>
      <c r="C16" s="64"/>
      <c r="D16" s="64"/>
      <c r="E16" s="64"/>
      <c r="F16" s="64"/>
      <c r="G16" s="64"/>
      <c r="H16" s="64"/>
      <c r="I16" s="64"/>
      <c r="J16" s="69"/>
      <c r="K16" s="69"/>
      <c r="L16" s="72"/>
      <c r="M16" s="72"/>
      <c r="N16" s="72"/>
      <c r="O16" s="72"/>
      <c r="P16" s="72"/>
    </row>
    <row r="17" spans="1:16" ht="13.5" customHeight="1" hidden="1">
      <c r="A17" s="61"/>
      <c r="B17" s="64"/>
      <c r="C17" s="64"/>
      <c r="D17" s="64"/>
      <c r="E17" s="64"/>
      <c r="F17" s="64"/>
      <c r="G17" s="64"/>
      <c r="H17" s="64"/>
      <c r="I17" s="64"/>
      <c r="J17" s="69"/>
      <c r="K17" s="69"/>
      <c r="L17" s="72"/>
      <c r="M17" s="72"/>
      <c r="N17" s="72"/>
      <c r="O17" s="72"/>
      <c r="P17" s="72"/>
    </row>
    <row r="18" spans="1:16" ht="0.75" customHeight="1" hidden="1">
      <c r="A18" s="61"/>
      <c r="B18" s="64"/>
      <c r="C18" s="64"/>
      <c r="D18" s="64"/>
      <c r="E18" s="64"/>
      <c r="F18" s="64"/>
      <c r="G18" s="64"/>
      <c r="H18" s="64"/>
      <c r="I18" s="64"/>
      <c r="J18" s="69"/>
      <c r="K18" s="69"/>
      <c r="L18" s="72"/>
      <c r="M18" s="72"/>
      <c r="N18" s="72"/>
      <c r="O18" s="72"/>
      <c r="P18" s="72"/>
    </row>
    <row r="19" spans="1:16" ht="14.25" customHeight="1" hidden="1" thickBot="1">
      <c r="A19" s="61"/>
      <c r="B19" s="64"/>
      <c r="C19" s="64"/>
      <c r="D19" s="64"/>
      <c r="E19" s="64"/>
      <c r="F19" s="64"/>
      <c r="G19" s="64"/>
      <c r="H19" s="64"/>
      <c r="I19" s="64"/>
      <c r="J19" s="69"/>
      <c r="K19" s="69"/>
      <c r="L19" s="72"/>
      <c r="M19" s="72"/>
      <c r="N19" s="72"/>
      <c r="O19" s="72"/>
      <c r="P19" s="72"/>
    </row>
    <row r="20" spans="1:16" ht="0.75" customHeight="1" hidden="1">
      <c r="A20" s="61"/>
      <c r="B20" s="64"/>
      <c r="C20" s="64"/>
      <c r="D20" s="64"/>
      <c r="E20" s="64"/>
      <c r="F20" s="64"/>
      <c r="G20" s="64"/>
      <c r="H20" s="64"/>
      <c r="I20" s="64"/>
      <c r="J20" s="69"/>
      <c r="K20" s="69"/>
      <c r="L20" s="72"/>
      <c r="M20" s="72"/>
      <c r="N20" s="72"/>
      <c r="O20" s="72"/>
      <c r="P20" s="72"/>
    </row>
    <row r="21" spans="1:16" ht="19.5" hidden="1" thickBot="1">
      <c r="A21" s="61"/>
      <c r="B21" s="64"/>
      <c r="C21" s="64"/>
      <c r="D21" s="64"/>
      <c r="E21" s="64"/>
      <c r="F21" s="64"/>
      <c r="G21" s="76" t="s">
        <v>130</v>
      </c>
      <c r="H21" s="77" t="s">
        <v>131</v>
      </c>
      <c r="I21" s="64"/>
      <c r="J21" s="69"/>
      <c r="K21" s="69"/>
      <c r="L21" s="72"/>
      <c r="M21" s="72"/>
      <c r="N21" s="72"/>
      <c r="O21" s="72"/>
      <c r="P21" s="72"/>
    </row>
    <row r="22" spans="1:16" ht="18.75" hidden="1">
      <c r="A22" s="61"/>
      <c r="B22" s="78" t="s">
        <v>121</v>
      </c>
      <c r="C22" s="78"/>
      <c r="D22" s="78"/>
      <c r="E22" s="78"/>
      <c r="F22" s="67"/>
      <c r="G22" s="64">
        <v>347.8</v>
      </c>
      <c r="H22" s="64">
        <v>7.55</v>
      </c>
      <c r="I22" s="68">
        <f>G22*H22</f>
        <v>2625.89</v>
      </c>
      <c r="J22" s="69"/>
      <c r="K22" s="69"/>
      <c r="L22" s="72"/>
      <c r="M22" s="72"/>
      <c r="N22" s="72"/>
      <c r="O22" s="72"/>
      <c r="P22" s="72"/>
    </row>
    <row r="23" spans="1:16" ht="18.75" hidden="1">
      <c r="A23" s="61"/>
      <c r="B23" s="78" t="s">
        <v>122</v>
      </c>
      <c r="C23" s="78"/>
      <c r="D23" s="78"/>
      <c r="E23" s="78"/>
      <c r="F23" s="64"/>
      <c r="G23" s="64"/>
      <c r="H23" s="64"/>
      <c r="I23" s="64"/>
      <c r="J23" s="69"/>
      <c r="K23" s="69"/>
      <c r="L23" s="72"/>
      <c r="M23" s="72"/>
      <c r="N23" s="72"/>
      <c r="O23" s="72"/>
      <c r="P23" s="72"/>
    </row>
    <row r="24" spans="1:16" ht="2.25" customHeight="1" hidden="1">
      <c r="A24" s="61"/>
      <c r="B24" s="78" t="s">
        <v>123</v>
      </c>
      <c r="C24" s="78" t="s">
        <v>124</v>
      </c>
      <c r="D24" s="78"/>
      <c r="E24" s="78"/>
      <c r="F24" s="64"/>
      <c r="G24" s="64"/>
      <c r="H24" s="64"/>
      <c r="I24" s="64"/>
      <c r="J24" s="69"/>
      <c r="K24" s="69"/>
      <c r="L24" s="72"/>
      <c r="M24" s="72"/>
      <c r="N24" s="72"/>
      <c r="O24" s="72"/>
      <c r="P24" s="72"/>
    </row>
    <row r="25" spans="1:16" ht="14.25" customHeight="1" hidden="1">
      <c r="A25" s="61"/>
      <c r="B25" s="78" t="s">
        <v>125</v>
      </c>
      <c r="C25" s="78"/>
      <c r="D25" s="78"/>
      <c r="E25" s="78"/>
      <c r="F25" s="64"/>
      <c r="G25" s="64"/>
      <c r="H25" s="64"/>
      <c r="I25" s="64"/>
      <c r="J25" s="69"/>
      <c r="K25" s="69"/>
      <c r="L25" s="72"/>
      <c r="M25" s="72"/>
      <c r="N25" s="72"/>
      <c r="O25" s="72"/>
      <c r="P25" s="72"/>
    </row>
    <row r="26" spans="1:16" ht="18.75" hidden="1">
      <c r="A26" s="61"/>
      <c r="B26" s="64"/>
      <c r="C26" s="64"/>
      <c r="D26" s="64"/>
      <c r="E26" s="64"/>
      <c r="F26" s="64"/>
      <c r="G26" s="64"/>
      <c r="H26" s="64"/>
      <c r="I26" s="64"/>
      <c r="J26" s="69"/>
      <c r="K26" s="69"/>
      <c r="L26" s="72"/>
      <c r="M26" s="72"/>
      <c r="N26" s="72"/>
      <c r="O26" s="72"/>
      <c r="P26" s="72"/>
    </row>
    <row r="27" spans="1:16" ht="0.75" customHeight="1" hidden="1">
      <c r="A27" s="61"/>
      <c r="B27" s="64"/>
      <c r="C27" s="64"/>
      <c r="D27" s="64"/>
      <c r="E27" s="64"/>
      <c r="F27" s="64"/>
      <c r="G27" s="64"/>
      <c r="H27" s="64"/>
      <c r="I27" s="64"/>
      <c r="J27" s="69"/>
      <c r="K27" s="69"/>
      <c r="L27" s="72"/>
      <c r="M27" s="72"/>
      <c r="N27" s="72"/>
      <c r="O27" s="72"/>
      <c r="P27" s="72"/>
    </row>
    <row r="28" spans="1:16" ht="3.75" customHeight="1" hidden="1">
      <c r="A28" s="61"/>
      <c r="B28" s="64"/>
      <c r="C28" s="64"/>
      <c r="D28" s="64"/>
      <c r="E28" s="64"/>
      <c r="F28" s="64"/>
      <c r="G28" s="64"/>
      <c r="H28" s="64"/>
      <c r="I28" s="64"/>
      <c r="J28" s="69"/>
      <c r="K28" s="69"/>
      <c r="L28" s="72"/>
      <c r="M28" s="72"/>
      <c r="N28" s="72"/>
      <c r="O28" s="72"/>
      <c r="P28" s="72"/>
    </row>
    <row r="29" spans="1:16" ht="18.75" hidden="1">
      <c r="A29" s="61"/>
      <c r="B29" s="64"/>
      <c r="C29" s="64"/>
      <c r="D29" s="64"/>
      <c r="E29" s="64"/>
      <c r="F29" s="64"/>
      <c r="G29" s="64"/>
      <c r="H29" s="64"/>
      <c r="I29" s="64"/>
      <c r="J29" s="69"/>
      <c r="K29" s="69"/>
      <c r="L29" s="72"/>
      <c r="M29" s="72"/>
      <c r="N29" s="72"/>
      <c r="O29" s="72"/>
      <c r="P29" s="72"/>
    </row>
    <row r="30" spans="1:16" ht="0.75" customHeight="1" hidden="1">
      <c r="A30" s="61"/>
      <c r="B30" s="64"/>
      <c r="C30" s="64"/>
      <c r="D30" s="64"/>
      <c r="E30" s="64"/>
      <c r="F30" s="64"/>
      <c r="G30" s="64"/>
      <c r="H30" s="64"/>
      <c r="I30" s="64"/>
      <c r="J30" s="69"/>
      <c r="K30" s="69"/>
      <c r="L30" s="72"/>
      <c r="M30" s="72"/>
      <c r="N30" s="72"/>
      <c r="O30" s="72"/>
      <c r="P30" s="72"/>
    </row>
    <row r="31" spans="1:16" ht="18.75" hidden="1">
      <c r="A31" s="61"/>
      <c r="B31" s="64"/>
      <c r="C31" s="64"/>
      <c r="D31" s="64"/>
      <c r="E31" s="64"/>
      <c r="F31" s="64"/>
      <c r="G31" s="64"/>
      <c r="H31" s="64"/>
      <c r="I31" s="64"/>
      <c r="J31" s="69"/>
      <c r="K31" s="69"/>
      <c r="L31" s="72"/>
      <c r="M31" s="72"/>
      <c r="N31" s="72"/>
      <c r="O31" s="72"/>
      <c r="P31" s="72"/>
    </row>
    <row r="32" spans="1:16" ht="18.75" hidden="1">
      <c r="A32" s="61"/>
      <c r="B32" s="64"/>
      <c r="C32" s="64"/>
      <c r="D32" s="64"/>
      <c r="E32" s="64"/>
      <c r="F32" s="64"/>
      <c r="G32" s="64"/>
      <c r="H32" s="64"/>
      <c r="I32" s="64"/>
      <c r="J32" s="69"/>
      <c r="K32" s="69"/>
      <c r="L32" s="72"/>
      <c r="M32" s="72"/>
      <c r="N32" s="72"/>
      <c r="O32" s="72"/>
      <c r="P32" s="72"/>
    </row>
    <row r="33" spans="1:16" ht="18.75" hidden="1">
      <c r="A33" s="61"/>
      <c r="B33" s="64"/>
      <c r="C33" s="64"/>
      <c r="D33" s="64"/>
      <c r="E33" s="64"/>
      <c r="F33" s="64"/>
      <c r="G33" s="65"/>
      <c r="H33" s="65"/>
      <c r="I33" s="79"/>
      <c r="J33" s="69"/>
      <c r="K33" s="69"/>
      <c r="L33" s="72"/>
      <c r="M33" s="72"/>
      <c r="N33" s="72"/>
      <c r="O33" s="72"/>
      <c r="P33" s="72"/>
    </row>
    <row r="34" spans="1:16" ht="18.75" hidden="1">
      <c r="A34" s="61"/>
      <c r="B34" s="64"/>
      <c r="C34" s="64"/>
      <c r="D34" s="64"/>
      <c r="E34" s="64"/>
      <c r="F34" s="64"/>
      <c r="G34" s="64"/>
      <c r="H34" s="64" t="s">
        <v>24</v>
      </c>
      <c r="I34" s="80">
        <f>SUM(I17:I33)</f>
        <v>2625.89</v>
      </c>
      <c r="J34" s="69"/>
      <c r="K34" s="69"/>
      <c r="L34" s="72"/>
      <c r="M34" s="72"/>
      <c r="N34" s="72"/>
      <c r="O34" s="72"/>
      <c r="P34" s="72"/>
    </row>
    <row r="35" spans="1:11" ht="15">
      <c r="A35" s="587" t="s">
        <v>199</v>
      </c>
      <c r="B35" s="587"/>
      <c r="C35" s="587"/>
      <c r="D35" s="587"/>
      <c r="E35" s="587"/>
      <c r="F35" s="587"/>
      <c r="G35" s="587"/>
      <c r="H35" s="587"/>
      <c r="I35" s="587"/>
      <c r="J35" s="587"/>
      <c r="K35" s="587"/>
    </row>
    <row r="36" spans="1:11" ht="15">
      <c r="A36" s="587"/>
      <c r="B36" s="587"/>
      <c r="C36" s="587"/>
      <c r="D36" s="587"/>
      <c r="E36" s="587"/>
      <c r="F36" s="587"/>
      <c r="G36" s="587"/>
      <c r="H36" s="587"/>
      <c r="I36" s="587"/>
      <c r="J36" s="587"/>
      <c r="K36" s="587"/>
    </row>
    <row r="37" spans="1:11" ht="18.75" hidden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</row>
    <row r="38" spans="1:11" ht="18.75" hidden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</row>
    <row r="39" spans="1:11" ht="18.75">
      <c r="A39" s="81"/>
      <c r="B39" s="82"/>
      <c r="C39" s="82"/>
      <c r="D39" s="82"/>
      <c r="E39" s="82"/>
      <c r="F39" s="82"/>
      <c r="G39" s="82"/>
      <c r="H39" s="81"/>
      <c r="I39" s="81"/>
      <c r="J39" s="61"/>
      <c r="K39" s="61"/>
    </row>
    <row r="40" spans="1:23" ht="18.75">
      <c r="A40" s="81"/>
      <c r="B40" s="83" t="s">
        <v>200</v>
      </c>
      <c r="C40" s="82"/>
      <c r="D40" s="82"/>
      <c r="E40" s="82"/>
      <c r="F40" s="82"/>
      <c r="G40" s="81"/>
      <c r="H40" s="82"/>
      <c r="I40" s="81"/>
      <c r="J40" s="61"/>
      <c r="K40" s="61"/>
      <c r="R40" s="172" t="s">
        <v>256</v>
      </c>
      <c r="S40" s="173" t="s">
        <v>252</v>
      </c>
      <c r="T40" s="173" t="s">
        <v>268</v>
      </c>
      <c r="U40" s="173" t="s">
        <v>9</v>
      </c>
      <c r="V40" s="173" t="s">
        <v>253</v>
      </c>
      <c r="W40" s="173" t="s">
        <v>254</v>
      </c>
    </row>
    <row r="41" spans="1:23" ht="18.75">
      <c r="A41" s="81"/>
      <c r="B41" s="82" t="s">
        <v>201</v>
      </c>
      <c r="C41" s="81" t="s">
        <v>202</v>
      </c>
      <c r="D41" s="81"/>
      <c r="E41" s="81"/>
      <c r="F41" s="82"/>
      <c r="G41" s="81"/>
      <c r="H41" s="82"/>
      <c r="I41" s="81"/>
      <c r="J41" s="61"/>
      <c r="K41" s="61"/>
      <c r="R41" s="174" t="s">
        <v>255</v>
      </c>
      <c r="S41" s="107">
        <v>917.06</v>
      </c>
      <c r="T41" s="107">
        <v>466.35</v>
      </c>
      <c r="U41" s="107">
        <v>463.39</v>
      </c>
      <c r="V41" s="107">
        <v>920.0199999999999</v>
      </c>
      <c r="W41" s="107">
        <v>0</v>
      </c>
    </row>
    <row r="42" spans="1:23" ht="18.75" customHeight="1">
      <c r="A42" s="81"/>
      <c r="B42" s="82" t="s">
        <v>203</v>
      </c>
      <c r="C42" s="84">
        <v>348.5</v>
      </c>
      <c r="D42" s="81" t="s">
        <v>204</v>
      </c>
      <c r="E42" s="81"/>
      <c r="F42" s="82"/>
      <c r="G42" s="81"/>
      <c r="H42" s="82"/>
      <c r="I42" s="81"/>
      <c r="J42" s="61"/>
      <c r="K42" s="61"/>
      <c r="R42" s="174" t="s">
        <v>257</v>
      </c>
      <c r="S42" s="152">
        <f>V41</f>
        <v>920.0199999999999</v>
      </c>
      <c r="T42" s="152">
        <f>H53</f>
        <v>466.35</v>
      </c>
      <c r="U42" s="152">
        <f>I53</f>
        <v>350.87</v>
      </c>
      <c r="V42" s="152">
        <f>S42+T42-U42</f>
        <v>1035.5</v>
      </c>
      <c r="W42" s="152">
        <f>K53</f>
        <v>0</v>
      </c>
    </row>
    <row r="43" spans="1:23" ht="18" customHeight="1">
      <c r="A43" s="81"/>
      <c r="B43" s="82" t="s">
        <v>205</v>
      </c>
      <c r="C43" s="85" t="s">
        <v>270</v>
      </c>
      <c r="D43" s="81" t="s">
        <v>251</v>
      </c>
      <c r="E43" s="81"/>
      <c r="F43" s="81"/>
      <c r="G43" s="82"/>
      <c r="H43" s="82"/>
      <c r="I43" s="81"/>
      <c r="J43" s="61"/>
      <c r="K43" s="61"/>
      <c r="R43" s="174" t="s">
        <v>258</v>
      </c>
      <c r="S43" s="152">
        <f aca="true" t="shared" si="0" ref="S43:S52">V42</f>
        <v>1035.5</v>
      </c>
      <c r="T43" s="154"/>
      <c r="U43" s="154"/>
      <c r="V43" s="152">
        <f aca="true" t="shared" si="1" ref="V43:V52">S43+T43-U43</f>
        <v>1035.5</v>
      </c>
      <c r="W43" s="154"/>
    </row>
    <row r="44" spans="1:23" ht="69.75" customHeight="1">
      <c r="A44" s="81"/>
      <c r="B44" s="82"/>
      <c r="C44" s="85"/>
      <c r="D44" s="81"/>
      <c r="E44" s="81"/>
      <c r="F44" s="81"/>
      <c r="G44" s="82"/>
      <c r="H44" s="82"/>
      <c r="I44" s="81"/>
      <c r="J44" s="61"/>
      <c r="K44" s="61"/>
      <c r="R44" s="174" t="s">
        <v>259</v>
      </c>
      <c r="S44" s="152">
        <f t="shared" si="0"/>
        <v>1035.5</v>
      </c>
      <c r="T44" s="175"/>
      <c r="U44" s="175"/>
      <c r="V44" s="152">
        <f t="shared" si="1"/>
        <v>1035.5</v>
      </c>
      <c r="W44" s="175"/>
    </row>
    <row r="45" spans="1:23" s="92" customFormat="1" ht="78" customHeight="1">
      <c r="A45" s="178"/>
      <c r="B45" s="87"/>
      <c r="C45" s="88"/>
      <c r="D45" s="178"/>
      <c r="E45" s="178"/>
      <c r="F45" s="178"/>
      <c r="G45" s="89" t="s">
        <v>208</v>
      </c>
      <c r="H45" s="90" t="s">
        <v>2</v>
      </c>
      <c r="I45" s="90" t="s">
        <v>3</v>
      </c>
      <c r="J45" s="91" t="s">
        <v>209</v>
      </c>
      <c r="K45" s="91" t="s">
        <v>210</v>
      </c>
      <c r="R45" s="174" t="s">
        <v>260</v>
      </c>
      <c r="S45" s="152">
        <f t="shared" si="0"/>
        <v>1035.5</v>
      </c>
      <c r="T45" s="154"/>
      <c r="U45" s="154"/>
      <c r="V45" s="152">
        <f t="shared" si="1"/>
        <v>1035.5</v>
      </c>
      <c r="W45" s="154"/>
    </row>
    <row r="46" spans="1:23" ht="12" customHeight="1">
      <c r="A46" s="81"/>
      <c r="B46" s="82"/>
      <c r="C46" s="85"/>
      <c r="D46" s="81"/>
      <c r="E46" s="81"/>
      <c r="F46" s="81"/>
      <c r="G46" s="93" t="s">
        <v>43</v>
      </c>
      <c r="H46" s="93" t="s">
        <v>43</v>
      </c>
      <c r="I46" s="93" t="s">
        <v>43</v>
      </c>
      <c r="J46" s="64"/>
      <c r="K46" s="64"/>
      <c r="L46" s="94" t="s">
        <v>211</v>
      </c>
      <c r="M46" s="95"/>
      <c r="N46" s="95" t="s">
        <v>212</v>
      </c>
      <c r="O46" s="96" t="s">
        <v>249</v>
      </c>
      <c r="P46" s="96" t="s">
        <v>213</v>
      </c>
      <c r="R46" s="174" t="s">
        <v>261</v>
      </c>
      <c r="S46" s="152">
        <f t="shared" si="0"/>
        <v>1035.5</v>
      </c>
      <c r="T46" s="154"/>
      <c r="U46" s="154"/>
      <c r="V46" s="152">
        <f t="shared" si="1"/>
        <v>1035.5</v>
      </c>
      <c r="W46" s="154"/>
    </row>
    <row r="47" spans="1:23" ht="33" customHeight="1">
      <c r="A47" s="81"/>
      <c r="B47" s="588" t="s">
        <v>214</v>
      </c>
      <c r="C47" s="588"/>
      <c r="D47" s="588"/>
      <c r="E47" s="588"/>
      <c r="F47" s="588"/>
      <c r="G47" s="97">
        <f>G49+G50</f>
        <v>12.58</v>
      </c>
      <c r="H47" s="98">
        <f>ROUND(G47*C42,2)</f>
        <v>4384.13</v>
      </c>
      <c r="I47" s="98">
        <f>N47+L47</f>
        <v>2942.6</v>
      </c>
      <c r="J47" s="99">
        <f>J49+J50</f>
        <v>2512.6850000000004</v>
      </c>
      <c r="K47" s="99">
        <f>K49+K50</f>
        <v>429.9149999999995</v>
      </c>
      <c r="L47" s="95">
        <v>0</v>
      </c>
      <c r="M47" s="95"/>
      <c r="N47" s="95">
        <v>2942.6</v>
      </c>
      <c r="O47" s="185">
        <v>466.35</v>
      </c>
      <c r="P47" s="185">
        <v>350.87</v>
      </c>
      <c r="R47" s="174" t="s">
        <v>262</v>
      </c>
      <c r="S47" s="152">
        <f t="shared" si="0"/>
        <v>1035.5</v>
      </c>
      <c r="T47" s="154"/>
      <c r="U47" s="154"/>
      <c r="V47" s="152">
        <f t="shared" si="1"/>
        <v>1035.5</v>
      </c>
      <c r="W47" s="154"/>
    </row>
    <row r="48" spans="1:23" ht="18" customHeight="1">
      <c r="A48" s="81"/>
      <c r="B48" s="589" t="s">
        <v>215</v>
      </c>
      <c r="C48" s="590"/>
      <c r="D48" s="590"/>
      <c r="E48" s="590"/>
      <c r="F48" s="591"/>
      <c r="G48" s="97"/>
      <c r="H48" s="99"/>
      <c r="I48" s="99"/>
      <c r="J48" s="64"/>
      <c r="K48" s="64"/>
      <c r="R48" s="174" t="s">
        <v>263</v>
      </c>
      <c r="S48" s="152">
        <f t="shared" si="0"/>
        <v>1035.5</v>
      </c>
      <c r="T48" s="154"/>
      <c r="U48" s="154"/>
      <c r="V48" s="152">
        <f t="shared" si="1"/>
        <v>1035.5</v>
      </c>
      <c r="W48" s="154"/>
    </row>
    <row r="49" spans="1:23" ht="18" customHeight="1">
      <c r="A49" s="81"/>
      <c r="B49" s="592" t="s">
        <v>12</v>
      </c>
      <c r="C49" s="592"/>
      <c r="D49" s="592"/>
      <c r="E49" s="592"/>
      <c r="F49" s="592"/>
      <c r="G49" s="97">
        <f>G58</f>
        <v>7.21</v>
      </c>
      <c r="H49" s="99">
        <f>ROUND(G49*C42,2)</f>
        <v>2512.69</v>
      </c>
      <c r="I49" s="99">
        <f>H49</f>
        <v>2512.69</v>
      </c>
      <c r="J49" s="99">
        <f>H58</f>
        <v>2512.6850000000004</v>
      </c>
      <c r="K49" s="99">
        <f>I49-J49</f>
        <v>0.004999999999654392</v>
      </c>
      <c r="R49" s="174" t="s">
        <v>264</v>
      </c>
      <c r="S49" s="152">
        <f t="shared" si="0"/>
        <v>1035.5</v>
      </c>
      <c r="T49" s="154"/>
      <c r="U49" s="154"/>
      <c r="V49" s="152">
        <f t="shared" si="1"/>
        <v>1035.5</v>
      </c>
      <c r="W49" s="154"/>
    </row>
    <row r="50" spans="1:23" ht="18" customHeight="1">
      <c r="A50" s="81"/>
      <c r="B50" s="592" t="s">
        <v>46</v>
      </c>
      <c r="C50" s="592"/>
      <c r="D50" s="592"/>
      <c r="E50" s="592"/>
      <c r="F50" s="592"/>
      <c r="G50" s="97">
        <v>5.37</v>
      </c>
      <c r="H50" s="99">
        <f>ROUND(G50*C42,2)</f>
        <v>1871.45</v>
      </c>
      <c r="I50" s="99">
        <f>I47-I49</f>
        <v>429.90999999999985</v>
      </c>
      <c r="J50" s="99">
        <f>H65</f>
        <v>0</v>
      </c>
      <c r="K50" s="99">
        <f>I50-J50</f>
        <v>429.90999999999985</v>
      </c>
      <c r="R50" s="174" t="s">
        <v>265</v>
      </c>
      <c r="S50" s="152">
        <f t="shared" si="0"/>
        <v>1035.5</v>
      </c>
      <c r="T50" s="154"/>
      <c r="U50" s="154"/>
      <c r="V50" s="152">
        <f t="shared" si="1"/>
        <v>1035.5</v>
      </c>
      <c r="W50" s="154"/>
    </row>
    <row r="51" spans="1:23" ht="27" customHeight="1">
      <c r="A51" s="81"/>
      <c r="B51" s="61"/>
      <c r="C51" s="61"/>
      <c r="D51" s="61"/>
      <c r="E51" s="61"/>
      <c r="F51" s="61"/>
      <c r="G51" s="61"/>
      <c r="H51" s="61"/>
      <c r="I51" s="61"/>
      <c r="J51" s="61"/>
      <c r="K51" s="164" t="s">
        <v>43</v>
      </c>
      <c r="R51" s="174" t="s">
        <v>266</v>
      </c>
      <c r="S51" s="152">
        <f t="shared" si="0"/>
        <v>1035.5</v>
      </c>
      <c r="T51" s="154"/>
      <c r="U51" s="154"/>
      <c r="V51" s="152">
        <f t="shared" si="1"/>
        <v>1035.5</v>
      </c>
      <c r="W51" s="154"/>
    </row>
    <row r="52" spans="1:23" ht="18.75">
      <c r="A52" s="81"/>
      <c r="B52" s="61"/>
      <c r="C52" s="61"/>
      <c r="D52" s="61"/>
      <c r="E52" s="61"/>
      <c r="F52" s="61"/>
      <c r="G52" s="163" t="s">
        <v>243</v>
      </c>
      <c r="H52" s="163" t="s">
        <v>2</v>
      </c>
      <c r="I52" s="163" t="s">
        <v>3</v>
      </c>
      <c r="J52" s="163" t="s">
        <v>244</v>
      </c>
      <c r="K52" s="163" t="s">
        <v>245</v>
      </c>
      <c r="R52" s="174" t="s">
        <v>267</v>
      </c>
      <c r="S52" s="152">
        <f t="shared" si="0"/>
        <v>1035.5</v>
      </c>
      <c r="T52" s="154"/>
      <c r="U52" s="154"/>
      <c r="V52" s="152">
        <f t="shared" si="1"/>
        <v>1035.5</v>
      </c>
      <c r="W52" s="154"/>
    </row>
    <row r="53" spans="1:23" ht="18" customHeight="1">
      <c r="A53" s="61"/>
      <c r="B53" s="577" t="s">
        <v>242</v>
      </c>
      <c r="C53" s="577"/>
      <c r="D53" s="577"/>
      <c r="E53" s="577"/>
      <c r="F53" s="593"/>
      <c r="G53" s="107">
        <f>'01 14 г'!J53</f>
        <v>920.0199999999999</v>
      </c>
      <c r="H53" s="107">
        <f>O47</f>
        <v>466.35</v>
      </c>
      <c r="I53" s="107">
        <f>P47</f>
        <v>350.87</v>
      </c>
      <c r="J53" s="107">
        <f>H53+G53-I53</f>
        <v>1035.5</v>
      </c>
      <c r="K53" s="107">
        <v>0</v>
      </c>
      <c r="R53" s="176" t="s">
        <v>269</v>
      </c>
      <c r="S53" s="177">
        <f>SUM(S41:S52)</f>
        <v>12192.08</v>
      </c>
      <c r="T53" s="177">
        <f>SUM(T41:T52)</f>
        <v>932.7</v>
      </c>
      <c r="U53" s="177">
        <f>SUM(U41:U52)</f>
        <v>814.26</v>
      </c>
      <c r="V53" s="177">
        <f>SUM(V41:V52)</f>
        <v>12310.52</v>
      </c>
      <c r="W53" s="177">
        <f>SUM(W41:W52)</f>
        <v>0</v>
      </c>
    </row>
    <row r="54" spans="1:11" ht="18" customHeight="1">
      <c r="A54" s="61"/>
      <c r="B54" s="82"/>
      <c r="C54" s="85"/>
      <c r="D54" s="81"/>
      <c r="E54" s="81"/>
      <c r="F54" s="81"/>
      <c r="G54" s="82"/>
      <c r="H54" s="82"/>
      <c r="I54" s="81"/>
      <c r="J54" s="61"/>
      <c r="K54" s="61"/>
    </row>
    <row r="55" spans="1:11" ht="18.75">
      <c r="A55" s="81"/>
      <c r="B55" s="104"/>
      <c r="C55" s="105"/>
      <c r="D55" s="106"/>
      <c r="E55" s="106"/>
      <c r="F55" s="106"/>
      <c r="G55" s="107" t="s">
        <v>208</v>
      </c>
      <c r="H55" s="107" t="s">
        <v>217</v>
      </c>
      <c r="I55" s="81"/>
      <c r="J55" s="61"/>
      <c r="K55" s="61"/>
    </row>
    <row r="56" spans="1:9" s="114" customFormat="1" ht="11.25" customHeight="1">
      <c r="A56" s="108"/>
      <c r="B56" s="109"/>
      <c r="C56" s="110"/>
      <c r="D56" s="111"/>
      <c r="E56" s="111"/>
      <c r="F56" s="111"/>
      <c r="G56" s="112" t="s">
        <v>43</v>
      </c>
      <c r="H56" s="112" t="s">
        <v>43</v>
      </c>
      <c r="I56" s="113"/>
    </row>
    <row r="57" spans="1:11" ht="47.25" customHeight="1">
      <c r="A57" s="115" t="s">
        <v>218</v>
      </c>
      <c r="B57" s="594" t="s">
        <v>241</v>
      </c>
      <c r="C57" s="595"/>
      <c r="D57" s="595"/>
      <c r="E57" s="595"/>
      <c r="F57" s="595"/>
      <c r="G57" s="116"/>
      <c r="H57" s="117">
        <f>H58+H65</f>
        <v>2512.6850000000004</v>
      </c>
      <c r="I57" s="81"/>
      <c r="J57" s="61"/>
      <c r="K57" s="61"/>
    </row>
    <row r="58" spans="1:11" ht="33.75" customHeight="1">
      <c r="A58" s="118" t="s">
        <v>220</v>
      </c>
      <c r="B58" s="558" t="s">
        <v>221</v>
      </c>
      <c r="C58" s="559"/>
      <c r="D58" s="559"/>
      <c r="E58" s="559"/>
      <c r="F58" s="560"/>
      <c r="G58" s="179">
        <f>G59+G60+G62+G64</f>
        <v>7.21</v>
      </c>
      <c r="H58" s="181">
        <f>H59+H60+H62+H64</f>
        <v>2512.6850000000004</v>
      </c>
      <c r="I58" s="81"/>
      <c r="J58" s="61"/>
      <c r="K58" s="121"/>
    </row>
    <row r="59" spans="1:11" ht="42.75" customHeight="1">
      <c r="A59" s="182" t="s">
        <v>222</v>
      </c>
      <c r="B59" s="580" t="s">
        <v>223</v>
      </c>
      <c r="C59" s="581"/>
      <c r="D59" s="581"/>
      <c r="E59" s="581"/>
      <c r="F59" s="582"/>
      <c r="G59" s="180">
        <v>1.34</v>
      </c>
      <c r="H59" s="181">
        <f>ROUND(G59*C42,2)</f>
        <v>466.99</v>
      </c>
      <c r="I59" s="81"/>
      <c r="J59" s="61"/>
      <c r="K59" s="121"/>
    </row>
    <row r="60" spans="1:11" ht="15" customHeight="1">
      <c r="A60" s="570" t="s">
        <v>224</v>
      </c>
      <c r="B60" s="571" t="s">
        <v>225</v>
      </c>
      <c r="C60" s="572"/>
      <c r="D60" s="572"/>
      <c r="E60" s="572"/>
      <c r="F60" s="573"/>
      <c r="G60" s="568">
        <v>2.02</v>
      </c>
      <c r="H60" s="569">
        <f>ROUND(G60*C42,2)</f>
        <v>703.97</v>
      </c>
      <c r="I60" s="81"/>
      <c r="J60" s="61"/>
      <c r="K60" s="61"/>
    </row>
    <row r="61" spans="1:11" ht="39.75" customHeight="1">
      <c r="A61" s="570"/>
      <c r="B61" s="574"/>
      <c r="C61" s="575"/>
      <c r="D61" s="575"/>
      <c r="E61" s="575"/>
      <c r="F61" s="576"/>
      <c r="G61" s="568"/>
      <c r="H61" s="569"/>
      <c r="I61" s="81"/>
      <c r="J61" s="61"/>
      <c r="K61" s="61"/>
    </row>
    <row r="62" spans="1:11" ht="21" customHeight="1">
      <c r="A62" s="570" t="s">
        <v>226</v>
      </c>
      <c r="B62" s="571" t="s">
        <v>227</v>
      </c>
      <c r="C62" s="572"/>
      <c r="D62" s="572"/>
      <c r="E62" s="572"/>
      <c r="F62" s="573"/>
      <c r="G62" s="568">
        <v>1.31</v>
      </c>
      <c r="H62" s="569">
        <f>G62*C42</f>
        <v>456.535</v>
      </c>
      <c r="I62" s="81"/>
      <c r="J62" s="61"/>
      <c r="K62" s="61"/>
    </row>
    <row r="63" spans="1:11" ht="15" customHeight="1">
      <c r="A63" s="570"/>
      <c r="B63" s="574"/>
      <c r="C63" s="575"/>
      <c r="D63" s="575"/>
      <c r="E63" s="575"/>
      <c r="F63" s="576"/>
      <c r="G63" s="568"/>
      <c r="H63" s="569"/>
      <c r="I63" s="81"/>
      <c r="J63" s="61"/>
      <c r="K63" s="61"/>
    </row>
    <row r="64" spans="1:12" ht="18.75" customHeight="1">
      <c r="A64" s="182" t="s">
        <v>228</v>
      </c>
      <c r="B64" s="555" t="s">
        <v>229</v>
      </c>
      <c r="C64" s="556"/>
      <c r="D64" s="556"/>
      <c r="E64" s="556"/>
      <c r="F64" s="557"/>
      <c r="G64" s="107">
        <v>2.54</v>
      </c>
      <c r="H64" s="127">
        <f>ROUND(G64*C42,2)</f>
        <v>885.19</v>
      </c>
      <c r="I64" s="81"/>
      <c r="J64" s="61"/>
      <c r="K64" s="61"/>
      <c r="L64" s="128"/>
    </row>
    <row r="65" spans="1:12" ht="18.75" customHeight="1">
      <c r="A65" s="129" t="s">
        <v>230</v>
      </c>
      <c r="B65" s="558" t="s">
        <v>231</v>
      </c>
      <c r="C65" s="559"/>
      <c r="D65" s="559"/>
      <c r="E65" s="559"/>
      <c r="F65" s="560"/>
      <c r="G65" s="98"/>
      <c r="H65" s="98">
        <f>H67+H68</f>
        <v>0</v>
      </c>
      <c r="I65" s="81"/>
      <c r="J65" s="61"/>
      <c r="K65" s="61"/>
      <c r="L65" s="128"/>
    </row>
    <row r="66" spans="1:11" ht="32.25" customHeight="1">
      <c r="A66" s="130"/>
      <c r="B66" s="561" t="s">
        <v>247</v>
      </c>
      <c r="C66" s="562"/>
      <c r="D66" s="562"/>
      <c r="E66" s="562"/>
      <c r="F66" s="563"/>
      <c r="G66" s="132"/>
      <c r="H66" s="133"/>
      <c r="I66" s="81"/>
      <c r="J66" s="61"/>
      <c r="K66" s="61"/>
    </row>
    <row r="67" spans="1:11" ht="18.75">
      <c r="A67" s="130"/>
      <c r="B67" s="564" t="s">
        <v>240</v>
      </c>
      <c r="C67" s="565"/>
      <c r="D67" s="565"/>
      <c r="E67" s="565"/>
      <c r="F67" s="566"/>
      <c r="G67" s="134"/>
      <c r="H67" s="135">
        <v>0</v>
      </c>
      <c r="I67" s="81"/>
      <c r="J67" s="61"/>
      <c r="K67" s="61"/>
    </row>
    <row r="68" spans="1:11" ht="18.75" customHeight="1">
      <c r="A68" s="130"/>
      <c r="B68" s="564" t="s">
        <v>240</v>
      </c>
      <c r="C68" s="565"/>
      <c r="D68" s="565"/>
      <c r="E68" s="565"/>
      <c r="F68" s="566"/>
      <c r="G68" s="127"/>
      <c r="H68" s="136"/>
      <c r="I68" s="81"/>
      <c r="J68" s="61"/>
      <c r="K68" s="61"/>
    </row>
    <row r="69" spans="1:11" ht="18.75">
      <c r="A69" s="130"/>
      <c r="B69" s="137"/>
      <c r="C69" s="138"/>
      <c r="D69" s="138"/>
      <c r="E69" s="138"/>
      <c r="F69" s="138"/>
      <c r="G69" s="103"/>
      <c r="H69" s="103"/>
      <c r="I69" s="81"/>
      <c r="J69" s="61"/>
      <c r="K69" s="61"/>
    </row>
    <row r="70" spans="1:11" ht="18.75">
      <c r="A70" s="130"/>
      <c r="B70" s="137"/>
      <c r="C70" s="138"/>
      <c r="D70" s="138"/>
      <c r="E70" s="138"/>
      <c r="F70" s="138"/>
      <c r="G70" s="139"/>
      <c r="H70" s="81"/>
      <c r="I70" s="81"/>
      <c r="J70" s="61"/>
      <c r="K70" s="61"/>
    </row>
    <row r="71" spans="1:11" ht="18.75">
      <c r="A71" s="130"/>
      <c r="K71" s="61"/>
    </row>
    <row r="72" spans="1:12" ht="18.75">
      <c r="A72" s="130"/>
      <c r="K72" s="61"/>
      <c r="L72" s="62">
        <v>4513</v>
      </c>
    </row>
    <row r="73" spans="1:13" s="72" customFormat="1" ht="18.75">
      <c r="A73" s="130"/>
      <c r="K73" s="69"/>
      <c r="L73" s="142" t="s">
        <v>236</v>
      </c>
      <c r="M73" s="142" t="s">
        <v>237</v>
      </c>
    </row>
    <row r="74" spans="1:13" s="72" customFormat="1" ht="18.75">
      <c r="A74" s="130"/>
      <c r="K74" s="69"/>
      <c r="L74" s="143">
        <f>G80</f>
        <v>-113.92099999999982</v>
      </c>
      <c r="M74" s="143">
        <f>I80</f>
        <v>9701.15</v>
      </c>
    </row>
    <row r="75" spans="1:11" ht="18.75">
      <c r="A75" s="82"/>
      <c r="B75" s="546"/>
      <c r="C75" s="547"/>
      <c r="D75" s="547"/>
      <c r="E75" s="547"/>
      <c r="F75" s="547"/>
      <c r="G75" s="145"/>
      <c r="H75" s="130"/>
      <c r="I75" s="81"/>
      <c r="J75" s="61"/>
      <c r="K75" s="61"/>
    </row>
    <row r="76" spans="1:11" ht="18.75">
      <c r="A76" s="81"/>
      <c r="B76" s="81"/>
      <c r="C76" s="81"/>
      <c r="D76" s="81"/>
      <c r="E76" s="81"/>
      <c r="F76" s="81"/>
      <c r="G76" s="84"/>
      <c r="H76" s="103"/>
      <c r="I76" s="81"/>
      <c r="J76" s="61"/>
      <c r="K76" s="61"/>
    </row>
    <row r="77" spans="1:16" ht="18.75">
      <c r="A77" s="81"/>
      <c r="B77" s="140"/>
      <c r="C77" s="141"/>
      <c r="D77" s="141"/>
      <c r="E77" s="141"/>
      <c r="F77" s="141"/>
      <c r="G77" s="567" t="s">
        <v>46</v>
      </c>
      <c r="H77" s="552"/>
      <c r="I77" s="551" t="s">
        <v>216</v>
      </c>
      <c r="J77" s="552"/>
      <c r="K77" s="61"/>
      <c r="M77" s="596"/>
      <c r="N77" s="597"/>
      <c r="O77" s="597"/>
      <c r="P77" s="597"/>
    </row>
    <row r="78" spans="1:16" ht="18.75">
      <c r="A78" s="81"/>
      <c r="B78" s="140"/>
      <c r="C78" s="141"/>
      <c r="D78" s="141"/>
      <c r="E78" s="141"/>
      <c r="F78" s="141"/>
      <c r="G78" s="553" t="s">
        <v>43</v>
      </c>
      <c r="H78" s="554"/>
      <c r="I78" s="553" t="s">
        <v>43</v>
      </c>
      <c r="J78" s="554"/>
      <c r="K78" s="61"/>
      <c r="M78" s="188"/>
      <c r="N78" s="189"/>
      <c r="O78" s="188"/>
      <c r="P78" s="190"/>
    </row>
    <row r="79" spans="1:16" ht="18.75">
      <c r="A79" s="81"/>
      <c r="B79" s="540" t="s">
        <v>235</v>
      </c>
      <c r="C79" s="541"/>
      <c r="D79" s="541"/>
      <c r="E79" s="541"/>
      <c r="F79" s="542"/>
      <c r="G79" s="543">
        <f>'01 14 г'!G74:H74</f>
        <v>-543.8359999999993</v>
      </c>
      <c r="H79" s="544"/>
      <c r="I79" s="543">
        <f>'01 14 г'!I74:J74</f>
        <v>9350.279999999999</v>
      </c>
      <c r="J79" s="544"/>
      <c r="K79" s="61"/>
      <c r="M79" s="191"/>
      <c r="N79" s="192"/>
      <c r="O79" s="192"/>
      <c r="P79" s="192"/>
    </row>
    <row r="80" spans="1:16" ht="18.75">
      <c r="A80" s="81"/>
      <c r="B80" s="540" t="s">
        <v>238</v>
      </c>
      <c r="C80" s="541"/>
      <c r="D80" s="541"/>
      <c r="E80" s="541"/>
      <c r="F80" s="542"/>
      <c r="G80" s="543">
        <f>G79+I47-H57</f>
        <v>-113.92099999999982</v>
      </c>
      <c r="H80" s="544"/>
      <c r="I80" s="545">
        <f>I79+I53</f>
        <v>9701.15</v>
      </c>
      <c r="J80" s="544"/>
      <c r="K80" s="61"/>
      <c r="M80" s="191"/>
      <c r="N80" s="192"/>
      <c r="O80" s="192"/>
      <c r="P80" s="192"/>
    </row>
    <row r="81" spans="1:16" ht="18.75">
      <c r="A81" s="81"/>
      <c r="B81" s="61"/>
      <c r="C81" s="61"/>
      <c r="D81" s="61"/>
      <c r="E81" s="61"/>
      <c r="F81" s="61"/>
      <c r="G81" s="81"/>
      <c r="H81" s="81"/>
      <c r="I81" s="81"/>
      <c r="J81" s="61"/>
      <c r="K81" s="61"/>
      <c r="M81" s="191"/>
      <c r="N81" s="192"/>
      <c r="O81" s="192"/>
      <c r="P81" s="192"/>
    </row>
    <row r="82" spans="1:16" ht="18" customHeight="1">
      <c r="A82" s="61"/>
      <c r="B82" s="61"/>
      <c r="C82" s="61"/>
      <c r="D82" s="61"/>
      <c r="E82" s="61"/>
      <c r="F82" s="61"/>
      <c r="G82" s="81"/>
      <c r="H82" s="81"/>
      <c r="I82" s="81"/>
      <c r="J82" s="61"/>
      <c r="K82" s="61"/>
      <c r="M82" s="191"/>
      <c r="N82" s="192"/>
      <c r="O82" s="192"/>
      <c r="P82" s="192"/>
    </row>
    <row r="83" spans="1:16" ht="18.75" hidden="1">
      <c r="A83" s="81"/>
      <c r="B83" s="61"/>
      <c r="C83" s="61"/>
      <c r="D83" s="61"/>
      <c r="E83" s="61"/>
      <c r="F83" s="61"/>
      <c r="G83" s="81"/>
      <c r="H83" s="81"/>
      <c r="I83" s="81"/>
      <c r="J83" s="61"/>
      <c r="K83" s="61"/>
      <c r="M83" s="186" t="s">
        <v>183</v>
      </c>
      <c r="N83" s="187">
        <v>407.15</v>
      </c>
      <c r="O83" s="187">
        <v>391.95</v>
      </c>
      <c r="P83" s="187">
        <v>535.55</v>
      </c>
    </row>
    <row r="84" spans="1:16" ht="18.75" hidden="1">
      <c r="A84" s="81"/>
      <c r="B84" s="61"/>
      <c r="C84" s="61"/>
      <c r="D84" s="61"/>
      <c r="E84" s="61"/>
      <c r="F84" s="61"/>
      <c r="G84" s="81"/>
      <c r="H84" s="81"/>
      <c r="I84" s="81"/>
      <c r="J84" s="61"/>
      <c r="K84" s="61"/>
      <c r="M84" s="151" t="s">
        <v>186</v>
      </c>
      <c r="N84" s="152">
        <v>535.55</v>
      </c>
      <c r="O84" s="152">
        <v>391.95</v>
      </c>
      <c r="P84" s="152">
        <v>663.91</v>
      </c>
    </row>
    <row r="85" spans="1:16" ht="18.75" hidden="1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M85" s="153" t="s">
        <v>189</v>
      </c>
      <c r="N85" s="152">
        <f>P84</f>
        <v>663.91</v>
      </c>
      <c r="O85" s="154">
        <v>391.95</v>
      </c>
      <c r="P85" s="152" t="e">
        <f>N85+O85-#REF!</f>
        <v>#REF!</v>
      </c>
    </row>
    <row r="86" spans="1:11" ht="18.75" hidden="1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</row>
    <row r="87" spans="1:11" ht="18.75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</row>
    <row r="88" spans="1:11" ht="18.75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</row>
    <row r="89" spans="1:11" ht="18.75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</row>
    <row r="90" spans="1:8" s="61" customFormat="1" ht="18.75">
      <c r="A90" s="61" t="s">
        <v>55</v>
      </c>
      <c r="H90" s="61" t="s">
        <v>54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35">
    <mergeCell ref="C14:D15"/>
    <mergeCell ref="A35:K36"/>
    <mergeCell ref="B47:F47"/>
    <mergeCell ref="B48:F48"/>
    <mergeCell ref="B49:F49"/>
    <mergeCell ref="B50:F50"/>
    <mergeCell ref="B53:F53"/>
    <mergeCell ref="B57:F57"/>
    <mergeCell ref="B58:F58"/>
    <mergeCell ref="B59:F59"/>
    <mergeCell ref="A60:A61"/>
    <mergeCell ref="B60:F61"/>
    <mergeCell ref="G60:G61"/>
    <mergeCell ref="H60:H61"/>
    <mergeCell ref="A62:A63"/>
    <mergeCell ref="B62:F63"/>
    <mergeCell ref="G62:G63"/>
    <mergeCell ref="H62:H63"/>
    <mergeCell ref="I79:J79"/>
    <mergeCell ref="B64:F64"/>
    <mergeCell ref="B65:F65"/>
    <mergeCell ref="B66:F66"/>
    <mergeCell ref="B67:F67"/>
    <mergeCell ref="B68:F68"/>
    <mergeCell ref="G77:H77"/>
    <mergeCell ref="B80:F80"/>
    <mergeCell ref="G80:H80"/>
    <mergeCell ref="I80:J80"/>
    <mergeCell ref="B75:F75"/>
    <mergeCell ref="M77:P77"/>
    <mergeCell ref="I77:J77"/>
    <mergeCell ref="G78:H78"/>
    <mergeCell ref="I78:J78"/>
    <mergeCell ref="B79:F79"/>
    <mergeCell ref="G79:H79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71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W90"/>
  <sheetViews>
    <sheetView view="pageBreakPreview" zoomScale="80" zoomScaleSheetLayoutView="80" zoomScalePageLayoutView="0" workbookViewId="0" topLeftCell="A57">
      <selection activeCell="O36" sqref="O36"/>
    </sheetView>
  </sheetViews>
  <sheetFormatPr defaultColWidth="9.140625" defaultRowHeight="15" outlineLevelCol="1"/>
  <cols>
    <col min="1" max="1" width="9.00390625" style="155" customWidth="1"/>
    <col min="2" max="2" width="12.140625" style="62" customWidth="1"/>
    <col min="3" max="3" width="11.140625" style="62" customWidth="1"/>
    <col min="4" max="4" width="10.57421875" style="62" customWidth="1"/>
    <col min="5" max="5" width="10.28125" style="62" customWidth="1"/>
    <col min="6" max="6" width="6.28125" style="62" customWidth="1"/>
    <col min="7" max="8" width="13.28125" style="62" customWidth="1"/>
    <col min="9" max="9" width="12.57421875" style="62" customWidth="1"/>
    <col min="10" max="10" width="14.00390625" style="62" customWidth="1"/>
    <col min="11" max="11" width="18.421875" style="62" customWidth="1"/>
    <col min="12" max="12" width="13.421875" style="62" hidden="1" customWidth="1" outlineLevel="1"/>
    <col min="13" max="13" width="9.7109375" style="62" hidden="1" customWidth="1" outlineLevel="1"/>
    <col min="14" max="14" width="10.00390625" style="62" hidden="1" customWidth="1" outlineLevel="1"/>
    <col min="15" max="15" width="11.421875" style="62" hidden="1" customWidth="1" outlineLevel="1"/>
    <col min="16" max="16" width="10.00390625" style="62" hidden="1" customWidth="1" outlineLevel="1"/>
    <col min="17" max="17" width="9.140625" style="62" customWidth="1" collapsed="1"/>
    <col min="18" max="18" width="9.140625" style="62" customWidth="1"/>
    <col min="19" max="19" width="9.421875" style="62" bestFit="1" customWidth="1"/>
    <col min="20" max="20" width="11.28125" style="62" bestFit="1" customWidth="1"/>
    <col min="21" max="21" width="10.00390625" style="62" bestFit="1" customWidth="1"/>
    <col min="22" max="22" width="9.28125" style="62" bestFit="1" customWidth="1"/>
    <col min="23" max="25" width="9.140625" style="62" customWidth="1"/>
    <col min="26" max="26" width="12.8515625" style="62" customWidth="1"/>
    <col min="27" max="27" width="10.7109375" style="62" customWidth="1"/>
    <col min="28" max="16384" width="9.140625" style="62" customWidth="1"/>
  </cols>
  <sheetData>
    <row r="1" spans="1:11" ht="12.75" customHeight="1" hidden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8.75" hidden="1">
      <c r="A2" s="61"/>
      <c r="B2" s="63" t="s">
        <v>56</v>
      </c>
      <c r="C2" s="63"/>
      <c r="D2" s="63" t="s">
        <v>187</v>
      </c>
      <c r="E2" s="63"/>
      <c r="F2" s="63" t="s">
        <v>0</v>
      </c>
      <c r="G2" s="63"/>
      <c r="H2" s="63"/>
      <c r="I2" s="61"/>
      <c r="J2" s="61"/>
      <c r="K2" s="61"/>
    </row>
    <row r="3" spans="1:11" ht="18.75" hidden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.5" customHeight="1" hidden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18.75" hidden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8.75" hidden="1">
      <c r="A6" s="61"/>
      <c r="B6" s="64"/>
      <c r="C6" s="65" t="s">
        <v>1</v>
      </c>
      <c r="D6" s="65" t="s">
        <v>2</v>
      </c>
      <c r="E6" s="65"/>
      <c r="F6" s="65" t="s">
        <v>3</v>
      </c>
      <c r="G6" s="65" t="s">
        <v>4</v>
      </c>
      <c r="H6" s="65" t="s">
        <v>5</v>
      </c>
      <c r="I6" s="65" t="s">
        <v>6</v>
      </c>
      <c r="J6" s="65"/>
      <c r="K6" s="66"/>
    </row>
    <row r="7" spans="1:11" ht="18.75" hidden="1">
      <c r="A7" s="61"/>
      <c r="B7" s="64"/>
      <c r="C7" s="65" t="s">
        <v>7</v>
      </c>
      <c r="D7" s="65"/>
      <c r="E7" s="65"/>
      <c r="F7" s="65"/>
      <c r="G7" s="65" t="s">
        <v>8</v>
      </c>
      <c r="H7" s="65" t="s">
        <v>9</v>
      </c>
      <c r="I7" s="65" t="s">
        <v>10</v>
      </c>
      <c r="J7" s="65"/>
      <c r="K7" s="66"/>
    </row>
    <row r="8" spans="1:11" ht="18.75" hidden="1">
      <c r="A8" s="61"/>
      <c r="B8" s="64" t="s">
        <v>96</v>
      </c>
      <c r="C8" s="67">
        <v>48.28</v>
      </c>
      <c r="D8" s="67">
        <v>0</v>
      </c>
      <c r="E8" s="67"/>
      <c r="F8" s="68"/>
      <c r="G8" s="64"/>
      <c r="H8" s="67">
        <v>0</v>
      </c>
      <c r="I8" s="68">
        <v>48.28</v>
      </c>
      <c r="J8" s="64"/>
      <c r="K8" s="69"/>
    </row>
    <row r="9" spans="1:11" ht="18.75" hidden="1">
      <c r="A9" s="61"/>
      <c r="B9" s="64" t="s">
        <v>12</v>
      </c>
      <c r="C9" s="67">
        <v>4790.06</v>
      </c>
      <c r="D9" s="67">
        <v>3707.55</v>
      </c>
      <c r="E9" s="67"/>
      <c r="F9" s="68">
        <v>2795.32</v>
      </c>
      <c r="G9" s="64"/>
      <c r="H9" s="67">
        <v>2795.32</v>
      </c>
      <c r="I9" s="68">
        <v>5702.29</v>
      </c>
      <c r="J9" s="64"/>
      <c r="K9" s="69"/>
    </row>
    <row r="10" spans="1:11" ht="18.75" hidden="1">
      <c r="A10" s="61"/>
      <c r="B10" s="64" t="s">
        <v>13</v>
      </c>
      <c r="C10" s="64"/>
      <c r="D10" s="67">
        <f>SUM(D8:D9)</f>
        <v>3707.55</v>
      </c>
      <c r="E10" s="67"/>
      <c r="F10" s="64"/>
      <c r="G10" s="64"/>
      <c r="H10" s="67">
        <f>SUM(H8:H9)</f>
        <v>2795.32</v>
      </c>
      <c r="I10" s="64"/>
      <c r="J10" s="64"/>
      <c r="K10" s="69"/>
    </row>
    <row r="11" spans="1:11" ht="18.75" hidden="1">
      <c r="A11" s="61"/>
      <c r="B11" s="61" t="s">
        <v>14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ht="7.5" customHeight="1" hidden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8.25" customHeight="1" hidden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</row>
    <row r="14" spans="1:16" ht="18.75" hidden="1">
      <c r="A14" s="61"/>
      <c r="B14" s="70" t="s">
        <v>162</v>
      </c>
      <c r="C14" s="583" t="s">
        <v>180</v>
      </c>
      <c r="D14" s="584"/>
      <c r="E14" s="193"/>
      <c r="F14" s="65"/>
      <c r="G14" s="65"/>
      <c r="H14" s="65"/>
      <c r="I14" s="65" t="s">
        <v>16</v>
      </c>
      <c r="J14" s="69"/>
      <c r="K14" s="69"/>
      <c r="L14" s="72"/>
      <c r="M14" s="72"/>
      <c r="N14" s="72"/>
      <c r="O14" s="72"/>
      <c r="P14" s="72"/>
    </row>
    <row r="15" spans="1:16" ht="14.25" customHeight="1" hidden="1">
      <c r="A15" s="61"/>
      <c r="B15" s="73"/>
      <c r="C15" s="585"/>
      <c r="D15" s="586"/>
      <c r="E15" s="194"/>
      <c r="F15" s="65"/>
      <c r="G15" s="65"/>
      <c r="H15" s="65" t="s">
        <v>181</v>
      </c>
      <c r="I15" s="65"/>
      <c r="J15" s="69"/>
      <c r="K15" s="69"/>
      <c r="L15" s="72"/>
      <c r="M15" s="72"/>
      <c r="N15" s="72"/>
      <c r="O15" s="72"/>
      <c r="P15" s="72"/>
    </row>
    <row r="16" spans="1:16" ht="3.75" customHeight="1" hidden="1">
      <c r="A16" s="61"/>
      <c r="B16" s="75"/>
      <c r="C16" s="64"/>
      <c r="D16" s="64"/>
      <c r="E16" s="64"/>
      <c r="F16" s="64"/>
      <c r="G16" s="64"/>
      <c r="H16" s="64"/>
      <c r="I16" s="64"/>
      <c r="J16" s="69"/>
      <c r="K16" s="69"/>
      <c r="L16" s="72"/>
      <c r="M16" s="72"/>
      <c r="N16" s="72"/>
      <c r="O16" s="72"/>
      <c r="P16" s="72"/>
    </row>
    <row r="17" spans="1:16" ht="13.5" customHeight="1" hidden="1">
      <c r="A17" s="61"/>
      <c r="B17" s="64"/>
      <c r="C17" s="64"/>
      <c r="D17" s="64"/>
      <c r="E17" s="64"/>
      <c r="F17" s="64"/>
      <c r="G17" s="64"/>
      <c r="H17" s="64"/>
      <c r="I17" s="64"/>
      <c r="J17" s="69"/>
      <c r="K17" s="69"/>
      <c r="L17" s="72"/>
      <c r="M17" s="72"/>
      <c r="N17" s="72"/>
      <c r="O17" s="72"/>
      <c r="P17" s="72"/>
    </row>
    <row r="18" spans="1:16" ht="0.75" customHeight="1" hidden="1">
      <c r="A18" s="61"/>
      <c r="B18" s="64"/>
      <c r="C18" s="64"/>
      <c r="D18" s="64"/>
      <c r="E18" s="64"/>
      <c r="F18" s="64"/>
      <c r="G18" s="64"/>
      <c r="H18" s="64"/>
      <c r="I18" s="64"/>
      <c r="J18" s="69"/>
      <c r="K18" s="69"/>
      <c r="L18" s="72"/>
      <c r="M18" s="72"/>
      <c r="N18" s="72"/>
      <c r="O18" s="72"/>
      <c r="P18" s="72"/>
    </row>
    <row r="19" spans="1:16" ht="14.25" customHeight="1" hidden="1" thickBot="1">
      <c r="A19" s="61"/>
      <c r="B19" s="64"/>
      <c r="C19" s="64"/>
      <c r="D19" s="64"/>
      <c r="E19" s="64"/>
      <c r="F19" s="64"/>
      <c r="G19" s="64"/>
      <c r="H19" s="64"/>
      <c r="I19" s="64"/>
      <c r="J19" s="69"/>
      <c r="K19" s="69"/>
      <c r="L19" s="72"/>
      <c r="M19" s="72"/>
      <c r="N19" s="72"/>
      <c r="O19" s="72"/>
      <c r="P19" s="72"/>
    </row>
    <row r="20" spans="1:16" ht="0.75" customHeight="1" hidden="1">
      <c r="A20" s="61"/>
      <c r="B20" s="64"/>
      <c r="C20" s="64"/>
      <c r="D20" s="64"/>
      <c r="E20" s="64"/>
      <c r="F20" s="64"/>
      <c r="G20" s="64"/>
      <c r="H20" s="64"/>
      <c r="I20" s="64"/>
      <c r="J20" s="69"/>
      <c r="K20" s="69"/>
      <c r="L20" s="72"/>
      <c r="M20" s="72"/>
      <c r="N20" s="72"/>
      <c r="O20" s="72"/>
      <c r="P20" s="72"/>
    </row>
    <row r="21" spans="1:16" ht="19.5" hidden="1" thickBot="1">
      <c r="A21" s="61"/>
      <c r="B21" s="64"/>
      <c r="C21" s="64"/>
      <c r="D21" s="64"/>
      <c r="E21" s="64"/>
      <c r="F21" s="64"/>
      <c r="G21" s="76" t="s">
        <v>130</v>
      </c>
      <c r="H21" s="77" t="s">
        <v>131</v>
      </c>
      <c r="I21" s="64"/>
      <c r="J21" s="69"/>
      <c r="K21" s="69"/>
      <c r="L21" s="72"/>
      <c r="M21" s="72"/>
      <c r="N21" s="72"/>
      <c r="O21" s="72"/>
      <c r="P21" s="72"/>
    </row>
    <row r="22" spans="1:16" ht="18.75" hidden="1">
      <c r="A22" s="61"/>
      <c r="B22" s="78" t="s">
        <v>121</v>
      </c>
      <c r="C22" s="78"/>
      <c r="D22" s="78"/>
      <c r="E22" s="78"/>
      <c r="F22" s="67"/>
      <c r="G22" s="64">
        <v>347.8</v>
      </c>
      <c r="H22" s="64">
        <v>7.55</v>
      </c>
      <c r="I22" s="68">
        <f>G22*H22</f>
        <v>2625.89</v>
      </c>
      <c r="J22" s="69"/>
      <c r="K22" s="69"/>
      <c r="L22" s="72"/>
      <c r="M22" s="72"/>
      <c r="N22" s="72"/>
      <c r="O22" s="72"/>
      <c r="P22" s="72"/>
    </row>
    <row r="23" spans="1:16" ht="18.75" hidden="1">
      <c r="A23" s="61"/>
      <c r="B23" s="78" t="s">
        <v>122</v>
      </c>
      <c r="C23" s="78"/>
      <c r="D23" s="78"/>
      <c r="E23" s="78"/>
      <c r="F23" s="64"/>
      <c r="G23" s="64"/>
      <c r="H23" s="64"/>
      <c r="I23" s="64"/>
      <c r="J23" s="69"/>
      <c r="K23" s="69"/>
      <c r="L23" s="72"/>
      <c r="M23" s="72"/>
      <c r="N23" s="72"/>
      <c r="O23" s="72"/>
      <c r="P23" s="72"/>
    </row>
    <row r="24" spans="1:16" ht="2.25" customHeight="1" hidden="1">
      <c r="A24" s="61"/>
      <c r="B24" s="78" t="s">
        <v>123</v>
      </c>
      <c r="C24" s="78" t="s">
        <v>124</v>
      </c>
      <c r="D24" s="78"/>
      <c r="E24" s="78"/>
      <c r="F24" s="64"/>
      <c r="G24" s="64"/>
      <c r="H24" s="64"/>
      <c r="I24" s="64"/>
      <c r="J24" s="69"/>
      <c r="K24" s="69"/>
      <c r="L24" s="72"/>
      <c r="M24" s="72"/>
      <c r="N24" s="72"/>
      <c r="O24" s="72"/>
      <c r="P24" s="72"/>
    </row>
    <row r="25" spans="1:16" ht="14.25" customHeight="1" hidden="1">
      <c r="A25" s="61"/>
      <c r="B25" s="78" t="s">
        <v>125</v>
      </c>
      <c r="C25" s="78"/>
      <c r="D25" s="78"/>
      <c r="E25" s="78"/>
      <c r="F25" s="64"/>
      <c r="G25" s="64"/>
      <c r="H25" s="64"/>
      <c r="I25" s="64"/>
      <c r="J25" s="69"/>
      <c r="K25" s="69"/>
      <c r="L25" s="72"/>
      <c r="M25" s="72"/>
      <c r="N25" s="72"/>
      <c r="O25" s="72"/>
      <c r="P25" s="72"/>
    </row>
    <row r="26" spans="1:16" ht="18.75" hidden="1">
      <c r="A26" s="61"/>
      <c r="B26" s="64"/>
      <c r="C26" s="64"/>
      <c r="D26" s="64"/>
      <c r="E26" s="64"/>
      <c r="F26" s="64"/>
      <c r="G26" s="64"/>
      <c r="H26" s="64"/>
      <c r="I26" s="64"/>
      <c r="J26" s="69"/>
      <c r="K26" s="69"/>
      <c r="L26" s="72"/>
      <c r="M26" s="72"/>
      <c r="N26" s="72"/>
      <c r="O26" s="72"/>
      <c r="P26" s="72"/>
    </row>
    <row r="27" spans="1:16" ht="0.75" customHeight="1" hidden="1">
      <c r="A27" s="61"/>
      <c r="B27" s="64"/>
      <c r="C27" s="64"/>
      <c r="D27" s="64"/>
      <c r="E27" s="64"/>
      <c r="F27" s="64"/>
      <c r="G27" s="64"/>
      <c r="H27" s="64"/>
      <c r="I27" s="64"/>
      <c r="J27" s="69"/>
      <c r="K27" s="69"/>
      <c r="L27" s="72"/>
      <c r="M27" s="72"/>
      <c r="N27" s="72"/>
      <c r="O27" s="72"/>
      <c r="P27" s="72"/>
    </row>
    <row r="28" spans="1:16" ht="3.75" customHeight="1" hidden="1">
      <c r="A28" s="61"/>
      <c r="B28" s="64"/>
      <c r="C28" s="64"/>
      <c r="D28" s="64"/>
      <c r="E28" s="64"/>
      <c r="F28" s="64"/>
      <c r="G28" s="64"/>
      <c r="H28" s="64"/>
      <c r="I28" s="64"/>
      <c r="J28" s="69"/>
      <c r="K28" s="69"/>
      <c r="L28" s="72"/>
      <c r="M28" s="72"/>
      <c r="N28" s="72"/>
      <c r="O28" s="72"/>
      <c r="P28" s="72"/>
    </row>
    <row r="29" spans="1:16" ht="18.75" hidden="1">
      <c r="A29" s="61"/>
      <c r="B29" s="64"/>
      <c r="C29" s="64"/>
      <c r="D29" s="64"/>
      <c r="E29" s="64"/>
      <c r="F29" s="64"/>
      <c r="G29" s="64"/>
      <c r="H29" s="64"/>
      <c r="I29" s="64"/>
      <c r="J29" s="69"/>
      <c r="K29" s="69"/>
      <c r="L29" s="72"/>
      <c r="M29" s="72"/>
      <c r="N29" s="72"/>
      <c r="O29" s="72"/>
      <c r="P29" s="72"/>
    </row>
    <row r="30" spans="1:16" ht="0.75" customHeight="1" hidden="1">
      <c r="A30" s="61"/>
      <c r="B30" s="64"/>
      <c r="C30" s="64"/>
      <c r="D30" s="64"/>
      <c r="E30" s="64"/>
      <c r="F30" s="64"/>
      <c r="G30" s="64"/>
      <c r="H30" s="64"/>
      <c r="I30" s="64"/>
      <c r="J30" s="69"/>
      <c r="K30" s="69"/>
      <c r="L30" s="72"/>
      <c r="M30" s="72"/>
      <c r="N30" s="72"/>
      <c r="O30" s="72"/>
      <c r="P30" s="72"/>
    </row>
    <row r="31" spans="1:16" ht="18.75" hidden="1">
      <c r="A31" s="61"/>
      <c r="B31" s="64"/>
      <c r="C31" s="64"/>
      <c r="D31" s="64"/>
      <c r="E31" s="64"/>
      <c r="F31" s="64"/>
      <c r="G31" s="64"/>
      <c r="H31" s="64"/>
      <c r="I31" s="64"/>
      <c r="J31" s="69"/>
      <c r="K31" s="69"/>
      <c r="L31" s="72"/>
      <c r="M31" s="72"/>
      <c r="N31" s="72"/>
      <c r="O31" s="72"/>
      <c r="P31" s="72"/>
    </row>
    <row r="32" spans="1:16" ht="18.75" hidden="1">
      <c r="A32" s="61"/>
      <c r="B32" s="64"/>
      <c r="C32" s="64"/>
      <c r="D32" s="64"/>
      <c r="E32" s="64"/>
      <c r="F32" s="64"/>
      <c r="G32" s="64"/>
      <c r="H32" s="64"/>
      <c r="I32" s="64"/>
      <c r="J32" s="69"/>
      <c r="K32" s="69"/>
      <c r="L32" s="72"/>
      <c r="M32" s="72"/>
      <c r="N32" s="72"/>
      <c r="O32" s="72"/>
      <c r="P32" s="72"/>
    </row>
    <row r="33" spans="1:16" ht="18.75" hidden="1">
      <c r="A33" s="61"/>
      <c r="B33" s="64"/>
      <c r="C33" s="64"/>
      <c r="D33" s="64"/>
      <c r="E33" s="64"/>
      <c r="F33" s="64"/>
      <c r="G33" s="65"/>
      <c r="H33" s="65"/>
      <c r="I33" s="79"/>
      <c r="J33" s="69"/>
      <c r="K33" s="69"/>
      <c r="L33" s="72"/>
      <c r="M33" s="72"/>
      <c r="N33" s="72"/>
      <c r="O33" s="72"/>
      <c r="P33" s="72"/>
    </row>
    <row r="34" spans="1:16" ht="18.75" hidden="1">
      <c r="A34" s="61"/>
      <c r="B34" s="64"/>
      <c r="C34" s="64"/>
      <c r="D34" s="64"/>
      <c r="E34" s="64"/>
      <c r="F34" s="64"/>
      <c r="G34" s="64"/>
      <c r="H34" s="64" t="s">
        <v>24</v>
      </c>
      <c r="I34" s="80">
        <f>SUM(I17:I33)</f>
        <v>2625.89</v>
      </c>
      <c r="J34" s="69"/>
      <c r="K34" s="69"/>
      <c r="L34" s="72"/>
      <c r="M34" s="72"/>
      <c r="N34" s="72"/>
      <c r="O34" s="72"/>
      <c r="P34" s="72"/>
    </row>
    <row r="35" spans="1:11" ht="15">
      <c r="A35" s="587" t="s">
        <v>199</v>
      </c>
      <c r="B35" s="587"/>
      <c r="C35" s="587"/>
      <c r="D35" s="587"/>
      <c r="E35" s="587"/>
      <c r="F35" s="587"/>
      <c r="G35" s="587"/>
      <c r="H35" s="587"/>
      <c r="I35" s="587"/>
      <c r="J35" s="587"/>
      <c r="K35" s="587"/>
    </row>
    <row r="36" spans="1:11" ht="15">
      <c r="A36" s="587"/>
      <c r="B36" s="587"/>
      <c r="C36" s="587"/>
      <c r="D36" s="587"/>
      <c r="E36" s="587"/>
      <c r="F36" s="587"/>
      <c r="G36" s="587"/>
      <c r="H36" s="587"/>
      <c r="I36" s="587"/>
      <c r="J36" s="587"/>
      <c r="K36" s="587"/>
    </row>
    <row r="37" spans="1:11" ht="18.75" hidden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</row>
    <row r="38" spans="1:11" ht="18.75" hidden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</row>
    <row r="39" spans="1:11" ht="18.75">
      <c r="A39" s="81"/>
      <c r="B39" s="82"/>
      <c r="C39" s="82"/>
      <c r="D39" s="82"/>
      <c r="E39" s="82"/>
      <c r="F39" s="82"/>
      <c r="G39" s="82"/>
      <c r="H39" s="81"/>
      <c r="I39" s="81"/>
      <c r="J39" s="61"/>
      <c r="K39" s="61"/>
    </row>
    <row r="40" spans="1:23" ht="18.75">
      <c r="A40" s="81"/>
      <c r="B40" s="83" t="s">
        <v>200</v>
      </c>
      <c r="C40" s="82"/>
      <c r="D40" s="82"/>
      <c r="E40" s="82"/>
      <c r="F40" s="82"/>
      <c r="G40" s="81"/>
      <c r="H40" s="82"/>
      <c r="I40" s="81"/>
      <c r="J40" s="61"/>
      <c r="K40" s="61"/>
      <c r="R40" s="172" t="s">
        <v>256</v>
      </c>
      <c r="S40" s="173" t="s">
        <v>252</v>
      </c>
      <c r="T40" s="173" t="s">
        <v>268</v>
      </c>
      <c r="U40" s="173" t="s">
        <v>9</v>
      </c>
      <c r="V40" s="173" t="s">
        <v>253</v>
      </c>
      <c r="W40" s="173" t="s">
        <v>254</v>
      </c>
    </row>
    <row r="41" spans="1:23" ht="18.75">
      <c r="A41" s="81"/>
      <c r="B41" s="82" t="s">
        <v>201</v>
      </c>
      <c r="C41" s="81" t="s">
        <v>202</v>
      </c>
      <c r="D41" s="81"/>
      <c r="E41" s="81"/>
      <c r="F41" s="82"/>
      <c r="G41" s="81"/>
      <c r="H41" s="82"/>
      <c r="I41" s="81"/>
      <c r="J41" s="61"/>
      <c r="K41" s="61"/>
      <c r="R41" s="174" t="s">
        <v>255</v>
      </c>
      <c r="S41" s="107">
        <v>917.06</v>
      </c>
      <c r="T41" s="107">
        <v>466.35</v>
      </c>
      <c r="U41" s="107">
        <v>463.39</v>
      </c>
      <c r="V41" s="107">
        <v>920.0199999999999</v>
      </c>
      <c r="W41" s="107">
        <v>0</v>
      </c>
    </row>
    <row r="42" spans="1:23" ht="18.75" customHeight="1">
      <c r="A42" s="81"/>
      <c r="B42" s="82" t="s">
        <v>203</v>
      </c>
      <c r="C42" s="84">
        <v>348.5</v>
      </c>
      <c r="D42" s="81" t="s">
        <v>204</v>
      </c>
      <c r="E42" s="81"/>
      <c r="F42" s="82"/>
      <c r="G42" s="81"/>
      <c r="H42" s="82"/>
      <c r="I42" s="81"/>
      <c r="J42" s="61"/>
      <c r="K42" s="61"/>
      <c r="R42" s="174" t="s">
        <v>257</v>
      </c>
      <c r="S42" s="152">
        <v>920.0199999999999</v>
      </c>
      <c r="T42" s="152">
        <v>466.35</v>
      </c>
      <c r="U42" s="152">
        <v>350.87</v>
      </c>
      <c r="V42" s="152">
        <v>1035.5</v>
      </c>
      <c r="W42" s="152">
        <v>0</v>
      </c>
    </row>
    <row r="43" spans="1:23" ht="18" customHeight="1">
      <c r="A43" s="81"/>
      <c r="B43" s="82" t="s">
        <v>205</v>
      </c>
      <c r="C43" s="85" t="s">
        <v>271</v>
      </c>
      <c r="D43" s="81" t="s">
        <v>251</v>
      </c>
      <c r="E43" s="81"/>
      <c r="F43" s="81"/>
      <c r="G43" s="82"/>
      <c r="H43" s="82"/>
      <c r="I43" s="81"/>
      <c r="J43" s="61"/>
      <c r="K43" s="61"/>
      <c r="R43" s="174" t="s">
        <v>258</v>
      </c>
      <c r="S43" s="152">
        <f>V42</f>
        <v>1035.5</v>
      </c>
      <c r="T43" s="152">
        <f>H53</f>
        <v>466.35</v>
      </c>
      <c r="U43" s="152">
        <f>I53</f>
        <v>351.02</v>
      </c>
      <c r="V43" s="152">
        <f aca="true" t="shared" si="0" ref="V43:V52">S43+T43-U43</f>
        <v>1150.83</v>
      </c>
      <c r="W43" s="154"/>
    </row>
    <row r="44" spans="1:23" ht="69.75" customHeight="1">
      <c r="A44" s="81"/>
      <c r="B44" s="82"/>
      <c r="C44" s="85"/>
      <c r="D44" s="81"/>
      <c r="E44" s="81"/>
      <c r="F44" s="81"/>
      <c r="G44" s="82"/>
      <c r="H44" s="82"/>
      <c r="I44" s="81"/>
      <c r="J44" s="61"/>
      <c r="K44" s="61"/>
      <c r="R44" s="174" t="s">
        <v>259</v>
      </c>
      <c r="S44" s="152">
        <f>V43</f>
        <v>1150.83</v>
      </c>
      <c r="T44" s="175"/>
      <c r="U44" s="175"/>
      <c r="V44" s="152">
        <f t="shared" si="0"/>
        <v>1150.83</v>
      </c>
      <c r="W44" s="175"/>
    </row>
    <row r="45" spans="1:23" s="92" customFormat="1" ht="78" customHeight="1">
      <c r="A45" s="199"/>
      <c r="B45" s="87"/>
      <c r="C45" s="88"/>
      <c r="D45" s="199"/>
      <c r="E45" s="199"/>
      <c r="F45" s="199"/>
      <c r="G45" s="89" t="s">
        <v>208</v>
      </c>
      <c r="H45" s="90" t="s">
        <v>2</v>
      </c>
      <c r="I45" s="90" t="s">
        <v>3</v>
      </c>
      <c r="J45" s="91" t="s">
        <v>209</v>
      </c>
      <c r="K45" s="91" t="s">
        <v>210</v>
      </c>
      <c r="R45" s="174" t="s">
        <v>260</v>
      </c>
      <c r="S45" s="152"/>
      <c r="T45" s="154"/>
      <c r="U45" s="154"/>
      <c r="V45" s="152">
        <f t="shared" si="0"/>
        <v>0</v>
      </c>
      <c r="W45" s="154"/>
    </row>
    <row r="46" spans="1:23" ht="12" customHeight="1">
      <c r="A46" s="81"/>
      <c r="B46" s="82"/>
      <c r="C46" s="85"/>
      <c r="D46" s="81"/>
      <c r="E46" s="81"/>
      <c r="F46" s="81"/>
      <c r="G46" s="93" t="s">
        <v>43</v>
      </c>
      <c r="H46" s="93" t="s">
        <v>43</v>
      </c>
      <c r="I46" s="93" t="s">
        <v>43</v>
      </c>
      <c r="J46" s="64"/>
      <c r="K46" s="64"/>
      <c r="L46" s="94" t="s">
        <v>211</v>
      </c>
      <c r="M46" s="95"/>
      <c r="N46" s="95" t="s">
        <v>212</v>
      </c>
      <c r="O46" s="96" t="s">
        <v>249</v>
      </c>
      <c r="Q46" s="96" t="s">
        <v>213</v>
      </c>
      <c r="R46" s="174" t="s">
        <v>261</v>
      </c>
      <c r="S46" s="152"/>
      <c r="T46" s="154"/>
      <c r="U46" s="154"/>
      <c r="V46" s="152">
        <f t="shared" si="0"/>
        <v>0</v>
      </c>
      <c r="W46" s="154"/>
    </row>
    <row r="47" spans="1:23" ht="33" customHeight="1">
      <c r="A47" s="81"/>
      <c r="B47" s="588" t="s">
        <v>214</v>
      </c>
      <c r="C47" s="588"/>
      <c r="D47" s="588"/>
      <c r="E47" s="588"/>
      <c r="F47" s="588"/>
      <c r="G47" s="97">
        <f>G49+G50</f>
        <v>12.58</v>
      </c>
      <c r="H47" s="98">
        <f>ROUND(G47*C42,2)</f>
        <v>4384.13</v>
      </c>
      <c r="I47" s="98">
        <f>N47+L47</f>
        <v>3889.98</v>
      </c>
      <c r="J47" s="99">
        <f>J49+J50</f>
        <v>2512.6850000000004</v>
      </c>
      <c r="K47" s="99">
        <f>K49+K50</f>
        <v>1377.2949999999996</v>
      </c>
      <c r="L47" s="95">
        <v>0</v>
      </c>
      <c r="M47" s="95"/>
      <c r="N47" s="95">
        <v>3889.98</v>
      </c>
      <c r="O47" s="185">
        <v>466.35</v>
      </c>
      <c r="P47" s="62">
        <v>0</v>
      </c>
      <c r="Q47" s="185">
        <v>351.02</v>
      </c>
      <c r="R47" s="174" t="s">
        <v>262</v>
      </c>
      <c r="S47" s="152"/>
      <c r="T47" s="154"/>
      <c r="U47" s="154"/>
      <c r="V47" s="152">
        <f t="shared" si="0"/>
        <v>0</v>
      </c>
      <c r="W47" s="154"/>
    </row>
    <row r="48" spans="1:23" ht="18" customHeight="1">
      <c r="A48" s="81"/>
      <c r="B48" s="589" t="s">
        <v>215</v>
      </c>
      <c r="C48" s="590"/>
      <c r="D48" s="590"/>
      <c r="E48" s="590"/>
      <c r="F48" s="591"/>
      <c r="G48" s="97"/>
      <c r="H48" s="99"/>
      <c r="I48" s="99"/>
      <c r="J48" s="64"/>
      <c r="K48" s="64"/>
      <c r="R48" s="174" t="s">
        <v>263</v>
      </c>
      <c r="S48" s="152"/>
      <c r="T48" s="154"/>
      <c r="U48" s="154"/>
      <c r="V48" s="152">
        <f t="shared" si="0"/>
        <v>0</v>
      </c>
      <c r="W48" s="154"/>
    </row>
    <row r="49" spans="1:23" ht="18" customHeight="1">
      <c r="A49" s="81"/>
      <c r="B49" s="592" t="s">
        <v>12</v>
      </c>
      <c r="C49" s="592"/>
      <c r="D49" s="592"/>
      <c r="E49" s="592"/>
      <c r="F49" s="592"/>
      <c r="G49" s="97">
        <f>G58</f>
        <v>7.21</v>
      </c>
      <c r="H49" s="99">
        <f>ROUND(G49*C42,2)</f>
        <v>2512.69</v>
      </c>
      <c r="I49" s="99">
        <f>H49</f>
        <v>2512.69</v>
      </c>
      <c r="J49" s="99">
        <f>H58</f>
        <v>2512.6850000000004</v>
      </c>
      <c r="K49" s="99">
        <f>I49-J49</f>
        <v>0.004999999999654392</v>
      </c>
      <c r="R49" s="174" t="s">
        <v>264</v>
      </c>
      <c r="S49" s="152"/>
      <c r="T49" s="154"/>
      <c r="U49" s="154"/>
      <c r="V49" s="152">
        <f t="shared" si="0"/>
        <v>0</v>
      </c>
      <c r="W49" s="154"/>
    </row>
    <row r="50" spans="1:23" ht="18" customHeight="1">
      <c r="A50" s="81"/>
      <c r="B50" s="592" t="s">
        <v>46</v>
      </c>
      <c r="C50" s="592"/>
      <c r="D50" s="592"/>
      <c r="E50" s="592"/>
      <c r="F50" s="592"/>
      <c r="G50" s="97">
        <v>5.37</v>
      </c>
      <c r="H50" s="99">
        <f>ROUND(G50*C42,2)</f>
        <v>1871.45</v>
      </c>
      <c r="I50" s="99">
        <f>I47-I49</f>
        <v>1377.29</v>
      </c>
      <c r="J50" s="99">
        <f>H65</f>
        <v>0</v>
      </c>
      <c r="K50" s="99">
        <f>I50-J50</f>
        <v>1377.29</v>
      </c>
      <c r="R50" s="174" t="s">
        <v>265</v>
      </c>
      <c r="S50" s="152"/>
      <c r="T50" s="154"/>
      <c r="U50" s="154"/>
      <c r="V50" s="152">
        <f t="shared" si="0"/>
        <v>0</v>
      </c>
      <c r="W50" s="154"/>
    </row>
    <row r="51" spans="1:23" ht="27" customHeight="1">
      <c r="A51" s="81"/>
      <c r="B51" s="61"/>
      <c r="C51" s="61"/>
      <c r="D51" s="61"/>
      <c r="E51" s="61"/>
      <c r="F51" s="61"/>
      <c r="G51" s="61"/>
      <c r="H51" s="61"/>
      <c r="I51" s="61"/>
      <c r="J51" s="61"/>
      <c r="K51" s="164"/>
      <c r="R51" s="174" t="s">
        <v>266</v>
      </c>
      <c r="S51" s="152"/>
      <c r="T51" s="154"/>
      <c r="U51" s="154"/>
      <c r="V51" s="152">
        <f t="shared" si="0"/>
        <v>0</v>
      </c>
      <c r="W51" s="154"/>
    </row>
    <row r="52" spans="1:23" ht="18.75">
      <c r="A52" s="81"/>
      <c r="B52" s="61"/>
      <c r="C52" s="61"/>
      <c r="D52" s="61"/>
      <c r="E52" s="61"/>
      <c r="F52" s="61"/>
      <c r="G52" s="163" t="s">
        <v>243</v>
      </c>
      <c r="H52" s="163" t="s">
        <v>2</v>
      </c>
      <c r="I52" s="163" t="s">
        <v>3</v>
      </c>
      <c r="J52" s="163" t="s">
        <v>244</v>
      </c>
      <c r="K52" s="163" t="s">
        <v>245</v>
      </c>
      <c r="R52" s="174" t="s">
        <v>267</v>
      </c>
      <c r="S52" s="152"/>
      <c r="T52" s="154"/>
      <c r="U52" s="154"/>
      <c r="V52" s="152">
        <f t="shared" si="0"/>
        <v>0</v>
      </c>
      <c r="W52" s="154"/>
    </row>
    <row r="53" spans="1:23" ht="18" customHeight="1">
      <c r="A53" s="61"/>
      <c r="B53" s="577" t="s">
        <v>242</v>
      </c>
      <c r="C53" s="577"/>
      <c r="D53" s="577"/>
      <c r="E53" s="577"/>
      <c r="F53" s="593"/>
      <c r="G53" s="107">
        <f>'02 14 г'!J53</f>
        <v>1035.5</v>
      </c>
      <c r="H53" s="107">
        <f>O47</f>
        <v>466.35</v>
      </c>
      <c r="I53" s="107">
        <f>Q47</f>
        <v>351.02</v>
      </c>
      <c r="J53" s="107">
        <f>H53+G53-I53</f>
        <v>1150.83</v>
      </c>
      <c r="K53" s="107">
        <v>0</v>
      </c>
      <c r="R53" s="176" t="s">
        <v>269</v>
      </c>
      <c r="S53" s="177">
        <f>SUM(S41:S52)</f>
        <v>4023.41</v>
      </c>
      <c r="T53" s="177">
        <f>SUM(T41:T52)</f>
        <v>1399.0500000000002</v>
      </c>
      <c r="U53" s="177">
        <f>SUM(U41:U52)</f>
        <v>1165.28</v>
      </c>
      <c r="V53" s="177">
        <f>SUM(V41:V52)</f>
        <v>4257.18</v>
      </c>
      <c r="W53" s="177">
        <f>SUM(W41:W52)</f>
        <v>0</v>
      </c>
    </row>
    <row r="54" spans="1:11" ht="18" customHeight="1">
      <c r="A54" s="61"/>
      <c r="B54" s="82"/>
      <c r="C54" s="200" t="s">
        <v>272</v>
      </c>
      <c r="D54" s="99">
        <v>334.52</v>
      </c>
      <c r="E54" s="99" t="s">
        <v>43</v>
      </c>
      <c r="F54" s="81"/>
      <c r="G54" s="82"/>
      <c r="H54" s="82"/>
      <c r="I54" s="81"/>
      <c r="J54" s="61"/>
      <c r="K54" s="61"/>
    </row>
    <row r="55" spans="1:11" ht="18.75">
      <c r="A55" s="81"/>
      <c r="B55" s="104"/>
      <c r="C55" s="105"/>
      <c r="D55" s="106"/>
      <c r="E55" s="106"/>
      <c r="F55" s="106"/>
      <c r="G55" s="107" t="s">
        <v>208</v>
      </c>
      <c r="H55" s="107" t="s">
        <v>217</v>
      </c>
      <c r="I55" s="81"/>
      <c r="J55" s="61"/>
      <c r="K55" s="61"/>
    </row>
    <row r="56" spans="1:9" s="114" customFormat="1" ht="11.25" customHeight="1">
      <c r="A56" s="108"/>
      <c r="B56" s="109"/>
      <c r="C56" s="110"/>
      <c r="D56" s="111"/>
      <c r="E56" s="111"/>
      <c r="F56" s="111"/>
      <c r="G56" s="112" t="s">
        <v>43</v>
      </c>
      <c r="H56" s="112" t="s">
        <v>43</v>
      </c>
      <c r="I56" s="113"/>
    </row>
    <row r="57" spans="1:11" ht="47.25" customHeight="1">
      <c r="A57" s="115" t="s">
        <v>218</v>
      </c>
      <c r="B57" s="594" t="s">
        <v>241</v>
      </c>
      <c r="C57" s="595"/>
      <c r="D57" s="595"/>
      <c r="E57" s="595"/>
      <c r="F57" s="595"/>
      <c r="G57" s="116"/>
      <c r="H57" s="117">
        <f>H58+H65</f>
        <v>2512.6850000000004</v>
      </c>
      <c r="I57" s="81"/>
      <c r="J57" s="61"/>
      <c r="K57" s="61"/>
    </row>
    <row r="58" spans="1:11" ht="33.75" customHeight="1">
      <c r="A58" s="118" t="s">
        <v>220</v>
      </c>
      <c r="B58" s="558" t="s">
        <v>221</v>
      </c>
      <c r="C58" s="559"/>
      <c r="D58" s="559"/>
      <c r="E58" s="559"/>
      <c r="F58" s="560"/>
      <c r="G58" s="198">
        <f>G59+G60+G62+G64</f>
        <v>7.21</v>
      </c>
      <c r="H58" s="197">
        <f>H59+H60+H62+H64</f>
        <v>2512.6850000000004</v>
      </c>
      <c r="I58" s="81"/>
      <c r="J58" s="61"/>
      <c r="K58" s="121"/>
    </row>
    <row r="59" spans="1:11" ht="42.75" customHeight="1">
      <c r="A59" s="195" t="s">
        <v>222</v>
      </c>
      <c r="B59" s="580" t="s">
        <v>223</v>
      </c>
      <c r="C59" s="581"/>
      <c r="D59" s="581"/>
      <c r="E59" s="581"/>
      <c r="F59" s="582"/>
      <c r="G59" s="196">
        <v>1.34</v>
      </c>
      <c r="H59" s="197">
        <f>ROUND(G59*C42,2)</f>
        <v>466.99</v>
      </c>
      <c r="I59" s="81"/>
      <c r="J59" s="61"/>
      <c r="K59" s="121"/>
    </row>
    <row r="60" spans="1:11" ht="15" customHeight="1">
      <c r="A60" s="570" t="s">
        <v>224</v>
      </c>
      <c r="B60" s="571" t="s">
        <v>225</v>
      </c>
      <c r="C60" s="572"/>
      <c r="D60" s="572"/>
      <c r="E60" s="572"/>
      <c r="F60" s="573"/>
      <c r="G60" s="568">
        <v>2.02</v>
      </c>
      <c r="H60" s="569">
        <f>ROUND(G60*C42,2)</f>
        <v>703.97</v>
      </c>
      <c r="I60" s="81"/>
      <c r="J60" s="61"/>
      <c r="K60" s="61"/>
    </row>
    <row r="61" spans="1:11" ht="39.75" customHeight="1">
      <c r="A61" s="570"/>
      <c r="B61" s="574"/>
      <c r="C61" s="575"/>
      <c r="D61" s="575"/>
      <c r="E61" s="575"/>
      <c r="F61" s="576"/>
      <c r="G61" s="568"/>
      <c r="H61" s="569"/>
      <c r="I61" s="81"/>
      <c r="J61" s="61"/>
      <c r="K61" s="61"/>
    </row>
    <row r="62" spans="1:11" ht="21" customHeight="1">
      <c r="A62" s="570" t="s">
        <v>226</v>
      </c>
      <c r="B62" s="571" t="s">
        <v>227</v>
      </c>
      <c r="C62" s="572"/>
      <c r="D62" s="572"/>
      <c r="E62" s="572"/>
      <c r="F62" s="573"/>
      <c r="G62" s="568">
        <v>1.31</v>
      </c>
      <c r="H62" s="569">
        <f>G62*C42</f>
        <v>456.535</v>
      </c>
      <c r="I62" s="81"/>
      <c r="J62" s="61"/>
      <c r="K62" s="61"/>
    </row>
    <row r="63" spans="1:11" ht="15" customHeight="1">
      <c r="A63" s="570"/>
      <c r="B63" s="574"/>
      <c r="C63" s="575"/>
      <c r="D63" s="575"/>
      <c r="E63" s="575"/>
      <c r="F63" s="576"/>
      <c r="G63" s="568"/>
      <c r="H63" s="569"/>
      <c r="I63" s="81"/>
      <c r="J63" s="61"/>
      <c r="K63" s="61"/>
    </row>
    <row r="64" spans="1:12" ht="18.75" customHeight="1">
      <c r="A64" s="195" t="s">
        <v>228</v>
      </c>
      <c r="B64" s="555" t="s">
        <v>229</v>
      </c>
      <c r="C64" s="556"/>
      <c r="D64" s="556"/>
      <c r="E64" s="556"/>
      <c r="F64" s="557"/>
      <c r="G64" s="107">
        <v>2.54</v>
      </c>
      <c r="H64" s="127">
        <f>ROUND(G64*C42,2)</f>
        <v>885.19</v>
      </c>
      <c r="I64" s="81"/>
      <c r="J64" s="61"/>
      <c r="K64" s="61"/>
      <c r="L64" s="128"/>
    </row>
    <row r="65" spans="1:12" ht="18.75" customHeight="1">
      <c r="A65" s="129" t="s">
        <v>230</v>
      </c>
      <c r="B65" s="558" t="s">
        <v>231</v>
      </c>
      <c r="C65" s="559"/>
      <c r="D65" s="559"/>
      <c r="E65" s="559"/>
      <c r="F65" s="560"/>
      <c r="G65" s="98"/>
      <c r="H65" s="98">
        <f>H67+H68</f>
        <v>0</v>
      </c>
      <c r="I65" s="81"/>
      <c r="J65" s="61"/>
      <c r="K65" s="61"/>
      <c r="L65" s="128"/>
    </row>
    <row r="66" spans="1:11" ht="32.25" customHeight="1">
      <c r="A66" s="130"/>
      <c r="B66" s="561" t="s">
        <v>247</v>
      </c>
      <c r="C66" s="562"/>
      <c r="D66" s="562"/>
      <c r="E66" s="562"/>
      <c r="F66" s="563"/>
      <c r="G66" s="132"/>
      <c r="H66" s="133"/>
      <c r="I66" s="81"/>
      <c r="J66" s="61"/>
      <c r="K66" s="61"/>
    </row>
    <row r="67" spans="1:11" ht="18.75">
      <c r="A67" s="130"/>
      <c r="B67" s="564" t="s">
        <v>240</v>
      </c>
      <c r="C67" s="565"/>
      <c r="D67" s="565"/>
      <c r="E67" s="565"/>
      <c r="F67" s="566"/>
      <c r="G67" s="134"/>
      <c r="H67" s="135">
        <v>0</v>
      </c>
      <c r="I67" s="81"/>
      <c r="J67" s="61"/>
      <c r="K67" s="61"/>
    </row>
    <row r="68" spans="1:11" ht="18.75" customHeight="1">
      <c r="A68" s="130"/>
      <c r="B68" s="564" t="s">
        <v>240</v>
      </c>
      <c r="C68" s="565"/>
      <c r="D68" s="565"/>
      <c r="E68" s="565"/>
      <c r="F68" s="566"/>
      <c r="G68" s="127"/>
      <c r="H68" s="136"/>
      <c r="I68" s="81"/>
      <c r="J68" s="61"/>
      <c r="K68" s="61"/>
    </row>
    <row r="69" spans="1:11" ht="18.75">
      <c r="A69" s="130"/>
      <c r="B69" s="137"/>
      <c r="C69" s="138"/>
      <c r="D69" s="138"/>
      <c r="E69" s="138"/>
      <c r="F69" s="138"/>
      <c r="G69" s="103"/>
      <c r="H69" s="103"/>
      <c r="I69" s="81"/>
      <c r="J69" s="61"/>
      <c r="K69" s="61"/>
    </row>
    <row r="70" spans="1:11" ht="18.75">
      <c r="A70" s="130"/>
      <c r="B70" s="137"/>
      <c r="C70" s="138"/>
      <c r="D70" s="138"/>
      <c r="E70" s="138"/>
      <c r="F70" s="138"/>
      <c r="G70" s="139"/>
      <c r="H70" s="81"/>
      <c r="I70" s="81"/>
      <c r="J70" s="61"/>
      <c r="K70" s="61"/>
    </row>
    <row r="71" spans="1:11" ht="18.75">
      <c r="A71" s="130"/>
      <c r="K71" s="61"/>
    </row>
    <row r="72" spans="1:12" ht="18.75">
      <c r="A72" s="130"/>
      <c r="K72" s="61"/>
      <c r="L72" s="62">
        <v>4513</v>
      </c>
    </row>
    <row r="73" spans="1:13" s="72" customFormat="1" ht="18.75">
      <c r="A73" s="130"/>
      <c r="K73" s="69"/>
      <c r="L73" s="142" t="s">
        <v>236</v>
      </c>
      <c r="M73" s="142" t="s">
        <v>237</v>
      </c>
    </row>
    <row r="74" spans="1:13" s="72" customFormat="1" ht="18.75">
      <c r="A74" s="130"/>
      <c r="K74" s="69"/>
      <c r="L74" s="143">
        <f>G80</f>
        <v>1263.3739999999998</v>
      </c>
      <c r="M74" s="143">
        <f>I80</f>
        <v>10386.69</v>
      </c>
    </row>
    <row r="75" spans="1:11" ht="18.75">
      <c r="A75" s="82"/>
      <c r="B75" s="546"/>
      <c r="C75" s="547"/>
      <c r="D75" s="547"/>
      <c r="E75" s="547"/>
      <c r="F75" s="547"/>
      <c r="G75" s="145"/>
      <c r="H75" s="130"/>
      <c r="I75" s="81"/>
      <c r="J75" s="61"/>
      <c r="K75" s="61"/>
    </row>
    <row r="76" spans="1:11" ht="18.75">
      <c r="A76" s="81"/>
      <c r="B76" s="81"/>
      <c r="C76" s="81"/>
      <c r="D76" s="81"/>
      <c r="E76" s="81"/>
      <c r="F76" s="81"/>
      <c r="G76" s="84"/>
      <c r="H76" s="103"/>
      <c r="I76" s="81"/>
      <c r="J76" s="61"/>
      <c r="K76" s="61"/>
    </row>
    <row r="77" spans="1:16" ht="18.75">
      <c r="A77" s="81"/>
      <c r="B77" s="140"/>
      <c r="C77" s="141"/>
      <c r="D77" s="141"/>
      <c r="E77" s="141"/>
      <c r="F77" s="141"/>
      <c r="G77" s="567" t="s">
        <v>46</v>
      </c>
      <c r="H77" s="552"/>
      <c r="I77" s="551" t="s">
        <v>216</v>
      </c>
      <c r="J77" s="552"/>
      <c r="K77" s="61"/>
      <c r="M77" s="596"/>
      <c r="N77" s="597"/>
      <c r="O77" s="597"/>
      <c r="P77" s="597"/>
    </row>
    <row r="78" spans="1:16" ht="18.75">
      <c r="A78" s="81"/>
      <c r="B78" s="140"/>
      <c r="C78" s="141"/>
      <c r="D78" s="141"/>
      <c r="E78" s="141"/>
      <c r="F78" s="141"/>
      <c r="G78" s="553" t="s">
        <v>43</v>
      </c>
      <c r="H78" s="554"/>
      <c r="I78" s="553" t="s">
        <v>43</v>
      </c>
      <c r="J78" s="554"/>
      <c r="K78" s="61"/>
      <c r="M78" s="188"/>
      <c r="N78" s="189"/>
      <c r="O78" s="188"/>
      <c r="P78" s="190"/>
    </row>
    <row r="79" spans="1:16" ht="18.75">
      <c r="A79" s="81"/>
      <c r="B79" s="540" t="s">
        <v>235</v>
      </c>
      <c r="C79" s="541"/>
      <c r="D79" s="541"/>
      <c r="E79" s="541"/>
      <c r="F79" s="542"/>
      <c r="G79" s="543">
        <f>'02 14 г'!G80:H80</f>
        <v>-113.92099999999982</v>
      </c>
      <c r="H79" s="544"/>
      <c r="I79" s="543">
        <f>'02 14 г'!I80:J80</f>
        <v>9701.15</v>
      </c>
      <c r="J79" s="544"/>
      <c r="K79" s="61"/>
      <c r="M79" s="191"/>
      <c r="N79" s="192"/>
      <c r="O79" s="192"/>
      <c r="P79" s="192"/>
    </row>
    <row r="80" spans="1:16" ht="18.75">
      <c r="A80" s="81"/>
      <c r="B80" s="540" t="s">
        <v>238</v>
      </c>
      <c r="C80" s="541"/>
      <c r="D80" s="541"/>
      <c r="E80" s="541"/>
      <c r="F80" s="542"/>
      <c r="G80" s="543">
        <f>G79+I47-H57</f>
        <v>1263.3739999999998</v>
      </c>
      <c r="H80" s="544"/>
      <c r="I80" s="545">
        <f>I79+I53+D54</f>
        <v>10386.69</v>
      </c>
      <c r="J80" s="544"/>
      <c r="K80" s="61"/>
      <c r="M80" s="191"/>
      <c r="N80" s="192"/>
      <c r="O80" s="192"/>
      <c r="P80" s="192"/>
    </row>
    <row r="81" spans="1:16" ht="18.75">
      <c r="A81" s="81"/>
      <c r="B81" s="61"/>
      <c r="C81" s="61"/>
      <c r="D81" s="61"/>
      <c r="E81" s="61"/>
      <c r="F81" s="61"/>
      <c r="G81" s="81"/>
      <c r="H81" s="81"/>
      <c r="I81" s="81"/>
      <c r="J81" s="61"/>
      <c r="K81" s="61"/>
      <c r="M81" s="191"/>
      <c r="N81" s="192"/>
      <c r="O81" s="192"/>
      <c r="P81" s="192"/>
    </row>
    <row r="82" spans="1:16" ht="18" customHeight="1">
      <c r="A82" s="61"/>
      <c r="B82" s="61"/>
      <c r="C82" s="61"/>
      <c r="D82" s="61"/>
      <c r="E82" s="61"/>
      <c r="F82" s="61"/>
      <c r="G82" s="81"/>
      <c r="H82" s="81"/>
      <c r="I82" s="81"/>
      <c r="J82" s="61"/>
      <c r="K82" s="61"/>
      <c r="M82" s="191"/>
      <c r="N82" s="192"/>
      <c r="O82" s="192"/>
      <c r="P82" s="192"/>
    </row>
    <row r="83" spans="1:16" ht="18.75" hidden="1">
      <c r="A83" s="81"/>
      <c r="B83" s="61"/>
      <c r="C83" s="61"/>
      <c r="D83" s="61"/>
      <c r="E83" s="61"/>
      <c r="F83" s="61"/>
      <c r="G83" s="81"/>
      <c r="H83" s="81"/>
      <c r="I83" s="81"/>
      <c r="J83" s="61"/>
      <c r="K83" s="61"/>
      <c r="M83" s="186" t="s">
        <v>183</v>
      </c>
      <c r="N83" s="187">
        <v>407.15</v>
      </c>
      <c r="O83" s="187">
        <v>391.95</v>
      </c>
      <c r="P83" s="187">
        <v>535.55</v>
      </c>
    </row>
    <row r="84" spans="1:16" ht="18.75" hidden="1">
      <c r="A84" s="81"/>
      <c r="B84" s="61"/>
      <c r="C84" s="61"/>
      <c r="D84" s="61"/>
      <c r="E84" s="61"/>
      <c r="F84" s="61"/>
      <c r="G84" s="81"/>
      <c r="H84" s="81"/>
      <c r="I84" s="81"/>
      <c r="J84" s="61"/>
      <c r="K84" s="61"/>
      <c r="M84" s="151" t="s">
        <v>186</v>
      </c>
      <c r="N84" s="152">
        <v>535.55</v>
      </c>
      <c r="O84" s="152">
        <v>391.95</v>
      </c>
      <c r="P84" s="152">
        <v>663.91</v>
      </c>
    </row>
    <row r="85" spans="1:16" ht="18.75" hidden="1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M85" s="153" t="s">
        <v>189</v>
      </c>
      <c r="N85" s="152">
        <f>P84</f>
        <v>663.91</v>
      </c>
      <c r="O85" s="154">
        <v>391.95</v>
      </c>
      <c r="P85" s="152" t="e">
        <f>N85+O85-#REF!</f>
        <v>#REF!</v>
      </c>
    </row>
    <row r="86" spans="1:11" ht="18.75" hidden="1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</row>
    <row r="87" spans="1:11" ht="18.75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</row>
    <row r="88" spans="1:11" ht="18.75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</row>
    <row r="89" spans="1:11" ht="18.75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</row>
    <row r="90" spans="1:8" s="61" customFormat="1" ht="18.75">
      <c r="A90" s="61" t="s">
        <v>55</v>
      </c>
      <c r="H90" s="61" t="s">
        <v>54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35">
    <mergeCell ref="B80:F80"/>
    <mergeCell ref="G80:H80"/>
    <mergeCell ref="I80:J80"/>
    <mergeCell ref="G77:H77"/>
    <mergeCell ref="I77:J77"/>
    <mergeCell ref="M77:P77"/>
    <mergeCell ref="G78:H78"/>
    <mergeCell ref="I78:J78"/>
    <mergeCell ref="B79:F79"/>
    <mergeCell ref="G79:H79"/>
    <mergeCell ref="I79:J79"/>
    <mergeCell ref="B64:F64"/>
    <mergeCell ref="B65:F65"/>
    <mergeCell ref="B66:F66"/>
    <mergeCell ref="B67:F67"/>
    <mergeCell ref="B68:F68"/>
    <mergeCell ref="B75:F75"/>
    <mergeCell ref="G60:G61"/>
    <mergeCell ref="H60:H61"/>
    <mergeCell ref="A62:A63"/>
    <mergeCell ref="B62:F63"/>
    <mergeCell ref="G62:G63"/>
    <mergeCell ref="H62:H63"/>
    <mergeCell ref="B53:F53"/>
    <mergeCell ref="B57:F57"/>
    <mergeCell ref="B58:F58"/>
    <mergeCell ref="B59:F59"/>
    <mergeCell ref="A60:A61"/>
    <mergeCell ref="B60:F61"/>
    <mergeCell ref="C14:D15"/>
    <mergeCell ref="A35:K36"/>
    <mergeCell ref="B47:F47"/>
    <mergeCell ref="B48:F48"/>
    <mergeCell ref="B49:F49"/>
    <mergeCell ref="B50:F50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71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W90"/>
  <sheetViews>
    <sheetView view="pageBreakPreview" zoomScale="80" zoomScaleSheetLayoutView="80" zoomScalePageLayoutView="0" workbookViewId="0" topLeftCell="A51">
      <selection activeCell="O36" sqref="O36"/>
    </sheetView>
  </sheetViews>
  <sheetFormatPr defaultColWidth="9.140625" defaultRowHeight="15" outlineLevelCol="1"/>
  <cols>
    <col min="1" max="1" width="9.00390625" style="155" customWidth="1"/>
    <col min="2" max="2" width="12.140625" style="62" customWidth="1"/>
    <col min="3" max="3" width="11.140625" style="62" customWidth="1"/>
    <col min="4" max="4" width="10.57421875" style="62" customWidth="1"/>
    <col min="5" max="5" width="10.28125" style="62" customWidth="1"/>
    <col min="6" max="6" width="6.28125" style="62" customWidth="1"/>
    <col min="7" max="8" width="13.28125" style="62" customWidth="1"/>
    <col min="9" max="9" width="12.57421875" style="62" customWidth="1"/>
    <col min="10" max="10" width="14.00390625" style="62" customWidth="1"/>
    <col min="11" max="11" width="18.421875" style="62" customWidth="1"/>
    <col min="12" max="12" width="13.421875" style="62" hidden="1" customWidth="1" outlineLevel="1"/>
    <col min="13" max="13" width="9.7109375" style="62" hidden="1" customWidth="1" outlineLevel="1"/>
    <col min="14" max="14" width="10.00390625" style="62" hidden="1" customWidth="1" outlineLevel="1"/>
    <col min="15" max="15" width="11.421875" style="62" hidden="1" customWidth="1" outlineLevel="1"/>
    <col min="16" max="16" width="10.00390625" style="62" hidden="1" customWidth="1" outlineLevel="1"/>
    <col min="17" max="17" width="9.140625" style="62" customWidth="1" collapsed="1"/>
    <col min="18" max="18" width="9.140625" style="62" customWidth="1"/>
    <col min="19" max="19" width="9.421875" style="62" bestFit="1" customWidth="1"/>
    <col min="20" max="20" width="11.28125" style="62" bestFit="1" customWidth="1"/>
    <col min="21" max="21" width="10.00390625" style="62" bestFit="1" customWidth="1"/>
    <col min="22" max="22" width="9.28125" style="62" bestFit="1" customWidth="1"/>
    <col min="23" max="25" width="9.140625" style="62" customWidth="1"/>
    <col min="26" max="26" width="12.8515625" style="62" customWidth="1"/>
    <col min="27" max="27" width="10.7109375" style="62" customWidth="1"/>
    <col min="28" max="16384" width="9.140625" style="62" customWidth="1"/>
  </cols>
  <sheetData>
    <row r="1" spans="1:11" ht="12.75" customHeight="1" hidden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8.75" hidden="1">
      <c r="A2" s="61"/>
      <c r="B2" s="63" t="s">
        <v>56</v>
      </c>
      <c r="C2" s="63"/>
      <c r="D2" s="63" t="s">
        <v>187</v>
      </c>
      <c r="E2" s="63"/>
      <c r="F2" s="63" t="s">
        <v>0</v>
      </c>
      <c r="G2" s="63"/>
      <c r="H2" s="63"/>
      <c r="I2" s="61"/>
      <c r="J2" s="61"/>
      <c r="K2" s="61"/>
    </row>
    <row r="3" spans="1:11" ht="18.75" hidden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.5" customHeight="1" hidden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18.75" hidden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8.75" hidden="1">
      <c r="A6" s="61"/>
      <c r="B6" s="64"/>
      <c r="C6" s="65" t="s">
        <v>1</v>
      </c>
      <c r="D6" s="65" t="s">
        <v>2</v>
      </c>
      <c r="E6" s="65"/>
      <c r="F6" s="65" t="s">
        <v>3</v>
      </c>
      <c r="G6" s="65" t="s">
        <v>4</v>
      </c>
      <c r="H6" s="65" t="s">
        <v>5</v>
      </c>
      <c r="I6" s="65" t="s">
        <v>6</v>
      </c>
      <c r="J6" s="65"/>
      <c r="K6" s="66"/>
    </row>
    <row r="7" spans="1:11" ht="18.75" hidden="1">
      <c r="A7" s="61"/>
      <c r="B7" s="64"/>
      <c r="C7" s="65" t="s">
        <v>7</v>
      </c>
      <c r="D7" s="65"/>
      <c r="E7" s="65"/>
      <c r="F7" s="65"/>
      <c r="G7" s="65" t="s">
        <v>8</v>
      </c>
      <c r="H7" s="65" t="s">
        <v>9</v>
      </c>
      <c r="I7" s="65" t="s">
        <v>10</v>
      </c>
      <c r="J7" s="65"/>
      <c r="K7" s="66"/>
    </row>
    <row r="8" spans="1:11" ht="18.75" hidden="1">
      <c r="A8" s="61"/>
      <c r="B8" s="64" t="s">
        <v>96</v>
      </c>
      <c r="C8" s="67">
        <v>48.28</v>
      </c>
      <c r="D8" s="67">
        <v>0</v>
      </c>
      <c r="E8" s="67"/>
      <c r="F8" s="68"/>
      <c r="G8" s="64"/>
      <c r="H8" s="67">
        <v>0</v>
      </c>
      <c r="I8" s="68">
        <v>48.28</v>
      </c>
      <c r="J8" s="64"/>
      <c r="K8" s="69"/>
    </row>
    <row r="9" spans="1:11" ht="18.75" hidden="1">
      <c r="A9" s="61"/>
      <c r="B9" s="64" t="s">
        <v>12</v>
      </c>
      <c r="C9" s="67">
        <v>4790.06</v>
      </c>
      <c r="D9" s="67">
        <v>3707.55</v>
      </c>
      <c r="E9" s="67"/>
      <c r="F9" s="68">
        <v>2795.32</v>
      </c>
      <c r="G9" s="64"/>
      <c r="H9" s="67">
        <v>2795.32</v>
      </c>
      <c r="I9" s="68">
        <v>5702.29</v>
      </c>
      <c r="J9" s="64"/>
      <c r="K9" s="69"/>
    </row>
    <row r="10" spans="1:11" ht="18.75" hidden="1">
      <c r="A10" s="61"/>
      <c r="B10" s="64" t="s">
        <v>13</v>
      </c>
      <c r="C10" s="64"/>
      <c r="D10" s="67">
        <f>SUM(D8:D9)</f>
        <v>3707.55</v>
      </c>
      <c r="E10" s="67"/>
      <c r="F10" s="64"/>
      <c r="G10" s="64"/>
      <c r="H10" s="67">
        <f>SUM(H8:H9)</f>
        <v>2795.32</v>
      </c>
      <c r="I10" s="64"/>
      <c r="J10" s="64"/>
      <c r="K10" s="69"/>
    </row>
    <row r="11" spans="1:11" ht="18.75" hidden="1">
      <c r="A11" s="61"/>
      <c r="B11" s="61" t="s">
        <v>14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ht="7.5" customHeight="1" hidden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8.25" customHeight="1" hidden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</row>
    <row r="14" spans="1:16" ht="18.75" hidden="1">
      <c r="A14" s="61"/>
      <c r="B14" s="70" t="s">
        <v>162</v>
      </c>
      <c r="C14" s="583" t="s">
        <v>180</v>
      </c>
      <c r="D14" s="584"/>
      <c r="E14" s="201"/>
      <c r="F14" s="65"/>
      <c r="G14" s="65"/>
      <c r="H14" s="65"/>
      <c r="I14" s="65" t="s">
        <v>16</v>
      </c>
      <c r="J14" s="69"/>
      <c r="K14" s="69"/>
      <c r="L14" s="72"/>
      <c r="M14" s="72"/>
      <c r="N14" s="72"/>
      <c r="O14" s="72"/>
      <c r="P14" s="72"/>
    </row>
    <row r="15" spans="1:16" ht="14.25" customHeight="1" hidden="1">
      <c r="A15" s="61"/>
      <c r="B15" s="73"/>
      <c r="C15" s="585"/>
      <c r="D15" s="586"/>
      <c r="E15" s="202"/>
      <c r="F15" s="65"/>
      <c r="G15" s="65"/>
      <c r="H15" s="65" t="s">
        <v>181</v>
      </c>
      <c r="I15" s="65"/>
      <c r="J15" s="69"/>
      <c r="K15" s="69"/>
      <c r="L15" s="72"/>
      <c r="M15" s="72"/>
      <c r="N15" s="72"/>
      <c r="O15" s="72"/>
      <c r="P15" s="72"/>
    </row>
    <row r="16" spans="1:16" ht="3.75" customHeight="1" hidden="1">
      <c r="A16" s="61"/>
      <c r="B16" s="75"/>
      <c r="C16" s="64"/>
      <c r="D16" s="64"/>
      <c r="E16" s="64"/>
      <c r="F16" s="64"/>
      <c r="G16" s="64"/>
      <c r="H16" s="64"/>
      <c r="I16" s="64"/>
      <c r="J16" s="69"/>
      <c r="K16" s="69"/>
      <c r="L16" s="72"/>
      <c r="M16" s="72"/>
      <c r="N16" s="72"/>
      <c r="O16" s="72"/>
      <c r="P16" s="72"/>
    </row>
    <row r="17" spans="1:16" ht="13.5" customHeight="1" hidden="1">
      <c r="A17" s="61"/>
      <c r="B17" s="64"/>
      <c r="C17" s="64"/>
      <c r="D17" s="64"/>
      <c r="E17" s="64"/>
      <c r="F17" s="64"/>
      <c r="G17" s="64"/>
      <c r="H17" s="64"/>
      <c r="I17" s="64"/>
      <c r="J17" s="69"/>
      <c r="K17" s="69"/>
      <c r="L17" s="72"/>
      <c r="M17" s="72"/>
      <c r="N17" s="72"/>
      <c r="O17" s="72"/>
      <c r="P17" s="72"/>
    </row>
    <row r="18" spans="1:16" ht="0.75" customHeight="1" hidden="1">
      <c r="A18" s="61"/>
      <c r="B18" s="64"/>
      <c r="C18" s="64"/>
      <c r="D18" s="64"/>
      <c r="E18" s="64"/>
      <c r="F18" s="64"/>
      <c r="G18" s="64"/>
      <c r="H18" s="64"/>
      <c r="I18" s="64"/>
      <c r="J18" s="69"/>
      <c r="K18" s="69"/>
      <c r="L18" s="72"/>
      <c r="M18" s="72"/>
      <c r="N18" s="72"/>
      <c r="O18" s="72"/>
      <c r="P18" s="72"/>
    </row>
    <row r="19" spans="1:16" ht="14.25" customHeight="1" hidden="1" thickBot="1">
      <c r="A19" s="61"/>
      <c r="B19" s="64"/>
      <c r="C19" s="64"/>
      <c r="D19" s="64"/>
      <c r="E19" s="64"/>
      <c r="F19" s="64"/>
      <c r="G19" s="64"/>
      <c r="H19" s="64"/>
      <c r="I19" s="64"/>
      <c r="J19" s="69"/>
      <c r="K19" s="69"/>
      <c r="L19" s="72"/>
      <c r="M19" s="72"/>
      <c r="N19" s="72"/>
      <c r="O19" s="72"/>
      <c r="P19" s="72"/>
    </row>
    <row r="20" spans="1:16" ht="0.75" customHeight="1" hidden="1">
      <c r="A20" s="61"/>
      <c r="B20" s="64"/>
      <c r="C20" s="64"/>
      <c r="D20" s="64"/>
      <c r="E20" s="64"/>
      <c r="F20" s="64"/>
      <c r="G20" s="64"/>
      <c r="H20" s="64"/>
      <c r="I20" s="64"/>
      <c r="J20" s="69"/>
      <c r="K20" s="69"/>
      <c r="L20" s="72"/>
      <c r="M20" s="72"/>
      <c r="N20" s="72"/>
      <c r="O20" s="72"/>
      <c r="P20" s="72"/>
    </row>
    <row r="21" spans="1:16" ht="19.5" hidden="1" thickBot="1">
      <c r="A21" s="61"/>
      <c r="B21" s="64"/>
      <c r="C21" s="64"/>
      <c r="D21" s="64"/>
      <c r="E21" s="64"/>
      <c r="F21" s="64"/>
      <c r="G21" s="76" t="s">
        <v>130</v>
      </c>
      <c r="H21" s="77" t="s">
        <v>131</v>
      </c>
      <c r="I21" s="64"/>
      <c r="J21" s="69"/>
      <c r="K21" s="69"/>
      <c r="L21" s="72"/>
      <c r="M21" s="72"/>
      <c r="N21" s="72"/>
      <c r="O21" s="72"/>
      <c r="P21" s="72"/>
    </row>
    <row r="22" spans="1:16" ht="18.75" hidden="1">
      <c r="A22" s="61"/>
      <c r="B22" s="78" t="s">
        <v>121</v>
      </c>
      <c r="C22" s="78"/>
      <c r="D22" s="78"/>
      <c r="E22" s="78"/>
      <c r="F22" s="67"/>
      <c r="G22" s="64">
        <v>347.8</v>
      </c>
      <c r="H22" s="64">
        <v>7.55</v>
      </c>
      <c r="I22" s="68">
        <f>G22*H22</f>
        <v>2625.89</v>
      </c>
      <c r="J22" s="69"/>
      <c r="K22" s="69"/>
      <c r="L22" s="72"/>
      <c r="M22" s="72"/>
      <c r="N22" s="72"/>
      <c r="O22" s="72"/>
      <c r="P22" s="72"/>
    </row>
    <row r="23" spans="1:16" ht="18.75" hidden="1">
      <c r="A23" s="61"/>
      <c r="B23" s="78" t="s">
        <v>122</v>
      </c>
      <c r="C23" s="78"/>
      <c r="D23" s="78"/>
      <c r="E23" s="78"/>
      <c r="F23" s="64"/>
      <c r="G23" s="64"/>
      <c r="H23" s="64"/>
      <c r="I23" s="64"/>
      <c r="J23" s="69"/>
      <c r="K23" s="69"/>
      <c r="L23" s="72"/>
      <c r="M23" s="72"/>
      <c r="N23" s="72"/>
      <c r="O23" s="72"/>
      <c r="P23" s="72"/>
    </row>
    <row r="24" spans="1:16" ht="2.25" customHeight="1" hidden="1">
      <c r="A24" s="61"/>
      <c r="B24" s="78" t="s">
        <v>123</v>
      </c>
      <c r="C24" s="78" t="s">
        <v>124</v>
      </c>
      <c r="D24" s="78"/>
      <c r="E24" s="78"/>
      <c r="F24" s="64"/>
      <c r="G24" s="64"/>
      <c r="H24" s="64"/>
      <c r="I24" s="64"/>
      <c r="J24" s="69"/>
      <c r="K24" s="69"/>
      <c r="L24" s="72"/>
      <c r="M24" s="72"/>
      <c r="N24" s="72"/>
      <c r="O24" s="72"/>
      <c r="P24" s="72"/>
    </row>
    <row r="25" spans="1:16" ht="14.25" customHeight="1" hidden="1">
      <c r="A25" s="61"/>
      <c r="B25" s="78" t="s">
        <v>125</v>
      </c>
      <c r="C25" s="78"/>
      <c r="D25" s="78"/>
      <c r="E25" s="78"/>
      <c r="F25" s="64"/>
      <c r="G25" s="64"/>
      <c r="H25" s="64"/>
      <c r="I25" s="64"/>
      <c r="J25" s="69"/>
      <c r="K25" s="69"/>
      <c r="L25" s="72"/>
      <c r="M25" s="72"/>
      <c r="N25" s="72"/>
      <c r="O25" s="72"/>
      <c r="P25" s="72"/>
    </row>
    <row r="26" spans="1:16" ht="18.75" hidden="1">
      <c r="A26" s="61"/>
      <c r="B26" s="64"/>
      <c r="C26" s="64"/>
      <c r="D26" s="64"/>
      <c r="E26" s="64"/>
      <c r="F26" s="64"/>
      <c r="G26" s="64"/>
      <c r="H26" s="64"/>
      <c r="I26" s="64"/>
      <c r="J26" s="69"/>
      <c r="K26" s="69"/>
      <c r="L26" s="72"/>
      <c r="M26" s="72"/>
      <c r="N26" s="72"/>
      <c r="O26" s="72"/>
      <c r="P26" s="72"/>
    </row>
    <row r="27" spans="1:16" ht="0.75" customHeight="1" hidden="1">
      <c r="A27" s="61"/>
      <c r="B27" s="64"/>
      <c r="C27" s="64"/>
      <c r="D27" s="64"/>
      <c r="E27" s="64"/>
      <c r="F27" s="64"/>
      <c r="G27" s="64"/>
      <c r="H27" s="64"/>
      <c r="I27" s="64"/>
      <c r="J27" s="69"/>
      <c r="K27" s="69"/>
      <c r="L27" s="72"/>
      <c r="M27" s="72"/>
      <c r="N27" s="72"/>
      <c r="O27" s="72"/>
      <c r="P27" s="72"/>
    </row>
    <row r="28" spans="1:16" ht="3.75" customHeight="1" hidden="1">
      <c r="A28" s="61"/>
      <c r="B28" s="64"/>
      <c r="C28" s="64"/>
      <c r="D28" s="64"/>
      <c r="E28" s="64"/>
      <c r="F28" s="64"/>
      <c r="G28" s="64"/>
      <c r="H28" s="64"/>
      <c r="I28" s="64"/>
      <c r="J28" s="69"/>
      <c r="K28" s="69"/>
      <c r="L28" s="72"/>
      <c r="M28" s="72"/>
      <c r="N28" s="72"/>
      <c r="O28" s="72"/>
      <c r="P28" s="72"/>
    </row>
    <row r="29" spans="1:16" ht="18.75" hidden="1">
      <c r="A29" s="61"/>
      <c r="B29" s="64"/>
      <c r="C29" s="64"/>
      <c r="D29" s="64"/>
      <c r="E29" s="64"/>
      <c r="F29" s="64"/>
      <c r="G29" s="64"/>
      <c r="H29" s="64"/>
      <c r="I29" s="64"/>
      <c r="J29" s="69"/>
      <c r="K29" s="69"/>
      <c r="L29" s="72"/>
      <c r="M29" s="72"/>
      <c r="N29" s="72"/>
      <c r="O29" s="72"/>
      <c r="P29" s="72"/>
    </row>
    <row r="30" spans="1:16" ht="0.75" customHeight="1" hidden="1">
      <c r="A30" s="61"/>
      <c r="B30" s="64"/>
      <c r="C30" s="64"/>
      <c r="D30" s="64"/>
      <c r="E30" s="64"/>
      <c r="F30" s="64"/>
      <c r="G30" s="64"/>
      <c r="H30" s="64"/>
      <c r="I30" s="64"/>
      <c r="J30" s="69"/>
      <c r="K30" s="69"/>
      <c r="L30" s="72"/>
      <c r="M30" s="72"/>
      <c r="N30" s="72"/>
      <c r="O30" s="72"/>
      <c r="P30" s="72"/>
    </row>
    <row r="31" spans="1:16" ht="18.75" hidden="1">
      <c r="A31" s="61"/>
      <c r="B31" s="64"/>
      <c r="C31" s="64"/>
      <c r="D31" s="64"/>
      <c r="E31" s="64"/>
      <c r="F31" s="64"/>
      <c r="G31" s="64"/>
      <c r="H31" s="64"/>
      <c r="I31" s="64"/>
      <c r="J31" s="69"/>
      <c r="K31" s="69"/>
      <c r="L31" s="72"/>
      <c r="M31" s="72"/>
      <c r="N31" s="72"/>
      <c r="O31" s="72"/>
      <c r="P31" s="72"/>
    </row>
    <row r="32" spans="1:16" ht="18.75" hidden="1">
      <c r="A32" s="61"/>
      <c r="B32" s="64"/>
      <c r="C32" s="64"/>
      <c r="D32" s="64"/>
      <c r="E32" s="64"/>
      <c r="F32" s="64"/>
      <c r="G32" s="64"/>
      <c r="H32" s="64"/>
      <c r="I32" s="64"/>
      <c r="J32" s="69"/>
      <c r="K32" s="69"/>
      <c r="L32" s="72"/>
      <c r="M32" s="72"/>
      <c r="N32" s="72"/>
      <c r="O32" s="72"/>
      <c r="P32" s="72"/>
    </row>
    <row r="33" spans="1:16" ht="18.75" hidden="1">
      <c r="A33" s="61"/>
      <c r="B33" s="64"/>
      <c r="C33" s="64"/>
      <c r="D33" s="64"/>
      <c r="E33" s="64"/>
      <c r="F33" s="64"/>
      <c r="G33" s="65"/>
      <c r="H33" s="65"/>
      <c r="I33" s="79"/>
      <c r="J33" s="69"/>
      <c r="K33" s="69"/>
      <c r="L33" s="72"/>
      <c r="M33" s="72"/>
      <c r="N33" s="72"/>
      <c r="O33" s="72"/>
      <c r="P33" s="72"/>
    </row>
    <row r="34" spans="1:16" ht="18.75" hidden="1">
      <c r="A34" s="61"/>
      <c r="B34" s="64"/>
      <c r="C34" s="64"/>
      <c r="D34" s="64"/>
      <c r="E34" s="64"/>
      <c r="F34" s="64"/>
      <c r="G34" s="64"/>
      <c r="H34" s="64" t="s">
        <v>24</v>
      </c>
      <c r="I34" s="80">
        <f>SUM(I17:I33)</f>
        <v>2625.89</v>
      </c>
      <c r="J34" s="69"/>
      <c r="K34" s="69"/>
      <c r="L34" s="72"/>
      <c r="M34" s="72"/>
      <c r="N34" s="72"/>
      <c r="O34" s="72"/>
      <c r="P34" s="72"/>
    </row>
    <row r="35" spans="1:11" ht="15">
      <c r="A35" s="587" t="s">
        <v>199</v>
      </c>
      <c r="B35" s="587"/>
      <c r="C35" s="587"/>
      <c r="D35" s="587"/>
      <c r="E35" s="587"/>
      <c r="F35" s="587"/>
      <c r="G35" s="587"/>
      <c r="H35" s="587"/>
      <c r="I35" s="587"/>
      <c r="J35" s="587"/>
      <c r="K35" s="587"/>
    </row>
    <row r="36" spans="1:11" ht="15">
      <c r="A36" s="587"/>
      <c r="B36" s="587"/>
      <c r="C36" s="587"/>
      <c r="D36" s="587"/>
      <c r="E36" s="587"/>
      <c r="F36" s="587"/>
      <c r="G36" s="587"/>
      <c r="H36" s="587"/>
      <c r="I36" s="587"/>
      <c r="J36" s="587"/>
      <c r="K36" s="587"/>
    </row>
    <row r="37" spans="1:11" ht="18.75" hidden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</row>
    <row r="38" spans="1:11" ht="18.75" hidden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</row>
    <row r="39" spans="1:11" ht="18.75">
      <c r="A39" s="81"/>
      <c r="B39" s="82"/>
      <c r="C39" s="82"/>
      <c r="D39" s="82"/>
      <c r="E39" s="82"/>
      <c r="F39" s="82"/>
      <c r="G39" s="82"/>
      <c r="H39" s="81"/>
      <c r="I39" s="81"/>
      <c r="J39" s="61"/>
      <c r="K39" s="61"/>
    </row>
    <row r="40" spans="1:23" ht="18.75">
      <c r="A40" s="81"/>
      <c r="B40" s="83" t="s">
        <v>200</v>
      </c>
      <c r="C40" s="82"/>
      <c r="D40" s="82"/>
      <c r="E40" s="82"/>
      <c r="F40" s="82"/>
      <c r="G40" s="81"/>
      <c r="H40" s="82"/>
      <c r="I40" s="81"/>
      <c r="J40" s="61"/>
      <c r="K40" s="61"/>
      <c r="R40" s="172" t="s">
        <v>256</v>
      </c>
      <c r="S40" s="173" t="s">
        <v>252</v>
      </c>
      <c r="T40" s="173" t="s">
        <v>268</v>
      </c>
      <c r="U40" s="173" t="s">
        <v>9</v>
      </c>
      <c r="V40" s="173" t="s">
        <v>253</v>
      </c>
      <c r="W40" s="173" t="s">
        <v>254</v>
      </c>
    </row>
    <row r="41" spans="1:23" ht="18.75">
      <c r="A41" s="81"/>
      <c r="B41" s="82" t="s">
        <v>201</v>
      </c>
      <c r="C41" s="81" t="s">
        <v>202</v>
      </c>
      <c r="D41" s="81"/>
      <c r="E41" s="81"/>
      <c r="F41" s="82"/>
      <c r="G41" s="81"/>
      <c r="H41" s="82"/>
      <c r="I41" s="81"/>
      <c r="J41" s="61"/>
      <c r="K41" s="61"/>
      <c r="R41" s="174" t="s">
        <v>255</v>
      </c>
      <c r="S41" s="107">
        <v>917.06</v>
      </c>
      <c r="T41" s="107">
        <v>466.35</v>
      </c>
      <c r="U41" s="107">
        <v>463.39</v>
      </c>
      <c r="V41" s="107">
        <v>920.0199999999999</v>
      </c>
      <c r="W41" s="107">
        <v>0</v>
      </c>
    </row>
    <row r="42" spans="1:23" ht="18.75" customHeight="1">
      <c r="A42" s="81"/>
      <c r="B42" s="82" t="s">
        <v>203</v>
      </c>
      <c r="C42" s="84">
        <v>348.5</v>
      </c>
      <c r="D42" s="81" t="s">
        <v>204</v>
      </c>
      <c r="E42" s="81"/>
      <c r="F42" s="82"/>
      <c r="G42" s="81"/>
      <c r="H42" s="82"/>
      <c r="I42" s="81"/>
      <c r="J42" s="61"/>
      <c r="K42" s="61"/>
      <c r="R42" s="174" t="s">
        <v>257</v>
      </c>
      <c r="S42" s="152">
        <v>920.0199999999999</v>
      </c>
      <c r="T42" s="152">
        <v>466.35</v>
      </c>
      <c r="U42" s="152">
        <v>350.87</v>
      </c>
      <c r="V42" s="152">
        <v>1035.5</v>
      </c>
      <c r="W42" s="152">
        <v>0</v>
      </c>
    </row>
    <row r="43" spans="1:23" ht="18" customHeight="1">
      <c r="A43" s="81"/>
      <c r="B43" s="82" t="s">
        <v>205</v>
      </c>
      <c r="C43" s="85" t="s">
        <v>273</v>
      </c>
      <c r="D43" s="81" t="s">
        <v>251</v>
      </c>
      <c r="E43" s="81"/>
      <c r="F43" s="81"/>
      <c r="G43" s="82"/>
      <c r="H43" s="82"/>
      <c r="I43" s="81"/>
      <c r="J43" s="61"/>
      <c r="K43" s="61"/>
      <c r="R43" s="174" t="s">
        <v>258</v>
      </c>
      <c r="S43" s="152">
        <v>1035.5</v>
      </c>
      <c r="T43" s="152">
        <v>466.35</v>
      </c>
      <c r="U43" s="152">
        <v>351.02</v>
      </c>
      <c r="V43" s="152">
        <v>1150.83</v>
      </c>
      <c r="W43" s="154"/>
    </row>
    <row r="44" spans="1:23" ht="69.75" customHeight="1">
      <c r="A44" s="81"/>
      <c r="B44" s="82"/>
      <c r="C44" s="85"/>
      <c r="D44" s="81"/>
      <c r="E44" s="81"/>
      <c r="F44" s="81"/>
      <c r="G44" s="82"/>
      <c r="H44" s="82"/>
      <c r="I44" s="81"/>
      <c r="J44" s="61"/>
      <c r="K44" s="61"/>
      <c r="R44" s="174" t="s">
        <v>259</v>
      </c>
      <c r="S44" s="152">
        <f>V43</f>
        <v>1150.83</v>
      </c>
      <c r="T44" s="219">
        <f>H53</f>
        <v>466.35</v>
      </c>
      <c r="U44" s="219">
        <f>I53</f>
        <v>584.4000000000001</v>
      </c>
      <c r="V44" s="152">
        <f aca="true" t="shared" si="0" ref="V44:V52">S44+T44-U44</f>
        <v>1032.7799999999997</v>
      </c>
      <c r="W44" s="175"/>
    </row>
    <row r="45" spans="1:23" s="92" customFormat="1" ht="63" customHeight="1">
      <c r="A45" s="207"/>
      <c r="B45" s="87"/>
      <c r="C45" s="88"/>
      <c r="D45" s="207"/>
      <c r="E45" s="207"/>
      <c r="F45" s="207"/>
      <c r="G45" s="89" t="s">
        <v>208</v>
      </c>
      <c r="H45" s="90" t="s">
        <v>2</v>
      </c>
      <c r="I45" s="90" t="s">
        <v>3</v>
      </c>
      <c r="J45" s="91" t="s">
        <v>209</v>
      </c>
      <c r="K45" s="91" t="s">
        <v>210</v>
      </c>
      <c r="R45" s="174" t="s">
        <v>260</v>
      </c>
      <c r="S45" s="152"/>
      <c r="T45" s="154"/>
      <c r="U45" s="154"/>
      <c r="V45" s="152">
        <f t="shared" si="0"/>
        <v>0</v>
      </c>
      <c r="W45" s="154"/>
    </row>
    <row r="46" spans="1:23" ht="12" customHeight="1">
      <c r="A46" s="81"/>
      <c r="B46" s="82"/>
      <c r="C46" s="85"/>
      <c r="D46" s="81"/>
      <c r="E46" s="81"/>
      <c r="F46" s="81"/>
      <c r="G46" s="93" t="s">
        <v>43</v>
      </c>
      <c r="H46" s="93" t="s">
        <v>43</v>
      </c>
      <c r="I46" s="93" t="s">
        <v>43</v>
      </c>
      <c r="J46" s="64"/>
      <c r="K46" s="64"/>
      <c r="M46" s="95" t="s">
        <v>212</v>
      </c>
      <c r="N46" s="94" t="s">
        <v>211</v>
      </c>
      <c r="O46" s="96" t="s">
        <v>249</v>
      </c>
      <c r="P46" s="96" t="s">
        <v>213</v>
      </c>
      <c r="R46" s="174" t="s">
        <v>261</v>
      </c>
      <c r="S46" s="152"/>
      <c r="T46" s="154"/>
      <c r="U46" s="154"/>
      <c r="V46" s="152">
        <f t="shared" si="0"/>
        <v>0</v>
      </c>
      <c r="W46" s="154"/>
    </row>
    <row r="47" spans="1:23" ht="33" customHeight="1">
      <c r="A47" s="81"/>
      <c r="B47" s="588" t="s">
        <v>214</v>
      </c>
      <c r="C47" s="588"/>
      <c r="D47" s="588"/>
      <c r="E47" s="588"/>
      <c r="F47" s="588"/>
      <c r="G47" s="97">
        <f>G49+G50</f>
        <v>12.58</v>
      </c>
      <c r="H47" s="98">
        <f>ROUND(G47*C42,2)</f>
        <v>4384.13</v>
      </c>
      <c r="I47" s="98">
        <f>M47+N47</f>
        <v>4901.17</v>
      </c>
      <c r="J47" s="99">
        <f>J49+J50</f>
        <v>2512.6850000000004</v>
      </c>
      <c r="K47" s="99">
        <f>K49+K50</f>
        <v>2388.4849999999997</v>
      </c>
      <c r="M47" s="217">
        <v>4901.17</v>
      </c>
      <c r="N47" s="217">
        <v>0</v>
      </c>
      <c r="O47" s="218">
        <v>466.35</v>
      </c>
      <c r="P47" s="217">
        <v>584.4000000000001</v>
      </c>
      <c r="R47" s="174" t="s">
        <v>262</v>
      </c>
      <c r="S47" s="152"/>
      <c r="T47" s="154"/>
      <c r="U47" s="154"/>
      <c r="V47" s="152">
        <f t="shared" si="0"/>
        <v>0</v>
      </c>
      <c r="W47" s="154"/>
    </row>
    <row r="48" spans="1:23" ht="18" customHeight="1">
      <c r="A48" s="81"/>
      <c r="B48" s="589" t="s">
        <v>215</v>
      </c>
      <c r="C48" s="590"/>
      <c r="D48" s="590"/>
      <c r="E48" s="590"/>
      <c r="F48" s="591"/>
      <c r="G48" s="97"/>
      <c r="H48" s="99"/>
      <c r="I48" s="99"/>
      <c r="J48" s="64"/>
      <c r="K48" s="64"/>
      <c r="R48" s="174" t="s">
        <v>263</v>
      </c>
      <c r="S48" s="152"/>
      <c r="T48" s="154"/>
      <c r="U48" s="154"/>
      <c r="V48" s="152">
        <f t="shared" si="0"/>
        <v>0</v>
      </c>
      <c r="W48" s="154"/>
    </row>
    <row r="49" spans="1:23" ht="18" customHeight="1">
      <c r="A49" s="81"/>
      <c r="B49" s="592" t="s">
        <v>12</v>
      </c>
      <c r="C49" s="592"/>
      <c r="D49" s="592"/>
      <c r="E49" s="592"/>
      <c r="F49" s="592"/>
      <c r="G49" s="97">
        <f>G58</f>
        <v>7.21</v>
      </c>
      <c r="H49" s="99">
        <f>ROUND(G49*C42,2)</f>
        <v>2512.69</v>
      </c>
      <c r="I49" s="99">
        <f>H49</f>
        <v>2512.69</v>
      </c>
      <c r="J49" s="99">
        <f>H58</f>
        <v>2512.6850000000004</v>
      </c>
      <c r="K49" s="99">
        <f>I49-J49</f>
        <v>0.004999999999654392</v>
      </c>
      <c r="R49" s="174" t="s">
        <v>264</v>
      </c>
      <c r="S49" s="152"/>
      <c r="T49" s="154"/>
      <c r="U49" s="154"/>
      <c r="V49" s="152">
        <f t="shared" si="0"/>
        <v>0</v>
      </c>
      <c r="W49" s="154"/>
    </row>
    <row r="50" spans="1:23" ht="18" customHeight="1">
      <c r="A50" s="81"/>
      <c r="B50" s="592" t="s">
        <v>46</v>
      </c>
      <c r="C50" s="592"/>
      <c r="D50" s="592"/>
      <c r="E50" s="592"/>
      <c r="F50" s="592"/>
      <c r="G50" s="97">
        <v>5.37</v>
      </c>
      <c r="H50" s="99">
        <f>ROUND(G50*C42,2)</f>
        <v>1871.45</v>
      </c>
      <c r="I50" s="99">
        <f>I47-I49</f>
        <v>2388.48</v>
      </c>
      <c r="J50" s="99">
        <f>H65</f>
        <v>0</v>
      </c>
      <c r="K50" s="99">
        <f>I50-J50</f>
        <v>2388.48</v>
      </c>
      <c r="R50" s="174" t="s">
        <v>265</v>
      </c>
      <c r="S50" s="152"/>
      <c r="T50" s="154"/>
      <c r="U50" s="154"/>
      <c r="V50" s="152">
        <f t="shared" si="0"/>
        <v>0</v>
      </c>
      <c r="W50" s="154"/>
    </row>
    <row r="51" spans="1:23" ht="27" customHeight="1">
      <c r="A51" s="81"/>
      <c r="B51" s="61"/>
      <c r="C51" s="61"/>
      <c r="D51" s="61"/>
      <c r="E51" s="61"/>
      <c r="F51" s="61"/>
      <c r="G51" s="61"/>
      <c r="H51" s="61"/>
      <c r="I51" s="61"/>
      <c r="J51" s="61"/>
      <c r="K51" s="164"/>
      <c r="R51" s="174" t="s">
        <v>266</v>
      </c>
      <c r="S51" s="152"/>
      <c r="T51" s="154"/>
      <c r="U51" s="154"/>
      <c r="V51" s="152">
        <f t="shared" si="0"/>
        <v>0</v>
      </c>
      <c r="W51" s="154"/>
    </row>
    <row r="52" spans="1:23" ht="18.75">
      <c r="A52" s="81"/>
      <c r="B52" s="61"/>
      <c r="C52" s="61"/>
      <c r="D52" s="61"/>
      <c r="E52" s="61"/>
      <c r="F52" s="61"/>
      <c r="G52" s="163" t="s">
        <v>243</v>
      </c>
      <c r="H52" s="163" t="s">
        <v>2</v>
      </c>
      <c r="I52" s="163" t="s">
        <v>3</v>
      </c>
      <c r="J52" s="163" t="s">
        <v>244</v>
      </c>
      <c r="K52" s="163" t="s">
        <v>245</v>
      </c>
      <c r="R52" s="174" t="s">
        <v>267</v>
      </c>
      <c r="S52" s="152"/>
      <c r="T52" s="154"/>
      <c r="U52" s="154"/>
      <c r="V52" s="152">
        <f t="shared" si="0"/>
        <v>0</v>
      </c>
      <c r="W52" s="154"/>
    </row>
    <row r="53" spans="1:23" ht="18" customHeight="1">
      <c r="A53" s="61"/>
      <c r="B53" s="577" t="s">
        <v>242</v>
      </c>
      <c r="C53" s="577"/>
      <c r="D53" s="577"/>
      <c r="E53" s="577"/>
      <c r="F53" s="593"/>
      <c r="G53" s="107">
        <f>'03 14 г'!J53</f>
        <v>1150.83</v>
      </c>
      <c r="H53" s="107">
        <f>O47</f>
        <v>466.35</v>
      </c>
      <c r="I53" s="107">
        <f>P47</f>
        <v>584.4000000000001</v>
      </c>
      <c r="J53" s="107">
        <f>H53+G53-I53</f>
        <v>1032.7799999999997</v>
      </c>
      <c r="K53" s="107">
        <v>0</v>
      </c>
      <c r="R53" s="176" t="s">
        <v>269</v>
      </c>
      <c r="S53" s="177">
        <f>SUM(S41:S52)</f>
        <v>4023.41</v>
      </c>
      <c r="T53" s="177">
        <f>SUM(T41:T52)</f>
        <v>1865.4</v>
      </c>
      <c r="U53" s="177">
        <f>SUM(U41:U52)</f>
        <v>1749.68</v>
      </c>
      <c r="V53" s="177">
        <f>SUM(V41:V52)</f>
        <v>4139.129999999999</v>
      </c>
      <c r="W53" s="177">
        <f>SUM(W41:W52)</f>
        <v>0</v>
      </c>
    </row>
    <row r="54" spans="1:11" ht="18" customHeight="1">
      <c r="A54" s="61"/>
      <c r="B54" s="82"/>
      <c r="C54" s="208" t="s">
        <v>272</v>
      </c>
      <c r="D54" s="209"/>
      <c r="E54" s="209" t="s">
        <v>43</v>
      </c>
      <c r="F54" s="81"/>
      <c r="G54" s="82"/>
      <c r="H54" s="82"/>
      <c r="I54" s="81"/>
      <c r="J54" s="61"/>
      <c r="K54" s="61"/>
    </row>
    <row r="55" spans="1:11" ht="18.75">
      <c r="A55" s="81"/>
      <c r="B55" s="104"/>
      <c r="C55" s="105"/>
      <c r="D55" s="106"/>
      <c r="E55" s="106"/>
      <c r="F55" s="106"/>
      <c r="G55" s="107" t="s">
        <v>208</v>
      </c>
      <c r="H55" s="107" t="s">
        <v>217</v>
      </c>
      <c r="I55" s="81"/>
      <c r="J55" s="61"/>
      <c r="K55" s="61"/>
    </row>
    <row r="56" spans="1:9" s="114" customFormat="1" ht="11.25" customHeight="1">
      <c r="A56" s="108"/>
      <c r="B56" s="109"/>
      <c r="C56" s="110"/>
      <c r="D56" s="111"/>
      <c r="E56" s="111"/>
      <c r="F56" s="111"/>
      <c r="G56" s="112" t="s">
        <v>43</v>
      </c>
      <c r="H56" s="112" t="s">
        <v>43</v>
      </c>
      <c r="I56" s="113"/>
    </row>
    <row r="57" spans="1:11" ht="47.25" customHeight="1">
      <c r="A57" s="115" t="s">
        <v>218</v>
      </c>
      <c r="B57" s="594" t="s">
        <v>241</v>
      </c>
      <c r="C57" s="595"/>
      <c r="D57" s="595"/>
      <c r="E57" s="595"/>
      <c r="F57" s="595"/>
      <c r="G57" s="116"/>
      <c r="H57" s="117">
        <f>H58+H65</f>
        <v>2512.6850000000004</v>
      </c>
      <c r="I57" s="81"/>
      <c r="J57" s="61"/>
      <c r="K57" s="61"/>
    </row>
    <row r="58" spans="1:11" ht="33.75" customHeight="1">
      <c r="A58" s="118" t="s">
        <v>220</v>
      </c>
      <c r="B58" s="558" t="s">
        <v>221</v>
      </c>
      <c r="C58" s="559"/>
      <c r="D58" s="559"/>
      <c r="E58" s="559"/>
      <c r="F58" s="560"/>
      <c r="G58" s="206">
        <f>G59+G60+G62+G64</f>
        <v>7.21</v>
      </c>
      <c r="H58" s="205">
        <f>H59+H60+H62+H64</f>
        <v>2512.6850000000004</v>
      </c>
      <c r="I58" s="81"/>
      <c r="J58" s="61"/>
      <c r="K58" s="121"/>
    </row>
    <row r="59" spans="1:11" ht="42.75" customHeight="1">
      <c r="A59" s="203" t="s">
        <v>222</v>
      </c>
      <c r="B59" s="580" t="s">
        <v>223</v>
      </c>
      <c r="C59" s="581"/>
      <c r="D59" s="581"/>
      <c r="E59" s="581"/>
      <c r="F59" s="582"/>
      <c r="G59" s="204">
        <v>1.34</v>
      </c>
      <c r="H59" s="205">
        <f>ROUND(G59*C42,2)</f>
        <v>466.99</v>
      </c>
      <c r="I59" s="81"/>
      <c r="J59" s="61"/>
      <c r="K59" s="121"/>
    </row>
    <row r="60" spans="1:11" ht="15" customHeight="1">
      <c r="A60" s="570" t="s">
        <v>224</v>
      </c>
      <c r="B60" s="571" t="s">
        <v>225</v>
      </c>
      <c r="C60" s="572"/>
      <c r="D60" s="572"/>
      <c r="E60" s="572"/>
      <c r="F60" s="573"/>
      <c r="G60" s="568">
        <v>2.02</v>
      </c>
      <c r="H60" s="569">
        <f>ROUND(G60*C42,2)</f>
        <v>703.97</v>
      </c>
      <c r="I60" s="81"/>
      <c r="J60" s="61"/>
      <c r="K60" s="61"/>
    </row>
    <row r="61" spans="1:11" ht="39.75" customHeight="1">
      <c r="A61" s="570"/>
      <c r="B61" s="574"/>
      <c r="C61" s="575"/>
      <c r="D61" s="575"/>
      <c r="E61" s="575"/>
      <c r="F61" s="576"/>
      <c r="G61" s="568"/>
      <c r="H61" s="569"/>
      <c r="I61" s="81"/>
      <c r="J61" s="61"/>
      <c r="K61" s="61"/>
    </row>
    <row r="62" spans="1:11" ht="21" customHeight="1">
      <c r="A62" s="570" t="s">
        <v>226</v>
      </c>
      <c r="B62" s="571" t="s">
        <v>227</v>
      </c>
      <c r="C62" s="572"/>
      <c r="D62" s="572"/>
      <c r="E62" s="572"/>
      <c r="F62" s="573"/>
      <c r="G62" s="568">
        <v>1.31</v>
      </c>
      <c r="H62" s="569">
        <f>G62*C42</f>
        <v>456.535</v>
      </c>
      <c r="I62" s="81"/>
      <c r="J62" s="61"/>
      <c r="K62" s="61"/>
    </row>
    <row r="63" spans="1:11" ht="15" customHeight="1">
      <c r="A63" s="570"/>
      <c r="B63" s="574"/>
      <c r="C63" s="575"/>
      <c r="D63" s="575"/>
      <c r="E63" s="575"/>
      <c r="F63" s="576"/>
      <c r="G63" s="568"/>
      <c r="H63" s="569"/>
      <c r="I63" s="81"/>
      <c r="J63" s="61"/>
      <c r="K63" s="61"/>
    </row>
    <row r="64" spans="1:12" ht="18.75" customHeight="1">
      <c r="A64" s="203" t="s">
        <v>228</v>
      </c>
      <c r="B64" s="555" t="s">
        <v>229</v>
      </c>
      <c r="C64" s="556"/>
      <c r="D64" s="556"/>
      <c r="E64" s="556"/>
      <c r="F64" s="557"/>
      <c r="G64" s="107">
        <v>2.54</v>
      </c>
      <c r="H64" s="127">
        <f>ROUND(G64*C42,2)</f>
        <v>885.19</v>
      </c>
      <c r="I64" s="81"/>
      <c r="J64" s="61"/>
      <c r="K64" s="61"/>
      <c r="L64" s="128"/>
    </row>
    <row r="65" spans="1:12" ht="18.75" customHeight="1">
      <c r="A65" s="129" t="s">
        <v>230</v>
      </c>
      <c r="B65" s="558" t="s">
        <v>231</v>
      </c>
      <c r="C65" s="559"/>
      <c r="D65" s="559"/>
      <c r="E65" s="559"/>
      <c r="F65" s="560"/>
      <c r="G65" s="98"/>
      <c r="H65" s="98">
        <f>H67+H68</f>
        <v>0</v>
      </c>
      <c r="I65" s="81"/>
      <c r="J65" s="61"/>
      <c r="K65" s="61"/>
      <c r="L65" s="128"/>
    </row>
    <row r="66" spans="1:11" ht="32.25" customHeight="1">
      <c r="A66" s="130"/>
      <c r="B66" s="561" t="s">
        <v>247</v>
      </c>
      <c r="C66" s="562"/>
      <c r="D66" s="562"/>
      <c r="E66" s="562"/>
      <c r="F66" s="563"/>
      <c r="G66" s="132"/>
      <c r="H66" s="133"/>
      <c r="I66" s="81"/>
      <c r="J66" s="61"/>
      <c r="K66" s="61"/>
    </row>
    <row r="67" spans="1:11" ht="18.75">
      <c r="A67" s="130"/>
      <c r="B67" s="564" t="s">
        <v>240</v>
      </c>
      <c r="C67" s="565"/>
      <c r="D67" s="565"/>
      <c r="E67" s="565"/>
      <c r="F67" s="566"/>
      <c r="G67" s="134"/>
      <c r="H67" s="135">
        <v>0</v>
      </c>
      <c r="I67" s="81"/>
      <c r="J67" s="61"/>
      <c r="K67" s="61"/>
    </row>
    <row r="68" spans="1:11" ht="18.75" customHeight="1">
      <c r="A68" s="130"/>
      <c r="B68" s="564" t="s">
        <v>240</v>
      </c>
      <c r="C68" s="565"/>
      <c r="D68" s="565"/>
      <c r="E68" s="565"/>
      <c r="F68" s="566"/>
      <c r="G68" s="127"/>
      <c r="H68" s="136"/>
      <c r="I68" s="81"/>
      <c r="J68" s="61"/>
      <c r="K68" s="61"/>
    </row>
    <row r="69" spans="1:11" ht="18.75">
      <c r="A69" s="130"/>
      <c r="B69" s="137"/>
      <c r="C69" s="138"/>
      <c r="D69" s="138"/>
      <c r="E69" s="138"/>
      <c r="F69" s="138"/>
      <c r="G69" s="103"/>
      <c r="H69" s="103"/>
      <c r="I69" s="81"/>
      <c r="J69" s="61"/>
      <c r="K69" s="61"/>
    </row>
    <row r="70" spans="1:11" ht="18.75">
      <c r="A70" s="130"/>
      <c r="B70" s="137"/>
      <c r="C70" s="138"/>
      <c r="D70" s="138"/>
      <c r="E70" s="138"/>
      <c r="F70" s="138"/>
      <c r="G70" s="139"/>
      <c r="H70" s="81"/>
      <c r="I70" s="81"/>
      <c r="J70" s="61"/>
      <c r="K70" s="61"/>
    </row>
    <row r="71" spans="1:11" ht="18.75">
      <c r="A71" s="130"/>
      <c r="K71" s="61"/>
    </row>
    <row r="72" spans="1:12" ht="18.75">
      <c r="A72" s="130"/>
      <c r="K72" s="61"/>
      <c r="L72" s="62">
        <v>4513</v>
      </c>
    </row>
    <row r="73" spans="1:13" s="72" customFormat="1" ht="18.75">
      <c r="A73" s="130"/>
      <c r="K73" s="69"/>
      <c r="L73" s="142" t="s">
        <v>236</v>
      </c>
      <c r="M73" s="142" t="s">
        <v>237</v>
      </c>
    </row>
    <row r="74" spans="1:13" s="72" customFormat="1" ht="18.75">
      <c r="A74" s="130"/>
      <c r="K74" s="69"/>
      <c r="L74" s="143">
        <f>G80</f>
        <v>3651.8589999999995</v>
      </c>
      <c r="M74" s="143">
        <f>I80</f>
        <v>10971.09</v>
      </c>
    </row>
    <row r="75" spans="1:11" ht="18.75">
      <c r="A75" s="82"/>
      <c r="B75" s="546"/>
      <c r="C75" s="547"/>
      <c r="D75" s="547"/>
      <c r="E75" s="547"/>
      <c r="F75" s="547"/>
      <c r="G75" s="145"/>
      <c r="H75" s="130"/>
      <c r="I75" s="81"/>
      <c r="J75" s="61"/>
      <c r="K75" s="61"/>
    </row>
    <row r="76" spans="1:11" ht="18.75">
      <c r="A76" s="81"/>
      <c r="B76" s="81"/>
      <c r="C76" s="81"/>
      <c r="D76" s="81"/>
      <c r="E76" s="81"/>
      <c r="F76" s="81"/>
      <c r="G76" s="84"/>
      <c r="H76" s="103"/>
      <c r="I76" s="81"/>
      <c r="J76" s="61"/>
      <c r="K76" s="61"/>
    </row>
    <row r="77" spans="1:16" ht="18.75">
      <c r="A77" s="81"/>
      <c r="B77" s="140"/>
      <c r="C77" s="141"/>
      <c r="D77" s="141"/>
      <c r="E77" s="141"/>
      <c r="F77" s="141"/>
      <c r="G77" s="567" t="s">
        <v>46</v>
      </c>
      <c r="H77" s="552"/>
      <c r="I77" s="551" t="s">
        <v>216</v>
      </c>
      <c r="J77" s="552"/>
      <c r="K77" s="61"/>
      <c r="M77" s="596"/>
      <c r="N77" s="597"/>
      <c r="O77" s="597"/>
      <c r="P77" s="597"/>
    </row>
    <row r="78" spans="1:16" ht="18.75">
      <c r="A78" s="81"/>
      <c r="B78" s="140"/>
      <c r="C78" s="141"/>
      <c r="D78" s="141"/>
      <c r="E78" s="141"/>
      <c r="F78" s="141"/>
      <c r="G78" s="553" t="s">
        <v>43</v>
      </c>
      <c r="H78" s="554"/>
      <c r="I78" s="553" t="s">
        <v>43</v>
      </c>
      <c r="J78" s="554"/>
      <c r="K78" s="61"/>
      <c r="M78" s="188"/>
      <c r="N78" s="189"/>
      <c r="O78" s="188"/>
      <c r="P78" s="190"/>
    </row>
    <row r="79" spans="1:16" ht="18.75">
      <c r="A79" s="81"/>
      <c r="B79" s="540" t="s">
        <v>235</v>
      </c>
      <c r="C79" s="541"/>
      <c r="D79" s="541"/>
      <c r="E79" s="541"/>
      <c r="F79" s="542"/>
      <c r="G79" s="543">
        <f>'03 14 г'!G80:H80</f>
        <v>1263.3739999999998</v>
      </c>
      <c r="H79" s="544"/>
      <c r="I79" s="543">
        <f>'03 14 г'!I80:J80</f>
        <v>10386.69</v>
      </c>
      <c r="J79" s="544"/>
      <c r="K79" s="61"/>
      <c r="M79" s="191"/>
      <c r="N79" s="192"/>
      <c r="O79" s="192"/>
      <c r="P79" s="192"/>
    </row>
    <row r="80" spans="1:16" ht="18.75">
      <c r="A80" s="81"/>
      <c r="B80" s="540" t="s">
        <v>238</v>
      </c>
      <c r="C80" s="541"/>
      <c r="D80" s="541"/>
      <c r="E80" s="541"/>
      <c r="F80" s="542"/>
      <c r="G80" s="543">
        <f>G79+I47-H57</f>
        <v>3651.8589999999995</v>
      </c>
      <c r="H80" s="544"/>
      <c r="I80" s="545">
        <f>I79+I53+D54</f>
        <v>10971.09</v>
      </c>
      <c r="J80" s="544"/>
      <c r="K80" s="61"/>
      <c r="M80" s="191"/>
      <c r="N80" s="192"/>
      <c r="O80" s="192"/>
      <c r="P80" s="192"/>
    </row>
    <row r="81" spans="1:16" ht="18.75">
      <c r="A81" s="81"/>
      <c r="B81" s="61"/>
      <c r="C81" s="61"/>
      <c r="D81" s="61"/>
      <c r="E81" s="61"/>
      <c r="F81" s="61"/>
      <c r="G81" s="81"/>
      <c r="H81" s="81"/>
      <c r="I81" s="81"/>
      <c r="J81" s="61"/>
      <c r="K81" s="61"/>
      <c r="M81" s="191"/>
      <c r="N81" s="192"/>
      <c r="O81" s="192"/>
      <c r="P81" s="192"/>
    </row>
    <row r="82" spans="1:16" ht="18" customHeight="1">
      <c r="A82" s="61"/>
      <c r="B82" s="61"/>
      <c r="C82" s="61"/>
      <c r="D82" s="61"/>
      <c r="E82" s="61"/>
      <c r="F82" s="61"/>
      <c r="G82" s="81"/>
      <c r="H82" s="81"/>
      <c r="I82" s="81"/>
      <c r="J82" s="61"/>
      <c r="K82" s="61"/>
      <c r="M82" s="191"/>
      <c r="N82" s="192"/>
      <c r="O82" s="192"/>
      <c r="P82" s="192"/>
    </row>
    <row r="83" spans="1:16" ht="18.75" hidden="1">
      <c r="A83" s="81"/>
      <c r="B83" s="61"/>
      <c r="C83" s="61"/>
      <c r="D83" s="61"/>
      <c r="E83" s="61"/>
      <c r="F83" s="61"/>
      <c r="G83" s="81"/>
      <c r="H83" s="81"/>
      <c r="I83" s="81"/>
      <c r="J83" s="61"/>
      <c r="K83" s="61"/>
      <c r="M83" s="186" t="s">
        <v>183</v>
      </c>
      <c r="N83" s="187">
        <v>407.15</v>
      </c>
      <c r="O83" s="187">
        <v>391.95</v>
      </c>
      <c r="P83" s="187">
        <v>535.55</v>
      </c>
    </row>
    <row r="84" spans="1:16" ht="18.75" hidden="1">
      <c r="A84" s="81"/>
      <c r="B84" s="61"/>
      <c r="C84" s="61"/>
      <c r="D84" s="61"/>
      <c r="E84" s="61"/>
      <c r="F84" s="61"/>
      <c r="G84" s="81"/>
      <c r="H84" s="81"/>
      <c r="I84" s="81"/>
      <c r="J84" s="61"/>
      <c r="K84" s="61"/>
      <c r="M84" s="151" t="s">
        <v>186</v>
      </c>
      <c r="N84" s="152">
        <v>535.55</v>
      </c>
      <c r="O84" s="152">
        <v>391.95</v>
      </c>
      <c r="P84" s="152">
        <v>663.91</v>
      </c>
    </row>
    <row r="85" spans="1:16" ht="18.75" hidden="1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M85" s="153" t="s">
        <v>189</v>
      </c>
      <c r="N85" s="152">
        <f>P84</f>
        <v>663.91</v>
      </c>
      <c r="O85" s="154">
        <v>391.95</v>
      </c>
      <c r="P85" s="152" t="e">
        <f>N85+O85-#REF!</f>
        <v>#REF!</v>
      </c>
    </row>
    <row r="86" spans="1:11" ht="18.75" hidden="1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</row>
    <row r="87" spans="1:11" ht="18.75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</row>
    <row r="88" spans="1:11" ht="18.75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</row>
    <row r="89" spans="1:11" ht="18.75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</row>
    <row r="90" spans="1:8" s="61" customFormat="1" ht="18.75">
      <c r="A90" s="61" t="s">
        <v>55</v>
      </c>
      <c r="H90" s="61" t="s">
        <v>54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35">
    <mergeCell ref="B80:F80"/>
    <mergeCell ref="G80:H80"/>
    <mergeCell ref="I80:J80"/>
    <mergeCell ref="G77:H77"/>
    <mergeCell ref="I77:J77"/>
    <mergeCell ref="M77:P77"/>
    <mergeCell ref="G78:H78"/>
    <mergeCell ref="I78:J78"/>
    <mergeCell ref="B79:F79"/>
    <mergeCell ref="G79:H79"/>
    <mergeCell ref="I79:J79"/>
    <mergeCell ref="B64:F64"/>
    <mergeCell ref="B65:F65"/>
    <mergeCell ref="B66:F66"/>
    <mergeCell ref="B67:F67"/>
    <mergeCell ref="B68:F68"/>
    <mergeCell ref="B75:F75"/>
    <mergeCell ref="G60:G61"/>
    <mergeCell ref="H60:H61"/>
    <mergeCell ref="A62:A63"/>
    <mergeCell ref="B62:F63"/>
    <mergeCell ref="G62:G63"/>
    <mergeCell ref="H62:H63"/>
    <mergeCell ref="B53:F53"/>
    <mergeCell ref="B57:F57"/>
    <mergeCell ref="B58:F58"/>
    <mergeCell ref="B59:F59"/>
    <mergeCell ref="A60:A61"/>
    <mergeCell ref="B60:F61"/>
    <mergeCell ref="C14:D15"/>
    <mergeCell ref="A35:K36"/>
    <mergeCell ref="B47:F47"/>
    <mergeCell ref="B48:F48"/>
    <mergeCell ref="B49:F49"/>
    <mergeCell ref="B50:F50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7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</sheetPr>
  <dimension ref="A1:W90"/>
  <sheetViews>
    <sheetView view="pageBreakPreview" zoomScale="80" zoomScaleSheetLayoutView="80" zoomScalePageLayoutView="0" workbookViewId="0" topLeftCell="A53">
      <selection activeCell="O36" sqref="O36"/>
    </sheetView>
  </sheetViews>
  <sheetFormatPr defaultColWidth="9.140625" defaultRowHeight="15" outlineLevelCol="1"/>
  <cols>
    <col min="1" max="1" width="9.00390625" style="155" customWidth="1"/>
    <col min="2" max="2" width="12.140625" style="62" customWidth="1"/>
    <col min="3" max="3" width="11.140625" style="62" customWidth="1"/>
    <col min="4" max="4" width="10.57421875" style="62" customWidth="1"/>
    <col min="5" max="5" width="10.28125" style="62" customWidth="1"/>
    <col min="6" max="6" width="6.28125" style="62" customWidth="1"/>
    <col min="7" max="8" width="13.28125" style="62" customWidth="1"/>
    <col min="9" max="9" width="12.57421875" style="62" customWidth="1"/>
    <col min="10" max="10" width="14.00390625" style="62" customWidth="1"/>
    <col min="11" max="11" width="18.421875" style="62" customWidth="1"/>
    <col min="12" max="12" width="13.421875" style="62" hidden="1" customWidth="1" outlineLevel="1"/>
    <col min="13" max="13" width="9.7109375" style="62" hidden="1" customWidth="1" outlineLevel="1"/>
    <col min="14" max="14" width="10.00390625" style="62" hidden="1" customWidth="1" outlineLevel="1"/>
    <col min="15" max="15" width="11.421875" style="62" hidden="1" customWidth="1" outlineLevel="1"/>
    <col min="16" max="16" width="10.00390625" style="62" hidden="1" customWidth="1" outlineLevel="1"/>
    <col min="17" max="17" width="9.140625" style="62" customWidth="1" collapsed="1"/>
    <col min="18" max="18" width="9.140625" style="62" customWidth="1"/>
    <col min="19" max="19" width="9.421875" style="62" bestFit="1" customWidth="1"/>
    <col min="20" max="20" width="11.28125" style="62" bestFit="1" customWidth="1"/>
    <col min="21" max="21" width="10.00390625" style="62" bestFit="1" customWidth="1"/>
    <col min="22" max="22" width="9.28125" style="62" bestFit="1" customWidth="1"/>
    <col min="23" max="25" width="9.140625" style="62" customWidth="1"/>
    <col min="26" max="26" width="12.8515625" style="62" customWidth="1"/>
    <col min="27" max="27" width="10.7109375" style="62" customWidth="1"/>
    <col min="28" max="16384" width="9.140625" style="62" customWidth="1"/>
  </cols>
  <sheetData>
    <row r="1" spans="1:11" ht="12.75" customHeight="1" hidden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8.75" hidden="1">
      <c r="A2" s="61"/>
      <c r="B2" s="63" t="s">
        <v>56</v>
      </c>
      <c r="C2" s="63"/>
      <c r="D2" s="63" t="s">
        <v>187</v>
      </c>
      <c r="E2" s="63"/>
      <c r="F2" s="63" t="s">
        <v>0</v>
      </c>
      <c r="G2" s="63"/>
      <c r="H2" s="63"/>
      <c r="I2" s="61"/>
      <c r="J2" s="61"/>
      <c r="K2" s="61"/>
    </row>
    <row r="3" spans="1:11" ht="18.75" hidden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.5" customHeight="1" hidden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18.75" hidden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8.75" hidden="1">
      <c r="A6" s="61"/>
      <c r="B6" s="64"/>
      <c r="C6" s="65" t="s">
        <v>1</v>
      </c>
      <c r="D6" s="65" t="s">
        <v>2</v>
      </c>
      <c r="E6" s="65"/>
      <c r="F6" s="65" t="s">
        <v>3</v>
      </c>
      <c r="G6" s="65" t="s">
        <v>4</v>
      </c>
      <c r="H6" s="65" t="s">
        <v>5</v>
      </c>
      <c r="I6" s="65" t="s">
        <v>6</v>
      </c>
      <c r="J6" s="65"/>
      <c r="K6" s="66"/>
    </row>
    <row r="7" spans="1:11" ht="18.75" hidden="1">
      <c r="A7" s="61"/>
      <c r="B7" s="64"/>
      <c r="C7" s="65" t="s">
        <v>7</v>
      </c>
      <c r="D7" s="65"/>
      <c r="E7" s="65"/>
      <c r="F7" s="65"/>
      <c r="G7" s="65" t="s">
        <v>8</v>
      </c>
      <c r="H7" s="65" t="s">
        <v>9</v>
      </c>
      <c r="I7" s="65" t="s">
        <v>10</v>
      </c>
      <c r="J7" s="65"/>
      <c r="K7" s="66"/>
    </row>
    <row r="8" spans="1:11" ht="18.75" hidden="1">
      <c r="A8" s="61"/>
      <c r="B8" s="64" t="s">
        <v>96</v>
      </c>
      <c r="C8" s="67">
        <v>48.28</v>
      </c>
      <c r="D8" s="67">
        <v>0</v>
      </c>
      <c r="E8" s="67"/>
      <c r="F8" s="68"/>
      <c r="G8" s="64"/>
      <c r="H8" s="67">
        <v>0</v>
      </c>
      <c r="I8" s="68">
        <v>48.28</v>
      </c>
      <c r="J8" s="64"/>
      <c r="K8" s="69"/>
    </row>
    <row r="9" spans="1:11" ht="18.75" hidden="1">
      <c r="A9" s="61"/>
      <c r="B9" s="64" t="s">
        <v>12</v>
      </c>
      <c r="C9" s="67">
        <v>4790.06</v>
      </c>
      <c r="D9" s="67">
        <v>3707.55</v>
      </c>
      <c r="E9" s="67"/>
      <c r="F9" s="68">
        <v>2795.32</v>
      </c>
      <c r="G9" s="64"/>
      <c r="H9" s="67">
        <v>2795.32</v>
      </c>
      <c r="I9" s="68">
        <v>5702.29</v>
      </c>
      <c r="J9" s="64"/>
      <c r="K9" s="69"/>
    </row>
    <row r="10" spans="1:11" ht="18.75" hidden="1">
      <c r="A10" s="61"/>
      <c r="B10" s="64" t="s">
        <v>13</v>
      </c>
      <c r="C10" s="64"/>
      <c r="D10" s="67">
        <f>SUM(D8:D9)</f>
        <v>3707.55</v>
      </c>
      <c r="E10" s="67"/>
      <c r="F10" s="64"/>
      <c r="G10" s="64"/>
      <c r="H10" s="67">
        <f>SUM(H8:H9)</f>
        <v>2795.32</v>
      </c>
      <c r="I10" s="64"/>
      <c r="J10" s="64"/>
      <c r="K10" s="69"/>
    </row>
    <row r="11" spans="1:11" ht="18.75" hidden="1">
      <c r="A11" s="61"/>
      <c r="B11" s="61" t="s">
        <v>14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ht="7.5" customHeight="1" hidden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8.25" customHeight="1" hidden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</row>
    <row r="14" spans="1:16" ht="18.75" hidden="1">
      <c r="A14" s="61"/>
      <c r="B14" s="70" t="s">
        <v>162</v>
      </c>
      <c r="C14" s="583" t="s">
        <v>180</v>
      </c>
      <c r="D14" s="584"/>
      <c r="E14" s="210"/>
      <c r="F14" s="65"/>
      <c r="G14" s="65"/>
      <c r="H14" s="65"/>
      <c r="I14" s="65" t="s">
        <v>16</v>
      </c>
      <c r="J14" s="69"/>
      <c r="K14" s="69"/>
      <c r="L14" s="72"/>
      <c r="M14" s="72"/>
      <c r="N14" s="72"/>
      <c r="O14" s="72"/>
      <c r="P14" s="72"/>
    </row>
    <row r="15" spans="1:16" ht="14.25" customHeight="1" hidden="1">
      <c r="A15" s="61"/>
      <c r="B15" s="73"/>
      <c r="C15" s="585"/>
      <c r="D15" s="586"/>
      <c r="E15" s="211"/>
      <c r="F15" s="65"/>
      <c r="G15" s="65"/>
      <c r="H15" s="65" t="s">
        <v>181</v>
      </c>
      <c r="I15" s="65"/>
      <c r="J15" s="69"/>
      <c r="K15" s="69"/>
      <c r="L15" s="72"/>
      <c r="M15" s="72"/>
      <c r="N15" s="72"/>
      <c r="O15" s="72"/>
      <c r="P15" s="72"/>
    </row>
    <row r="16" spans="1:16" ht="3.75" customHeight="1" hidden="1">
      <c r="A16" s="61"/>
      <c r="B16" s="75"/>
      <c r="C16" s="64"/>
      <c r="D16" s="64"/>
      <c r="E16" s="64"/>
      <c r="F16" s="64"/>
      <c r="G16" s="64"/>
      <c r="H16" s="64"/>
      <c r="I16" s="64"/>
      <c r="J16" s="69"/>
      <c r="K16" s="69"/>
      <c r="L16" s="72"/>
      <c r="M16" s="72"/>
      <c r="N16" s="72"/>
      <c r="O16" s="72"/>
      <c r="P16" s="72"/>
    </row>
    <row r="17" spans="1:16" ht="13.5" customHeight="1" hidden="1">
      <c r="A17" s="61"/>
      <c r="B17" s="64"/>
      <c r="C17" s="64"/>
      <c r="D17" s="64"/>
      <c r="E17" s="64"/>
      <c r="F17" s="64"/>
      <c r="G17" s="64"/>
      <c r="H17" s="64"/>
      <c r="I17" s="64"/>
      <c r="J17" s="69"/>
      <c r="K17" s="69"/>
      <c r="L17" s="72"/>
      <c r="M17" s="72"/>
      <c r="N17" s="72"/>
      <c r="O17" s="72"/>
      <c r="P17" s="72"/>
    </row>
    <row r="18" spans="1:16" ht="0.75" customHeight="1" hidden="1">
      <c r="A18" s="61"/>
      <c r="B18" s="64"/>
      <c r="C18" s="64"/>
      <c r="D18" s="64"/>
      <c r="E18" s="64"/>
      <c r="F18" s="64"/>
      <c r="G18" s="64"/>
      <c r="H18" s="64"/>
      <c r="I18" s="64"/>
      <c r="J18" s="69"/>
      <c r="K18" s="69"/>
      <c r="L18" s="72"/>
      <c r="M18" s="72"/>
      <c r="N18" s="72"/>
      <c r="O18" s="72"/>
      <c r="P18" s="72"/>
    </row>
    <row r="19" spans="1:16" ht="14.25" customHeight="1" hidden="1" thickBot="1">
      <c r="A19" s="61"/>
      <c r="B19" s="64"/>
      <c r="C19" s="64"/>
      <c r="D19" s="64"/>
      <c r="E19" s="64"/>
      <c r="F19" s="64"/>
      <c r="G19" s="64"/>
      <c r="H19" s="64"/>
      <c r="I19" s="64"/>
      <c r="J19" s="69"/>
      <c r="K19" s="69"/>
      <c r="L19" s="72"/>
      <c r="M19" s="72"/>
      <c r="N19" s="72"/>
      <c r="O19" s="72"/>
      <c r="P19" s="72"/>
    </row>
    <row r="20" spans="1:16" ht="0.75" customHeight="1" hidden="1">
      <c r="A20" s="61"/>
      <c r="B20" s="64"/>
      <c r="C20" s="64"/>
      <c r="D20" s="64"/>
      <c r="E20" s="64"/>
      <c r="F20" s="64"/>
      <c r="G20" s="64"/>
      <c r="H20" s="64"/>
      <c r="I20" s="64"/>
      <c r="J20" s="69"/>
      <c r="K20" s="69"/>
      <c r="L20" s="72"/>
      <c r="M20" s="72"/>
      <c r="N20" s="72"/>
      <c r="O20" s="72"/>
      <c r="P20" s="72"/>
    </row>
    <row r="21" spans="1:16" ht="19.5" hidden="1" thickBot="1">
      <c r="A21" s="61"/>
      <c r="B21" s="64"/>
      <c r="C21" s="64"/>
      <c r="D21" s="64"/>
      <c r="E21" s="64"/>
      <c r="F21" s="64"/>
      <c r="G21" s="76" t="s">
        <v>130</v>
      </c>
      <c r="H21" s="77" t="s">
        <v>131</v>
      </c>
      <c r="I21" s="64"/>
      <c r="J21" s="69"/>
      <c r="K21" s="69"/>
      <c r="L21" s="72"/>
      <c r="M21" s="72"/>
      <c r="N21" s="72"/>
      <c r="O21" s="72"/>
      <c r="P21" s="72"/>
    </row>
    <row r="22" spans="1:16" ht="18.75" hidden="1">
      <c r="A22" s="61"/>
      <c r="B22" s="78" t="s">
        <v>121</v>
      </c>
      <c r="C22" s="78"/>
      <c r="D22" s="78"/>
      <c r="E22" s="78"/>
      <c r="F22" s="67"/>
      <c r="G22" s="64">
        <v>347.8</v>
      </c>
      <c r="H22" s="64">
        <v>7.55</v>
      </c>
      <c r="I22" s="68">
        <f>G22*H22</f>
        <v>2625.89</v>
      </c>
      <c r="J22" s="69"/>
      <c r="K22" s="69"/>
      <c r="L22" s="72"/>
      <c r="M22" s="72"/>
      <c r="N22" s="72"/>
      <c r="O22" s="72"/>
      <c r="P22" s="72"/>
    </row>
    <row r="23" spans="1:16" ht="18.75" hidden="1">
      <c r="A23" s="61"/>
      <c r="B23" s="78" t="s">
        <v>122</v>
      </c>
      <c r="C23" s="78"/>
      <c r="D23" s="78"/>
      <c r="E23" s="78"/>
      <c r="F23" s="64"/>
      <c r="G23" s="64"/>
      <c r="H23" s="64"/>
      <c r="I23" s="64"/>
      <c r="J23" s="69"/>
      <c r="K23" s="69"/>
      <c r="L23" s="72"/>
      <c r="M23" s="72"/>
      <c r="N23" s="72"/>
      <c r="O23" s="72"/>
      <c r="P23" s="72"/>
    </row>
    <row r="24" spans="1:16" ht="2.25" customHeight="1" hidden="1">
      <c r="A24" s="61"/>
      <c r="B24" s="78" t="s">
        <v>123</v>
      </c>
      <c r="C24" s="78" t="s">
        <v>124</v>
      </c>
      <c r="D24" s="78"/>
      <c r="E24" s="78"/>
      <c r="F24" s="64"/>
      <c r="G24" s="64"/>
      <c r="H24" s="64"/>
      <c r="I24" s="64"/>
      <c r="J24" s="69"/>
      <c r="K24" s="69"/>
      <c r="L24" s="72"/>
      <c r="M24" s="72"/>
      <c r="N24" s="72"/>
      <c r="O24" s="72"/>
      <c r="P24" s="72"/>
    </row>
    <row r="25" spans="1:16" ht="14.25" customHeight="1" hidden="1">
      <c r="A25" s="61"/>
      <c r="B25" s="78" t="s">
        <v>125</v>
      </c>
      <c r="C25" s="78"/>
      <c r="D25" s="78"/>
      <c r="E25" s="78"/>
      <c r="F25" s="64"/>
      <c r="G25" s="64"/>
      <c r="H25" s="64"/>
      <c r="I25" s="64"/>
      <c r="J25" s="69"/>
      <c r="K25" s="69"/>
      <c r="L25" s="72"/>
      <c r="M25" s="72"/>
      <c r="N25" s="72"/>
      <c r="O25" s="72"/>
      <c r="P25" s="72"/>
    </row>
    <row r="26" spans="1:16" ht="18.75" hidden="1">
      <c r="A26" s="61"/>
      <c r="B26" s="64"/>
      <c r="C26" s="64"/>
      <c r="D26" s="64"/>
      <c r="E26" s="64"/>
      <c r="F26" s="64"/>
      <c r="G26" s="64"/>
      <c r="H26" s="64"/>
      <c r="I26" s="64"/>
      <c r="J26" s="69"/>
      <c r="K26" s="69"/>
      <c r="L26" s="72"/>
      <c r="M26" s="72"/>
      <c r="N26" s="72"/>
      <c r="O26" s="72"/>
      <c r="P26" s="72"/>
    </row>
    <row r="27" spans="1:16" ht="0.75" customHeight="1" hidden="1">
      <c r="A27" s="61"/>
      <c r="B27" s="64"/>
      <c r="C27" s="64"/>
      <c r="D27" s="64"/>
      <c r="E27" s="64"/>
      <c r="F27" s="64"/>
      <c r="G27" s="64"/>
      <c r="H27" s="64"/>
      <c r="I27" s="64"/>
      <c r="J27" s="69"/>
      <c r="K27" s="69"/>
      <c r="L27" s="72"/>
      <c r="M27" s="72"/>
      <c r="N27" s="72"/>
      <c r="O27" s="72"/>
      <c r="P27" s="72"/>
    </row>
    <row r="28" spans="1:16" ht="3.75" customHeight="1" hidden="1">
      <c r="A28" s="61"/>
      <c r="B28" s="64"/>
      <c r="C28" s="64"/>
      <c r="D28" s="64"/>
      <c r="E28" s="64"/>
      <c r="F28" s="64"/>
      <c r="G28" s="64"/>
      <c r="H28" s="64"/>
      <c r="I28" s="64"/>
      <c r="J28" s="69"/>
      <c r="K28" s="69"/>
      <c r="L28" s="72"/>
      <c r="M28" s="72"/>
      <c r="N28" s="72"/>
      <c r="O28" s="72"/>
      <c r="P28" s="72"/>
    </row>
    <row r="29" spans="1:16" ht="18.75" hidden="1">
      <c r="A29" s="61"/>
      <c r="B29" s="64"/>
      <c r="C29" s="64"/>
      <c r="D29" s="64"/>
      <c r="E29" s="64"/>
      <c r="F29" s="64"/>
      <c r="G29" s="64"/>
      <c r="H29" s="64"/>
      <c r="I29" s="64"/>
      <c r="J29" s="69"/>
      <c r="K29" s="69"/>
      <c r="L29" s="72"/>
      <c r="M29" s="72"/>
      <c r="N29" s="72"/>
      <c r="O29" s="72"/>
      <c r="P29" s="72"/>
    </row>
    <row r="30" spans="1:16" ht="0.75" customHeight="1" hidden="1">
      <c r="A30" s="61"/>
      <c r="B30" s="64"/>
      <c r="C30" s="64"/>
      <c r="D30" s="64"/>
      <c r="E30" s="64"/>
      <c r="F30" s="64"/>
      <c r="G30" s="64"/>
      <c r="H30" s="64"/>
      <c r="I30" s="64"/>
      <c r="J30" s="69"/>
      <c r="K30" s="69"/>
      <c r="L30" s="72"/>
      <c r="M30" s="72"/>
      <c r="N30" s="72"/>
      <c r="O30" s="72"/>
      <c r="P30" s="72"/>
    </row>
    <row r="31" spans="1:16" ht="18.75" hidden="1">
      <c r="A31" s="61"/>
      <c r="B31" s="64"/>
      <c r="C31" s="64"/>
      <c r="D31" s="64"/>
      <c r="E31" s="64"/>
      <c r="F31" s="64"/>
      <c r="G31" s="64"/>
      <c r="H31" s="64"/>
      <c r="I31" s="64"/>
      <c r="J31" s="69"/>
      <c r="K31" s="69"/>
      <c r="L31" s="72"/>
      <c r="M31" s="72"/>
      <c r="N31" s="72"/>
      <c r="O31" s="72"/>
      <c r="P31" s="72"/>
    </row>
    <row r="32" spans="1:16" ht="18.75" hidden="1">
      <c r="A32" s="61"/>
      <c r="B32" s="64"/>
      <c r="C32" s="64"/>
      <c r="D32" s="64"/>
      <c r="E32" s="64"/>
      <c r="F32" s="64"/>
      <c r="G32" s="64"/>
      <c r="H32" s="64"/>
      <c r="I32" s="64"/>
      <c r="J32" s="69"/>
      <c r="K32" s="69"/>
      <c r="L32" s="72"/>
      <c r="M32" s="72"/>
      <c r="N32" s="72"/>
      <c r="O32" s="72"/>
      <c r="P32" s="72"/>
    </row>
    <row r="33" spans="1:16" ht="18.75" hidden="1">
      <c r="A33" s="61"/>
      <c r="B33" s="64"/>
      <c r="C33" s="64"/>
      <c r="D33" s="64"/>
      <c r="E33" s="64"/>
      <c r="F33" s="64"/>
      <c r="G33" s="65"/>
      <c r="H33" s="65"/>
      <c r="I33" s="79"/>
      <c r="J33" s="69"/>
      <c r="K33" s="69"/>
      <c r="L33" s="72"/>
      <c r="M33" s="72"/>
      <c r="N33" s="72"/>
      <c r="O33" s="72"/>
      <c r="P33" s="72"/>
    </row>
    <row r="34" spans="1:16" ht="18.75" hidden="1">
      <c r="A34" s="61"/>
      <c r="B34" s="64"/>
      <c r="C34" s="64"/>
      <c r="D34" s="64"/>
      <c r="E34" s="64"/>
      <c r="F34" s="64"/>
      <c r="G34" s="64"/>
      <c r="H34" s="64" t="s">
        <v>24</v>
      </c>
      <c r="I34" s="80">
        <f>SUM(I17:I33)</f>
        <v>2625.89</v>
      </c>
      <c r="J34" s="69"/>
      <c r="K34" s="69"/>
      <c r="L34" s="72"/>
      <c r="M34" s="72"/>
      <c r="N34" s="72"/>
      <c r="O34" s="72"/>
      <c r="P34" s="72"/>
    </row>
    <row r="35" spans="1:11" ht="15">
      <c r="A35" s="587" t="s">
        <v>199</v>
      </c>
      <c r="B35" s="587"/>
      <c r="C35" s="587"/>
      <c r="D35" s="587"/>
      <c r="E35" s="587"/>
      <c r="F35" s="587"/>
      <c r="G35" s="587"/>
      <c r="H35" s="587"/>
      <c r="I35" s="587"/>
      <c r="J35" s="587"/>
      <c r="K35" s="587"/>
    </row>
    <row r="36" spans="1:11" ht="15">
      <c r="A36" s="587"/>
      <c r="B36" s="587"/>
      <c r="C36" s="587"/>
      <c r="D36" s="587"/>
      <c r="E36" s="587"/>
      <c r="F36" s="587"/>
      <c r="G36" s="587"/>
      <c r="H36" s="587"/>
      <c r="I36" s="587"/>
      <c r="J36" s="587"/>
      <c r="K36" s="587"/>
    </row>
    <row r="37" spans="1:11" ht="18.75" hidden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</row>
    <row r="38" spans="1:11" ht="18.75" hidden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</row>
    <row r="39" spans="1:11" ht="18.75">
      <c r="A39" s="81"/>
      <c r="B39" s="82"/>
      <c r="C39" s="82"/>
      <c r="D39" s="82"/>
      <c r="E39" s="82"/>
      <c r="F39" s="82"/>
      <c r="G39" s="82"/>
      <c r="H39" s="81"/>
      <c r="I39" s="81"/>
      <c r="J39" s="61"/>
      <c r="K39" s="61"/>
    </row>
    <row r="40" spans="1:23" ht="18.75">
      <c r="A40" s="81"/>
      <c r="B40" s="83" t="s">
        <v>200</v>
      </c>
      <c r="C40" s="82"/>
      <c r="D40" s="82"/>
      <c r="E40" s="82"/>
      <c r="F40" s="82"/>
      <c r="G40" s="81"/>
      <c r="H40" s="82"/>
      <c r="I40" s="81"/>
      <c r="J40" s="61"/>
      <c r="K40" s="61"/>
      <c r="R40" s="172" t="s">
        <v>256</v>
      </c>
      <c r="S40" s="173" t="s">
        <v>252</v>
      </c>
      <c r="T40" s="173" t="s">
        <v>268</v>
      </c>
      <c r="U40" s="173" t="s">
        <v>9</v>
      </c>
      <c r="V40" s="173" t="s">
        <v>253</v>
      </c>
      <c r="W40" s="173" t="s">
        <v>254</v>
      </c>
    </row>
    <row r="41" spans="1:23" ht="18.75">
      <c r="A41" s="81"/>
      <c r="B41" s="82" t="s">
        <v>201</v>
      </c>
      <c r="C41" s="81" t="s">
        <v>202</v>
      </c>
      <c r="D41" s="81"/>
      <c r="E41" s="81"/>
      <c r="F41" s="82"/>
      <c r="G41" s="81"/>
      <c r="H41" s="82"/>
      <c r="I41" s="81"/>
      <c r="J41" s="61"/>
      <c r="K41" s="61"/>
      <c r="R41" s="174" t="s">
        <v>255</v>
      </c>
      <c r="S41" s="107">
        <v>917.06</v>
      </c>
      <c r="T41" s="107">
        <v>466.35</v>
      </c>
      <c r="U41" s="107">
        <v>463.39</v>
      </c>
      <c r="V41" s="107">
        <v>920.0199999999999</v>
      </c>
      <c r="W41" s="107">
        <v>0</v>
      </c>
    </row>
    <row r="42" spans="1:23" ht="18.75" customHeight="1">
      <c r="A42" s="81"/>
      <c r="B42" s="82" t="s">
        <v>203</v>
      </c>
      <c r="C42" s="84">
        <v>348.5</v>
      </c>
      <c r="D42" s="81" t="s">
        <v>204</v>
      </c>
      <c r="E42" s="81"/>
      <c r="F42" s="82"/>
      <c r="G42" s="81"/>
      <c r="H42" s="82"/>
      <c r="I42" s="81"/>
      <c r="J42" s="61"/>
      <c r="K42" s="61"/>
      <c r="R42" s="174" t="s">
        <v>257</v>
      </c>
      <c r="S42" s="152">
        <v>920.0199999999999</v>
      </c>
      <c r="T42" s="152">
        <v>466.35</v>
      </c>
      <c r="U42" s="152">
        <v>350.87</v>
      </c>
      <c r="V42" s="152">
        <v>1035.5</v>
      </c>
      <c r="W42" s="152">
        <v>0</v>
      </c>
    </row>
    <row r="43" spans="1:23" ht="18" customHeight="1">
      <c r="A43" s="81"/>
      <c r="B43" s="82" t="s">
        <v>205</v>
      </c>
      <c r="C43" s="85" t="s">
        <v>260</v>
      </c>
      <c r="D43" s="81" t="s">
        <v>251</v>
      </c>
      <c r="E43" s="81"/>
      <c r="F43" s="81"/>
      <c r="G43" s="82"/>
      <c r="H43" s="82"/>
      <c r="I43" s="81"/>
      <c r="J43" s="61"/>
      <c r="K43" s="61"/>
      <c r="R43" s="174" t="s">
        <v>258</v>
      </c>
      <c r="S43" s="152">
        <v>1035.5</v>
      </c>
      <c r="T43" s="152">
        <v>466.35</v>
      </c>
      <c r="U43" s="152">
        <v>351.02</v>
      </c>
      <c r="V43" s="152">
        <v>1150.83</v>
      </c>
      <c r="W43" s="154"/>
    </row>
    <row r="44" spans="1:23" ht="69.75" customHeight="1">
      <c r="A44" s="81"/>
      <c r="B44" s="82"/>
      <c r="C44" s="85"/>
      <c r="D44" s="81"/>
      <c r="E44" s="81"/>
      <c r="F44" s="81"/>
      <c r="G44" s="82"/>
      <c r="H44" s="82"/>
      <c r="I44" s="81"/>
      <c r="J44" s="61"/>
      <c r="K44" s="61"/>
      <c r="R44" s="174" t="s">
        <v>259</v>
      </c>
      <c r="S44" s="152">
        <v>1150.83</v>
      </c>
      <c r="T44" s="219">
        <v>466.35</v>
      </c>
      <c r="U44" s="219">
        <v>584.4000000000001</v>
      </c>
      <c r="V44" s="152">
        <v>1032.7799999999997</v>
      </c>
      <c r="W44" s="175"/>
    </row>
    <row r="45" spans="1:23" s="92" customFormat="1" ht="63" customHeight="1">
      <c r="A45" s="216"/>
      <c r="B45" s="87"/>
      <c r="C45" s="88"/>
      <c r="D45" s="216"/>
      <c r="E45" s="216"/>
      <c r="F45" s="216"/>
      <c r="G45" s="89" t="s">
        <v>208</v>
      </c>
      <c r="H45" s="90" t="s">
        <v>2</v>
      </c>
      <c r="I45" s="90" t="s">
        <v>3</v>
      </c>
      <c r="J45" s="91" t="s">
        <v>209</v>
      </c>
      <c r="K45" s="91" t="s">
        <v>210</v>
      </c>
      <c r="R45" s="174" t="s">
        <v>260</v>
      </c>
      <c r="S45" s="152">
        <f>V44</f>
        <v>1032.7799999999997</v>
      </c>
      <c r="T45" s="152">
        <f>H53</f>
        <v>466.35</v>
      </c>
      <c r="U45" s="152">
        <f>I53</f>
        <v>409.32</v>
      </c>
      <c r="V45" s="152">
        <f aca="true" t="shared" si="0" ref="V45:V52">S45+T45-U45</f>
        <v>1089.8099999999997</v>
      </c>
      <c r="W45" s="154"/>
    </row>
    <row r="46" spans="1:23" ht="12" customHeight="1">
      <c r="A46" s="81"/>
      <c r="B46" s="82"/>
      <c r="C46" s="85"/>
      <c r="D46" s="81"/>
      <c r="E46" s="81"/>
      <c r="F46" s="81"/>
      <c r="G46" s="93" t="s">
        <v>43</v>
      </c>
      <c r="H46" s="93" t="s">
        <v>43</v>
      </c>
      <c r="I46" s="93" t="s">
        <v>43</v>
      </c>
      <c r="J46" s="64"/>
      <c r="K46" s="64"/>
      <c r="M46" s="95" t="s">
        <v>212</v>
      </c>
      <c r="N46" s="94" t="s">
        <v>211</v>
      </c>
      <c r="O46" s="96" t="s">
        <v>249</v>
      </c>
      <c r="P46" s="96" t="s">
        <v>213</v>
      </c>
      <c r="R46" s="174" t="s">
        <v>261</v>
      </c>
      <c r="S46" s="152"/>
      <c r="T46" s="154"/>
      <c r="U46" s="154"/>
      <c r="V46" s="152">
        <f t="shared" si="0"/>
        <v>0</v>
      </c>
      <c r="W46" s="154"/>
    </row>
    <row r="47" spans="1:23" ht="33" customHeight="1">
      <c r="A47" s="81"/>
      <c r="B47" s="588" t="s">
        <v>214</v>
      </c>
      <c r="C47" s="588"/>
      <c r="D47" s="588"/>
      <c r="E47" s="588"/>
      <c r="F47" s="588"/>
      <c r="G47" s="97">
        <f>G49+G50</f>
        <v>12.58</v>
      </c>
      <c r="H47" s="98">
        <f>ROUND(G47*C42,2)</f>
        <v>4384.13</v>
      </c>
      <c r="I47" s="98">
        <f>M47+N47</f>
        <v>3905.94</v>
      </c>
      <c r="J47" s="99">
        <f>J49+J50</f>
        <v>2512.6850000000004</v>
      </c>
      <c r="K47" s="99">
        <f>K49+K50</f>
        <v>1393.2549999999997</v>
      </c>
      <c r="M47" s="227">
        <v>3905.94</v>
      </c>
      <c r="N47" s="227">
        <v>0</v>
      </c>
      <c r="O47" s="218">
        <v>466.35</v>
      </c>
      <c r="P47" s="227">
        <v>409.32</v>
      </c>
      <c r="R47" s="174" t="s">
        <v>262</v>
      </c>
      <c r="S47" s="152"/>
      <c r="T47" s="154"/>
      <c r="U47" s="154"/>
      <c r="V47" s="152">
        <f t="shared" si="0"/>
        <v>0</v>
      </c>
      <c r="W47" s="154"/>
    </row>
    <row r="48" spans="1:23" ht="18" customHeight="1">
      <c r="A48" s="81"/>
      <c r="B48" s="589" t="s">
        <v>215</v>
      </c>
      <c r="C48" s="590"/>
      <c r="D48" s="590"/>
      <c r="E48" s="590"/>
      <c r="F48" s="591"/>
      <c r="G48" s="97"/>
      <c r="H48" s="99"/>
      <c r="I48" s="99"/>
      <c r="J48" s="64"/>
      <c r="K48" s="64"/>
      <c r="R48" s="174" t="s">
        <v>263</v>
      </c>
      <c r="S48" s="152"/>
      <c r="T48" s="154"/>
      <c r="U48" s="154"/>
      <c r="V48" s="152">
        <f t="shared" si="0"/>
        <v>0</v>
      </c>
      <c r="W48" s="154"/>
    </row>
    <row r="49" spans="1:23" ht="18" customHeight="1">
      <c r="A49" s="81"/>
      <c r="B49" s="592" t="s">
        <v>12</v>
      </c>
      <c r="C49" s="592"/>
      <c r="D49" s="592"/>
      <c r="E49" s="592"/>
      <c r="F49" s="592"/>
      <c r="G49" s="97">
        <f>G58</f>
        <v>7.21</v>
      </c>
      <c r="H49" s="99">
        <f>ROUND(G49*C42,2)</f>
        <v>2512.69</v>
      </c>
      <c r="I49" s="99">
        <f>H49</f>
        <v>2512.69</v>
      </c>
      <c r="J49" s="99">
        <f>H58</f>
        <v>2512.6850000000004</v>
      </c>
      <c r="K49" s="99">
        <f>I49-J49</f>
        <v>0.004999999999654392</v>
      </c>
      <c r="R49" s="174" t="s">
        <v>264</v>
      </c>
      <c r="S49" s="152"/>
      <c r="T49" s="154"/>
      <c r="U49" s="154"/>
      <c r="V49" s="152">
        <f t="shared" si="0"/>
        <v>0</v>
      </c>
      <c r="W49" s="154"/>
    </row>
    <row r="50" spans="1:23" ht="18" customHeight="1">
      <c r="A50" s="81"/>
      <c r="B50" s="592" t="s">
        <v>46</v>
      </c>
      <c r="C50" s="592"/>
      <c r="D50" s="592"/>
      <c r="E50" s="592"/>
      <c r="F50" s="592"/>
      <c r="G50" s="97">
        <v>5.37</v>
      </c>
      <c r="H50" s="99">
        <f>ROUND(G50*C42,2)</f>
        <v>1871.45</v>
      </c>
      <c r="I50" s="99">
        <f>I47-I49</f>
        <v>1393.25</v>
      </c>
      <c r="J50" s="99">
        <f>H65</f>
        <v>0</v>
      </c>
      <c r="K50" s="99">
        <f>I50-J50</f>
        <v>1393.25</v>
      </c>
      <c r="R50" s="174" t="s">
        <v>265</v>
      </c>
      <c r="S50" s="152"/>
      <c r="T50" s="154"/>
      <c r="U50" s="154"/>
      <c r="V50" s="152">
        <f t="shared" si="0"/>
        <v>0</v>
      </c>
      <c r="W50" s="154"/>
    </row>
    <row r="51" spans="1:23" ht="27" customHeight="1">
      <c r="A51" s="81"/>
      <c r="B51" s="61"/>
      <c r="C51" s="61"/>
      <c r="D51" s="61"/>
      <c r="E51" s="61"/>
      <c r="F51" s="61"/>
      <c r="G51" s="61"/>
      <c r="H51" s="61"/>
      <c r="I51" s="61"/>
      <c r="J51" s="61"/>
      <c r="K51" s="164"/>
      <c r="R51" s="174" t="s">
        <v>266</v>
      </c>
      <c r="S51" s="152"/>
      <c r="T51" s="154"/>
      <c r="U51" s="154"/>
      <c r="V51" s="152">
        <f t="shared" si="0"/>
        <v>0</v>
      </c>
      <c r="W51" s="154"/>
    </row>
    <row r="52" spans="1:23" ht="18.75">
      <c r="A52" s="81"/>
      <c r="B52" s="61"/>
      <c r="C52" s="61"/>
      <c r="D52" s="61"/>
      <c r="E52" s="61"/>
      <c r="F52" s="61"/>
      <c r="G52" s="163" t="s">
        <v>243</v>
      </c>
      <c r="H52" s="163" t="s">
        <v>2</v>
      </c>
      <c r="I52" s="163" t="s">
        <v>3</v>
      </c>
      <c r="J52" s="163" t="s">
        <v>244</v>
      </c>
      <c r="K52" s="163" t="s">
        <v>245</v>
      </c>
      <c r="R52" s="174" t="s">
        <v>267</v>
      </c>
      <c r="S52" s="152"/>
      <c r="T52" s="154"/>
      <c r="U52" s="154"/>
      <c r="V52" s="152">
        <f t="shared" si="0"/>
        <v>0</v>
      </c>
      <c r="W52" s="154"/>
    </row>
    <row r="53" spans="1:23" ht="18" customHeight="1">
      <c r="A53" s="61"/>
      <c r="B53" s="577" t="s">
        <v>242</v>
      </c>
      <c r="C53" s="577"/>
      <c r="D53" s="577"/>
      <c r="E53" s="577"/>
      <c r="F53" s="593"/>
      <c r="G53" s="107">
        <f>'04 14 г'!J53</f>
        <v>1032.7799999999997</v>
      </c>
      <c r="H53" s="107">
        <f>O47</f>
        <v>466.35</v>
      </c>
      <c r="I53" s="107">
        <f>P47</f>
        <v>409.32</v>
      </c>
      <c r="J53" s="107">
        <f>H53+G53-I53</f>
        <v>1089.8099999999997</v>
      </c>
      <c r="K53" s="107">
        <v>0</v>
      </c>
      <c r="R53" s="176" t="s">
        <v>269</v>
      </c>
      <c r="S53" s="177">
        <f>SUM(S41:S52)</f>
        <v>5056.19</v>
      </c>
      <c r="T53" s="177">
        <f>SUM(T41:T52)</f>
        <v>2331.75</v>
      </c>
      <c r="U53" s="177">
        <f>SUM(U41:U52)</f>
        <v>2159</v>
      </c>
      <c r="V53" s="177">
        <f>SUM(V41:V52)</f>
        <v>5228.939999999999</v>
      </c>
      <c r="W53" s="177">
        <f>SUM(W41:W52)</f>
        <v>0</v>
      </c>
    </row>
    <row r="54" spans="1:11" ht="18" customHeight="1">
      <c r="A54" s="61"/>
      <c r="B54" s="82"/>
      <c r="C54" s="208" t="s">
        <v>272</v>
      </c>
      <c r="D54" s="209"/>
      <c r="E54" s="209" t="s">
        <v>43</v>
      </c>
      <c r="F54" s="81"/>
      <c r="G54" s="82"/>
      <c r="H54" s="82"/>
      <c r="I54" s="81"/>
      <c r="J54" s="61"/>
      <c r="K54" s="61"/>
    </row>
    <row r="55" spans="1:11" ht="18.75">
      <c r="A55" s="81"/>
      <c r="B55" s="104"/>
      <c r="C55" s="105"/>
      <c r="D55" s="106"/>
      <c r="E55" s="106"/>
      <c r="F55" s="106"/>
      <c r="G55" s="107" t="s">
        <v>208</v>
      </c>
      <c r="H55" s="107" t="s">
        <v>217</v>
      </c>
      <c r="I55" s="81"/>
      <c r="J55" s="61"/>
      <c r="K55" s="61"/>
    </row>
    <row r="56" spans="1:9" s="114" customFormat="1" ht="11.25" customHeight="1">
      <c r="A56" s="108"/>
      <c r="B56" s="109"/>
      <c r="C56" s="110"/>
      <c r="D56" s="111"/>
      <c r="E56" s="111"/>
      <c r="F56" s="111"/>
      <c r="G56" s="112" t="s">
        <v>43</v>
      </c>
      <c r="H56" s="112" t="s">
        <v>43</v>
      </c>
      <c r="I56" s="113"/>
    </row>
    <row r="57" spans="1:11" ht="47.25" customHeight="1">
      <c r="A57" s="115" t="s">
        <v>218</v>
      </c>
      <c r="B57" s="594" t="s">
        <v>241</v>
      </c>
      <c r="C57" s="595"/>
      <c r="D57" s="595"/>
      <c r="E57" s="595"/>
      <c r="F57" s="595"/>
      <c r="G57" s="116"/>
      <c r="H57" s="117">
        <f>H58+H65</f>
        <v>2512.6850000000004</v>
      </c>
      <c r="I57" s="81"/>
      <c r="J57" s="61"/>
      <c r="K57" s="61"/>
    </row>
    <row r="58" spans="1:11" ht="33.75" customHeight="1">
      <c r="A58" s="118" t="s">
        <v>220</v>
      </c>
      <c r="B58" s="558" t="s">
        <v>221</v>
      </c>
      <c r="C58" s="559"/>
      <c r="D58" s="559"/>
      <c r="E58" s="559"/>
      <c r="F58" s="560"/>
      <c r="G58" s="215">
        <f>G59+G60+G62+G64</f>
        <v>7.21</v>
      </c>
      <c r="H58" s="214">
        <f>H59+H60+H62+H64</f>
        <v>2512.6850000000004</v>
      </c>
      <c r="I58" s="81"/>
      <c r="J58" s="61"/>
      <c r="K58" s="121"/>
    </row>
    <row r="59" spans="1:11" ht="42.75" customHeight="1">
      <c r="A59" s="212" t="s">
        <v>222</v>
      </c>
      <c r="B59" s="580" t="s">
        <v>223</v>
      </c>
      <c r="C59" s="581"/>
      <c r="D59" s="581"/>
      <c r="E59" s="581"/>
      <c r="F59" s="582"/>
      <c r="G59" s="213">
        <v>1.34</v>
      </c>
      <c r="H59" s="214">
        <f>ROUND(G59*C42,2)</f>
        <v>466.99</v>
      </c>
      <c r="I59" s="81"/>
      <c r="J59" s="61"/>
      <c r="K59" s="121"/>
    </row>
    <row r="60" spans="1:11" ht="15" customHeight="1">
      <c r="A60" s="570" t="s">
        <v>224</v>
      </c>
      <c r="B60" s="571" t="s">
        <v>225</v>
      </c>
      <c r="C60" s="572"/>
      <c r="D60" s="572"/>
      <c r="E60" s="572"/>
      <c r="F60" s="573"/>
      <c r="G60" s="568">
        <v>2.02</v>
      </c>
      <c r="H60" s="569">
        <f>ROUND(G60*C42,2)</f>
        <v>703.97</v>
      </c>
      <c r="I60" s="81"/>
      <c r="J60" s="61"/>
      <c r="K60" s="61"/>
    </row>
    <row r="61" spans="1:11" ht="39.75" customHeight="1">
      <c r="A61" s="570"/>
      <c r="B61" s="574"/>
      <c r="C61" s="575"/>
      <c r="D61" s="575"/>
      <c r="E61" s="575"/>
      <c r="F61" s="576"/>
      <c r="G61" s="568"/>
      <c r="H61" s="569"/>
      <c r="I61" s="81"/>
      <c r="J61" s="61"/>
      <c r="K61" s="61"/>
    </row>
    <row r="62" spans="1:11" ht="21" customHeight="1">
      <c r="A62" s="570" t="s">
        <v>226</v>
      </c>
      <c r="B62" s="571" t="s">
        <v>227</v>
      </c>
      <c r="C62" s="572"/>
      <c r="D62" s="572"/>
      <c r="E62" s="572"/>
      <c r="F62" s="573"/>
      <c r="G62" s="568">
        <v>1.31</v>
      </c>
      <c r="H62" s="569">
        <f>G62*C42</f>
        <v>456.535</v>
      </c>
      <c r="I62" s="81"/>
      <c r="J62" s="61"/>
      <c r="K62" s="61"/>
    </row>
    <row r="63" spans="1:11" ht="15" customHeight="1">
      <c r="A63" s="570"/>
      <c r="B63" s="574"/>
      <c r="C63" s="575"/>
      <c r="D63" s="575"/>
      <c r="E63" s="575"/>
      <c r="F63" s="576"/>
      <c r="G63" s="568"/>
      <c r="H63" s="569"/>
      <c r="I63" s="81"/>
      <c r="J63" s="61"/>
      <c r="K63" s="61"/>
    </row>
    <row r="64" spans="1:12" ht="18.75" customHeight="1">
      <c r="A64" s="212" t="s">
        <v>228</v>
      </c>
      <c r="B64" s="555" t="s">
        <v>229</v>
      </c>
      <c r="C64" s="556"/>
      <c r="D64" s="556"/>
      <c r="E64" s="556"/>
      <c r="F64" s="557"/>
      <c r="G64" s="107">
        <v>2.54</v>
      </c>
      <c r="H64" s="127">
        <f>ROUND(G64*C42,2)</f>
        <v>885.19</v>
      </c>
      <c r="I64" s="81"/>
      <c r="J64" s="61"/>
      <c r="K64" s="61"/>
      <c r="L64" s="128"/>
    </row>
    <row r="65" spans="1:12" ht="18.75" customHeight="1">
      <c r="A65" s="129" t="s">
        <v>230</v>
      </c>
      <c r="B65" s="558" t="s">
        <v>231</v>
      </c>
      <c r="C65" s="559"/>
      <c r="D65" s="559"/>
      <c r="E65" s="559"/>
      <c r="F65" s="560"/>
      <c r="G65" s="98"/>
      <c r="H65" s="98">
        <f>H67+H68</f>
        <v>0</v>
      </c>
      <c r="I65" s="81"/>
      <c r="J65" s="61"/>
      <c r="K65" s="61"/>
      <c r="L65" s="128"/>
    </row>
    <row r="66" spans="1:11" ht="32.25" customHeight="1">
      <c r="A66" s="130"/>
      <c r="B66" s="561" t="s">
        <v>247</v>
      </c>
      <c r="C66" s="562"/>
      <c r="D66" s="562"/>
      <c r="E66" s="562"/>
      <c r="F66" s="563"/>
      <c r="G66" s="132"/>
      <c r="H66" s="133"/>
      <c r="I66" s="81"/>
      <c r="J66" s="61"/>
      <c r="K66" s="61"/>
    </row>
    <row r="67" spans="1:11" ht="18.75">
      <c r="A67" s="130"/>
      <c r="B67" s="564" t="s">
        <v>240</v>
      </c>
      <c r="C67" s="565"/>
      <c r="D67" s="565"/>
      <c r="E67" s="565"/>
      <c r="F67" s="566"/>
      <c r="G67" s="134"/>
      <c r="H67" s="135">
        <v>0</v>
      </c>
      <c r="I67" s="81"/>
      <c r="J67" s="61"/>
      <c r="K67" s="61"/>
    </row>
    <row r="68" spans="1:11" ht="18.75" customHeight="1">
      <c r="A68" s="130"/>
      <c r="B68" s="564" t="s">
        <v>240</v>
      </c>
      <c r="C68" s="565"/>
      <c r="D68" s="565"/>
      <c r="E68" s="565"/>
      <c r="F68" s="566"/>
      <c r="G68" s="127"/>
      <c r="H68" s="136"/>
      <c r="I68" s="81"/>
      <c r="J68" s="61"/>
      <c r="K68" s="61"/>
    </row>
    <row r="69" spans="1:11" ht="18.75">
      <c r="A69" s="130"/>
      <c r="B69" s="137"/>
      <c r="C69" s="138"/>
      <c r="D69" s="138"/>
      <c r="E69" s="138"/>
      <c r="F69" s="138"/>
      <c r="G69" s="103"/>
      <c r="H69" s="103"/>
      <c r="I69" s="81"/>
      <c r="J69" s="61"/>
      <c r="K69" s="61"/>
    </row>
    <row r="70" spans="1:11" ht="18.75">
      <c r="A70" s="130"/>
      <c r="B70" s="137"/>
      <c r="C70" s="138"/>
      <c r="D70" s="138"/>
      <c r="E70" s="138"/>
      <c r="F70" s="138"/>
      <c r="G70" s="139"/>
      <c r="H70" s="81"/>
      <c r="I70" s="81"/>
      <c r="J70" s="61"/>
      <c r="K70" s="61"/>
    </row>
    <row r="71" spans="1:11" ht="18.75">
      <c r="A71" s="130"/>
      <c r="K71" s="61"/>
    </row>
    <row r="72" spans="1:12" ht="18.75">
      <c r="A72" s="130"/>
      <c r="K72" s="61"/>
      <c r="L72" s="62">
        <v>4513</v>
      </c>
    </row>
    <row r="73" spans="1:13" s="72" customFormat="1" ht="18.75">
      <c r="A73" s="130"/>
      <c r="K73" s="69"/>
      <c r="L73" s="142" t="s">
        <v>236</v>
      </c>
      <c r="M73" s="142" t="s">
        <v>237</v>
      </c>
    </row>
    <row r="74" spans="1:13" s="72" customFormat="1" ht="18.75">
      <c r="A74" s="130"/>
      <c r="K74" s="69"/>
      <c r="L74" s="143">
        <f>G80</f>
        <v>5045.113999999999</v>
      </c>
      <c r="M74" s="143">
        <f>I80</f>
        <v>11380.41</v>
      </c>
    </row>
    <row r="75" spans="1:11" ht="18.75">
      <c r="A75" s="82"/>
      <c r="B75" s="546"/>
      <c r="C75" s="547"/>
      <c r="D75" s="547"/>
      <c r="E75" s="547"/>
      <c r="F75" s="547"/>
      <c r="G75" s="145"/>
      <c r="H75" s="130"/>
      <c r="I75" s="81"/>
      <c r="J75" s="61"/>
      <c r="K75" s="61"/>
    </row>
    <row r="76" spans="1:11" ht="18.75">
      <c r="A76" s="81"/>
      <c r="B76" s="81"/>
      <c r="C76" s="81"/>
      <c r="D76" s="81"/>
      <c r="E76" s="81"/>
      <c r="F76" s="81"/>
      <c r="G76" s="84"/>
      <c r="H76" s="103"/>
      <c r="I76" s="81"/>
      <c r="J76" s="61"/>
      <c r="K76" s="61"/>
    </row>
    <row r="77" spans="1:16" ht="18.75">
      <c r="A77" s="81"/>
      <c r="B77" s="140"/>
      <c r="C77" s="141"/>
      <c r="D77" s="141"/>
      <c r="E77" s="141"/>
      <c r="F77" s="141"/>
      <c r="G77" s="567" t="s">
        <v>46</v>
      </c>
      <c r="H77" s="552"/>
      <c r="I77" s="551" t="s">
        <v>216</v>
      </c>
      <c r="J77" s="552"/>
      <c r="K77" s="61"/>
      <c r="M77" s="596"/>
      <c r="N77" s="597"/>
      <c r="O77" s="597"/>
      <c r="P77" s="597"/>
    </row>
    <row r="78" spans="1:16" ht="18.75">
      <c r="A78" s="81"/>
      <c r="B78" s="140"/>
      <c r="C78" s="141"/>
      <c r="D78" s="141"/>
      <c r="E78" s="141"/>
      <c r="F78" s="141"/>
      <c r="G78" s="553" t="s">
        <v>43</v>
      </c>
      <c r="H78" s="554"/>
      <c r="I78" s="553" t="s">
        <v>43</v>
      </c>
      <c r="J78" s="554"/>
      <c r="K78" s="61"/>
      <c r="M78" s="188"/>
      <c r="N78" s="189"/>
      <c r="O78" s="188"/>
      <c r="P78" s="190"/>
    </row>
    <row r="79" spans="1:16" ht="18.75">
      <c r="A79" s="81"/>
      <c r="B79" s="540" t="s">
        <v>235</v>
      </c>
      <c r="C79" s="541"/>
      <c r="D79" s="541"/>
      <c r="E79" s="541"/>
      <c r="F79" s="542"/>
      <c r="G79" s="543">
        <f>'04 14 г'!G80:H80</f>
        <v>3651.8589999999995</v>
      </c>
      <c r="H79" s="544"/>
      <c r="I79" s="543">
        <f>'04 14 г'!I80:J80</f>
        <v>10971.09</v>
      </c>
      <c r="J79" s="544"/>
      <c r="K79" s="61"/>
      <c r="M79" s="191"/>
      <c r="N79" s="192"/>
      <c r="O79" s="192"/>
      <c r="P79" s="192"/>
    </row>
    <row r="80" spans="1:16" ht="18.75">
      <c r="A80" s="81"/>
      <c r="B80" s="540" t="s">
        <v>238</v>
      </c>
      <c r="C80" s="541"/>
      <c r="D80" s="541"/>
      <c r="E80" s="541"/>
      <c r="F80" s="542"/>
      <c r="G80" s="543">
        <f>G79+I47-H57</f>
        <v>5045.113999999999</v>
      </c>
      <c r="H80" s="544"/>
      <c r="I80" s="545">
        <f>I79+I53+D54</f>
        <v>11380.41</v>
      </c>
      <c r="J80" s="544"/>
      <c r="K80" s="61"/>
      <c r="M80" s="191"/>
      <c r="N80" s="192"/>
      <c r="O80" s="192"/>
      <c r="P80" s="192"/>
    </row>
    <row r="81" spans="1:16" ht="18.75">
      <c r="A81" s="81"/>
      <c r="B81" s="61"/>
      <c r="C81" s="61"/>
      <c r="D81" s="61"/>
      <c r="E81" s="61"/>
      <c r="F81" s="61"/>
      <c r="G81" s="81"/>
      <c r="H81" s="81"/>
      <c r="I81" s="81"/>
      <c r="J81" s="61"/>
      <c r="K81" s="61"/>
      <c r="M81" s="191"/>
      <c r="N81" s="192"/>
      <c r="O81" s="192"/>
      <c r="P81" s="192"/>
    </row>
    <row r="82" spans="1:16" ht="18" customHeight="1">
      <c r="A82" s="61"/>
      <c r="B82" s="61"/>
      <c r="C82" s="61"/>
      <c r="D82" s="61"/>
      <c r="E82" s="61"/>
      <c r="F82" s="61"/>
      <c r="G82" s="81"/>
      <c r="H82" s="81"/>
      <c r="I82" s="81"/>
      <c r="J82" s="61"/>
      <c r="K82" s="61"/>
      <c r="M82" s="191"/>
      <c r="N82" s="192"/>
      <c r="O82" s="192"/>
      <c r="P82" s="192"/>
    </row>
    <row r="83" spans="1:16" ht="18.75" hidden="1">
      <c r="A83" s="81"/>
      <c r="B83" s="61"/>
      <c r="C83" s="61"/>
      <c r="D83" s="61"/>
      <c r="E83" s="61"/>
      <c r="F83" s="61"/>
      <c r="G83" s="81"/>
      <c r="H83" s="81"/>
      <c r="I83" s="81"/>
      <c r="J83" s="61"/>
      <c r="K83" s="61"/>
      <c r="M83" s="186" t="s">
        <v>183</v>
      </c>
      <c r="N83" s="187">
        <v>407.15</v>
      </c>
      <c r="O83" s="187">
        <v>391.95</v>
      </c>
      <c r="P83" s="187">
        <v>535.55</v>
      </c>
    </row>
    <row r="84" spans="1:16" ht="18.75" hidden="1">
      <c r="A84" s="81"/>
      <c r="B84" s="61"/>
      <c r="C84" s="61"/>
      <c r="D84" s="61"/>
      <c r="E84" s="61"/>
      <c r="F84" s="61"/>
      <c r="G84" s="81"/>
      <c r="H84" s="81"/>
      <c r="I84" s="81"/>
      <c r="J84" s="61"/>
      <c r="K84" s="61"/>
      <c r="M84" s="151" t="s">
        <v>186</v>
      </c>
      <c r="N84" s="152">
        <v>535.55</v>
      </c>
      <c r="O84" s="152">
        <v>391.95</v>
      </c>
      <c r="P84" s="152">
        <v>663.91</v>
      </c>
    </row>
    <row r="85" spans="1:16" ht="18.75" hidden="1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M85" s="153" t="s">
        <v>189</v>
      </c>
      <c r="N85" s="152">
        <f>P84</f>
        <v>663.91</v>
      </c>
      <c r="O85" s="154">
        <v>391.95</v>
      </c>
      <c r="P85" s="152" t="e">
        <f>N85+O85-#REF!</f>
        <v>#REF!</v>
      </c>
    </row>
    <row r="86" spans="1:11" ht="18.75" hidden="1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</row>
    <row r="87" spans="1:11" ht="18.75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</row>
    <row r="88" spans="1:11" ht="18.75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</row>
    <row r="89" spans="1:11" ht="18.75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</row>
    <row r="90" spans="1:8" s="61" customFormat="1" ht="18.75">
      <c r="A90" s="61" t="s">
        <v>55</v>
      </c>
      <c r="H90" s="61" t="s">
        <v>54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35">
    <mergeCell ref="B80:F80"/>
    <mergeCell ref="G80:H80"/>
    <mergeCell ref="I80:J80"/>
    <mergeCell ref="G77:H77"/>
    <mergeCell ref="I77:J77"/>
    <mergeCell ref="M77:P77"/>
    <mergeCell ref="G78:H78"/>
    <mergeCell ref="I78:J78"/>
    <mergeCell ref="B79:F79"/>
    <mergeCell ref="G79:H79"/>
    <mergeCell ref="I79:J79"/>
    <mergeCell ref="B64:F64"/>
    <mergeCell ref="B65:F65"/>
    <mergeCell ref="B66:F66"/>
    <mergeCell ref="B67:F67"/>
    <mergeCell ref="B68:F68"/>
    <mergeCell ref="B75:F75"/>
    <mergeCell ref="G60:G61"/>
    <mergeCell ref="H60:H61"/>
    <mergeCell ref="A62:A63"/>
    <mergeCell ref="B62:F63"/>
    <mergeCell ref="G62:G63"/>
    <mergeCell ref="H62:H63"/>
    <mergeCell ref="B53:F53"/>
    <mergeCell ref="B57:F57"/>
    <mergeCell ref="B58:F58"/>
    <mergeCell ref="B59:F59"/>
    <mergeCell ref="A60:A61"/>
    <mergeCell ref="B60:F61"/>
    <mergeCell ref="C14:D15"/>
    <mergeCell ref="A35:K36"/>
    <mergeCell ref="B47:F47"/>
    <mergeCell ref="B48:F48"/>
    <mergeCell ref="B49:F49"/>
    <mergeCell ref="B50:F50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71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</sheetPr>
  <dimension ref="A1:W90"/>
  <sheetViews>
    <sheetView view="pageBreakPreview" zoomScale="80" zoomScaleSheetLayoutView="80" zoomScalePageLayoutView="0" workbookViewId="0" topLeftCell="A48">
      <selection activeCell="O36" sqref="O36"/>
    </sheetView>
  </sheetViews>
  <sheetFormatPr defaultColWidth="9.140625" defaultRowHeight="15" outlineLevelCol="1"/>
  <cols>
    <col min="1" max="1" width="9.00390625" style="155" customWidth="1"/>
    <col min="2" max="2" width="12.140625" style="62" customWidth="1"/>
    <col min="3" max="3" width="11.140625" style="62" customWidth="1"/>
    <col min="4" max="4" width="10.57421875" style="62" customWidth="1"/>
    <col min="5" max="5" width="10.28125" style="62" customWidth="1"/>
    <col min="6" max="6" width="6.28125" style="62" customWidth="1"/>
    <col min="7" max="8" width="13.28125" style="62" customWidth="1"/>
    <col min="9" max="9" width="12.57421875" style="62" customWidth="1"/>
    <col min="10" max="10" width="14.00390625" style="62" customWidth="1"/>
    <col min="11" max="11" width="18.421875" style="62" customWidth="1"/>
    <col min="12" max="12" width="13.421875" style="62" hidden="1" customWidth="1" outlineLevel="1"/>
    <col min="13" max="13" width="9.7109375" style="62" hidden="1" customWidth="1" outlineLevel="1"/>
    <col min="14" max="14" width="10.00390625" style="62" hidden="1" customWidth="1" outlineLevel="1"/>
    <col min="15" max="15" width="11.421875" style="62" hidden="1" customWidth="1" outlineLevel="1"/>
    <col min="16" max="16" width="10.00390625" style="62" hidden="1" customWidth="1" outlineLevel="1"/>
    <col min="17" max="17" width="9.140625" style="62" customWidth="1" collapsed="1"/>
    <col min="18" max="18" width="9.140625" style="62" customWidth="1"/>
    <col min="19" max="19" width="9.421875" style="62" bestFit="1" customWidth="1"/>
    <col min="20" max="20" width="11.28125" style="62" bestFit="1" customWidth="1"/>
    <col min="21" max="21" width="10.00390625" style="62" bestFit="1" customWidth="1"/>
    <col min="22" max="22" width="9.28125" style="62" bestFit="1" customWidth="1"/>
    <col min="23" max="25" width="9.140625" style="62" customWidth="1"/>
    <col min="26" max="26" width="12.8515625" style="62" customWidth="1"/>
    <col min="27" max="27" width="10.7109375" style="62" customWidth="1"/>
    <col min="28" max="16384" width="9.140625" style="62" customWidth="1"/>
  </cols>
  <sheetData>
    <row r="1" spans="1:11" ht="12.75" customHeight="1" hidden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8.75" hidden="1">
      <c r="A2" s="61"/>
      <c r="B2" s="63" t="s">
        <v>56</v>
      </c>
      <c r="C2" s="63"/>
      <c r="D2" s="63" t="s">
        <v>187</v>
      </c>
      <c r="E2" s="63"/>
      <c r="F2" s="63" t="s">
        <v>0</v>
      </c>
      <c r="G2" s="63"/>
      <c r="H2" s="63"/>
      <c r="I2" s="61"/>
      <c r="J2" s="61"/>
      <c r="K2" s="61"/>
    </row>
    <row r="3" spans="1:11" ht="18.75" hidden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.5" customHeight="1" hidden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18.75" hidden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8.75" hidden="1">
      <c r="A6" s="61"/>
      <c r="B6" s="64"/>
      <c r="C6" s="65" t="s">
        <v>1</v>
      </c>
      <c r="D6" s="65" t="s">
        <v>2</v>
      </c>
      <c r="E6" s="65"/>
      <c r="F6" s="65" t="s">
        <v>3</v>
      </c>
      <c r="G6" s="65" t="s">
        <v>4</v>
      </c>
      <c r="H6" s="65" t="s">
        <v>5</v>
      </c>
      <c r="I6" s="65" t="s">
        <v>6</v>
      </c>
      <c r="J6" s="65"/>
      <c r="K6" s="66"/>
    </row>
    <row r="7" spans="1:11" ht="18.75" hidden="1">
      <c r="A7" s="61"/>
      <c r="B7" s="64"/>
      <c r="C7" s="65" t="s">
        <v>7</v>
      </c>
      <c r="D7" s="65"/>
      <c r="E7" s="65"/>
      <c r="F7" s="65"/>
      <c r="G7" s="65" t="s">
        <v>8</v>
      </c>
      <c r="H7" s="65" t="s">
        <v>9</v>
      </c>
      <c r="I7" s="65" t="s">
        <v>10</v>
      </c>
      <c r="J7" s="65"/>
      <c r="K7" s="66"/>
    </row>
    <row r="8" spans="1:11" ht="18.75" hidden="1">
      <c r="A8" s="61"/>
      <c r="B8" s="64" t="s">
        <v>96</v>
      </c>
      <c r="C8" s="67">
        <v>48.28</v>
      </c>
      <c r="D8" s="67">
        <v>0</v>
      </c>
      <c r="E8" s="67"/>
      <c r="F8" s="68"/>
      <c r="G8" s="64"/>
      <c r="H8" s="67">
        <v>0</v>
      </c>
      <c r="I8" s="68">
        <v>48.28</v>
      </c>
      <c r="J8" s="64"/>
      <c r="K8" s="69"/>
    </row>
    <row r="9" spans="1:11" ht="18.75" hidden="1">
      <c r="A9" s="61"/>
      <c r="B9" s="64" t="s">
        <v>12</v>
      </c>
      <c r="C9" s="67">
        <v>4790.06</v>
      </c>
      <c r="D9" s="67">
        <v>3707.55</v>
      </c>
      <c r="E9" s="67"/>
      <c r="F9" s="68">
        <v>2795.32</v>
      </c>
      <c r="G9" s="64"/>
      <c r="H9" s="67">
        <v>2795.32</v>
      </c>
      <c r="I9" s="68">
        <v>5702.29</v>
      </c>
      <c r="J9" s="64"/>
      <c r="K9" s="69"/>
    </row>
    <row r="10" spans="1:11" ht="18.75" hidden="1">
      <c r="A10" s="61"/>
      <c r="B10" s="64" t="s">
        <v>13</v>
      </c>
      <c r="C10" s="64"/>
      <c r="D10" s="67">
        <f>SUM(D8:D9)</f>
        <v>3707.55</v>
      </c>
      <c r="E10" s="67"/>
      <c r="F10" s="64"/>
      <c r="G10" s="64"/>
      <c r="H10" s="67">
        <f>SUM(H8:H9)</f>
        <v>2795.32</v>
      </c>
      <c r="I10" s="64"/>
      <c r="J10" s="64"/>
      <c r="K10" s="69"/>
    </row>
    <row r="11" spans="1:11" ht="18.75" hidden="1">
      <c r="A11" s="61"/>
      <c r="B11" s="61" t="s">
        <v>14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ht="7.5" customHeight="1" hidden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8.25" customHeight="1" hidden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</row>
    <row r="14" spans="1:16" ht="18.75" hidden="1">
      <c r="A14" s="61"/>
      <c r="B14" s="70" t="s">
        <v>162</v>
      </c>
      <c r="C14" s="583" t="s">
        <v>180</v>
      </c>
      <c r="D14" s="584"/>
      <c r="E14" s="220"/>
      <c r="F14" s="65"/>
      <c r="G14" s="65"/>
      <c r="H14" s="65"/>
      <c r="I14" s="65" t="s">
        <v>16</v>
      </c>
      <c r="J14" s="69"/>
      <c r="K14" s="69"/>
      <c r="L14" s="72"/>
      <c r="M14" s="72"/>
      <c r="N14" s="72"/>
      <c r="O14" s="72"/>
      <c r="P14" s="72"/>
    </row>
    <row r="15" spans="1:16" ht="14.25" customHeight="1" hidden="1">
      <c r="A15" s="61"/>
      <c r="B15" s="73"/>
      <c r="C15" s="585"/>
      <c r="D15" s="586"/>
      <c r="E15" s="221"/>
      <c r="F15" s="65"/>
      <c r="G15" s="65"/>
      <c r="H15" s="65" t="s">
        <v>181</v>
      </c>
      <c r="I15" s="65"/>
      <c r="J15" s="69"/>
      <c r="K15" s="69"/>
      <c r="L15" s="72"/>
      <c r="M15" s="72"/>
      <c r="N15" s="72"/>
      <c r="O15" s="72"/>
      <c r="P15" s="72"/>
    </row>
    <row r="16" spans="1:16" ht="3.75" customHeight="1" hidden="1">
      <c r="A16" s="61"/>
      <c r="B16" s="75"/>
      <c r="C16" s="64"/>
      <c r="D16" s="64"/>
      <c r="E16" s="64"/>
      <c r="F16" s="64"/>
      <c r="G16" s="64"/>
      <c r="H16" s="64"/>
      <c r="I16" s="64"/>
      <c r="J16" s="69"/>
      <c r="K16" s="69"/>
      <c r="L16" s="72"/>
      <c r="M16" s="72"/>
      <c r="N16" s="72"/>
      <c r="O16" s="72"/>
      <c r="P16" s="72"/>
    </row>
    <row r="17" spans="1:16" ht="13.5" customHeight="1" hidden="1">
      <c r="A17" s="61"/>
      <c r="B17" s="64"/>
      <c r="C17" s="64"/>
      <c r="D17" s="64"/>
      <c r="E17" s="64"/>
      <c r="F17" s="64"/>
      <c r="G17" s="64"/>
      <c r="H17" s="64"/>
      <c r="I17" s="64"/>
      <c r="J17" s="69"/>
      <c r="K17" s="69"/>
      <c r="L17" s="72"/>
      <c r="M17" s="72"/>
      <c r="N17" s="72"/>
      <c r="O17" s="72"/>
      <c r="P17" s="72"/>
    </row>
    <row r="18" spans="1:16" ht="0.75" customHeight="1" hidden="1">
      <c r="A18" s="61"/>
      <c r="B18" s="64"/>
      <c r="C18" s="64"/>
      <c r="D18" s="64"/>
      <c r="E18" s="64"/>
      <c r="F18" s="64"/>
      <c r="G18" s="64"/>
      <c r="H18" s="64"/>
      <c r="I18" s="64"/>
      <c r="J18" s="69"/>
      <c r="K18" s="69"/>
      <c r="L18" s="72"/>
      <c r="M18" s="72"/>
      <c r="N18" s="72"/>
      <c r="O18" s="72"/>
      <c r="P18" s="72"/>
    </row>
    <row r="19" spans="1:16" ht="14.25" customHeight="1" hidden="1" thickBot="1">
      <c r="A19" s="61"/>
      <c r="B19" s="64"/>
      <c r="C19" s="64"/>
      <c r="D19" s="64"/>
      <c r="E19" s="64"/>
      <c r="F19" s="64"/>
      <c r="G19" s="64"/>
      <c r="H19" s="64"/>
      <c r="I19" s="64"/>
      <c r="J19" s="69"/>
      <c r="K19" s="69"/>
      <c r="L19" s="72"/>
      <c r="M19" s="72"/>
      <c r="N19" s="72"/>
      <c r="O19" s="72"/>
      <c r="P19" s="72"/>
    </row>
    <row r="20" spans="1:16" ht="0.75" customHeight="1" hidden="1">
      <c r="A20" s="61"/>
      <c r="B20" s="64"/>
      <c r="C20" s="64"/>
      <c r="D20" s="64"/>
      <c r="E20" s="64"/>
      <c r="F20" s="64"/>
      <c r="G20" s="64"/>
      <c r="H20" s="64"/>
      <c r="I20" s="64"/>
      <c r="J20" s="69"/>
      <c r="K20" s="69"/>
      <c r="L20" s="72"/>
      <c r="M20" s="72"/>
      <c r="N20" s="72"/>
      <c r="O20" s="72"/>
      <c r="P20" s="72"/>
    </row>
    <row r="21" spans="1:16" ht="19.5" hidden="1" thickBot="1">
      <c r="A21" s="61"/>
      <c r="B21" s="64"/>
      <c r="C21" s="64"/>
      <c r="D21" s="64"/>
      <c r="E21" s="64"/>
      <c r="F21" s="64"/>
      <c r="G21" s="76" t="s">
        <v>130</v>
      </c>
      <c r="H21" s="77" t="s">
        <v>131</v>
      </c>
      <c r="I21" s="64"/>
      <c r="J21" s="69"/>
      <c r="K21" s="69"/>
      <c r="L21" s="72"/>
      <c r="M21" s="72"/>
      <c r="N21" s="72"/>
      <c r="O21" s="72"/>
      <c r="P21" s="72"/>
    </row>
    <row r="22" spans="1:16" ht="18.75" hidden="1">
      <c r="A22" s="61"/>
      <c r="B22" s="78" t="s">
        <v>121</v>
      </c>
      <c r="C22" s="78"/>
      <c r="D22" s="78"/>
      <c r="E22" s="78"/>
      <c r="F22" s="67"/>
      <c r="G22" s="64">
        <v>347.8</v>
      </c>
      <c r="H22" s="64">
        <v>7.55</v>
      </c>
      <c r="I22" s="68">
        <f>G22*H22</f>
        <v>2625.89</v>
      </c>
      <c r="J22" s="69"/>
      <c r="K22" s="69"/>
      <c r="L22" s="72"/>
      <c r="M22" s="72"/>
      <c r="N22" s="72"/>
      <c r="O22" s="72"/>
      <c r="P22" s="72"/>
    </row>
    <row r="23" spans="1:16" ht="18.75" hidden="1">
      <c r="A23" s="61"/>
      <c r="B23" s="78" t="s">
        <v>122</v>
      </c>
      <c r="C23" s="78"/>
      <c r="D23" s="78"/>
      <c r="E23" s="78"/>
      <c r="F23" s="64"/>
      <c r="G23" s="64"/>
      <c r="H23" s="64"/>
      <c r="I23" s="64"/>
      <c r="J23" s="69"/>
      <c r="K23" s="69"/>
      <c r="L23" s="72"/>
      <c r="M23" s="72"/>
      <c r="N23" s="72"/>
      <c r="O23" s="72"/>
      <c r="P23" s="72"/>
    </row>
    <row r="24" spans="1:16" ht="2.25" customHeight="1" hidden="1">
      <c r="A24" s="61"/>
      <c r="B24" s="78" t="s">
        <v>123</v>
      </c>
      <c r="C24" s="78" t="s">
        <v>124</v>
      </c>
      <c r="D24" s="78"/>
      <c r="E24" s="78"/>
      <c r="F24" s="64"/>
      <c r="G24" s="64"/>
      <c r="H24" s="64"/>
      <c r="I24" s="64"/>
      <c r="J24" s="69"/>
      <c r="K24" s="69"/>
      <c r="L24" s="72"/>
      <c r="M24" s="72"/>
      <c r="N24" s="72"/>
      <c r="O24" s="72"/>
      <c r="P24" s="72"/>
    </row>
    <row r="25" spans="1:16" ht="14.25" customHeight="1" hidden="1">
      <c r="A25" s="61"/>
      <c r="B25" s="78" t="s">
        <v>125</v>
      </c>
      <c r="C25" s="78"/>
      <c r="D25" s="78"/>
      <c r="E25" s="78"/>
      <c r="F25" s="64"/>
      <c r="G25" s="64"/>
      <c r="H25" s="64"/>
      <c r="I25" s="64"/>
      <c r="J25" s="69"/>
      <c r="K25" s="69"/>
      <c r="L25" s="72"/>
      <c r="M25" s="72"/>
      <c r="N25" s="72"/>
      <c r="O25" s="72"/>
      <c r="P25" s="72"/>
    </row>
    <row r="26" spans="1:16" ht="18.75" hidden="1">
      <c r="A26" s="61"/>
      <c r="B26" s="64"/>
      <c r="C26" s="64"/>
      <c r="D26" s="64"/>
      <c r="E26" s="64"/>
      <c r="F26" s="64"/>
      <c r="G26" s="64"/>
      <c r="H26" s="64"/>
      <c r="I26" s="64"/>
      <c r="J26" s="69"/>
      <c r="K26" s="69"/>
      <c r="L26" s="72"/>
      <c r="M26" s="72"/>
      <c r="N26" s="72"/>
      <c r="O26" s="72"/>
      <c r="P26" s="72"/>
    </row>
    <row r="27" spans="1:16" ht="0.75" customHeight="1" hidden="1">
      <c r="A27" s="61"/>
      <c r="B27" s="64"/>
      <c r="C27" s="64"/>
      <c r="D27" s="64"/>
      <c r="E27" s="64"/>
      <c r="F27" s="64"/>
      <c r="G27" s="64"/>
      <c r="H27" s="64"/>
      <c r="I27" s="64"/>
      <c r="J27" s="69"/>
      <c r="K27" s="69"/>
      <c r="L27" s="72"/>
      <c r="M27" s="72"/>
      <c r="N27" s="72"/>
      <c r="O27" s="72"/>
      <c r="P27" s="72"/>
    </row>
    <row r="28" spans="1:16" ht="3.75" customHeight="1" hidden="1">
      <c r="A28" s="61"/>
      <c r="B28" s="64"/>
      <c r="C28" s="64"/>
      <c r="D28" s="64"/>
      <c r="E28" s="64"/>
      <c r="F28" s="64"/>
      <c r="G28" s="64"/>
      <c r="H28" s="64"/>
      <c r="I28" s="64"/>
      <c r="J28" s="69"/>
      <c r="K28" s="69"/>
      <c r="L28" s="72"/>
      <c r="M28" s="72"/>
      <c r="N28" s="72"/>
      <c r="O28" s="72"/>
      <c r="P28" s="72"/>
    </row>
    <row r="29" spans="1:16" ht="18.75" hidden="1">
      <c r="A29" s="61"/>
      <c r="B29" s="64"/>
      <c r="C29" s="64"/>
      <c r="D29" s="64"/>
      <c r="E29" s="64"/>
      <c r="F29" s="64"/>
      <c r="G29" s="64"/>
      <c r="H29" s="64"/>
      <c r="I29" s="64"/>
      <c r="J29" s="69"/>
      <c r="K29" s="69"/>
      <c r="L29" s="72"/>
      <c r="M29" s="72"/>
      <c r="N29" s="72"/>
      <c r="O29" s="72"/>
      <c r="P29" s="72"/>
    </row>
    <row r="30" spans="1:16" ht="0.75" customHeight="1" hidden="1">
      <c r="A30" s="61"/>
      <c r="B30" s="64"/>
      <c r="C30" s="64"/>
      <c r="D30" s="64"/>
      <c r="E30" s="64"/>
      <c r="F30" s="64"/>
      <c r="G30" s="64"/>
      <c r="H30" s="64"/>
      <c r="I30" s="64"/>
      <c r="J30" s="69"/>
      <c r="K30" s="69"/>
      <c r="L30" s="72"/>
      <c r="M30" s="72"/>
      <c r="N30" s="72"/>
      <c r="O30" s="72"/>
      <c r="P30" s="72"/>
    </row>
    <row r="31" spans="1:16" ht="18.75" hidden="1">
      <c r="A31" s="61"/>
      <c r="B31" s="64"/>
      <c r="C31" s="64"/>
      <c r="D31" s="64"/>
      <c r="E31" s="64"/>
      <c r="F31" s="64"/>
      <c r="G31" s="64"/>
      <c r="H31" s="64"/>
      <c r="I31" s="64"/>
      <c r="J31" s="69"/>
      <c r="K31" s="69"/>
      <c r="L31" s="72"/>
      <c r="M31" s="72"/>
      <c r="N31" s="72"/>
      <c r="O31" s="72"/>
      <c r="P31" s="72"/>
    </row>
    <row r="32" spans="1:16" ht="18.75" hidden="1">
      <c r="A32" s="61"/>
      <c r="B32" s="64"/>
      <c r="C32" s="64"/>
      <c r="D32" s="64"/>
      <c r="E32" s="64"/>
      <c r="F32" s="64"/>
      <c r="G32" s="64"/>
      <c r="H32" s="64"/>
      <c r="I32" s="64"/>
      <c r="J32" s="69"/>
      <c r="K32" s="69"/>
      <c r="L32" s="72"/>
      <c r="M32" s="72"/>
      <c r="N32" s="72"/>
      <c r="O32" s="72"/>
      <c r="P32" s="72"/>
    </row>
    <row r="33" spans="1:16" ht="18.75" hidden="1">
      <c r="A33" s="61"/>
      <c r="B33" s="64"/>
      <c r="C33" s="64"/>
      <c r="D33" s="64"/>
      <c r="E33" s="64"/>
      <c r="F33" s="64"/>
      <c r="G33" s="65"/>
      <c r="H33" s="65"/>
      <c r="I33" s="79"/>
      <c r="J33" s="69"/>
      <c r="K33" s="69"/>
      <c r="L33" s="72"/>
      <c r="M33" s="72"/>
      <c r="N33" s="72"/>
      <c r="O33" s="72"/>
      <c r="P33" s="72"/>
    </row>
    <row r="34" spans="1:16" ht="18.75" hidden="1">
      <c r="A34" s="61"/>
      <c r="B34" s="64"/>
      <c r="C34" s="64"/>
      <c r="D34" s="64"/>
      <c r="E34" s="64"/>
      <c r="F34" s="64"/>
      <c r="G34" s="64"/>
      <c r="H34" s="64" t="s">
        <v>24</v>
      </c>
      <c r="I34" s="80">
        <f>SUM(I17:I33)</f>
        <v>2625.89</v>
      </c>
      <c r="J34" s="69"/>
      <c r="K34" s="69"/>
      <c r="L34" s="72"/>
      <c r="M34" s="72"/>
      <c r="N34" s="72"/>
      <c r="O34" s="72"/>
      <c r="P34" s="72"/>
    </row>
    <row r="35" spans="1:11" ht="15">
      <c r="A35" s="587" t="s">
        <v>199</v>
      </c>
      <c r="B35" s="587"/>
      <c r="C35" s="587"/>
      <c r="D35" s="587"/>
      <c r="E35" s="587"/>
      <c r="F35" s="587"/>
      <c r="G35" s="587"/>
      <c r="H35" s="587"/>
      <c r="I35" s="587"/>
      <c r="J35" s="587"/>
      <c r="K35" s="587"/>
    </row>
    <row r="36" spans="1:11" ht="15">
      <c r="A36" s="587"/>
      <c r="B36" s="587"/>
      <c r="C36" s="587"/>
      <c r="D36" s="587"/>
      <c r="E36" s="587"/>
      <c r="F36" s="587"/>
      <c r="G36" s="587"/>
      <c r="H36" s="587"/>
      <c r="I36" s="587"/>
      <c r="J36" s="587"/>
      <c r="K36" s="587"/>
    </row>
    <row r="37" spans="1:11" ht="18.75" hidden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</row>
    <row r="38" spans="1:11" ht="18.75" hidden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</row>
    <row r="39" spans="1:11" ht="18.75">
      <c r="A39" s="81"/>
      <c r="B39" s="82"/>
      <c r="C39" s="82"/>
      <c r="D39" s="82"/>
      <c r="E39" s="82"/>
      <c r="F39" s="82"/>
      <c r="G39" s="82"/>
      <c r="H39" s="81"/>
      <c r="I39" s="81"/>
      <c r="J39" s="61"/>
      <c r="K39" s="61"/>
    </row>
    <row r="40" spans="1:23" ht="18.75">
      <c r="A40" s="81"/>
      <c r="B40" s="83" t="s">
        <v>200</v>
      </c>
      <c r="C40" s="82"/>
      <c r="D40" s="82"/>
      <c r="E40" s="82"/>
      <c r="F40" s="82"/>
      <c r="G40" s="81"/>
      <c r="H40" s="82"/>
      <c r="I40" s="81"/>
      <c r="J40" s="61"/>
      <c r="K40" s="61"/>
      <c r="R40" s="172" t="s">
        <v>256</v>
      </c>
      <c r="S40" s="173" t="s">
        <v>252</v>
      </c>
      <c r="T40" s="173" t="s">
        <v>268</v>
      </c>
      <c r="U40" s="173" t="s">
        <v>9</v>
      </c>
      <c r="V40" s="173" t="s">
        <v>253</v>
      </c>
      <c r="W40" s="173" t="s">
        <v>254</v>
      </c>
    </row>
    <row r="41" spans="1:23" ht="18.75">
      <c r="A41" s="81"/>
      <c r="B41" s="82" t="s">
        <v>201</v>
      </c>
      <c r="C41" s="81" t="s">
        <v>202</v>
      </c>
      <c r="D41" s="81"/>
      <c r="E41" s="81"/>
      <c r="F41" s="82"/>
      <c r="G41" s="81"/>
      <c r="H41" s="82"/>
      <c r="I41" s="81"/>
      <c r="J41" s="61"/>
      <c r="K41" s="61"/>
      <c r="R41" s="174" t="s">
        <v>255</v>
      </c>
      <c r="S41" s="107">
        <v>917.06</v>
      </c>
      <c r="T41" s="107">
        <v>466.35</v>
      </c>
      <c r="U41" s="107">
        <v>463.39</v>
      </c>
      <c r="V41" s="107">
        <v>920.0199999999999</v>
      </c>
      <c r="W41" s="107">
        <v>0</v>
      </c>
    </row>
    <row r="42" spans="1:23" ht="18.75" customHeight="1">
      <c r="A42" s="81"/>
      <c r="B42" s="82" t="s">
        <v>203</v>
      </c>
      <c r="C42" s="84">
        <v>348.5</v>
      </c>
      <c r="D42" s="81" t="s">
        <v>204</v>
      </c>
      <c r="E42" s="81"/>
      <c r="F42" s="82"/>
      <c r="G42" s="81"/>
      <c r="H42" s="82"/>
      <c r="I42" s="81"/>
      <c r="J42" s="61"/>
      <c r="K42" s="61"/>
      <c r="R42" s="174" t="s">
        <v>257</v>
      </c>
      <c r="S42" s="152">
        <v>920.0199999999999</v>
      </c>
      <c r="T42" s="152">
        <v>466.35</v>
      </c>
      <c r="U42" s="152">
        <v>350.87</v>
      </c>
      <c r="V42" s="152">
        <v>1035.5</v>
      </c>
      <c r="W42" s="152">
        <v>0</v>
      </c>
    </row>
    <row r="43" spans="1:23" ht="18" customHeight="1">
      <c r="A43" s="81"/>
      <c r="B43" s="82" t="s">
        <v>205</v>
      </c>
      <c r="C43" s="85" t="s">
        <v>274</v>
      </c>
      <c r="D43" s="81" t="s">
        <v>251</v>
      </c>
      <c r="E43" s="81"/>
      <c r="F43" s="81"/>
      <c r="G43" s="82"/>
      <c r="H43" s="82"/>
      <c r="I43" s="81"/>
      <c r="J43" s="61"/>
      <c r="K43" s="61"/>
      <c r="R43" s="174" t="s">
        <v>258</v>
      </c>
      <c r="S43" s="152">
        <v>1035.5</v>
      </c>
      <c r="T43" s="152">
        <v>466.35</v>
      </c>
      <c r="U43" s="152">
        <v>351.02</v>
      </c>
      <c r="V43" s="152">
        <v>1150.83</v>
      </c>
      <c r="W43" s="154"/>
    </row>
    <row r="44" spans="1:23" ht="69.75" customHeight="1">
      <c r="A44" s="81"/>
      <c r="B44" s="82"/>
      <c r="C44" s="85"/>
      <c r="D44" s="81"/>
      <c r="E44" s="81"/>
      <c r="F44" s="81"/>
      <c r="G44" s="82"/>
      <c r="H44" s="82"/>
      <c r="I44" s="81"/>
      <c r="J44" s="61"/>
      <c r="K44" s="61"/>
      <c r="R44" s="174" t="s">
        <v>259</v>
      </c>
      <c r="S44" s="152">
        <v>1150.83</v>
      </c>
      <c r="T44" s="219">
        <v>466.35</v>
      </c>
      <c r="U44" s="219">
        <v>584.4000000000001</v>
      </c>
      <c r="V44" s="152">
        <v>1032.7799999999997</v>
      </c>
      <c r="W44" s="175"/>
    </row>
    <row r="45" spans="1:23" s="92" customFormat="1" ht="63" customHeight="1">
      <c r="A45" s="226"/>
      <c r="B45" s="87"/>
      <c r="C45" s="88"/>
      <c r="D45" s="226"/>
      <c r="E45" s="226"/>
      <c r="F45" s="226"/>
      <c r="G45" s="89" t="s">
        <v>208</v>
      </c>
      <c r="H45" s="90" t="s">
        <v>2</v>
      </c>
      <c r="I45" s="90" t="s">
        <v>3</v>
      </c>
      <c r="J45" s="91" t="s">
        <v>209</v>
      </c>
      <c r="K45" s="91" t="s">
        <v>210</v>
      </c>
      <c r="R45" s="174" t="s">
        <v>260</v>
      </c>
      <c r="S45" s="152">
        <v>1032.7799999999997</v>
      </c>
      <c r="T45" s="152">
        <v>466.35</v>
      </c>
      <c r="U45" s="152">
        <v>409.32</v>
      </c>
      <c r="V45" s="152">
        <v>1089.8099999999997</v>
      </c>
      <c r="W45" s="154"/>
    </row>
    <row r="46" spans="1:23" ht="12" customHeight="1">
      <c r="A46" s="81"/>
      <c r="B46" s="82"/>
      <c r="C46" s="85"/>
      <c r="D46" s="81"/>
      <c r="E46" s="81"/>
      <c r="F46" s="81"/>
      <c r="G46" s="93" t="s">
        <v>43</v>
      </c>
      <c r="H46" s="93" t="s">
        <v>43</v>
      </c>
      <c r="I46" s="93" t="s">
        <v>43</v>
      </c>
      <c r="J46" s="64"/>
      <c r="K46" s="64"/>
      <c r="M46" s="95" t="s">
        <v>212</v>
      </c>
      <c r="N46" s="94" t="s">
        <v>211</v>
      </c>
      <c r="O46" s="96" t="s">
        <v>249</v>
      </c>
      <c r="P46" s="96" t="s">
        <v>213</v>
      </c>
      <c r="R46" s="174" t="s">
        <v>261</v>
      </c>
      <c r="S46" s="152">
        <f>V45</f>
        <v>1089.8099999999997</v>
      </c>
      <c r="T46" s="152">
        <f>H53</f>
        <v>466.35</v>
      </c>
      <c r="U46" s="152">
        <f>I53</f>
        <v>351.05</v>
      </c>
      <c r="V46" s="152">
        <f aca="true" t="shared" si="0" ref="V46:V52">S46+T46-U46</f>
        <v>1205.11</v>
      </c>
      <c r="W46" s="154"/>
    </row>
    <row r="47" spans="1:23" ht="33" customHeight="1">
      <c r="A47" s="81"/>
      <c r="B47" s="588" t="s">
        <v>214</v>
      </c>
      <c r="C47" s="588"/>
      <c r="D47" s="588"/>
      <c r="E47" s="588"/>
      <c r="F47" s="588"/>
      <c r="G47" s="97">
        <f>G49+G50</f>
        <v>12.58</v>
      </c>
      <c r="H47" s="98">
        <f>ROUND(G47*C42,2)</f>
        <v>4384.13</v>
      </c>
      <c r="I47" s="98">
        <f>M47+N47</f>
        <v>3417.2</v>
      </c>
      <c r="J47" s="99">
        <f>J49+J50</f>
        <v>2512.6850000000004</v>
      </c>
      <c r="K47" s="99">
        <f>K49+K50</f>
        <v>904.5149999999994</v>
      </c>
      <c r="M47" s="235">
        <v>3417.2</v>
      </c>
      <c r="N47" s="235">
        <v>0</v>
      </c>
      <c r="O47" s="236">
        <v>466.35</v>
      </c>
      <c r="P47" s="235">
        <v>351.05</v>
      </c>
      <c r="R47" s="174" t="s">
        <v>262</v>
      </c>
      <c r="S47" s="152"/>
      <c r="T47" s="154"/>
      <c r="U47" s="154"/>
      <c r="V47" s="152">
        <f t="shared" si="0"/>
        <v>0</v>
      </c>
      <c r="W47" s="154"/>
    </row>
    <row r="48" spans="1:23" ht="18" customHeight="1">
      <c r="A48" s="81"/>
      <c r="B48" s="589" t="s">
        <v>215</v>
      </c>
      <c r="C48" s="590"/>
      <c r="D48" s="590"/>
      <c r="E48" s="590"/>
      <c r="F48" s="591"/>
      <c r="G48" s="97"/>
      <c r="H48" s="99"/>
      <c r="I48" s="99"/>
      <c r="J48" s="64"/>
      <c r="K48" s="64"/>
      <c r="R48" s="174" t="s">
        <v>263</v>
      </c>
      <c r="S48" s="152"/>
      <c r="T48" s="154"/>
      <c r="U48" s="154"/>
      <c r="V48" s="152">
        <f t="shared" si="0"/>
        <v>0</v>
      </c>
      <c r="W48" s="154"/>
    </row>
    <row r="49" spans="1:23" ht="18" customHeight="1">
      <c r="A49" s="81"/>
      <c r="B49" s="592" t="s">
        <v>12</v>
      </c>
      <c r="C49" s="592"/>
      <c r="D49" s="592"/>
      <c r="E49" s="592"/>
      <c r="F49" s="592"/>
      <c r="G49" s="97">
        <f>G58</f>
        <v>7.21</v>
      </c>
      <c r="H49" s="99">
        <f>ROUND(G49*C42,2)</f>
        <v>2512.69</v>
      </c>
      <c r="I49" s="99">
        <f>H49</f>
        <v>2512.69</v>
      </c>
      <c r="J49" s="99">
        <f>H58</f>
        <v>2512.6850000000004</v>
      </c>
      <c r="K49" s="99">
        <f>I49-J49</f>
        <v>0.004999999999654392</v>
      </c>
      <c r="R49" s="174" t="s">
        <v>264</v>
      </c>
      <c r="S49" s="152"/>
      <c r="T49" s="154"/>
      <c r="U49" s="154"/>
      <c r="V49" s="152">
        <f t="shared" si="0"/>
        <v>0</v>
      </c>
      <c r="W49" s="154"/>
    </row>
    <row r="50" spans="1:23" ht="18" customHeight="1">
      <c r="A50" s="81"/>
      <c r="B50" s="592" t="s">
        <v>46</v>
      </c>
      <c r="C50" s="592"/>
      <c r="D50" s="592"/>
      <c r="E50" s="592"/>
      <c r="F50" s="592"/>
      <c r="G50" s="97">
        <v>5.37</v>
      </c>
      <c r="H50" s="99">
        <f>ROUND(G50*C42,2)</f>
        <v>1871.45</v>
      </c>
      <c r="I50" s="99">
        <f>I47-I49</f>
        <v>904.5099999999998</v>
      </c>
      <c r="J50" s="99">
        <f>H65</f>
        <v>0</v>
      </c>
      <c r="K50" s="99">
        <f>I50-J50</f>
        <v>904.5099999999998</v>
      </c>
      <c r="R50" s="174" t="s">
        <v>265</v>
      </c>
      <c r="S50" s="152"/>
      <c r="T50" s="154"/>
      <c r="U50" s="154"/>
      <c r="V50" s="152">
        <f t="shared" si="0"/>
        <v>0</v>
      </c>
      <c r="W50" s="154"/>
    </row>
    <row r="51" spans="1:23" ht="27" customHeight="1">
      <c r="A51" s="81"/>
      <c r="B51" s="61"/>
      <c r="C51" s="61"/>
      <c r="D51" s="61"/>
      <c r="E51" s="61"/>
      <c r="F51" s="61"/>
      <c r="G51" s="61"/>
      <c r="H51" s="61"/>
      <c r="I51" s="61"/>
      <c r="J51" s="61"/>
      <c r="K51" s="164"/>
      <c r="R51" s="174" t="s">
        <v>266</v>
      </c>
      <c r="S51" s="152"/>
      <c r="T51" s="154"/>
      <c r="U51" s="154"/>
      <c r="V51" s="152">
        <f t="shared" si="0"/>
        <v>0</v>
      </c>
      <c r="W51" s="154"/>
    </row>
    <row r="52" spans="1:23" ht="18.75">
      <c r="A52" s="81"/>
      <c r="B52" s="61"/>
      <c r="C52" s="61"/>
      <c r="D52" s="61"/>
      <c r="E52" s="61"/>
      <c r="F52" s="61"/>
      <c r="G52" s="163" t="s">
        <v>243</v>
      </c>
      <c r="H52" s="163" t="s">
        <v>2</v>
      </c>
      <c r="I52" s="163" t="s">
        <v>3</v>
      </c>
      <c r="J52" s="163" t="s">
        <v>244</v>
      </c>
      <c r="K52" s="163" t="s">
        <v>245</v>
      </c>
      <c r="R52" s="174" t="s">
        <v>267</v>
      </c>
      <c r="S52" s="152"/>
      <c r="T52" s="154"/>
      <c r="U52" s="154"/>
      <c r="V52" s="152">
        <f t="shared" si="0"/>
        <v>0</v>
      </c>
      <c r="W52" s="154"/>
    </row>
    <row r="53" spans="1:23" ht="18" customHeight="1">
      <c r="A53" s="61"/>
      <c r="B53" s="577" t="s">
        <v>242</v>
      </c>
      <c r="C53" s="577"/>
      <c r="D53" s="577"/>
      <c r="E53" s="577"/>
      <c r="F53" s="593"/>
      <c r="G53" s="107">
        <f>'05 14 г'!J53</f>
        <v>1089.8099999999997</v>
      </c>
      <c r="H53" s="107">
        <f>O47</f>
        <v>466.35</v>
      </c>
      <c r="I53" s="107">
        <f>P47</f>
        <v>351.05</v>
      </c>
      <c r="J53" s="107">
        <f>H53+G53-I53</f>
        <v>1205.11</v>
      </c>
      <c r="K53" s="107">
        <v>0</v>
      </c>
      <c r="R53" s="176" t="s">
        <v>269</v>
      </c>
      <c r="S53" s="177">
        <f>SUM(S41:S52)</f>
        <v>6145.999999999999</v>
      </c>
      <c r="T53" s="177">
        <f>SUM(T41:T52)</f>
        <v>2798.1</v>
      </c>
      <c r="U53" s="177">
        <f>SUM(U41:U52)</f>
        <v>2510.05</v>
      </c>
      <c r="V53" s="177">
        <f>SUM(V41:V52)</f>
        <v>6434.049999999998</v>
      </c>
      <c r="W53" s="177">
        <f>SUM(W41:W52)</f>
        <v>0</v>
      </c>
    </row>
    <row r="54" spans="1:11" ht="18" customHeight="1">
      <c r="A54" s="61"/>
      <c r="B54" s="82"/>
      <c r="C54" s="208" t="s">
        <v>272</v>
      </c>
      <c r="D54" s="209"/>
      <c r="E54" s="209" t="s">
        <v>43</v>
      </c>
      <c r="F54" s="81"/>
      <c r="G54" s="82"/>
      <c r="H54" s="82"/>
      <c r="I54" s="81"/>
      <c r="J54" s="61"/>
      <c r="K54" s="61"/>
    </row>
    <row r="55" spans="1:11" ht="18.75">
      <c r="A55" s="81"/>
      <c r="B55" s="104"/>
      <c r="C55" s="105"/>
      <c r="D55" s="106"/>
      <c r="E55" s="106"/>
      <c r="F55" s="106"/>
      <c r="G55" s="107" t="s">
        <v>208</v>
      </c>
      <c r="H55" s="107" t="s">
        <v>217</v>
      </c>
      <c r="I55" s="81"/>
      <c r="J55" s="61"/>
      <c r="K55" s="61"/>
    </row>
    <row r="56" spans="1:9" s="114" customFormat="1" ht="11.25" customHeight="1">
      <c r="A56" s="108"/>
      <c r="B56" s="109"/>
      <c r="C56" s="110"/>
      <c r="D56" s="111"/>
      <c r="E56" s="111"/>
      <c r="F56" s="111"/>
      <c r="G56" s="112" t="s">
        <v>43</v>
      </c>
      <c r="H56" s="112" t="s">
        <v>43</v>
      </c>
      <c r="I56" s="113"/>
    </row>
    <row r="57" spans="1:11" ht="47.25" customHeight="1">
      <c r="A57" s="115" t="s">
        <v>218</v>
      </c>
      <c r="B57" s="594" t="s">
        <v>241</v>
      </c>
      <c r="C57" s="595"/>
      <c r="D57" s="595"/>
      <c r="E57" s="595"/>
      <c r="F57" s="595"/>
      <c r="G57" s="116"/>
      <c r="H57" s="117">
        <f>H58+H65</f>
        <v>2512.6850000000004</v>
      </c>
      <c r="I57" s="81"/>
      <c r="J57" s="61"/>
      <c r="K57" s="61"/>
    </row>
    <row r="58" spans="1:11" ht="33.75" customHeight="1">
      <c r="A58" s="118" t="s">
        <v>220</v>
      </c>
      <c r="B58" s="558" t="s">
        <v>221</v>
      </c>
      <c r="C58" s="559"/>
      <c r="D58" s="559"/>
      <c r="E58" s="559"/>
      <c r="F58" s="560"/>
      <c r="G58" s="225">
        <f>G59+G60+G62+G64</f>
        <v>7.21</v>
      </c>
      <c r="H58" s="224">
        <f>H59+H60+H62+H64</f>
        <v>2512.6850000000004</v>
      </c>
      <c r="I58" s="81"/>
      <c r="J58" s="61"/>
      <c r="K58" s="121"/>
    </row>
    <row r="59" spans="1:11" ht="42.75" customHeight="1">
      <c r="A59" s="222" t="s">
        <v>222</v>
      </c>
      <c r="B59" s="580" t="s">
        <v>223</v>
      </c>
      <c r="C59" s="581"/>
      <c r="D59" s="581"/>
      <c r="E59" s="581"/>
      <c r="F59" s="582"/>
      <c r="G59" s="223">
        <v>1.34</v>
      </c>
      <c r="H59" s="224">
        <f>ROUND(G59*C42,2)</f>
        <v>466.99</v>
      </c>
      <c r="I59" s="81"/>
      <c r="J59" s="61"/>
      <c r="K59" s="121"/>
    </row>
    <row r="60" spans="1:11" ht="15" customHeight="1">
      <c r="A60" s="570" t="s">
        <v>224</v>
      </c>
      <c r="B60" s="571" t="s">
        <v>225</v>
      </c>
      <c r="C60" s="572"/>
      <c r="D60" s="572"/>
      <c r="E60" s="572"/>
      <c r="F60" s="573"/>
      <c r="G60" s="568">
        <v>2.02</v>
      </c>
      <c r="H60" s="569">
        <f>ROUND(G60*C42,2)</f>
        <v>703.97</v>
      </c>
      <c r="I60" s="81"/>
      <c r="J60" s="61"/>
      <c r="K60" s="61"/>
    </row>
    <row r="61" spans="1:11" ht="39.75" customHeight="1">
      <c r="A61" s="570"/>
      <c r="B61" s="574"/>
      <c r="C61" s="575"/>
      <c r="D61" s="575"/>
      <c r="E61" s="575"/>
      <c r="F61" s="576"/>
      <c r="G61" s="568"/>
      <c r="H61" s="569"/>
      <c r="I61" s="81"/>
      <c r="J61" s="61"/>
      <c r="K61" s="61"/>
    </row>
    <row r="62" spans="1:11" ht="21" customHeight="1">
      <c r="A62" s="570" t="s">
        <v>226</v>
      </c>
      <c r="B62" s="571" t="s">
        <v>227</v>
      </c>
      <c r="C62" s="572"/>
      <c r="D62" s="572"/>
      <c r="E62" s="572"/>
      <c r="F62" s="573"/>
      <c r="G62" s="568">
        <v>1.31</v>
      </c>
      <c r="H62" s="569">
        <f>G62*C42</f>
        <v>456.535</v>
      </c>
      <c r="I62" s="81"/>
      <c r="J62" s="61"/>
      <c r="K62" s="61"/>
    </row>
    <row r="63" spans="1:11" ht="15" customHeight="1">
      <c r="A63" s="570"/>
      <c r="B63" s="574"/>
      <c r="C63" s="575"/>
      <c r="D63" s="575"/>
      <c r="E63" s="575"/>
      <c r="F63" s="576"/>
      <c r="G63" s="568"/>
      <c r="H63" s="569"/>
      <c r="I63" s="81"/>
      <c r="J63" s="61"/>
      <c r="K63" s="61"/>
    </row>
    <row r="64" spans="1:12" ht="18.75" customHeight="1">
      <c r="A64" s="222" t="s">
        <v>228</v>
      </c>
      <c r="B64" s="555" t="s">
        <v>229</v>
      </c>
      <c r="C64" s="556"/>
      <c r="D64" s="556"/>
      <c r="E64" s="556"/>
      <c r="F64" s="557"/>
      <c r="G64" s="107">
        <v>2.54</v>
      </c>
      <c r="H64" s="127">
        <f>ROUND(G64*C42,2)</f>
        <v>885.19</v>
      </c>
      <c r="I64" s="81"/>
      <c r="J64" s="61"/>
      <c r="K64" s="61"/>
      <c r="L64" s="128"/>
    </row>
    <row r="65" spans="1:12" ht="18.75" customHeight="1">
      <c r="A65" s="129" t="s">
        <v>230</v>
      </c>
      <c r="B65" s="558" t="s">
        <v>231</v>
      </c>
      <c r="C65" s="559"/>
      <c r="D65" s="559"/>
      <c r="E65" s="559"/>
      <c r="F65" s="560"/>
      <c r="G65" s="98"/>
      <c r="H65" s="98">
        <f>H67+H68</f>
        <v>0</v>
      </c>
      <c r="I65" s="81"/>
      <c r="J65" s="61"/>
      <c r="K65" s="61"/>
      <c r="L65" s="128"/>
    </row>
    <row r="66" spans="1:11" ht="32.25" customHeight="1">
      <c r="A66" s="130"/>
      <c r="B66" s="561" t="s">
        <v>247</v>
      </c>
      <c r="C66" s="562"/>
      <c r="D66" s="562"/>
      <c r="E66" s="562"/>
      <c r="F66" s="563"/>
      <c r="G66" s="132"/>
      <c r="H66" s="133"/>
      <c r="I66" s="81"/>
      <c r="J66" s="61"/>
      <c r="K66" s="61"/>
    </row>
    <row r="67" spans="1:11" ht="18.75">
      <c r="A67" s="130"/>
      <c r="B67" s="564" t="s">
        <v>240</v>
      </c>
      <c r="C67" s="565"/>
      <c r="D67" s="565"/>
      <c r="E67" s="565"/>
      <c r="F67" s="566"/>
      <c r="G67" s="134"/>
      <c r="H67" s="135">
        <v>0</v>
      </c>
      <c r="I67" s="81"/>
      <c r="J67" s="61"/>
      <c r="K67" s="61"/>
    </row>
    <row r="68" spans="1:11" ht="18.75" customHeight="1">
      <c r="A68" s="130"/>
      <c r="B68" s="564" t="s">
        <v>240</v>
      </c>
      <c r="C68" s="565"/>
      <c r="D68" s="565"/>
      <c r="E68" s="565"/>
      <c r="F68" s="566"/>
      <c r="G68" s="127"/>
      <c r="H68" s="136"/>
      <c r="I68" s="81"/>
      <c r="J68" s="61"/>
      <c r="K68" s="61"/>
    </row>
    <row r="69" spans="1:11" ht="18.75">
      <c r="A69" s="130"/>
      <c r="B69" s="137"/>
      <c r="C69" s="138"/>
      <c r="D69" s="138"/>
      <c r="E69" s="138"/>
      <c r="F69" s="138"/>
      <c r="G69" s="103"/>
      <c r="H69" s="103"/>
      <c r="I69" s="81"/>
      <c r="J69" s="61"/>
      <c r="K69" s="61"/>
    </row>
    <row r="70" spans="1:11" ht="18.75">
      <c r="A70" s="130"/>
      <c r="B70" s="137"/>
      <c r="C70" s="138"/>
      <c r="D70" s="138"/>
      <c r="E70" s="138"/>
      <c r="F70" s="138"/>
      <c r="G70" s="139"/>
      <c r="H70" s="81"/>
      <c r="I70" s="81"/>
      <c r="J70" s="61"/>
      <c r="K70" s="61"/>
    </row>
    <row r="71" spans="1:11" ht="18.75">
      <c r="A71" s="130"/>
      <c r="K71" s="61"/>
    </row>
    <row r="72" spans="1:12" ht="18.75">
      <c r="A72" s="130"/>
      <c r="K72" s="61"/>
      <c r="L72" s="62">
        <v>4513</v>
      </c>
    </row>
    <row r="73" spans="1:13" s="72" customFormat="1" ht="18.75">
      <c r="A73" s="130"/>
      <c r="K73" s="69"/>
      <c r="L73" s="142" t="s">
        <v>236</v>
      </c>
      <c r="M73" s="142" t="s">
        <v>237</v>
      </c>
    </row>
    <row r="74" spans="1:13" s="72" customFormat="1" ht="18.75">
      <c r="A74" s="130"/>
      <c r="K74" s="69"/>
      <c r="L74" s="143">
        <f>G80</f>
        <v>5949.628999999998</v>
      </c>
      <c r="M74" s="143">
        <f>I80</f>
        <v>11731.46</v>
      </c>
    </row>
    <row r="75" spans="1:11" ht="18.75">
      <c r="A75" s="82"/>
      <c r="B75" s="546"/>
      <c r="C75" s="547"/>
      <c r="D75" s="547"/>
      <c r="E75" s="547"/>
      <c r="F75" s="547"/>
      <c r="G75" s="145"/>
      <c r="H75" s="130"/>
      <c r="I75" s="81"/>
      <c r="J75" s="61"/>
      <c r="K75" s="61"/>
    </row>
    <row r="76" spans="1:11" ht="18.75">
      <c r="A76" s="81"/>
      <c r="B76" s="81"/>
      <c r="C76" s="81"/>
      <c r="D76" s="81"/>
      <c r="E76" s="81"/>
      <c r="F76" s="81"/>
      <c r="G76" s="84"/>
      <c r="H76" s="103"/>
      <c r="I76" s="81"/>
      <c r="J76" s="61"/>
      <c r="K76" s="61"/>
    </row>
    <row r="77" spans="1:16" ht="18.75">
      <c r="A77" s="81"/>
      <c r="B77" s="140"/>
      <c r="C77" s="141"/>
      <c r="D77" s="141"/>
      <c r="E77" s="141"/>
      <c r="F77" s="141"/>
      <c r="G77" s="567" t="s">
        <v>46</v>
      </c>
      <c r="H77" s="552"/>
      <c r="I77" s="551" t="s">
        <v>216</v>
      </c>
      <c r="J77" s="552"/>
      <c r="K77" s="61"/>
      <c r="M77" s="596"/>
      <c r="N77" s="597"/>
      <c r="O77" s="597"/>
      <c r="P77" s="597"/>
    </row>
    <row r="78" spans="1:16" ht="18.75">
      <c r="A78" s="81"/>
      <c r="B78" s="140"/>
      <c r="C78" s="141"/>
      <c r="D78" s="141"/>
      <c r="E78" s="141"/>
      <c r="F78" s="141"/>
      <c r="G78" s="553" t="s">
        <v>43</v>
      </c>
      <c r="H78" s="554"/>
      <c r="I78" s="553" t="s">
        <v>43</v>
      </c>
      <c r="J78" s="554"/>
      <c r="K78" s="61"/>
      <c r="M78" s="188"/>
      <c r="N78" s="189"/>
      <c r="O78" s="188"/>
      <c r="P78" s="190"/>
    </row>
    <row r="79" spans="1:16" ht="18.75">
      <c r="A79" s="81"/>
      <c r="B79" s="540" t="s">
        <v>235</v>
      </c>
      <c r="C79" s="541"/>
      <c r="D79" s="541"/>
      <c r="E79" s="541"/>
      <c r="F79" s="542"/>
      <c r="G79" s="543">
        <f>'05 14 г'!G80:H80</f>
        <v>5045.113999999999</v>
      </c>
      <c r="H79" s="544"/>
      <c r="I79" s="543">
        <f>'05 14 г'!I80:J80</f>
        <v>11380.41</v>
      </c>
      <c r="J79" s="544"/>
      <c r="K79" s="61"/>
      <c r="M79" s="191"/>
      <c r="N79" s="192"/>
      <c r="O79" s="192"/>
      <c r="P79" s="192"/>
    </row>
    <row r="80" spans="1:16" ht="18.75">
      <c r="A80" s="81"/>
      <c r="B80" s="540" t="s">
        <v>238</v>
      </c>
      <c r="C80" s="541"/>
      <c r="D80" s="541"/>
      <c r="E80" s="541"/>
      <c r="F80" s="542"/>
      <c r="G80" s="543">
        <f>G79+I47-H57</f>
        <v>5949.628999999998</v>
      </c>
      <c r="H80" s="544"/>
      <c r="I80" s="545">
        <f>I79+I53+D54</f>
        <v>11731.46</v>
      </c>
      <c r="J80" s="544"/>
      <c r="K80" s="61"/>
      <c r="M80" s="191"/>
      <c r="N80" s="192"/>
      <c r="O80" s="192"/>
      <c r="P80" s="192"/>
    </row>
    <row r="81" spans="1:16" ht="18.75">
      <c r="A81" s="81"/>
      <c r="B81" s="61"/>
      <c r="C81" s="61"/>
      <c r="D81" s="61"/>
      <c r="E81" s="61"/>
      <c r="F81" s="61"/>
      <c r="G81" s="81"/>
      <c r="H81" s="81"/>
      <c r="I81" s="81"/>
      <c r="J81" s="61"/>
      <c r="K81" s="61"/>
      <c r="M81" s="191"/>
      <c r="N81" s="192"/>
      <c r="O81" s="192"/>
      <c r="P81" s="192"/>
    </row>
    <row r="82" spans="1:16" ht="18" customHeight="1">
      <c r="A82" s="61"/>
      <c r="B82" s="61"/>
      <c r="C82" s="61"/>
      <c r="D82" s="61"/>
      <c r="E82" s="61"/>
      <c r="F82" s="61"/>
      <c r="G82" s="81"/>
      <c r="H82" s="81"/>
      <c r="I82" s="81"/>
      <c r="J82" s="61"/>
      <c r="K82" s="61"/>
      <c r="M82" s="191"/>
      <c r="N82" s="192"/>
      <c r="O82" s="192"/>
      <c r="P82" s="192"/>
    </row>
    <row r="83" spans="1:16" ht="18.75" hidden="1">
      <c r="A83" s="81"/>
      <c r="B83" s="61"/>
      <c r="C83" s="61"/>
      <c r="D83" s="61"/>
      <c r="E83" s="61"/>
      <c r="F83" s="61"/>
      <c r="G83" s="81"/>
      <c r="H83" s="81"/>
      <c r="I83" s="81"/>
      <c r="J83" s="61"/>
      <c r="K83" s="61"/>
      <c r="M83" s="186" t="s">
        <v>183</v>
      </c>
      <c r="N83" s="187">
        <v>407.15</v>
      </c>
      <c r="O83" s="187">
        <v>391.95</v>
      </c>
      <c r="P83" s="187">
        <v>535.55</v>
      </c>
    </row>
    <row r="84" spans="1:16" ht="18.75" hidden="1">
      <c r="A84" s="81"/>
      <c r="B84" s="61"/>
      <c r="C84" s="61"/>
      <c r="D84" s="61"/>
      <c r="E84" s="61"/>
      <c r="F84" s="61"/>
      <c r="G84" s="81"/>
      <c r="H84" s="81"/>
      <c r="I84" s="81"/>
      <c r="J84" s="61"/>
      <c r="K84" s="61"/>
      <c r="M84" s="151" t="s">
        <v>186</v>
      </c>
      <c r="N84" s="152">
        <v>535.55</v>
      </c>
      <c r="O84" s="152">
        <v>391.95</v>
      </c>
      <c r="P84" s="152">
        <v>663.91</v>
      </c>
    </row>
    <row r="85" spans="1:16" ht="18.75" hidden="1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M85" s="153" t="s">
        <v>189</v>
      </c>
      <c r="N85" s="152">
        <f>P84</f>
        <v>663.91</v>
      </c>
      <c r="O85" s="154">
        <v>391.95</v>
      </c>
      <c r="P85" s="152" t="e">
        <f>N85+O85-#REF!</f>
        <v>#REF!</v>
      </c>
    </row>
    <row r="86" spans="1:11" ht="18.75" hidden="1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</row>
    <row r="87" spans="1:11" ht="18.75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</row>
    <row r="88" spans="1:11" ht="18.75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</row>
    <row r="89" spans="1:11" ht="18.75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</row>
    <row r="90" spans="1:8" s="61" customFormat="1" ht="18.75">
      <c r="A90" s="61" t="s">
        <v>55</v>
      </c>
      <c r="H90" s="61" t="s">
        <v>54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35">
    <mergeCell ref="B80:F80"/>
    <mergeCell ref="G80:H80"/>
    <mergeCell ref="I80:J80"/>
    <mergeCell ref="G77:H77"/>
    <mergeCell ref="I77:J77"/>
    <mergeCell ref="M77:P77"/>
    <mergeCell ref="G78:H78"/>
    <mergeCell ref="I78:J78"/>
    <mergeCell ref="B79:F79"/>
    <mergeCell ref="G79:H79"/>
    <mergeCell ref="I79:J79"/>
    <mergeCell ref="B64:F64"/>
    <mergeCell ref="B65:F65"/>
    <mergeCell ref="B66:F66"/>
    <mergeCell ref="B67:F67"/>
    <mergeCell ref="B68:F68"/>
    <mergeCell ref="B75:F75"/>
    <mergeCell ref="G60:G61"/>
    <mergeCell ref="H60:H61"/>
    <mergeCell ref="A62:A63"/>
    <mergeCell ref="B62:F63"/>
    <mergeCell ref="G62:G63"/>
    <mergeCell ref="H62:H63"/>
    <mergeCell ref="B53:F53"/>
    <mergeCell ref="B57:F57"/>
    <mergeCell ref="B58:F58"/>
    <mergeCell ref="B59:F59"/>
    <mergeCell ref="A60:A61"/>
    <mergeCell ref="B60:F61"/>
    <mergeCell ref="C14:D15"/>
    <mergeCell ref="A35:K36"/>
    <mergeCell ref="B47:F47"/>
    <mergeCell ref="B48:F48"/>
    <mergeCell ref="B49:F49"/>
    <mergeCell ref="B50:F50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P87"/>
  <sheetViews>
    <sheetView zoomScalePageLayoutView="0" workbookViewId="0" topLeftCell="A1">
      <selection activeCell="O36" sqref="O36"/>
    </sheetView>
  </sheetViews>
  <sheetFormatPr defaultColWidth="9.140625" defaultRowHeight="15"/>
  <cols>
    <col min="2" max="2" width="12.00390625" style="0" customWidth="1"/>
    <col min="3" max="3" width="17.00390625" style="0" customWidth="1"/>
    <col min="4" max="4" width="13.7109375" style="0" customWidth="1"/>
  </cols>
  <sheetData>
    <row r="2" spans="3:5" ht="15">
      <c r="C2" t="s">
        <v>56</v>
      </c>
      <c r="D2" t="s">
        <v>81</v>
      </c>
      <c r="E2" t="s">
        <v>0</v>
      </c>
    </row>
    <row r="6" spans="2:9" ht="15">
      <c r="B6" s="1"/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/>
    </row>
    <row r="7" spans="2:9" ht="15">
      <c r="B7" s="1"/>
      <c r="C7" s="1" t="s">
        <v>7</v>
      </c>
      <c r="D7" s="1"/>
      <c r="E7" s="1"/>
      <c r="F7" s="1" t="s">
        <v>8</v>
      </c>
      <c r="G7" s="1" t="s">
        <v>9</v>
      </c>
      <c r="H7" s="1" t="s">
        <v>10</v>
      </c>
      <c r="I7" s="1"/>
    </row>
    <row r="8" spans="2:9" ht="15">
      <c r="B8" s="1" t="s">
        <v>11</v>
      </c>
      <c r="C8" s="1">
        <v>432.09</v>
      </c>
      <c r="D8" s="1">
        <v>946.12</v>
      </c>
      <c r="E8" s="1">
        <v>726.12</v>
      </c>
      <c r="F8" s="1"/>
      <c r="G8" s="1">
        <v>726.12</v>
      </c>
      <c r="H8" s="1">
        <v>653.89</v>
      </c>
      <c r="I8" s="1"/>
    </row>
    <row r="9" spans="2:9" ht="15">
      <c r="B9" s="1" t="s">
        <v>12</v>
      </c>
      <c r="C9" s="1">
        <v>1520.48</v>
      </c>
      <c r="D9" s="1">
        <v>2310.04</v>
      </c>
      <c r="E9" s="1">
        <v>2458.27</v>
      </c>
      <c r="F9" s="1"/>
      <c r="G9" s="1">
        <v>2458.27</v>
      </c>
      <c r="H9" s="1">
        <v>1372.25</v>
      </c>
      <c r="I9" s="1"/>
    </row>
    <row r="10" spans="2:9" ht="15">
      <c r="B10" s="1" t="s">
        <v>13</v>
      </c>
      <c r="C10" s="1"/>
      <c r="D10" s="1">
        <f>SUM(D8:D9)</f>
        <v>3256.16</v>
      </c>
      <c r="E10" s="1"/>
      <c r="F10" s="1"/>
      <c r="G10" s="1">
        <f>SUM(G8:G9)</f>
        <v>3184.39</v>
      </c>
      <c r="H10" s="1"/>
      <c r="I10" s="1"/>
    </row>
    <row r="11" ht="15">
      <c r="B11" t="s">
        <v>14</v>
      </c>
    </row>
    <row r="14" spans="3:16" ht="15">
      <c r="C14" s="1"/>
      <c r="D14" s="1" t="s">
        <v>15</v>
      </c>
      <c r="E14" s="1"/>
      <c r="F14" s="1"/>
      <c r="G14" s="1"/>
      <c r="H14" s="1"/>
      <c r="I14" s="1" t="s">
        <v>16</v>
      </c>
      <c r="J14" s="1" t="s">
        <v>17</v>
      </c>
      <c r="K14" s="1"/>
      <c r="L14" s="1"/>
      <c r="M14" s="1"/>
      <c r="N14" s="1"/>
      <c r="O14" s="1"/>
      <c r="P14" s="1"/>
    </row>
    <row r="15" spans="3:16" ht="15">
      <c r="C15" s="1"/>
      <c r="D15" s="1"/>
      <c r="E15" s="1"/>
      <c r="F15" s="1"/>
      <c r="G15" s="1"/>
      <c r="H15" s="1"/>
      <c r="I15" s="1"/>
      <c r="J15" s="1" t="s">
        <v>18</v>
      </c>
      <c r="K15" s="1" t="s">
        <v>19</v>
      </c>
      <c r="L15" s="1" t="s">
        <v>20</v>
      </c>
      <c r="M15" s="1" t="s">
        <v>21</v>
      </c>
      <c r="N15" s="1" t="s">
        <v>22</v>
      </c>
      <c r="O15" s="1"/>
      <c r="P15" s="1"/>
    </row>
    <row r="16" spans="3:16" ht="1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3:16" ht="15">
      <c r="C17" s="1"/>
      <c r="D17" s="1"/>
      <c r="E17" s="1"/>
      <c r="F17" s="1"/>
      <c r="G17" s="1"/>
      <c r="H17" s="1"/>
      <c r="I17" s="1"/>
      <c r="J17" s="1"/>
      <c r="K17" s="1" t="s">
        <v>60</v>
      </c>
      <c r="L17" s="1" t="s">
        <v>59</v>
      </c>
      <c r="M17" s="1"/>
      <c r="N17" s="1"/>
      <c r="O17" s="1"/>
      <c r="P17" s="1"/>
    </row>
    <row r="18" spans="3:16" ht="15">
      <c r="C18" s="1"/>
      <c r="D18" s="1"/>
      <c r="E18" s="1"/>
      <c r="F18" s="1"/>
      <c r="G18" s="1"/>
      <c r="H18" s="1"/>
      <c r="I18" s="1"/>
      <c r="J18" s="1"/>
      <c r="K18" s="1" t="s">
        <v>61</v>
      </c>
      <c r="L18" s="1">
        <v>2</v>
      </c>
      <c r="M18" s="1"/>
      <c r="N18" s="1"/>
      <c r="O18" s="1"/>
      <c r="P18" s="1"/>
    </row>
    <row r="19" spans="3:16" ht="1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3:16" ht="15">
      <c r="C20" s="1"/>
      <c r="D20" s="1"/>
      <c r="E20" s="1"/>
      <c r="F20" s="1"/>
      <c r="G20" s="1"/>
      <c r="H20" s="1"/>
      <c r="I20" s="1"/>
      <c r="J20" s="1"/>
      <c r="K20" s="1" t="s">
        <v>61</v>
      </c>
      <c r="L20" s="1"/>
      <c r="M20" s="1"/>
      <c r="N20" s="1"/>
      <c r="O20" s="1"/>
      <c r="P20" s="1"/>
    </row>
    <row r="21" spans="3:16" ht="15">
      <c r="C21" s="1"/>
      <c r="D21" s="1"/>
      <c r="E21" s="1"/>
      <c r="F21" s="1"/>
      <c r="G21" s="1"/>
      <c r="H21" s="1"/>
      <c r="I21" s="1"/>
      <c r="J21" s="1"/>
      <c r="K21" s="1" t="s">
        <v>62</v>
      </c>
      <c r="L21" s="1"/>
      <c r="M21" s="1"/>
      <c r="N21" s="1"/>
      <c r="O21" s="1"/>
      <c r="P21" s="1"/>
    </row>
    <row r="22" spans="3:16" ht="15">
      <c r="C22" s="1"/>
      <c r="D22" s="1"/>
      <c r="E22" s="1"/>
      <c r="F22" s="1"/>
      <c r="G22" s="1"/>
      <c r="H22" s="1"/>
      <c r="I22" s="1"/>
      <c r="J22" s="1"/>
      <c r="K22" s="1" t="s">
        <v>63</v>
      </c>
      <c r="L22" s="1" t="s">
        <v>64</v>
      </c>
      <c r="M22" s="1"/>
      <c r="N22" s="1"/>
      <c r="O22" s="1"/>
      <c r="P22" s="1"/>
    </row>
    <row r="23" spans="3:16" ht="15">
      <c r="C23" s="1"/>
      <c r="D23" s="1"/>
      <c r="E23" s="1"/>
      <c r="F23" s="1"/>
      <c r="G23" s="1"/>
      <c r="H23" s="1"/>
      <c r="I23" s="1"/>
      <c r="J23" s="1"/>
      <c r="K23" s="1"/>
      <c r="L23" s="1"/>
      <c r="M23" s="1" t="s">
        <v>65</v>
      </c>
      <c r="N23" s="1"/>
      <c r="O23" s="1"/>
      <c r="P23" s="1"/>
    </row>
    <row r="24" spans="3:16" ht="15">
      <c r="C24" s="1"/>
      <c r="D24" s="1"/>
      <c r="E24" s="1"/>
      <c r="F24" s="1"/>
      <c r="G24" s="1"/>
      <c r="H24" s="1"/>
      <c r="I24" s="1"/>
      <c r="J24" s="1"/>
      <c r="K24" s="1"/>
      <c r="L24" s="1"/>
      <c r="M24" s="1" t="s">
        <v>24</v>
      </c>
      <c r="N24" s="1">
        <f>SUM(N17:N23)</f>
        <v>0</v>
      </c>
      <c r="O24" s="1"/>
      <c r="P24" s="1"/>
    </row>
    <row r="25" spans="3:16" ht="15">
      <c r="C25" s="1"/>
      <c r="D25" s="1"/>
      <c r="E25" s="1"/>
      <c r="F25" s="1"/>
      <c r="G25" s="1"/>
      <c r="H25" s="1" t="s">
        <v>25</v>
      </c>
      <c r="I25" s="1">
        <f>SUM(I16:I24)</f>
        <v>0</v>
      </c>
      <c r="J25" s="1"/>
      <c r="K25" s="1"/>
      <c r="L25" s="1"/>
      <c r="M25" s="1"/>
      <c r="N25" s="1"/>
      <c r="O25" s="1"/>
      <c r="P25" s="1"/>
    </row>
    <row r="26" spans="3:16" ht="1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3:16" ht="1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3:16" ht="15">
      <c r="C28" s="1"/>
      <c r="D28" s="1" t="s">
        <v>26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3:16" ht="15">
      <c r="C29" s="1"/>
      <c r="D29" s="1"/>
      <c r="E29" s="1"/>
      <c r="F29" s="1">
        <v>345.3</v>
      </c>
      <c r="G29" s="1" t="s">
        <v>68</v>
      </c>
      <c r="H29" s="1"/>
      <c r="I29" s="1">
        <v>2310.05</v>
      </c>
      <c r="J29" s="1"/>
      <c r="K29" s="1"/>
      <c r="L29" s="1"/>
      <c r="M29" s="1"/>
      <c r="N29" s="1"/>
      <c r="O29" s="1"/>
      <c r="P29" s="1"/>
    </row>
    <row r="30" spans="3:16" ht="1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3:16" ht="1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3:16" ht="15">
      <c r="C32" s="1"/>
      <c r="D32" s="1" t="s">
        <v>27</v>
      </c>
      <c r="E32" s="1"/>
      <c r="F32" s="1"/>
      <c r="G32" s="1" t="s">
        <v>28</v>
      </c>
      <c r="H32" s="1"/>
      <c r="I32" s="1"/>
      <c r="J32" s="1"/>
      <c r="K32" s="1"/>
      <c r="L32" s="1"/>
      <c r="M32" s="1"/>
      <c r="N32" s="1"/>
      <c r="O32" s="1"/>
      <c r="P32" s="1"/>
    </row>
    <row r="33" spans="3:16" ht="1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3:16" ht="1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3:16" ht="1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3:16" ht="1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3:16" ht="1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3:16" ht="1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3:16" ht="1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3:16" ht="15">
      <c r="C40" s="1"/>
      <c r="D40" s="1"/>
      <c r="E40" s="1"/>
      <c r="F40" s="1"/>
      <c r="G40" s="1" t="s">
        <v>24</v>
      </c>
      <c r="H40" s="1"/>
      <c r="I40" s="1">
        <f>SUM(I25:I39)</f>
        <v>2310.05</v>
      </c>
      <c r="J40" s="1"/>
      <c r="K40" s="1"/>
      <c r="L40" s="1"/>
      <c r="M40" s="1"/>
      <c r="N40" s="1"/>
      <c r="O40" s="1"/>
      <c r="P40" s="1"/>
    </row>
    <row r="41" spans="3:16" ht="1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5" spans="5:6" ht="15">
      <c r="E45" t="s">
        <v>29</v>
      </c>
      <c r="F45" t="s">
        <v>30</v>
      </c>
    </row>
    <row r="46" spans="5:10" ht="15">
      <c r="E46" t="s">
        <v>31</v>
      </c>
      <c r="I46">
        <v>13.5</v>
      </c>
      <c r="J46" t="s">
        <v>32</v>
      </c>
    </row>
    <row r="47" ht="15">
      <c r="J47" t="s">
        <v>33</v>
      </c>
    </row>
    <row r="48" spans="9:10" ht="15">
      <c r="I48">
        <v>13.5</v>
      </c>
      <c r="J48" t="s">
        <v>34</v>
      </c>
    </row>
    <row r="51" spans="10:11" ht="15">
      <c r="J51">
        <v>1620</v>
      </c>
      <c r="K51">
        <v>9.201</v>
      </c>
    </row>
    <row r="55" spans="4:6" ht="15">
      <c r="D55" t="s">
        <v>35</v>
      </c>
      <c r="F55" t="s">
        <v>36</v>
      </c>
    </row>
    <row r="56" spans="3:6" ht="15">
      <c r="C56">
        <v>345.3</v>
      </c>
      <c r="E56" t="s">
        <v>37</v>
      </c>
      <c r="F56" t="s">
        <v>66</v>
      </c>
    </row>
    <row r="57" ht="15">
      <c r="F57" t="s">
        <v>82</v>
      </c>
    </row>
    <row r="59" spans="3:16" ht="15">
      <c r="C59" s="1" t="s">
        <v>38</v>
      </c>
      <c r="D59" s="1" t="s">
        <v>39</v>
      </c>
      <c r="E59" s="1"/>
      <c r="F59" s="1"/>
      <c r="G59" s="1" t="s">
        <v>40</v>
      </c>
      <c r="H59" s="1" t="s">
        <v>41</v>
      </c>
      <c r="K59" s="1" t="s">
        <v>17</v>
      </c>
      <c r="L59" s="1"/>
      <c r="M59" s="1"/>
      <c r="N59" s="1"/>
      <c r="O59" s="1"/>
      <c r="P59" s="1"/>
    </row>
    <row r="60" spans="3:16" ht="15">
      <c r="C60" s="1">
        <v>1</v>
      </c>
      <c r="D60" s="1" t="s">
        <v>42</v>
      </c>
      <c r="E60" s="1"/>
      <c r="F60" s="1"/>
      <c r="G60" s="1" t="s">
        <v>43</v>
      </c>
      <c r="H60" s="1">
        <v>3256.16</v>
      </c>
      <c r="K60" s="1" t="s">
        <v>18</v>
      </c>
      <c r="L60" s="1" t="s">
        <v>19</v>
      </c>
      <c r="M60" s="1" t="s">
        <v>20</v>
      </c>
      <c r="N60" s="1" t="s">
        <v>21</v>
      </c>
      <c r="O60" s="1" t="s">
        <v>22</v>
      </c>
      <c r="P60" s="1"/>
    </row>
    <row r="61" spans="3:16" ht="15">
      <c r="C61" s="1"/>
      <c r="D61" s="1"/>
      <c r="E61" s="1"/>
      <c r="F61" s="1"/>
      <c r="G61" s="1"/>
      <c r="H61" s="1"/>
      <c r="K61" s="1"/>
      <c r="L61" s="1"/>
      <c r="M61" s="1"/>
      <c r="N61" s="1"/>
      <c r="O61" s="1"/>
      <c r="P61" s="1"/>
    </row>
    <row r="62" spans="3:16" ht="15">
      <c r="C62" s="1">
        <v>2</v>
      </c>
      <c r="D62" s="1" t="s">
        <v>44</v>
      </c>
      <c r="E62" s="1"/>
      <c r="F62" s="1"/>
      <c r="G62" s="1" t="s">
        <v>43</v>
      </c>
      <c r="H62" s="1">
        <v>3184.39</v>
      </c>
      <c r="K62" s="1"/>
      <c r="L62" s="1"/>
      <c r="M62" s="1"/>
      <c r="N62" s="1"/>
      <c r="O62" s="1"/>
      <c r="P62" s="1"/>
    </row>
    <row r="63" spans="3:16" ht="15">
      <c r="C63" s="1">
        <v>3</v>
      </c>
      <c r="D63" s="1"/>
      <c r="E63" s="1"/>
      <c r="F63" s="1"/>
      <c r="G63" s="1" t="s">
        <v>43</v>
      </c>
      <c r="H63" s="1"/>
      <c r="K63" s="1" t="s">
        <v>58</v>
      </c>
      <c r="L63" s="1"/>
      <c r="M63" s="1"/>
      <c r="N63" s="1"/>
      <c r="O63" s="1"/>
      <c r="P63" s="1"/>
    </row>
    <row r="64" spans="3:16" ht="15">
      <c r="C64" s="1">
        <v>4</v>
      </c>
      <c r="D64" s="1" t="s">
        <v>45</v>
      </c>
      <c r="E64" s="1"/>
      <c r="F64" s="1"/>
      <c r="G64" s="1" t="s">
        <v>43</v>
      </c>
      <c r="H64" s="1">
        <v>2310.05</v>
      </c>
      <c r="K64" s="1"/>
      <c r="L64" s="1"/>
      <c r="M64" s="1" t="s">
        <v>59</v>
      </c>
      <c r="N64" s="1"/>
      <c r="O64" s="1"/>
      <c r="P64" s="1"/>
    </row>
    <row r="65" spans="3:16" ht="15">
      <c r="C65" s="1"/>
      <c r="D65" s="1"/>
      <c r="E65" s="1"/>
      <c r="F65" s="1"/>
      <c r="G65" s="1"/>
      <c r="H65" s="1"/>
      <c r="K65" s="1"/>
      <c r="L65" s="1"/>
      <c r="M65" s="1">
        <v>2</v>
      </c>
      <c r="N65" s="1"/>
      <c r="O65" s="1"/>
      <c r="P65" s="1"/>
    </row>
    <row r="66" spans="3:16" ht="15">
      <c r="C66" s="1"/>
      <c r="D66" s="1"/>
      <c r="E66" s="1"/>
      <c r="F66" s="1"/>
      <c r="G66" s="1"/>
      <c r="H66" s="1"/>
      <c r="K66" s="1"/>
      <c r="L66" s="1"/>
      <c r="M66" s="1"/>
      <c r="N66" s="1"/>
      <c r="O66" s="1"/>
      <c r="P66" s="1"/>
    </row>
    <row r="67" spans="3:16" ht="15">
      <c r="C67" s="1">
        <v>6.69</v>
      </c>
      <c r="D67" s="1" t="s">
        <v>69</v>
      </c>
      <c r="E67" s="1"/>
      <c r="F67" s="1"/>
      <c r="G67" s="1" t="s">
        <v>43</v>
      </c>
      <c r="H67" s="1">
        <v>2310.05</v>
      </c>
      <c r="K67" s="1"/>
      <c r="L67" s="1"/>
      <c r="M67" s="1"/>
      <c r="N67" s="1"/>
      <c r="O67" s="1" t="s">
        <v>70</v>
      </c>
      <c r="P67" s="1"/>
    </row>
    <row r="68" spans="3:16" ht="15">
      <c r="C68" s="1"/>
      <c r="D68" s="1"/>
      <c r="E68" s="1"/>
      <c r="F68" s="1"/>
      <c r="G68" s="1"/>
      <c r="H68" s="1"/>
      <c r="K68" s="1"/>
      <c r="L68" s="1"/>
      <c r="M68" s="1"/>
      <c r="N68" s="1"/>
      <c r="O68" s="1"/>
      <c r="P68" s="1"/>
    </row>
    <row r="69" spans="3:16" ht="15">
      <c r="C69" s="1"/>
      <c r="D69" s="1"/>
      <c r="E69" s="1"/>
      <c r="F69" s="1"/>
      <c r="G69" s="1"/>
      <c r="H69" s="1"/>
      <c r="K69" s="1"/>
      <c r="L69" s="1"/>
      <c r="M69" s="1" t="s">
        <v>64</v>
      </c>
      <c r="N69" s="1"/>
      <c r="O69" s="1"/>
      <c r="P69" s="1"/>
    </row>
    <row r="70" spans="3:16" ht="15">
      <c r="C70" s="1"/>
      <c r="D70" s="1" t="s">
        <v>46</v>
      </c>
      <c r="E70" s="1"/>
      <c r="F70" s="1"/>
      <c r="G70" s="1" t="s">
        <v>43</v>
      </c>
      <c r="H70" s="1"/>
      <c r="K70" s="1"/>
      <c r="L70" s="1"/>
      <c r="M70" s="1"/>
      <c r="N70" s="1"/>
      <c r="O70" s="1"/>
      <c r="P70" s="1"/>
    </row>
    <row r="71" spans="3:16" ht="15">
      <c r="C71" s="1"/>
      <c r="D71" s="1"/>
      <c r="E71" s="1"/>
      <c r="F71" s="1"/>
      <c r="G71" s="1"/>
      <c r="H71" s="1"/>
      <c r="K71" s="1"/>
      <c r="L71" s="1"/>
      <c r="M71" s="1"/>
      <c r="N71" s="1" t="s">
        <v>24</v>
      </c>
      <c r="O71" s="1"/>
      <c r="P71" s="1"/>
    </row>
    <row r="72" spans="3:16" ht="15">
      <c r="C72" s="1"/>
      <c r="D72" s="1"/>
      <c r="E72" s="1"/>
      <c r="F72" s="1"/>
      <c r="G72" s="1"/>
      <c r="H72" s="1"/>
      <c r="K72" s="1"/>
      <c r="L72" s="1"/>
      <c r="M72" s="1"/>
      <c r="N72" s="1"/>
      <c r="O72" s="1"/>
      <c r="P72" s="1"/>
    </row>
    <row r="73" spans="3:16" ht="15">
      <c r="C73" s="1">
        <v>5</v>
      </c>
      <c r="D73" s="1" t="s">
        <v>47</v>
      </c>
      <c r="E73" s="1"/>
      <c r="F73" s="1"/>
      <c r="G73" s="1" t="s">
        <v>43</v>
      </c>
      <c r="H73" s="1"/>
      <c r="K73" s="1"/>
      <c r="L73" s="1"/>
      <c r="M73" s="1"/>
      <c r="N73" s="1"/>
      <c r="O73" s="1"/>
      <c r="P73" s="1"/>
    </row>
    <row r="74" spans="3:16" ht="15">
      <c r="C74" s="1"/>
      <c r="D74" s="1" t="s">
        <v>48</v>
      </c>
      <c r="E74" s="1"/>
      <c r="F74" s="1"/>
      <c r="G74" s="1" t="s">
        <v>43</v>
      </c>
      <c r="H74" s="1"/>
      <c r="K74" s="1"/>
      <c r="L74" s="1"/>
      <c r="M74" s="1"/>
      <c r="N74" s="1"/>
      <c r="O74" s="1"/>
      <c r="P74" s="1"/>
    </row>
    <row r="75" spans="3:16" ht="15">
      <c r="C75" s="1"/>
      <c r="D75" s="1" t="s">
        <v>49</v>
      </c>
      <c r="E75" s="1"/>
      <c r="F75" s="1"/>
      <c r="G75" s="1"/>
      <c r="H75" s="1"/>
      <c r="K75" s="1"/>
      <c r="L75" s="1"/>
      <c r="M75" s="1"/>
      <c r="N75" s="1"/>
      <c r="O75" s="1"/>
      <c r="P75" s="1"/>
    </row>
    <row r="76" spans="3:16" ht="15">
      <c r="C76" s="1">
        <v>6</v>
      </c>
      <c r="D76" s="1" t="s">
        <v>50</v>
      </c>
      <c r="E76" s="1"/>
      <c r="F76" s="1"/>
      <c r="G76" s="1" t="s">
        <v>43</v>
      </c>
      <c r="H76" s="1"/>
      <c r="K76" s="1"/>
      <c r="L76" s="1"/>
      <c r="M76" s="1"/>
      <c r="N76" s="1"/>
      <c r="O76" s="1"/>
      <c r="P76" s="1"/>
    </row>
    <row r="77" spans="3:16" ht="15">
      <c r="C77" s="1">
        <v>7</v>
      </c>
      <c r="D77" s="1" t="s">
        <v>51</v>
      </c>
      <c r="E77" s="1"/>
      <c r="F77" s="1"/>
      <c r="G77" s="1" t="s">
        <v>43</v>
      </c>
      <c r="H77" s="1">
        <v>4253.64</v>
      </c>
      <c r="K77" s="1"/>
      <c r="L77" s="1"/>
      <c r="M77" s="1"/>
      <c r="N77" s="1"/>
      <c r="O77" s="1"/>
      <c r="P77" s="1"/>
    </row>
    <row r="78" spans="3:16" ht="15">
      <c r="C78" s="1">
        <v>8</v>
      </c>
      <c r="D78" s="1" t="s">
        <v>44</v>
      </c>
      <c r="E78" s="1"/>
      <c r="F78" s="1"/>
      <c r="G78" s="1" t="s">
        <v>43</v>
      </c>
      <c r="H78" s="1"/>
      <c r="K78" s="1"/>
      <c r="L78" s="1"/>
      <c r="M78" s="1"/>
      <c r="N78" s="1"/>
      <c r="O78" s="1"/>
      <c r="P78" s="1"/>
    </row>
    <row r="79" spans="3:16" ht="15">
      <c r="C79" s="1">
        <v>9</v>
      </c>
      <c r="D79" s="1" t="s">
        <v>52</v>
      </c>
      <c r="E79" s="1"/>
      <c r="F79" s="1"/>
      <c r="G79" s="1" t="s">
        <v>43</v>
      </c>
      <c r="H79" s="1">
        <v>3379.3</v>
      </c>
      <c r="K79" s="1"/>
      <c r="L79" s="1"/>
      <c r="M79" s="1"/>
      <c r="N79" s="1"/>
      <c r="O79" s="1"/>
      <c r="P79" s="1"/>
    </row>
    <row r="80" spans="3:16" ht="15">
      <c r="C80" s="1">
        <v>10</v>
      </c>
      <c r="D80" s="1" t="s">
        <v>53</v>
      </c>
      <c r="E80" s="1"/>
      <c r="F80" s="1"/>
      <c r="G80" s="1" t="s">
        <v>43</v>
      </c>
      <c r="H80" s="1"/>
      <c r="K80" s="1"/>
      <c r="L80" s="1"/>
      <c r="M80" s="1"/>
      <c r="N80" s="1"/>
      <c r="O80" s="1"/>
      <c r="P80" s="1"/>
    </row>
    <row r="81" ht="15">
      <c r="E81" t="s">
        <v>54</v>
      </c>
    </row>
    <row r="82" ht="15">
      <c r="E82" t="s">
        <v>55</v>
      </c>
    </row>
    <row r="83" spans="3:8" ht="15">
      <c r="C83" s="1"/>
      <c r="D83" s="1"/>
      <c r="E83" s="1">
        <v>331.65</v>
      </c>
      <c r="F83" s="1"/>
      <c r="G83" s="1">
        <v>129.75</v>
      </c>
      <c r="H83" s="1">
        <v>201.9</v>
      </c>
    </row>
    <row r="84" spans="3:8" ht="15">
      <c r="C84" s="1" t="s">
        <v>75</v>
      </c>
      <c r="D84" s="1">
        <v>201.9</v>
      </c>
      <c r="E84" s="1">
        <v>331.65</v>
      </c>
      <c r="F84" s="1"/>
      <c r="G84" s="1">
        <v>378.37</v>
      </c>
      <c r="H84" s="1">
        <v>155.18</v>
      </c>
    </row>
    <row r="85" spans="3:8" ht="15">
      <c r="C85" s="1" t="s">
        <v>77</v>
      </c>
      <c r="D85" s="1">
        <v>155.18</v>
      </c>
      <c r="E85" s="1">
        <v>331.65</v>
      </c>
      <c r="F85" s="1"/>
      <c r="G85" s="1">
        <v>236.54</v>
      </c>
      <c r="H85" s="1">
        <v>250.29</v>
      </c>
    </row>
    <row r="86" spans="3:8" ht="15">
      <c r="C86" s="1" t="s">
        <v>78</v>
      </c>
      <c r="D86" s="1">
        <v>250.29</v>
      </c>
      <c r="E86" s="1">
        <v>331.65</v>
      </c>
      <c r="F86" s="1"/>
      <c r="G86" s="1">
        <v>380.3</v>
      </c>
      <c r="H86" s="1">
        <v>201.64</v>
      </c>
    </row>
    <row r="87" ht="15">
      <c r="G87">
        <f>SUM(G83:G86)</f>
        <v>1124.96</v>
      </c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</sheetPr>
  <dimension ref="A1:W90"/>
  <sheetViews>
    <sheetView view="pageBreakPreview" zoomScale="80" zoomScaleSheetLayoutView="80" zoomScalePageLayoutView="0" workbookViewId="0" topLeftCell="A50">
      <selection activeCell="O36" sqref="O36"/>
    </sheetView>
  </sheetViews>
  <sheetFormatPr defaultColWidth="9.140625" defaultRowHeight="15" outlineLevelCol="1"/>
  <cols>
    <col min="1" max="1" width="9.00390625" style="155" customWidth="1"/>
    <col min="2" max="2" width="12.140625" style="62" customWidth="1"/>
    <col min="3" max="3" width="11.140625" style="62" customWidth="1"/>
    <col min="4" max="4" width="10.57421875" style="62" customWidth="1"/>
    <col min="5" max="5" width="10.28125" style="62" customWidth="1"/>
    <col min="6" max="6" width="6.28125" style="62" customWidth="1"/>
    <col min="7" max="8" width="13.28125" style="62" customWidth="1"/>
    <col min="9" max="9" width="12.57421875" style="62" customWidth="1"/>
    <col min="10" max="10" width="14.00390625" style="62" customWidth="1"/>
    <col min="11" max="11" width="18.421875" style="62" customWidth="1"/>
    <col min="12" max="12" width="13.421875" style="62" hidden="1" customWidth="1" outlineLevel="1"/>
    <col min="13" max="13" width="9.7109375" style="62" hidden="1" customWidth="1" outlineLevel="1"/>
    <col min="14" max="14" width="10.00390625" style="62" hidden="1" customWidth="1" outlineLevel="1"/>
    <col min="15" max="15" width="11.421875" style="62" hidden="1" customWidth="1" outlineLevel="1"/>
    <col min="16" max="16" width="10.00390625" style="62" hidden="1" customWidth="1" outlineLevel="1"/>
    <col min="17" max="17" width="9.140625" style="62" customWidth="1" collapsed="1"/>
    <col min="18" max="18" width="9.140625" style="62" customWidth="1"/>
    <col min="19" max="19" width="9.421875" style="62" bestFit="1" customWidth="1"/>
    <col min="20" max="20" width="11.28125" style="62" bestFit="1" customWidth="1"/>
    <col min="21" max="21" width="10.00390625" style="62" bestFit="1" customWidth="1"/>
    <col min="22" max="22" width="9.28125" style="62" bestFit="1" customWidth="1"/>
    <col min="23" max="25" width="9.140625" style="62" customWidth="1"/>
    <col min="26" max="26" width="12.8515625" style="62" customWidth="1"/>
    <col min="27" max="27" width="10.7109375" style="62" customWidth="1"/>
    <col min="28" max="16384" width="9.140625" style="62" customWidth="1"/>
  </cols>
  <sheetData>
    <row r="1" spans="1:11" ht="12.75" customHeight="1" hidden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8.75" hidden="1">
      <c r="A2" s="61"/>
      <c r="B2" s="63" t="s">
        <v>56</v>
      </c>
      <c r="C2" s="63"/>
      <c r="D2" s="63" t="s">
        <v>187</v>
      </c>
      <c r="E2" s="63"/>
      <c r="F2" s="63" t="s">
        <v>0</v>
      </c>
      <c r="G2" s="63"/>
      <c r="H2" s="63"/>
      <c r="I2" s="61"/>
      <c r="J2" s="61"/>
      <c r="K2" s="61"/>
    </row>
    <row r="3" spans="1:11" ht="18.75" hidden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.5" customHeight="1" hidden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18.75" hidden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8.75" hidden="1">
      <c r="A6" s="61"/>
      <c r="B6" s="64"/>
      <c r="C6" s="65" t="s">
        <v>1</v>
      </c>
      <c r="D6" s="65" t="s">
        <v>2</v>
      </c>
      <c r="E6" s="65"/>
      <c r="F6" s="65" t="s">
        <v>3</v>
      </c>
      <c r="G6" s="65" t="s">
        <v>4</v>
      </c>
      <c r="H6" s="65" t="s">
        <v>5</v>
      </c>
      <c r="I6" s="65" t="s">
        <v>6</v>
      </c>
      <c r="J6" s="65"/>
      <c r="K6" s="66"/>
    </row>
    <row r="7" spans="1:11" ht="18.75" hidden="1">
      <c r="A7" s="61"/>
      <c r="B7" s="64"/>
      <c r="C7" s="65" t="s">
        <v>7</v>
      </c>
      <c r="D7" s="65"/>
      <c r="E7" s="65"/>
      <c r="F7" s="65"/>
      <c r="G7" s="65" t="s">
        <v>8</v>
      </c>
      <c r="H7" s="65" t="s">
        <v>9</v>
      </c>
      <c r="I7" s="65" t="s">
        <v>10</v>
      </c>
      <c r="J7" s="65"/>
      <c r="K7" s="66"/>
    </row>
    <row r="8" spans="1:11" ht="18.75" hidden="1">
      <c r="A8" s="61"/>
      <c r="B8" s="64" t="s">
        <v>96</v>
      </c>
      <c r="C8" s="67">
        <v>48.28</v>
      </c>
      <c r="D8" s="67">
        <v>0</v>
      </c>
      <c r="E8" s="67"/>
      <c r="F8" s="68"/>
      <c r="G8" s="64"/>
      <c r="H8" s="67">
        <v>0</v>
      </c>
      <c r="I8" s="68">
        <v>48.28</v>
      </c>
      <c r="J8" s="64"/>
      <c r="K8" s="69"/>
    </row>
    <row r="9" spans="1:11" ht="18.75" hidden="1">
      <c r="A9" s="61"/>
      <c r="B9" s="64" t="s">
        <v>12</v>
      </c>
      <c r="C9" s="67">
        <v>4790.06</v>
      </c>
      <c r="D9" s="67">
        <v>3707.55</v>
      </c>
      <c r="E9" s="67"/>
      <c r="F9" s="68">
        <v>2795.32</v>
      </c>
      <c r="G9" s="64"/>
      <c r="H9" s="67">
        <v>2795.32</v>
      </c>
      <c r="I9" s="68">
        <v>5702.29</v>
      </c>
      <c r="J9" s="64"/>
      <c r="K9" s="69"/>
    </row>
    <row r="10" spans="1:11" ht="18.75" hidden="1">
      <c r="A10" s="61"/>
      <c r="B10" s="64" t="s">
        <v>13</v>
      </c>
      <c r="C10" s="64"/>
      <c r="D10" s="67">
        <f>SUM(D8:D9)</f>
        <v>3707.55</v>
      </c>
      <c r="E10" s="67"/>
      <c r="F10" s="64"/>
      <c r="G10" s="64"/>
      <c r="H10" s="67">
        <f>SUM(H8:H9)</f>
        <v>2795.32</v>
      </c>
      <c r="I10" s="64"/>
      <c r="J10" s="64"/>
      <c r="K10" s="69"/>
    </row>
    <row r="11" spans="1:11" ht="18.75" hidden="1">
      <c r="A11" s="61"/>
      <c r="B11" s="61" t="s">
        <v>14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ht="7.5" customHeight="1" hidden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8.25" customHeight="1" hidden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</row>
    <row r="14" spans="1:16" ht="18.75" hidden="1">
      <c r="A14" s="61"/>
      <c r="B14" s="70" t="s">
        <v>162</v>
      </c>
      <c r="C14" s="583" t="s">
        <v>180</v>
      </c>
      <c r="D14" s="584"/>
      <c r="E14" s="228"/>
      <c r="F14" s="65"/>
      <c r="G14" s="65"/>
      <c r="H14" s="65"/>
      <c r="I14" s="65" t="s">
        <v>16</v>
      </c>
      <c r="J14" s="69"/>
      <c r="K14" s="69"/>
      <c r="L14" s="72"/>
      <c r="M14" s="72"/>
      <c r="N14" s="72"/>
      <c r="O14" s="72"/>
      <c r="P14" s="72"/>
    </row>
    <row r="15" spans="1:16" ht="14.25" customHeight="1" hidden="1">
      <c r="A15" s="61"/>
      <c r="B15" s="73"/>
      <c r="C15" s="585"/>
      <c r="D15" s="586"/>
      <c r="E15" s="229"/>
      <c r="F15" s="65"/>
      <c r="G15" s="65"/>
      <c r="H15" s="65" t="s">
        <v>181</v>
      </c>
      <c r="I15" s="65"/>
      <c r="J15" s="69"/>
      <c r="K15" s="69"/>
      <c r="L15" s="72"/>
      <c r="M15" s="72"/>
      <c r="N15" s="72"/>
      <c r="O15" s="72"/>
      <c r="P15" s="72"/>
    </row>
    <row r="16" spans="1:16" ht="3.75" customHeight="1" hidden="1">
      <c r="A16" s="61"/>
      <c r="B16" s="75"/>
      <c r="C16" s="64"/>
      <c r="D16" s="64"/>
      <c r="E16" s="64"/>
      <c r="F16" s="64"/>
      <c r="G16" s="64"/>
      <c r="H16" s="64"/>
      <c r="I16" s="64"/>
      <c r="J16" s="69"/>
      <c r="K16" s="69"/>
      <c r="L16" s="72"/>
      <c r="M16" s="72"/>
      <c r="N16" s="72"/>
      <c r="O16" s="72"/>
      <c r="P16" s="72"/>
    </row>
    <row r="17" spans="1:16" ht="13.5" customHeight="1" hidden="1">
      <c r="A17" s="61"/>
      <c r="B17" s="64"/>
      <c r="C17" s="64"/>
      <c r="D17" s="64"/>
      <c r="E17" s="64"/>
      <c r="F17" s="64"/>
      <c r="G17" s="64"/>
      <c r="H17" s="64"/>
      <c r="I17" s="64"/>
      <c r="J17" s="69"/>
      <c r="K17" s="69"/>
      <c r="L17" s="72"/>
      <c r="M17" s="72"/>
      <c r="N17" s="72"/>
      <c r="O17" s="72"/>
      <c r="P17" s="72"/>
    </row>
    <row r="18" spans="1:16" ht="0.75" customHeight="1" hidden="1">
      <c r="A18" s="61"/>
      <c r="B18" s="64"/>
      <c r="C18" s="64"/>
      <c r="D18" s="64"/>
      <c r="E18" s="64"/>
      <c r="F18" s="64"/>
      <c r="G18" s="64"/>
      <c r="H18" s="64"/>
      <c r="I18" s="64"/>
      <c r="J18" s="69"/>
      <c r="K18" s="69"/>
      <c r="L18" s="72"/>
      <c r="M18" s="72"/>
      <c r="N18" s="72"/>
      <c r="O18" s="72"/>
      <c r="P18" s="72"/>
    </row>
    <row r="19" spans="1:16" ht="14.25" customHeight="1" hidden="1" thickBot="1">
      <c r="A19" s="61"/>
      <c r="B19" s="64"/>
      <c r="C19" s="64"/>
      <c r="D19" s="64"/>
      <c r="E19" s="64"/>
      <c r="F19" s="64"/>
      <c r="G19" s="64"/>
      <c r="H19" s="64"/>
      <c r="I19" s="64"/>
      <c r="J19" s="69"/>
      <c r="K19" s="69"/>
      <c r="L19" s="72"/>
      <c r="M19" s="72"/>
      <c r="N19" s="72"/>
      <c r="O19" s="72"/>
      <c r="P19" s="72"/>
    </row>
    <row r="20" spans="1:16" ht="0.75" customHeight="1" hidden="1">
      <c r="A20" s="61"/>
      <c r="B20" s="64"/>
      <c r="C20" s="64"/>
      <c r="D20" s="64"/>
      <c r="E20" s="64"/>
      <c r="F20" s="64"/>
      <c r="G20" s="64"/>
      <c r="H20" s="64"/>
      <c r="I20" s="64"/>
      <c r="J20" s="69"/>
      <c r="K20" s="69"/>
      <c r="L20" s="72"/>
      <c r="M20" s="72"/>
      <c r="N20" s="72"/>
      <c r="O20" s="72"/>
      <c r="P20" s="72"/>
    </row>
    <row r="21" spans="1:16" ht="19.5" hidden="1" thickBot="1">
      <c r="A21" s="61"/>
      <c r="B21" s="64"/>
      <c r="C21" s="64"/>
      <c r="D21" s="64"/>
      <c r="E21" s="64"/>
      <c r="F21" s="64"/>
      <c r="G21" s="76" t="s">
        <v>130</v>
      </c>
      <c r="H21" s="77" t="s">
        <v>131</v>
      </c>
      <c r="I21" s="64"/>
      <c r="J21" s="69"/>
      <c r="K21" s="69"/>
      <c r="L21" s="72"/>
      <c r="M21" s="72"/>
      <c r="N21" s="72"/>
      <c r="O21" s="72"/>
      <c r="P21" s="72"/>
    </row>
    <row r="22" spans="1:16" ht="18.75" hidden="1">
      <c r="A22" s="61"/>
      <c r="B22" s="78" t="s">
        <v>121</v>
      </c>
      <c r="C22" s="78"/>
      <c r="D22" s="78"/>
      <c r="E22" s="78"/>
      <c r="F22" s="67"/>
      <c r="G22" s="64">
        <v>347.8</v>
      </c>
      <c r="H22" s="64">
        <v>7.55</v>
      </c>
      <c r="I22" s="68">
        <f>G22*H22</f>
        <v>2625.89</v>
      </c>
      <c r="J22" s="69"/>
      <c r="K22" s="69"/>
      <c r="L22" s="72"/>
      <c r="M22" s="72"/>
      <c r="N22" s="72"/>
      <c r="O22" s="72"/>
      <c r="P22" s="72"/>
    </row>
    <row r="23" spans="1:16" ht="18.75" hidden="1">
      <c r="A23" s="61"/>
      <c r="B23" s="78" t="s">
        <v>122</v>
      </c>
      <c r="C23" s="78"/>
      <c r="D23" s="78"/>
      <c r="E23" s="78"/>
      <c r="F23" s="64"/>
      <c r="G23" s="64"/>
      <c r="H23" s="64"/>
      <c r="I23" s="64"/>
      <c r="J23" s="69"/>
      <c r="K23" s="69"/>
      <c r="L23" s="72"/>
      <c r="M23" s="72"/>
      <c r="N23" s="72"/>
      <c r="O23" s="72"/>
      <c r="P23" s="72"/>
    </row>
    <row r="24" spans="1:16" ht="2.25" customHeight="1" hidden="1">
      <c r="A24" s="61"/>
      <c r="B24" s="78" t="s">
        <v>123</v>
      </c>
      <c r="C24" s="78" t="s">
        <v>124</v>
      </c>
      <c r="D24" s="78"/>
      <c r="E24" s="78"/>
      <c r="F24" s="64"/>
      <c r="G24" s="64"/>
      <c r="H24" s="64"/>
      <c r="I24" s="64"/>
      <c r="J24" s="69"/>
      <c r="K24" s="69"/>
      <c r="L24" s="72"/>
      <c r="M24" s="72"/>
      <c r="N24" s="72"/>
      <c r="O24" s="72"/>
      <c r="P24" s="72"/>
    </row>
    <row r="25" spans="1:16" ht="14.25" customHeight="1" hidden="1">
      <c r="A25" s="61"/>
      <c r="B25" s="78" t="s">
        <v>125</v>
      </c>
      <c r="C25" s="78"/>
      <c r="D25" s="78"/>
      <c r="E25" s="78"/>
      <c r="F25" s="64"/>
      <c r="G25" s="64"/>
      <c r="H25" s="64"/>
      <c r="I25" s="64"/>
      <c r="J25" s="69"/>
      <c r="K25" s="69"/>
      <c r="L25" s="72"/>
      <c r="M25" s="72"/>
      <c r="N25" s="72"/>
      <c r="O25" s="72"/>
      <c r="P25" s="72"/>
    </row>
    <row r="26" spans="1:16" ht="18.75" hidden="1">
      <c r="A26" s="61"/>
      <c r="B26" s="64"/>
      <c r="C26" s="64"/>
      <c r="D26" s="64"/>
      <c r="E26" s="64"/>
      <c r="F26" s="64"/>
      <c r="G26" s="64"/>
      <c r="H26" s="64"/>
      <c r="I26" s="64"/>
      <c r="J26" s="69"/>
      <c r="K26" s="69"/>
      <c r="L26" s="72"/>
      <c r="M26" s="72"/>
      <c r="N26" s="72"/>
      <c r="O26" s="72"/>
      <c r="P26" s="72"/>
    </row>
    <row r="27" spans="1:16" ht="0.75" customHeight="1" hidden="1">
      <c r="A27" s="61"/>
      <c r="B27" s="64"/>
      <c r="C27" s="64"/>
      <c r="D27" s="64"/>
      <c r="E27" s="64"/>
      <c r="F27" s="64"/>
      <c r="G27" s="64"/>
      <c r="H27" s="64"/>
      <c r="I27" s="64"/>
      <c r="J27" s="69"/>
      <c r="K27" s="69"/>
      <c r="L27" s="72"/>
      <c r="M27" s="72"/>
      <c r="N27" s="72"/>
      <c r="O27" s="72"/>
      <c r="P27" s="72"/>
    </row>
    <row r="28" spans="1:16" ht="3.75" customHeight="1" hidden="1">
      <c r="A28" s="61"/>
      <c r="B28" s="64"/>
      <c r="C28" s="64"/>
      <c r="D28" s="64"/>
      <c r="E28" s="64"/>
      <c r="F28" s="64"/>
      <c r="G28" s="64"/>
      <c r="H28" s="64"/>
      <c r="I28" s="64"/>
      <c r="J28" s="69"/>
      <c r="K28" s="69"/>
      <c r="L28" s="72"/>
      <c r="M28" s="72"/>
      <c r="N28" s="72"/>
      <c r="O28" s="72"/>
      <c r="P28" s="72"/>
    </row>
    <row r="29" spans="1:16" ht="18.75" hidden="1">
      <c r="A29" s="61"/>
      <c r="B29" s="64"/>
      <c r="C29" s="64"/>
      <c r="D29" s="64"/>
      <c r="E29" s="64"/>
      <c r="F29" s="64"/>
      <c r="G29" s="64"/>
      <c r="H29" s="64"/>
      <c r="I29" s="64"/>
      <c r="J29" s="69"/>
      <c r="K29" s="69"/>
      <c r="L29" s="72"/>
      <c r="M29" s="72"/>
      <c r="N29" s="72"/>
      <c r="O29" s="72"/>
      <c r="P29" s="72"/>
    </row>
    <row r="30" spans="1:16" ht="0.75" customHeight="1" hidden="1">
      <c r="A30" s="61"/>
      <c r="B30" s="64"/>
      <c r="C30" s="64"/>
      <c r="D30" s="64"/>
      <c r="E30" s="64"/>
      <c r="F30" s="64"/>
      <c r="G30" s="64"/>
      <c r="H30" s="64"/>
      <c r="I30" s="64"/>
      <c r="J30" s="69"/>
      <c r="K30" s="69"/>
      <c r="L30" s="72"/>
      <c r="M30" s="72"/>
      <c r="N30" s="72"/>
      <c r="O30" s="72"/>
      <c r="P30" s="72"/>
    </row>
    <row r="31" spans="1:16" ht="18.75" hidden="1">
      <c r="A31" s="61"/>
      <c r="B31" s="64"/>
      <c r="C31" s="64"/>
      <c r="D31" s="64"/>
      <c r="E31" s="64"/>
      <c r="F31" s="64"/>
      <c r="G31" s="64"/>
      <c r="H31" s="64"/>
      <c r="I31" s="64"/>
      <c r="J31" s="69"/>
      <c r="K31" s="69"/>
      <c r="L31" s="72"/>
      <c r="M31" s="72"/>
      <c r="N31" s="72"/>
      <c r="O31" s="72"/>
      <c r="P31" s="72"/>
    </row>
    <row r="32" spans="1:16" ht="18.75" hidden="1">
      <c r="A32" s="61"/>
      <c r="B32" s="64"/>
      <c r="C32" s="64"/>
      <c r="D32" s="64"/>
      <c r="E32" s="64"/>
      <c r="F32" s="64"/>
      <c r="G32" s="64"/>
      <c r="H32" s="64"/>
      <c r="I32" s="64"/>
      <c r="J32" s="69"/>
      <c r="K32" s="69"/>
      <c r="L32" s="72"/>
      <c r="M32" s="72"/>
      <c r="N32" s="72"/>
      <c r="O32" s="72"/>
      <c r="P32" s="72"/>
    </row>
    <row r="33" spans="1:16" ht="18.75" hidden="1">
      <c r="A33" s="61"/>
      <c r="B33" s="64"/>
      <c r="C33" s="64"/>
      <c r="D33" s="64"/>
      <c r="E33" s="64"/>
      <c r="F33" s="64"/>
      <c r="G33" s="65"/>
      <c r="H33" s="65"/>
      <c r="I33" s="79"/>
      <c r="J33" s="69"/>
      <c r="K33" s="69"/>
      <c r="L33" s="72"/>
      <c r="M33" s="72"/>
      <c r="N33" s="72"/>
      <c r="O33" s="72"/>
      <c r="P33" s="72"/>
    </row>
    <row r="34" spans="1:16" ht="18.75" hidden="1">
      <c r="A34" s="61"/>
      <c r="B34" s="64"/>
      <c r="C34" s="64"/>
      <c r="D34" s="64"/>
      <c r="E34" s="64"/>
      <c r="F34" s="64"/>
      <c r="G34" s="64"/>
      <c r="H34" s="64" t="s">
        <v>24</v>
      </c>
      <c r="I34" s="80">
        <f>SUM(I17:I33)</f>
        <v>2625.89</v>
      </c>
      <c r="J34" s="69"/>
      <c r="K34" s="69"/>
      <c r="L34" s="72"/>
      <c r="M34" s="72"/>
      <c r="N34" s="72"/>
      <c r="O34" s="72"/>
      <c r="P34" s="72"/>
    </row>
    <row r="35" spans="1:11" ht="15">
      <c r="A35" s="587" t="s">
        <v>199</v>
      </c>
      <c r="B35" s="587"/>
      <c r="C35" s="587"/>
      <c r="D35" s="587"/>
      <c r="E35" s="587"/>
      <c r="F35" s="587"/>
      <c r="G35" s="587"/>
      <c r="H35" s="587"/>
      <c r="I35" s="587"/>
      <c r="J35" s="587"/>
      <c r="K35" s="587"/>
    </row>
    <row r="36" spans="1:11" ht="15">
      <c r="A36" s="587"/>
      <c r="B36" s="587"/>
      <c r="C36" s="587"/>
      <c r="D36" s="587"/>
      <c r="E36" s="587"/>
      <c r="F36" s="587"/>
      <c r="G36" s="587"/>
      <c r="H36" s="587"/>
      <c r="I36" s="587"/>
      <c r="J36" s="587"/>
      <c r="K36" s="587"/>
    </row>
    <row r="37" spans="1:11" ht="18.75" hidden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</row>
    <row r="38" spans="1:11" ht="18.75" hidden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</row>
    <row r="39" spans="1:11" ht="18.75">
      <c r="A39" s="81"/>
      <c r="B39" s="82"/>
      <c r="C39" s="82"/>
      <c r="D39" s="82"/>
      <c r="E39" s="82"/>
      <c r="F39" s="82"/>
      <c r="G39" s="82"/>
      <c r="H39" s="81"/>
      <c r="I39" s="81"/>
      <c r="J39" s="61"/>
      <c r="K39" s="61"/>
    </row>
    <row r="40" spans="1:23" ht="18.75">
      <c r="A40" s="81"/>
      <c r="B40" s="83" t="s">
        <v>200</v>
      </c>
      <c r="C40" s="82"/>
      <c r="D40" s="82"/>
      <c r="E40" s="82"/>
      <c r="F40" s="82"/>
      <c r="G40" s="81"/>
      <c r="H40" s="82"/>
      <c r="I40" s="81"/>
      <c r="J40" s="61"/>
      <c r="K40" s="61"/>
      <c r="R40" s="172" t="s">
        <v>256</v>
      </c>
      <c r="S40" s="173" t="s">
        <v>252</v>
      </c>
      <c r="T40" s="173" t="s">
        <v>268</v>
      </c>
      <c r="U40" s="173" t="s">
        <v>9</v>
      </c>
      <c r="V40" s="173" t="s">
        <v>253</v>
      </c>
      <c r="W40" s="173" t="s">
        <v>254</v>
      </c>
    </row>
    <row r="41" spans="1:23" ht="18.75">
      <c r="A41" s="81"/>
      <c r="B41" s="82" t="s">
        <v>201</v>
      </c>
      <c r="C41" s="81" t="s">
        <v>202</v>
      </c>
      <c r="D41" s="81"/>
      <c r="E41" s="81"/>
      <c r="F41" s="82"/>
      <c r="G41" s="81"/>
      <c r="H41" s="82"/>
      <c r="I41" s="81"/>
      <c r="J41" s="61"/>
      <c r="K41" s="61"/>
      <c r="R41" s="174" t="s">
        <v>255</v>
      </c>
      <c r="S41" s="107">
        <v>917.06</v>
      </c>
      <c r="T41" s="107">
        <v>466.35</v>
      </c>
      <c r="U41" s="107">
        <v>463.39</v>
      </c>
      <c r="V41" s="107">
        <v>920.0199999999999</v>
      </c>
      <c r="W41" s="107">
        <v>0</v>
      </c>
    </row>
    <row r="42" spans="1:23" ht="18.75" customHeight="1">
      <c r="A42" s="81"/>
      <c r="B42" s="82" t="s">
        <v>203</v>
      </c>
      <c r="C42" s="84">
        <v>348.5</v>
      </c>
      <c r="D42" s="81" t="s">
        <v>204</v>
      </c>
      <c r="E42" s="81"/>
      <c r="F42" s="82"/>
      <c r="G42" s="81"/>
      <c r="H42" s="82"/>
      <c r="I42" s="81"/>
      <c r="J42" s="61"/>
      <c r="K42" s="61"/>
      <c r="R42" s="174" t="s">
        <v>257</v>
      </c>
      <c r="S42" s="152">
        <v>920.0199999999999</v>
      </c>
      <c r="T42" s="152">
        <v>466.35</v>
      </c>
      <c r="U42" s="152">
        <v>350.87</v>
      </c>
      <c r="V42" s="152">
        <v>1035.5</v>
      </c>
      <c r="W42" s="152">
        <v>0</v>
      </c>
    </row>
    <row r="43" spans="1:23" ht="18" customHeight="1">
      <c r="A43" s="81"/>
      <c r="B43" s="82" t="s">
        <v>205</v>
      </c>
      <c r="C43" s="85" t="s">
        <v>275</v>
      </c>
      <c r="D43" s="81" t="s">
        <v>251</v>
      </c>
      <c r="E43" s="81"/>
      <c r="F43" s="81"/>
      <c r="G43" s="82"/>
      <c r="H43" s="82"/>
      <c r="I43" s="81"/>
      <c r="J43" s="61"/>
      <c r="K43" s="61"/>
      <c r="R43" s="174" t="s">
        <v>258</v>
      </c>
      <c r="S43" s="152">
        <v>1035.5</v>
      </c>
      <c r="T43" s="152">
        <v>466.35</v>
      </c>
      <c r="U43" s="152">
        <v>351.02</v>
      </c>
      <c r="V43" s="152">
        <v>1150.83</v>
      </c>
      <c r="W43" s="154"/>
    </row>
    <row r="44" spans="1:23" ht="69.75" customHeight="1">
      <c r="A44" s="81"/>
      <c r="B44" s="82"/>
      <c r="C44" s="85"/>
      <c r="D44" s="81"/>
      <c r="E44" s="81"/>
      <c r="F44" s="81"/>
      <c r="G44" s="82"/>
      <c r="H44" s="82"/>
      <c r="I44" s="81"/>
      <c r="J44" s="61"/>
      <c r="K44" s="61"/>
      <c r="R44" s="174" t="s">
        <v>259</v>
      </c>
      <c r="S44" s="152">
        <v>1150.83</v>
      </c>
      <c r="T44" s="219">
        <v>466.35</v>
      </c>
      <c r="U44" s="219">
        <v>584.4000000000001</v>
      </c>
      <c r="V44" s="152">
        <v>1032.7799999999997</v>
      </c>
      <c r="W44" s="175"/>
    </row>
    <row r="45" spans="1:23" s="92" customFormat="1" ht="63" customHeight="1">
      <c r="A45" s="234"/>
      <c r="B45" s="87"/>
      <c r="C45" s="88"/>
      <c r="D45" s="234"/>
      <c r="E45" s="234"/>
      <c r="F45" s="234"/>
      <c r="G45" s="89" t="s">
        <v>208</v>
      </c>
      <c r="H45" s="90" t="s">
        <v>2</v>
      </c>
      <c r="I45" s="90" t="s">
        <v>3</v>
      </c>
      <c r="J45" s="91" t="s">
        <v>209</v>
      </c>
      <c r="K45" s="91" t="s">
        <v>210</v>
      </c>
      <c r="R45" s="174" t="s">
        <v>260</v>
      </c>
      <c r="S45" s="152">
        <v>1032.7799999999997</v>
      </c>
      <c r="T45" s="152">
        <v>466.35</v>
      </c>
      <c r="U45" s="152">
        <v>409.32</v>
      </c>
      <c r="V45" s="152">
        <v>1089.8099999999997</v>
      </c>
      <c r="W45" s="154"/>
    </row>
    <row r="46" spans="1:23" ht="12" customHeight="1">
      <c r="A46" s="81"/>
      <c r="B46" s="82"/>
      <c r="C46" s="85"/>
      <c r="D46" s="81"/>
      <c r="E46" s="81"/>
      <c r="F46" s="81"/>
      <c r="G46" s="93" t="s">
        <v>43</v>
      </c>
      <c r="H46" s="93" t="s">
        <v>43</v>
      </c>
      <c r="I46" s="93" t="s">
        <v>43</v>
      </c>
      <c r="J46" s="64"/>
      <c r="K46" s="64"/>
      <c r="M46" s="95" t="s">
        <v>212</v>
      </c>
      <c r="N46" s="94" t="s">
        <v>211</v>
      </c>
      <c r="O46" s="96" t="s">
        <v>249</v>
      </c>
      <c r="P46" s="96" t="s">
        <v>213</v>
      </c>
      <c r="R46" s="174" t="s">
        <v>261</v>
      </c>
      <c r="S46" s="152">
        <v>1089.8099999999997</v>
      </c>
      <c r="T46" s="152">
        <v>466.35</v>
      </c>
      <c r="U46" s="152">
        <v>351.05</v>
      </c>
      <c r="V46" s="152">
        <v>1205.11</v>
      </c>
      <c r="W46" s="154"/>
    </row>
    <row r="47" spans="1:23" ht="33" customHeight="1">
      <c r="A47" s="81"/>
      <c r="B47" s="588" t="s">
        <v>214</v>
      </c>
      <c r="C47" s="588"/>
      <c r="D47" s="588"/>
      <c r="E47" s="588"/>
      <c r="F47" s="588"/>
      <c r="G47" s="97">
        <f>G49+G50</f>
        <v>12.58</v>
      </c>
      <c r="H47" s="98">
        <f>ROUND(G47*C42,2)</f>
        <v>4384.13</v>
      </c>
      <c r="I47" s="98">
        <f>M47+N47</f>
        <v>4391.6</v>
      </c>
      <c r="J47" s="99">
        <f>J49+J50</f>
        <v>2512.6850000000004</v>
      </c>
      <c r="K47" s="99">
        <f>K49+K50</f>
        <v>1878.915</v>
      </c>
      <c r="M47" s="244">
        <v>4391.6</v>
      </c>
      <c r="N47" s="244">
        <v>0</v>
      </c>
      <c r="O47" s="245">
        <v>466.35</v>
      </c>
      <c r="P47" s="244">
        <v>467.27</v>
      </c>
      <c r="R47" s="174" t="s">
        <v>262</v>
      </c>
      <c r="S47" s="152">
        <f>V46</f>
        <v>1205.11</v>
      </c>
      <c r="T47" s="152">
        <f>H53</f>
        <v>466.35</v>
      </c>
      <c r="U47" s="152">
        <f>I53</f>
        <v>467.27</v>
      </c>
      <c r="V47" s="152">
        <f aca="true" t="shared" si="0" ref="V47:V52">S47+T47-U47</f>
        <v>1204.19</v>
      </c>
      <c r="W47" s="154"/>
    </row>
    <row r="48" spans="1:23" ht="18" customHeight="1">
      <c r="A48" s="81"/>
      <c r="B48" s="589" t="s">
        <v>215</v>
      </c>
      <c r="C48" s="590"/>
      <c r="D48" s="590"/>
      <c r="E48" s="590"/>
      <c r="F48" s="591"/>
      <c r="G48" s="97"/>
      <c r="H48" s="99"/>
      <c r="I48" s="99"/>
      <c r="J48" s="64"/>
      <c r="K48" s="64"/>
      <c r="R48" s="174" t="s">
        <v>263</v>
      </c>
      <c r="S48" s="152"/>
      <c r="T48" s="154"/>
      <c r="U48" s="154"/>
      <c r="V48" s="152">
        <f t="shared" si="0"/>
        <v>0</v>
      </c>
      <c r="W48" s="154"/>
    </row>
    <row r="49" spans="1:23" ht="18" customHeight="1">
      <c r="A49" s="81"/>
      <c r="B49" s="592" t="s">
        <v>12</v>
      </c>
      <c r="C49" s="592"/>
      <c r="D49" s="592"/>
      <c r="E49" s="592"/>
      <c r="F49" s="592"/>
      <c r="G49" s="97">
        <f>G58</f>
        <v>7.21</v>
      </c>
      <c r="H49" s="99">
        <f>ROUND(G49*C42,2)</f>
        <v>2512.69</v>
      </c>
      <c r="I49" s="99">
        <f>H49</f>
        <v>2512.69</v>
      </c>
      <c r="J49" s="99">
        <f>H58</f>
        <v>2512.6850000000004</v>
      </c>
      <c r="K49" s="99">
        <f>I49-J49</f>
        <v>0.004999999999654392</v>
      </c>
      <c r="R49" s="174" t="s">
        <v>264</v>
      </c>
      <c r="S49" s="152"/>
      <c r="T49" s="154"/>
      <c r="U49" s="154"/>
      <c r="V49" s="152">
        <f t="shared" si="0"/>
        <v>0</v>
      </c>
      <c r="W49" s="154"/>
    </row>
    <row r="50" spans="1:23" ht="18" customHeight="1">
      <c r="A50" s="81"/>
      <c r="B50" s="592" t="s">
        <v>46</v>
      </c>
      <c r="C50" s="592"/>
      <c r="D50" s="592"/>
      <c r="E50" s="592"/>
      <c r="F50" s="592"/>
      <c r="G50" s="97">
        <v>5.37</v>
      </c>
      <c r="H50" s="99">
        <f>ROUND(G50*C42,2)</f>
        <v>1871.45</v>
      </c>
      <c r="I50" s="99">
        <f>I47-I49</f>
        <v>1878.9100000000003</v>
      </c>
      <c r="J50" s="99">
        <f>H65</f>
        <v>0</v>
      </c>
      <c r="K50" s="99">
        <f>I50-J50</f>
        <v>1878.9100000000003</v>
      </c>
      <c r="R50" s="174" t="s">
        <v>265</v>
      </c>
      <c r="S50" s="152"/>
      <c r="T50" s="154"/>
      <c r="U50" s="154"/>
      <c r="V50" s="152">
        <f t="shared" si="0"/>
        <v>0</v>
      </c>
      <c r="W50" s="154"/>
    </row>
    <row r="51" spans="1:23" ht="27" customHeight="1">
      <c r="A51" s="81"/>
      <c r="B51" s="61"/>
      <c r="C51" s="61"/>
      <c r="D51" s="61"/>
      <c r="E51" s="61"/>
      <c r="F51" s="61"/>
      <c r="G51" s="61"/>
      <c r="H51" s="61"/>
      <c r="I51" s="61"/>
      <c r="J51" s="61"/>
      <c r="K51" s="164"/>
      <c r="R51" s="174" t="s">
        <v>266</v>
      </c>
      <c r="S51" s="152"/>
      <c r="T51" s="154"/>
      <c r="U51" s="154"/>
      <c r="V51" s="152">
        <f t="shared" si="0"/>
        <v>0</v>
      </c>
      <c r="W51" s="154"/>
    </row>
    <row r="52" spans="1:23" ht="18.75">
      <c r="A52" s="81"/>
      <c r="B52" s="61"/>
      <c r="C52" s="61"/>
      <c r="D52" s="61"/>
      <c r="E52" s="61"/>
      <c r="F52" s="61"/>
      <c r="G52" s="163" t="s">
        <v>243</v>
      </c>
      <c r="H52" s="163" t="s">
        <v>2</v>
      </c>
      <c r="I52" s="163" t="s">
        <v>3</v>
      </c>
      <c r="J52" s="163" t="s">
        <v>244</v>
      </c>
      <c r="K52" s="163" t="s">
        <v>245</v>
      </c>
      <c r="R52" s="174" t="s">
        <v>267</v>
      </c>
      <c r="S52" s="152"/>
      <c r="T52" s="154"/>
      <c r="U52" s="154"/>
      <c r="V52" s="152">
        <f t="shared" si="0"/>
        <v>0</v>
      </c>
      <c r="W52" s="154"/>
    </row>
    <row r="53" spans="1:23" ht="18" customHeight="1">
      <c r="A53" s="61"/>
      <c r="B53" s="577" t="s">
        <v>242</v>
      </c>
      <c r="C53" s="577"/>
      <c r="D53" s="577"/>
      <c r="E53" s="577"/>
      <c r="F53" s="593"/>
      <c r="G53" s="107">
        <f>'06 14 г'!J53</f>
        <v>1205.11</v>
      </c>
      <c r="H53" s="107">
        <f>O47</f>
        <v>466.35</v>
      </c>
      <c r="I53" s="107">
        <f>P47</f>
        <v>467.27</v>
      </c>
      <c r="J53" s="107">
        <f>H53+G53-I53</f>
        <v>1204.19</v>
      </c>
      <c r="K53" s="107">
        <v>0</v>
      </c>
      <c r="R53" s="176" t="s">
        <v>269</v>
      </c>
      <c r="S53" s="177">
        <f>SUM(S41:S52)</f>
        <v>7351.109999999999</v>
      </c>
      <c r="T53" s="177">
        <f>SUM(T41:T52)</f>
        <v>3264.45</v>
      </c>
      <c r="U53" s="177">
        <f>SUM(U41:U52)</f>
        <v>2977.32</v>
      </c>
      <c r="V53" s="177">
        <f>SUM(V41:V52)</f>
        <v>7638.239999999998</v>
      </c>
      <c r="W53" s="177">
        <f>SUM(W41:W52)</f>
        <v>0</v>
      </c>
    </row>
    <row r="54" spans="1:11" ht="18" customHeight="1">
      <c r="A54" s="61"/>
      <c r="B54" s="82"/>
      <c r="C54" s="208" t="s">
        <v>272</v>
      </c>
      <c r="D54" s="209"/>
      <c r="E54" s="209" t="s">
        <v>43</v>
      </c>
      <c r="F54" s="81"/>
      <c r="G54" s="82"/>
      <c r="H54" s="82"/>
      <c r="I54" s="81"/>
      <c r="J54" s="61"/>
      <c r="K54" s="61"/>
    </row>
    <row r="55" spans="1:11" ht="18.75">
      <c r="A55" s="81"/>
      <c r="B55" s="104"/>
      <c r="C55" s="105"/>
      <c r="D55" s="106"/>
      <c r="E55" s="106"/>
      <c r="F55" s="106"/>
      <c r="G55" s="107" t="s">
        <v>208</v>
      </c>
      <c r="H55" s="107" t="s">
        <v>217</v>
      </c>
      <c r="I55" s="81"/>
      <c r="J55" s="61"/>
      <c r="K55" s="61"/>
    </row>
    <row r="56" spans="1:9" s="114" customFormat="1" ht="11.25" customHeight="1">
      <c r="A56" s="108"/>
      <c r="B56" s="109"/>
      <c r="C56" s="110"/>
      <c r="D56" s="111"/>
      <c r="E56" s="111"/>
      <c r="F56" s="111"/>
      <c r="G56" s="112" t="s">
        <v>43</v>
      </c>
      <c r="H56" s="112" t="s">
        <v>43</v>
      </c>
      <c r="I56" s="113"/>
    </row>
    <row r="57" spans="1:11" ht="47.25" customHeight="1">
      <c r="A57" s="115" t="s">
        <v>218</v>
      </c>
      <c r="B57" s="594" t="s">
        <v>241</v>
      </c>
      <c r="C57" s="595"/>
      <c r="D57" s="595"/>
      <c r="E57" s="595"/>
      <c r="F57" s="595"/>
      <c r="G57" s="116"/>
      <c r="H57" s="117">
        <f>H58+H65</f>
        <v>2512.6850000000004</v>
      </c>
      <c r="I57" s="81"/>
      <c r="J57" s="61"/>
      <c r="K57" s="61"/>
    </row>
    <row r="58" spans="1:11" ht="33.75" customHeight="1">
      <c r="A58" s="118" t="s">
        <v>220</v>
      </c>
      <c r="B58" s="558" t="s">
        <v>221</v>
      </c>
      <c r="C58" s="559"/>
      <c r="D58" s="559"/>
      <c r="E58" s="559"/>
      <c r="F58" s="560"/>
      <c r="G58" s="233">
        <f>G59+G60+G62+G64</f>
        <v>7.21</v>
      </c>
      <c r="H58" s="232">
        <f>H59+H60+H62+H64</f>
        <v>2512.6850000000004</v>
      </c>
      <c r="I58" s="81"/>
      <c r="J58" s="61"/>
      <c r="K58" s="121"/>
    </row>
    <row r="59" spans="1:11" ht="42.75" customHeight="1">
      <c r="A59" s="230" t="s">
        <v>222</v>
      </c>
      <c r="B59" s="580" t="s">
        <v>223</v>
      </c>
      <c r="C59" s="581"/>
      <c r="D59" s="581"/>
      <c r="E59" s="581"/>
      <c r="F59" s="582"/>
      <c r="G59" s="231">
        <v>1.34</v>
      </c>
      <c r="H59" s="232">
        <f>ROUND(G59*C42,2)</f>
        <v>466.99</v>
      </c>
      <c r="I59" s="81"/>
      <c r="J59" s="61"/>
      <c r="K59" s="121"/>
    </row>
    <row r="60" spans="1:11" ht="15" customHeight="1">
      <c r="A60" s="570" t="s">
        <v>224</v>
      </c>
      <c r="B60" s="571" t="s">
        <v>225</v>
      </c>
      <c r="C60" s="572"/>
      <c r="D60" s="572"/>
      <c r="E60" s="572"/>
      <c r="F60" s="573"/>
      <c r="G60" s="568">
        <v>2.02</v>
      </c>
      <c r="H60" s="569">
        <f>ROUND(G60*C42,2)</f>
        <v>703.97</v>
      </c>
      <c r="I60" s="81"/>
      <c r="J60" s="61"/>
      <c r="K60" s="61"/>
    </row>
    <row r="61" spans="1:11" ht="39.75" customHeight="1">
      <c r="A61" s="570"/>
      <c r="B61" s="574"/>
      <c r="C61" s="575"/>
      <c r="D61" s="575"/>
      <c r="E61" s="575"/>
      <c r="F61" s="576"/>
      <c r="G61" s="568"/>
      <c r="H61" s="569"/>
      <c r="I61" s="81"/>
      <c r="J61" s="61"/>
      <c r="K61" s="61"/>
    </row>
    <row r="62" spans="1:11" ht="21" customHeight="1">
      <c r="A62" s="570" t="s">
        <v>226</v>
      </c>
      <c r="B62" s="571" t="s">
        <v>227</v>
      </c>
      <c r="C62" s="572"/>
      <c r="D62" s="572"/>
      <c r="E62" s="572"/>
      <c r="F62" s="573"/>
      <c r="G62" s="568">
        <v>1.31</v>
      </c>
      <c r="H62" s="569">
        <f>G62*C42</f>
        <v>456.535</v>
      </c>
      <c r="I62" s="81"/>
      <c r="J62" s="61"/>
      <c r="K62" s="61"/>
    </row>
    <row r="63" spans="1:11" ht="15" customHeight="1">
      <c r="A63" s="570"/>
      <c r="B63" s="574"/>
      <c r="C63" s="575"/>
      <c r="D63" s="575"/>
      <c r="E63" s="575"/>
      <c r="F63" s="576"/>
      <c r="G63" s="568"/>
      <c r="H63" s="569"/>
      <c r="I63" s="81"/>
      <c r="J63" s="61"/>
      <c r="K63" s="61"/>
    </row>
    <row r="64" spans="1:12" ht="18.75" customHeight="1">
      <c r="A64" s="230" t="s">
        <v>228</v>
      </c>
      <c r="B64" s="555" t="s">
        <v>229</v>
      </c>
      <c r="C64" s="556"/>
      <c r="D64" s="556"/>
      <c r="E64" s="556"/>
      <c r="F64" s="557"/>
      <c r="G64" s="107">
        <v>2.54</v>
      </c>
      <c r="H64" s="127">
        <f>ROUND(G64*C42,2)</f>
        <v>885.19</v>
      </c>
      <c r="I64" s="81"/>
      <c r="J64" s="61"/>
      <c r="K64" s="61"/>
      <c r="L64" s="128"/>
    </row>
    <row r="65" spans="1:12" ht="18.75" customHeight="1">
      <c r="A65" s="129" t="s">
        <v>230</v>
      </c>
      <c r="B65" s="558" t="s">
        <v>231</v>
      </c>
      <c r="C65" s="559"/>
      <c r="D65" s="559"/>
      <c r="E65" s="559"/>
      <c r="F65" s="560"/>
      <c r="G65" s="98"/>
      <c r="H65" s="98">
        <f>H67+H68</f>
        <v>0</v>
      </c>
      <c r="I65" s="81"/>
      <c r="J65" s="61"/>
      <c r="K65" s="61"/>
      <c r="L65" s="128"/>
    </row>
    <row r="66" spans="1:11" ht="32.25" customHeight="1">
      <c r="A66" s="130"/>
      <c r="B66" s="561" t="s">
        <v>247</v>
      </c>
      <c r="C66" s="562"/>
      <c r="D66" s="562"/>
      <c r="E66" s="562"/>
      <c r="F66" s="563"/>
      <c r="G66" s="132"/>
      <c r="H66" s="133"/>
      <c r="I66" s="81"/>
      <c r="J66" s="61"/>
      <c r="K66" s="61"/>
    </row>
    <row r="67" spans="1:11" ht="18.75">
      <c r="A67" s="130"/>
      <c r="B67" s="564" t="s">
        <v>240</v>
      </c>
      <c r="C67" s="565"/>
      <c r="D67" s="565"/>
      <c r="E67" s="565"/>
      <c r="F67" s="566"/>
      <c r="G67" s="134"/>
      <c r="H67" s="135">
        <v>0</v>
      </c>
      <c r="I67" s="81"/>
      <c r="J67" s="61"/>
      <c r="K67" s="61"/>
    </row>
    <row r="68" spans="1:11" ht="18.75" customHeight="1">
      <c r="A68" s="130"/>
      <c r="B68" s="564" t="s">
        <v>240</v>
      </c>
      <c r="C68" s="565"/>
      <c r="D68" s="565"/>
      <c r="E68" s="565"/>
      <c r="F68" s="566"/>
      <c r="G68" s="127"/>
      <c r="H68" s="136"/>
      <c r="I68" s="81"/>
      <c r="J68" s="61"/>
      <c r="K68" s="61"/>
    </row>
    <row r="69" spans="1:11" ht="18.75">
      <c r="A69" s="130"/>
      <c r="B69" s="137"/>
      <c r="C69" s="138"/>
      <c r="D69" s="138"/>
      <c r="E69" s="138"/>
      <c r="F69" s="138"/>
      <c r="G69" s="103"/>
      <c r="H69" s="103"/>
      <c r="I69" s="81"/>
      <c r="J69" s="61"/>
      <c r="K69" s="61"/>
    </row>
    <row r="70" spans="1:11" ht="18.75">
      <c r="A70" s="130"/>
      <c r="B70" s="137"/>
      <c r="C70" s="138"/>
      <c r="D70" s="138"/>
      <c r="E70" s="138"/>
      <c r="F70" s="138"/>
      <c r="G70" s="139"/>
      <c r="H70" s="81"/>
      <c r="I70" s="81"/>
      <c r="J70" s="61"/>
      <c r="K70" s="61"/>
    </row>
    <row r="71" spans="1:11" ht="18.75">
      <c r="A71" s="130"/>
      <c r="K71" s="61"/>
    </row>
    <row r="72" spans="1:12" ht="18.75">
      <c r="A72" s="130"/>
      <c r="K72" s="61"/>
      <c r="L72" s="62">
        <v>4513</v>
      </c>
    </row>
    <row r="73" spans="1:13" s="72" customFormat="1" ht="18.75">
      <c r="A73" s="130"/>
      <c r="K73" s="69"/>
      <c r="L73" s="142" t="s">
        <v>236</v>
      </c>
      <c r="M73" s="142" t="s">
        <v>237</v>
      </c>
    </row>
    <row r="74" spans="1:13" s="72" customFormat="1" ht="18.75">
      <c r="A74" s="130"/>
      <c r="K74" s="69"/>
      <c r="L74" s="143">
        <f>G80</f>
        <v>7828.543999999999</v>
      </c>
      <c r="M74" s="143">
        <f>I80</f>
        <v>12198.73</v>
      </c>
    </row>
    <row r="75" spans="1:11" ht="18.75">
      <c r="A75" s="82"/>
      <c r="B75" s="546"/>
      <c r="C75" s="547"/>
      <c r="D75" s="547"/>
      <c r="E75" s="547"/>
      <c r="F75" s="547"/>
      <c r="G75" s="145"/>
      <c r="H75" s="130"/>
      <c r="I75" s="81"/>
      <c r="J75" s="61"/>
      <c r="K75" s="61"/>
    </row>
    <row r="76" spans="1:11" ht="18.75">
      <c r="A76" s="81"/>
      <c r="B76" s="81"/>
      <c r="C76" s="81"/>
      <c r="D76" s="81"/>
      <c r="E76" s="81"/>
      <c r="F76" s="81"/>
      <c r="G76" s="84"/>
      <c r="H76" s="103"/>
      <c r="I76" s="81"/>
      <c r="J76" s="61"/>
      <c r="K76" s="61"/>
    </row>
    <row r="77" spans="1:16" ht="18.75">
      <c r="A77" s="81"/>
      <c r="B77" s="140"/>
      <c r="C77" s="141"/>
      <c r="D77" s="141"/>
      <c r="E77" s="141"/>
      <c r="F77" s="141"/>
      <c r="G77" s="567" t="s">
        <v>46</v>
      </c>
      <c r="H77" s="552"/>
      <c r="I77" s="551" t="s">
        <v>216</v>
      </c>
      <c r="J77" s="552"/>
      <c r="K77" s="61"/>
      <c r="M77" s="596"/>
      <c r="N77" s="597"/>
      <c r="O77" s="597"/>
      <c r="P77" s="597"/>
    </row>
    <row r="78" spans="1:16" ht="18.75">
      <c r="A78" s="81"/>
      <c r="B78" s="140"/>
      <c r="C78" s="141"/>
      <c r="D78" s="141"/>
      <c r="E78" s="141"/>
      <c r="F78" s="141"/>
      <c r="G78" s="553" t="s">
        <v>43</v>
      </c>
      <c r="H78" s="554"/>
      <c r="I78" s="553" t="s">
        <v>43</v>
      </c>
      <c r="J78" s="554"/>
      <c r="K78" s="61"/>
      <c r="M78" s="188"/>
      <c r="N78" s="189"/>
      <c r="O78" s="188"/>
      <c r="P78" s="190"/>
    </row>
    <row r="79" spans="1:16" ht="18.75">
      <c r="A79" s="81"/>
      <c r="B79" s="540" t="s">
        <v>235</v>
      </c>
      <c r="C79" s="541"/>
      <c r="D79" s="541"/>
      <c r="E79" s="541"/>
      <c r="F79" s="542"/>
      <c r="G79" s="543">
        <f>'06 14 г'!G80:H80</f>
        <v>5949.628999999998</v>
      </c>
      <c r="H79" s="544"/>
      <c r="I79" s="543">
        <f>'06 14 г'!I80:J80</f>
        <v>11731.46</v>
      </c>
      <c r="J79" s="544"/>
      <c r="K79" s="61"/>
      <c r="M79" s="191"/>
      <c r="N79" s="192"/>
      <c r="O79" s="192"/>
      <c r="P79" s="192"/>
    </row>
    <row r="80" spans="1:16" ht="18.75">
      <c r="A80" s="81"/>
      <c r="B80" s="540" t="s">
        <v>238</v>
      </c>
      <c r="C80" s="541"/>
      <c r="D80" s="541"/>
      <c r="E80" s="541"/>
      <c r="F80" s="542"/>
      <c r="G80" s="543">
        <f>G79+I47-H57</f>
        <v>7828.543999999999</v>
      </c>
      <c r="H80" s="544"/>
      <c r="I80" s="545">
        <f>I79+I53+D54</f>
        <v>12198.73</v>
      </c>
      <c r="J80" s="544"/>
      <c r="K80" s="61"/>
      <c r="M80" s="191"/>
      <c r="N80" s="192"/>
      <c r="O80" s="192"/>
      <c r="P80" s="192"/>
    </row>
    <row r="81" spans="1:16" ht="18.75">
      <c r="A81" s="81"/>
      <c r="B81" s="61"/>
      <c r="C81" s="61"/>
      <c r="D81" s="61"/>
      <c r="E81" s="61"/>
      <c r="F81" s="61"/>
      <c r="G81" s="81"/>
      <c r="H81" s="81"/>
      <c r="I81" s="81"/>
      <c r="J81" s="61"/>
      <c r="K81" s="61"/>
      <c r="M81" s="191"/>
      <c r="N81" s="192"/>
      <c r="O81" s="192"/>
      <c r="P81" s="192"/>
    </row>
    <row r="82" spans="1:16" ht="18" customHeight="1">
      <c r="A82" s="61"/>
      <c r="B82" s="61"/>
      <c r="C82" s="61"/>
      <c r="D82" s="61"/>
      <c r="E82" s="61"/>
      <c r="F82" s="61"/>
      <c r="G82" s="81"/>
      <c r="H82" s="81"/>
      <c r="I82" s="81"/>
      <c r="J82" s="61"/>
      <c r="K82" s="61"/>
      <c r="M82" s="191"/>
      <c r="N82" s="192"/>
      <c r="O82" s="192"/>
      <c r="P82" s="192"/>
    </row>
    <row r="83" spans="1:16" ht="18.75" hidden="1">
      <c r="A83" s="81"/>
      <c r="B83" s="61"/>
      <c r="C83" s="61"/>
      <c r="D83" s="61"/>
      <c r="E83" s="61"/>
      <c r="F83" s="61"/>
      <c r="G83" s="81"/>
      <c r="H83" s="81"/>
      <c r="I83" s="81"/>
      <c r="J83" s="61"/>
      <c r="K83" s="61"/>
      <c r="M83" s="186" t="s">
        <v>183</v>
      </c>
      <c r="N83" s="187">
        <v>407.15</v>
      </c>
      <c r="O83" s="187">
        <v>391.95</v>
      </c>
      <c r="P83" s="187">
        <v>535.55</v>
      </c>
    </row>
    <row r="84" spans="1:16" ht="18.75" hidden="1">
      <c r="A84" s="81"/>
      <c r="B84" s="61"/>
      <c r="C84" s="61"/>
      <c r="D84" s="61"/>
      <c r="E84" s="61"/>
      <c r="F84" s="61"/>
      <c r="G84" s="81"/>
      <c r="H84" s="81"/>
      <c r="I84" s="81"/>
      <c r="J84" s="61"/>
      <c r="K84" s="61"/>
      <c r="M84" s="151" t="s">
        <v>186</v>
      </c>
      <c r="N84" s="152">
        <v>535.55</v>
      </c>
      <c r="O84" s="152">
        <v>391.95</v>
      </c>
      <c r="P84" s="152">
        <v>663.91</v>
      </c>
    </row>
    <row r="85" spans="1:16" ht="18.75" hidden="1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M85" s="153" t="s">
        <v>189</v>
      </c>
      <c r="N85" s="152">
        <f>P84</f>
        <v>663.91</v>
      </c>
      <c r="O85" s="154">
        <v>391.95</v>
      </c>
      <c r="P85" s="152" t="e">
        <f>N85+O85-#REF!</f>
        <v>#REF!</v>
      </c>
    </row>
    <row r="86" spans="1:11" ht="18.75" hidden="1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</row>
    <row r="87" spans="1:11" ht="18.75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</row>
    <row r="88" spans="1:11" ht="18.75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</row>
    <row r="89" spans="1:11" ht="18.75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</row>
    <row r="90" spans="1:8" s="61" customFormat="1" ht="18.75">
      <c r="A90" s="61" t="s">
        <v>55</v>
      </c>
      <c r="H90" s="61" t="s">
        <v>54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35">
    <mergeCell ref="B80:F80"/>
    <mergeCell ref="G80:H80"/>
    <mergeCell ref="I80:J80"/>
    <mergeCell ref="G77:H77"/>
    <mergeCell ref="I77:J77"/>
    <mergeCell ref="M77:P77"/>
    <mergeCell ref="G78:H78"/>
    <mergeCell ref="I78:J78"/>
    <mergeCell ref="B79:F79"/>
    <mergeCell ref="G79:H79"/>
    <mergeCell ref="I79:J79"/>
    <mergeCell ref="B64:F64"/>
    <mergeCell ref="B65:F65"/>
    <mergeCell ref="B66:F66"/>
    <mergeCell ref="B67:F67"/>
    <mergeCell ref="B68:F68"/>
    <mergeCell ref="B75:F75"/>
    <mergeCell ref="G60:G61"/>
    <mergeCell ref="H60:H61"/>
    <mergeCell ref="A62:A63"/>
    <mergeCell ref="B62:F63"/>
    <mergeCell ref="G62:G63"/>
    <mergeCell ref="H62:H63"/>
    <mergeCell ref="B53:F53"/>
    <mergeCell ref="B57:F57"/>
    <mergeCell ref="B58:F58"/>
    <mergeCell ref="B59:F59"/>
    <mergeCell ref="A60:A61"/>
    <mergeCell ref="B60:F61"/>
    <mergeCell ref="C14:D15"/>
    <mergeCell ref="A35:K36"/>
    <mergeCell ref="B47:F47"/>
    <mergeCell ref="B48:F48"/>
    <mergeCell ref="B49:F49"/>
    <mergeCell ref="B50:F50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71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92D050"/>
  </sheetPr>
  <dimension ref="A1:W90"/>
  <sheetViews>
    <sheetView view="pageBreakPreview" zoomScale="80" zoomScaleSheetLayoutView="80" zoomScalePageLayoutView="0" workbookViewId="0" topLeftCell="A54">
      <selection activeCell="O36" sqref="O36"/>
    </sheetView>
  </sheetViews>
  <sheetFormatPr defaultColWidth="9.140625" defaultRowHeight="15" outlineLevelCol="1"/>
  <cols>
    <col min="1" max="1" width="9.00390625" style="155" customWidth="1"/>
    <col min="2" max="2" width="12.140625" style="62" customWidth="1"/>
    <col min="3" max="3" width="11.140625" style="62" customWidth="1"/>
    <col min="4" max="4" width="10.57421875" style="62" customWidth="1"/>
    <col min="5" max="5" width="10.28125" style="62" customWidth="1"/>
    <col min="6" max="6" width="6.28125" style="62" customWidth="1"/>
    <col min="7" max="8" width="13.28125" style="62" customWidth="1"/>
    <col min="9" max="9" width="12.57421875" style="62" customWidth="1"/>
    <col min="10" max="10" width="14.00390625" style="62" customWidth="1"/>
    <col min="11" max="11" width="18.421875" style="62" customWidth="1"/>
    <col min="12" max="12" width="13.421875" style="62" hidden="1" customWidth="1" outlineLevel="1"/>
    <col min="13" max="13" width="9.7109375" style="62" hidden="1" customWidth="1" outlineLevel="1"/>
    <col min="14" max="14" width="10.00390625" style="62" hidden="1" customWidth="1" outlineLevel="1"/>
    <col min="15" max="15" width="11.421875" style="62" hidden="1" customWidth="1" outlineLevel="1"/>
    <col min="16" max="16" width="10.00390625" style="62" hidden="1" customWidth="1" outlineLevel="1"/>
    <col min="17" max="17" width="9.140625" style="62" customWidth="1" collapsed="1"/>
    <col min="18" max="18" width="9.140625" style="62" customWidth="1"/>
    <col min="19" max="19" width="9.421875" style="62" bestFit="1" customWidth="1"/>
    <col min="20" max="20" width="11.28125" style="62" bestFit="1" customWidth="1"/>
    <col min="21" max="21" width="10.00390625" style="62" bestFit="1" customWidth="1"/>
    <col min="22" max="22" width="9.28125" style="62" bestFit="1" customWidth="1"/>
    <col min="23" max="25" width="9.140625" style="62" customWidth="1"/>
    <col min="26" max="26" width="12.8515625" style="62" customWidth="1"/>
    <col min="27" max="27" width="10.7109375" style="62" customWidth="1"/>
    <col min="28" max="16384" width="9.140625" style="62" customWidth="1"/>
  </cols>
  <sheetData>
    <row r="1" spans="1:11" ht="12.75" customHeight="1" hidden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8.75" hidden="1">
      <c r="A2" s="61"/>
      <c r="B2" s="63" t="s">
        <v>56</v>
      </c>
      <c r="C2" s="63"/>
      <c r="D2" s="63" t="s">
        <v>187</v>
      </c>
      <c r="E2" s="63"/>
      <c r="F2" s="63" t="s">
        <v>0</v>
      </c>
      <c r="G2" s="63"/>
      <c r="H2" s="63"/>
      <c r="I2" s="61"/>
      <c r="J2" s="61"/>
      <c r="K2" s="61"/>
    </row>
    <row r="3" spans="1:11" ht="18.75" hidden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.5" customHeight="1" hidden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18.75" hidden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8.75" hidden="1">
      <c r="A6" s="61"/>
      <c r="B6" s="64"/>
      <c r="C6" s="65" t="s">
        <v>1</v>
      </c>
      <c r="D6" s="65" t="s">
        <v>2</v>
      </c>
      <c r="E6" s="65"/>
      <c r="F6" s="65" t="s">
        <v>3</v>
      </c>
      <c r="G6" s="65" t="s">
        <v>4</v>
      </c>
      <c r="H6" s="65" t="s">
        <v>5</v>
      </c>
      <c r="I6" s="65" t="s">
        <v>6</v>
      </c>
      <c r="J6" s="65"/>
      <c r="K6" s="66"/>
    </row>
    <row r="7" spans="1:11" ht="18.75" hidden="1">
      <c r="A7" s="61"/>
      <c r="B7" s="64"/>
      <c r="C7" s="65" t="s">
        <v>7</v>
      </c>
      <c r="D7" s="65"/>
      <c r="E7" s="65"/>
      <c r="F7" s="65"/>
      <c r="G7" s="65" t="s">
        <v>8</v>
      </c>
      <c r="H7" s="65" t="s">
        <v>9</v>
      </c>
      <c r="I7" s="65" t="s">
        <v>10</v>
      </c>
      <c r="J7" s="65"/>
      <c r="K7" s="66"/>
    </row>
    <row r="8" spans="1:11" ht="18.75" hidden="1">
      <c r="A8" s="61"/>
      <c r="B8" s="64" t="s">
        <v>96</v>
      </c>
      <c r="C8" s="67">
        <v>48.28</v>
      </c>
      <c r="D8" s="67">
        <v>0</v>
      </c>
      <c r="E8" s="67"/>
      <c r="F8" s="68"/>
      <c r="G8" s="64"/>
      <c r="H8" s="67">
        <v>0</v>
      </c>
      <c r="I8" s="68">
        <v>48.28</v>
      </c>
      <c r="J8" s="64"/>
      <c r="K8" s="69"/>
    </row>
    <row r="9" spans="1:11" ht="18.75" hidden="1">
      <c r="A9" s="61"/>
      <c r="B9" s="64" t="s">
        <v>12</v>
      </c>
      <c r="C9" s="67">
        <v>4790.06</v>
      </c>
      <c r="D9" s="67">
        <v>3707.55</v>
      </c>
      <c r="E9" s="67"/>
      <c r="F9" s="68">
        <v>2795.32</v>
      </c>
      <c r="G9" s="64"/>
      <c r="H9" s="67">
        <v>2795.32</v>
      </c>
      <c r="I9" s="68">
        <v>5702.29</v>
      </c>
      <c r="J9" s="64"/>
      <c r="K9" s="69"/>
    </row>
    <row r="10" spans="1:11" ht="18.75" hidden="1">
      <c r="A10" s="61"/>
      <c r="B10" s="64" t="s">
        <v>13</v>
      </c>
      <c r="C10" s="64"/>
      <c r="D10" s="67">
        <f>SUM(D8:D9)</f>
        <v>3707.55</v>
      </c>
      <c r="E10" s="67"/>
      <c r="F10" s="64"/>
      <c r="G10" s="64"/>
      <c r="H10" s="67">
        <f>SUM(H8:H9)</f>
        <v>2795.32</v>
      </c>
      <c r="I10" s="64"/>
      <c r="J10" s="64"/>
      <c r="K10" s="69"/>
    </row>
    <row r="11" spans="1:11" ht="18.75" hidden="1">
      <c r="A11" s="61"/>
      <c r="B11" s="61" t="s">
        <v>14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ht="7.5" customHeight="1" hidden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8.25" customHeight="1" hidden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</row>
    <row r="14" spans="1:16" ht="18.75" hidden="1">
      <c r="A14" s="61"/>
      <c r="B14" s="70" t="s">
        <v>162</v>
      </c>
      <c r="C14" s="583" t="s">
        <v>180</v>
      </c>
      <c r="D14" s="584"/>
      <c r="E14" s="237"/>
      <c r="F14" s="65"/>
      <c r="G14" s="65"/>
      <c r="H14" s="65"/>
      <c r="I14" s="65" t="s">
        <v>16</v>
      </c>
      <c r="J14" s="69"/>
      <c r="K14" s="69"/>
      <c r="L14" s="72"/>
      <c r="M14" s="72"/>
      <c r="N14" s="72"/>
      <c r="O14" s="72"/>
      <c r="P14" s="72"/>
    </row>
    <row r="15" spans="1:16" ht="14.25" customHeight="1" hidden="1">
      <c r="A15" s="61"/>
      <c r="B15" s="73"/>
      <c r="C15" s="585"/>
      <c r="D15" s="586"/>
      <c r="E15" s="238"/>
      <c r="F15" s="65"/>
      <c r="G15" s="65"/>
      <c r="H15" s="65" t="s">
        <v>181</v>
      </c>
      <c r="I15" s="65"/>
      <c r="J15" s="69"/>
      <c r="K15" s="69"/>
      <c r="L15" s="72"/>
      <c r="M15" s="72"/>
      <c r="N15" s="72"/>
      <c r="O15" s="72"/>
      <c r="P15" s="72"/>
    </row>
    <row r="16" spans="1:16" ht="3.75" customHeight="1" hidden="1">
      <c r="A16" s="61"/>
      <c r="B16" s="75"/>
      <c r="C16" s="64"/>
      <c r="D16" s="64"/>
      <c r="E16" s="64"/>
      <c r="F16" s="64"/>
      <c r="G16" s="64"/>
      <c r="H16" s="64"/>
      <c r="I16" s="64"/>
      <c r="J16" s="69"/>
      <c r="K16" s="69"/>
      <c r="L16" s="72"/>
      <c r="M16" s="72"/>
      <c r="N16" s="72"/>
      <c r="O16" s="72"/>
      <c r="P16" s="72"/>
    </row>
    <row r="17" spans="1:16" ht="13.5" customHeight="1" hidden="1">
      <c r="A17" s="61"/>
      <c r="B17" s="64"/>
      <c r="C17" s="64"/>
      <c r="D17" s="64"/>
      <c r="E17" s="64"/>
      <c r="F17" s="64"/>
      <c r="G17" s="64"/>
      <c r="H17" s="64"/>
      <c r="I17" s="64"/>
      <c r="J17" s="69"/>
      <c r="K17" s="69"/>
      <c r="L17" s="72"/>
      <c r="M17" s="72"/>
      <c r="N17" s="72"/>
      <c r="O17" s="72"/>
      <c r="P17" s="72"/>
    </row>
    <row r="18" spans="1:16" ht="0.75" customHeight="1" hidden="1">
      <c r="A18" s="61"/>
      <c r="B18" s="64"/>
      <c r="C18" s="64"/>
      <c r="D18" s="64"/>
      <c r="E18" s="64"/>
      <c r="F18" s="64"/>
      <c r="G18" s="64"/>
      <c r="H18" s="64"/>
      <c r="I18" s="64"/>
      <c r="J18" s="69"/>
      <c r="K18" s="69"/>
      <c r="L18" s="72"/>
      <c r="M18" s="72"/>
      <c r="N18" s="72"/>
      <c r="O18" s="72"/>
      <c r="P18" s="72"/>
    </row>
    <row r="19" spans="1:16" ht="14.25" customHeight="1" hidden="1" thickBot="1">
      <c r="A19" s="61"/>
      <c r="B19" s="64"/>
      <c r="C19" s="64"/>
      <c r="D19" s="64"/>
      <c r="E19" s="64"/>
      <c r="F19" s="64"/>
      <c r="G19" s="64"/>
      <c r="H19" s="64"/>
      <c r="I19" s="64"/>
      <c r="J19" s="69"/>
      <c r="K19" s="69"/>
      <c r="L19" s="72"/>
      <c r="M19" s="72"/>
      <c r="N19" s="72"/>
      <c r="O19" s="72"/>
      <c r="P19" s="72"/>
    </row>
    <row r="20" spans="1:16" ht="0.75" customHeight="1" hidden="1">
      <c r="A20" s="61"/>
      <c r="B20" s="64"/>
      <c r="C20" s="64"/>
      <c r="D20" s="64"/>
      <c r="E20" s="64"/>
      <c r="F20" s="64"/>
      <c r="G20" s="64"/>
      <c r="H20" s="64"/>
      <c r="I20" s="64"/>
      <c r="J20" s="69"/>
      <c r="K20" s="69"/>
      <c r="L20" s="72"/>
      <c r="M20" s="72"/>
      <c r="N20" s="72"/>
      <c r="O20" s="72"/>
      <c r="P20" s="72"/>
    </row>
    <row r="21" spans="1:16" ht="19.5" hidden="1" thickBot="1">
      <c r="A21" s="61"/>
      <c r="B21" s="64"/>
      <c r="C21" s="64"/>
      <c r="D21" s="64"/>
      <c r="E21" s="64"/>
      <c r="F21" s="64"/>
      <c r="G21" s="76" t="s">
        <v>130</v>
      </c>
      <c r="H21" s="77" t="s">
        <v>131</v>
      </c>
      <c r="I21" s="64"/>
      <c r="J21" s="69"/>
      <c r="K21" s="69"/>
      <c r="L21" s="72"/>
      <c r="M21" s="72"/>
      <c r="N21" s="72"/>
      <c r="O21" s="72"/>
      <c r="P21" s="72"/>
    </row>
    <row r="22" spans="1:16" ht="18.75" hidden="1">
      <c r="A22" s="61"/>
      <c r="B22" s="78" t="s">
        <v>121</v>
      </c>
      <c r="C22" s="78"/>
      <c r="D22" s="78"/>
      <c r="E22" s="78"/>
      <c r="F22" s="67"/>
      <c r="G22" s="64">
        <v>347.8</v>
      </c>
      <c r="H22" s="64">
        <v>7.55</v>
      </c>
      <c r="I22" s="68">
        <f>G22*H22</f>
        <v>2625.89</v>
      </c>
      <c r="J22" s="69"/>
      <c r="K22" s="69"/>
      <c r="L22" s="72"/>
      <c r="M22" s="72"/>
      <c r="N22" s="72"/>
      <c r="O22" s="72"/>
      <c r="P22" s="72"/>
    </row>
    <row r="23" spans="1:16" ht="18.75" hidden="1">
      <c r="A23" s="61"/>
      <c r="B23" s="78" t="s">
        <v>122</v>
      </c>
      <c r="C23" s="78"/>
      <c r="D23" s="78"/>
      <c r="E23" s="78"/>
      <c r="F23" s="64"/>
      <c r="G23" s="64"/>
      <c r="H23" s="64"/>
      <c r="I23" s="64"/>
      <c r="J23" s="69"/>
      <c r="K23" s="69"/>
      <c r="L23" s="72"/>
      <c r="M23" s="72"/>
      <c r="N23" s="72"/>
      <c r="O23" s="72"/>
      <c r="P23" s="72"/>
    </row>
    <row r="24" spans="1:16" ht="2.25" customHeight="1" hidden="1">
      <c r="A24" s="61"/>
      <c r="B24" s="78" t="s">
        <v>123</v>
      </c>
      <c r="C24" s="78" t="s">
        <v>124</v>
      </c>
      <c r="D24" s="78"/>
      <c r="E24" s="78"/>
      <c r="F24" s="64"/>
      <c r="G24" s="64"/>
      <c r="H24" s="64"/>
      <c r="I24" s="64"/>
      <c r="J24" s="69"/>
      <c r="K24" s="69"/>
      <c r="L24" s="72"/>
      <c r="M24" s="72"/>
      <c r="N24" s="72"/>
      <c r="O24" s="72"/>
      <c r="P24" s="72"/>
    </row>
    <row r="25" spans="1:16" ht="14.25" customHeight="1" hidden="1">
      <c r="A25" s="61"/>
      <c r="B25" s="78" t="s">
        <v>125</v>
      </c>
      <c r="C25" s="78"/>
      <c r="D25" s="78"/>
      <c r="E25" s="78"/>
      <c r="F25" s="64"/>
      <c r="G25" s="64"/>
      <c r="H25" s="64"/>
      <c r="I25" s="64"/>
      <c r="J25" s="69"/>
      <c r="K25" s="69"/>
      <c r="L25" s="72"/>
      <c r="M25" s="72"/>
      <c r="N25" s="72"/>
      <c r="O25" s="72"/>
      <c r="P25" s="72"/>
    </row>
    <row r="26" spans="1:16" ht="18.75" hidden="1">
      <c r="A26" s="61"/>
      <c r="B26" s="64"/>
      <c r="C26" s="64"/>
      <c r="D26" s="64"/>
      <c r="E26" s="64"/>
      <c r="F26" s="64"/>
      <c r="G26" s="64"/>
      <c r="H26" s="64"/>
      <c r="I26" s="64"/>
      <c r="J26" s="69"/>
      <c r="K26" s="69"/>
      <c r="L26" s="72"/>
      <c r="M26" s="72"/>
      <c r="N26" s="72"/>
      <c r="O26" s="72"/>
      <c r="P26" s="72"/>
    </row>
    <row r="27" spans="1:16" ht="0.75" customHeight="1" hidden="1">
      <c r="A27" s="61"/>
      <c r="B27" s="64"/>
      <c r="C27" s="64"/>
      <c r="D27" s="64"/>
      <c r="E27" s="64"/>
      <c r="F27" s="64"/>
      <c r="G27" s="64"/>
      <c r="H27" s="64"/>
      <c r="I27" s="64"/>
      <c r="J27" s="69"/>
      <c r="K27" s="69"/>
      <c r="L27" s="72"/>
      <c r="M27" s="72"/>
      <c r="N27" s="72"/>
      <c r="O27" s="72"/>
      <c r="P27" s="72"/>
    </row>
    <row r="28" spans="1:16" ht="3.75" customHeight="1" hidden="1">
      <c r="A28" s="61"/>
      <c r="B28" s="64"/>
      <c r="C28" s="64"/>
      <c r="D28" s="64"/>
      <c r="E28" s="64"/>
      <c r="F28" s="64"/>
      <c r="G28" s="64"/>
      <c r="H28" s="64"/>
      <c r="I28" s="64"/>
      <c r="J28" s="69"/>
      <c r="K28" s="69"/>
      <c r="L28" s="72"/>
      <c r="M28" s="72"/>
      <c r="N28" s="72"/>
      <c r="O28" s="72"/>
      <c r="P28" s="72"/>
    </row>
    <row r="29" spans="1:16" ht="18.75" hidden="1">
      <c r="A29" s="61"/>
      <c r="B29" s="64"/>
      <c r="C29" s="64"/>
      <c r="D29" s="64"/>
      <c r="E29" s="64"/>
      <c r="F29" s="64"/>
      <c r="G29" s="64"/>
      <c r="H29" s="64"/>
      <c r="I29" s="64"/>
      <c r="J29" s="69"/>
      <c r="K29" s="69"/>
      <c r="L29" s="72"/>
      <c r="M29" s="72"/>
      <c r="N29" s="72"/>
      <c r="O29" s="72"/>
      <c r="P29" s="72"/>
    </row>
    <row r="30" spans="1:16" ht="0.75" customHeight="1" hidden="1">
      <c r="A30" s="61"/>
      <c r="B30" s="64"/>
      <c r="C30" s="64"/>
      <c r="D30" s="64"/>
      <c r="E30" s="64"/>
      <c r="F30" s="64"/>
      <c r="G30" s="64"/>
      <c r="H30" s="64"/>
      <c r="I30" s="64"/>
      <c r="J30" s="69"/>
      <c r="K30" s="69"/>
      <c r="L30" s="72"/>
      <c r="M30" s="72"/>
      <c r="N30" s="72"/>
      <c r="O30" s="72"/>
      <c r="P30" s="72"/>
    </row>
    <row r="31" spans="1:16" ht="18.75" hidden="1">
      <c r="A31" s="61"/>
      <c r="B31" s="64"/>
      <c r="C31" s="64"/>
      <c r="D31" s="64"/>
      <c r="E31" s="64"/>
      <c r="F31" s="64"/>
      <c r="G31" s="64"/>
      <c r="H31" s="64"/>
      <c r="I31" s="64"/>
      <c r="J31" s="69"/>
      <c r="K31" s="69"/>
      <c r="L31" s="72"/>
      <c r="M31" s="72"/>
      <c r="N31" s="72"/>
      <c r="O31" s="72"/>
      <c r="P31" s="72"/>
    </row>
    <row r="32" spans="1:16" ht="18.75" hidden="1">
      <c r="A32" s="61"/>
      <c r="B32" s="64"/>
      <c r="C32" s="64"/>
      <c r="D32" s="64"/>
      <c r="E32" s="64"/>
      <c r="F32" s="64"/>
      <c r="G32" s="64"/>
      <c r="H32" s="64"/>
      <c r="I32" s="64"/>
      <c r="J32" s="69"/>
      <c r="K32" s="69"/>
      <c r="L32" s="72"/>
      <c r="M32" s="72"/>
      <c r="N32" s="72"/>
      <c r="O32" s="72"/>
      <c r="P32" s="72"/>
    </row>
    <row r="33" spans="1:16" ht="18.75" hidden="1">
      <c r="A33" s="61"/>
      <c r="B33" s="64"/>
      <c r="C33" s="64"/>
      <c r="D33" s="64"/>
      <c r="E33" s="64"/>
      <c r="F33" s="64"/>
      <c r="G33" s="65"/>
      <c r="H33" s="65"/>
      <c r="I33" s="79"/>
      <c r="J33" s="69"/>
      <c r="K33" s="69"/>
      <c r="L33" s="72"/>
      <c r="M33" s="72"/>
      <c r="N33" s="72"/>
      <c r="O33" s="72"/>
      <c r="P33" s="72"/>
    </row>
    <row r="34" spans="1:16" ht="18.75" hidden="1">
      <c r="A34" s="61"/>
      <c r="B34" s="64"/>
      <c r="C34" s="64"/>
      <c r="D34" s="64"/>
      <c r="E34" s="64"/>
      <c r="F34" s="64"/>
      <c r="G34" s="64"/>
      <c r="H34" s="64" t="s">
        <v>24</v>
      </c>
      <c r="I34" s="80">
        <f>SUM(I17:I33)</f>
        <v>2625.89</v>
      </c>
      <c r="J34" s="69"/>
      <c r="K34" s="69"/>
      <c r="L34" s="72"/>
      <c r="M34" s="72"/>
      <c r="N34" s="72"/>
      <c r="O34" s="72"/>
      <c r="P34" s="72"/>
    </row>
    <row r="35" spans="1:11" ht="15">
      <c r="A35" s="587" t="s">
        <v>199</v>
      </c>
      <c r="B35" s="587"/>
      <c r="C35" s="587"/>
      <c r="D35" s="587"/>
      <c r="E35" s="587"/>
      <c r="F35" s="587"/>
      <c r="G35" s="587"/>
      <c r="H35" s="587"/>
      <c r="I35" s="587"/>
      <c r="J35" s="587"/>
      <c r="K35" s="587"/>
    </row>
    <row r="36" spans="1:11" ht="15">
      <c r="A36" s="587"/>
      <c r="B36" s="587"/>
      <c r="C36" s="587"/>
      <c r="D36" s="587"/>
      <c r="E36" s="587"/>
      <c r="F36" s="587"/>
      <c r="G36" s="587"/>
      <c r="H36" s="587"/>
      <c r="I36" s="587"/>
      <c r="J36" s="587"/>
      <c r="K36" s="587"/>
    </row>
    <row r="37" spans="1:11" ht="18.75" hidden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</row>
    <row r="38" spans="1:11" ht="18.75" hidden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</row>
    <row r="39" spans="1:11" ht="18.75">
      <c r="A39" s="81"/>
      <c r="B39" s="82"/>
      <c r="C39" s="82"/>
      <c r="D39" s="82"/>
      <c r="E39" s="82"/>
      <c r="F39" s="82"/>
      <c r="G39" s="82"/>
      <c r="H39" s="81"/>
      <c r="I39" s="81"/>
      <c r="J39" s="61"/>
      <c r="K39" s="61"/>
    </row>
    <row r="40" spans="1:23" ht="18.75">
      <c r="A40" s="81"/>
      <c r="B40" s="83" t="s">
        <v>200</v>
      </c>
      <c r="C40" s="82"/>
      <c r="D40" s="82"/>
      <c r="E40" s="82"/>
      <c r="F40" s="82"/>
      <c r="G40" s="81"/>
      <c r="H40" s="82"/>
      <c r="I40" s="81"/>
      <c r="J40" s="61"/>
      <c r="K40" s="61"/>
      <c r="R40" s="172" t="s">
        <v>256</v>
      </c>
      <c r="S40" s="173" t="s">
        <v>252</v>
      </c>
      <c r="T40" s="173" t="s">
        <v>268</v>
      </c>
      <c r="U40" s="173" t="s">
        <v>9</v>
      </c>
      <c r="V40" s="173" t="s">
        <v>253</v>
      </c>
      <c r="W40" s="173" t="s">
        <v>254</v>
      </c>
    </row>
    <row r="41" spans="1:23" ht="18.75">
      <c r="A41" s="81"/>
      <c r="B41" s="82" t="s">
        <v>201</v>
      </c>
      <c r="C41" s="81" t="s">
        <v>202</v>
      </c>
      <c r="D41" s="81"/>
      <c r="E41" s="81"/>
      <c r="F41" s="82"/>
      <c r="G41" s="81"/>
      <c r="H41" s="82"/>
      <c r="I41" s="81"/>
      <c r="J41" s="61"/>
      <c r="K41" s="61"/>
      <c r="R41" s="174" t="s">
        <v>255</v>
      </c>
      <c r="S41" s="107">
        <v>917.06</v>
      </c>
      <c r="T41" s="107">
        <v>466.35</v>
      </c>
      <c r="U41" s="107">
        <v>463.39</v>
      </c>
      <c r="V41" s="107">
        <v>920.0199999999999</v>
      </c>
      <c r="W41" s="107">
        <v>0</v>
      </c>
    </row>
    <row r="42" spans="1:23" ht="18.75" customHeight="1">
      <c r="A42" s="81"/>
      <c r="B42" s="82" t="s">
        <v>203</v>
      </c>
      <c r="C42" s="84">
        <v>348.5</v>
      </c>
      <c r="D42" s="81" t="s">
        <v>204</v>
      </c>
      <c r="E42" s="81"/>
      <c r="F42" s="82"/>
      <c r="G42" s="81"/>
      <c r="H42" s="82"/>
      <c r="I42" s="81"/>
      <c r="J42" s="61"/>
      <c r="K42" s="61"/>
      <c r="R42" s="174" t="s">
        <v>257</v>
      </c>
      <c r="S42" s="152">
        <v>920.0199999999999</v>
      </c>
      <c r="T42" s="152">
        <v>466.35</v>
      </c>
      <c r="U42" s="152">
        <v>350.87</v>
      </c>
      <c r="V42" s="152">
        <v>1035.5</v>
      </c>
      <c r="W42" s="152">
        <v>0</v>
      </c>
    </row>
    <row r="43" spans="1:23" ht="18" customHeight="1">
      <c r="A43" s="81"/>
      <c r="B43" s="82" t="s">
        <v>205</v>
      </c>
      <c r="C43" s="85" t="s">
        <v>276</v>
      </c>
      <c r="D43" s="81" t="s">
        <v>251</v>
      </c>
      <c r="E43" s="81"/>
      <c r="F43" s="81"/>
      <c r="G43" s="82"/>
      <c r="H43" s="82"/>
      <c r="I43" s="81"/>
      <c r="J43" s="61"/>
      <c r="K43" s="61"/>
      <c r="R43" s="174" t="s">
        <v>258</v>
      </c>
      <c r="S43" s="152">
        <v>1035.5</v>
      </c>
      <c r="T43" s="152">
        <v>466.35</v>
      </c>
      <c r="U43" s="152">
        <v>351.02</v>
      </c>
      <c r="V43" s="152">
        <v>1150.83</v>
      </c>
      <c r="W43" s="154"/>
    </row>
    <row r="44" spans="1:23" ht="69.75" customHeight="1">
      <c r="A44" s="81"/>
      <c r="B44" s="82"/>
      <c r="C44" s="85"/>
      <c r="D44" s="81"/>
      <c r="E44" s="81"/>
      <c r="F44" s="81"/>
      <c r="G44" s="82"/>
      <c r="H44" s="82"/>
      <c r="I44" s="81"/>
      <c r="J44" s="61"/>
      <c r="K44" s="61"/>
      <c r="R44" s="174" t="s">
        <v>259</v>
      </c>
      <c r="S44" s="152">
        <v>1150.83</v>
      </c>
      <c r="T44" s="219">
        <v>466.35</v>
      </c>
      <c r="U44" s="219">
        <v>584.4000000000001</v>
      </c>
      <c r="V44" s="152">
        <v>1032.7799999999997</v>
      </c>
      <c r="W44" s="175"/>
    </row>
    <row r="45" spans="1:23" s="92" customFormat="1" ht="63" customHeight="1">
      <c r="A45" s="243"/>
      <c r="B45" s="87"/>
      <c r="C45" s="88"/>
      <c r="D45" s="243"/>
      <c r="E45" s="243"/>
      <c r="F45" s="243"/>
      <c r="G45" s="89" t="s">
        <v>208</v>
      </c>
      <c r="H45" s="90" t="s">
        <v>2</v>
      </c>
      <c r="I45" s="90" t="s">
        <v>3</v>
      </c>
      <c r="J45" s="91" t="s">
        <v>209</v>
      </c>
      <c r="K45" s="91" t="s">
        <v>210</v>
      </c>
      <c r="R45" s="174" t="s">
        <v>260</v>
      </c>
      <c r="S45" s="152">
        <v>1032.7799999999997</v>
      </c>
      <c r="T45" s="152">
        <v>466.35</v>
      </c>
      <c r="U45" s="152">
        <v>409.32</v>
      </c>
      <c r="V45" s="152">
        <v>1089.8099999999997</v>
      </c>
      <c r="W45" s="154"/>
    </row>
    <row r="46" spans="1:23" ht="12" customHeight="1">
      <c r="A46" s="81"/>
      <c r="B46" s="82"/>
      <c r="C46" s="85"/>
      <c r="D46" s="81"/>
      <c r="E46" s="81"/>
      <c r="F46" s="81"/>
      <c r="G46" s="93" t="s">
        <v>43</v>
      </c>
      <c r="H46" s="93" t="s">
        <v>43</v>
      </c>
      <c r="I46" s="93" t="s">
        <v>43</v>
      </c>
      <c r="J46" s="64"/>
      <c r="K46" s="64"/>
      <c r="M46" s="95" t="s">
        <v>212</v>
      </c>
      <c r="N46" s="94" t="s">
        <v>211</v>
      </c>
      <c r="O46" s="96" t="s">
        <v>249</v>
      </c>
      <c r="P46" s="96" t="s">
        <v>213</v>
      </c>
      <c r="R46" s="174" t="s">
        <v>261</v>
      </c>
      <c r="S46" s="152">
        <v>1089.8099999999997</v>
      </c>
      <c r="T46" s="152">
        <v>466.35</v>
      </c>
      <c r="U46" s="152">
        <v>351.05</v>
      </c>
      <c r="V46" s="152">
        <v>1205.11</v>
      </c>
      <c r="W46" s="154"/>
    </row>
    <row r="47" spans="1:23" ht="33" customHeight="1">
      <c r="A47" s="81"/>
      <c r="B47" s="588" t="s">
        <v>214</v>
      </c>
      <c r="C47" s="588"/>
      <c r="D47" s="588"/>
      <c r="E47" s="588"/>
      <c r="F47" s="588"/>
      <c r="G47" s="97">
        <f>G49+G50</f>
        <v>12.58</v>
      </c>
      <c r="H47" s="98">
        <f>ROUND(G47*C42,2)</f>
        <v>4384.13</v>
      </c>
      <c r="I47" s="98">
        <f>M47+N47</f>
        <v>4382.240000000001</v>
      </c>
      <c r="J47" s="99">
        <f>J49+J50</f>
        <v>2512.6850000000004</v>
      </c>
      <c r="K47" s="99">
        <f>K49+K50</f>
        <v>1869.5550000000003</v>
      </c>
      <c r="M47" s="253">
        <v>4382.240000000001</v>
      </c>
      <c r="N47" s="253">
        <v>0</v>
      </c>
      <c r="O47" s="254">
        <v>466.35</v>
      </c>
      <c r="P47" s="253">
        <v>409.71</v>
      </c>
      <c r="Q47" s="218"/>
      <c r="R47" s="174" t="s">
        <v>262</v>
      </c>
      <c r="S47" s="152">
        <v>1205.11</v>
      </c>
      <c r="T47" s="152">
        <v>466.35</v>
      </c>
      <c r="U47" s="152">
        <v>467.27</v>
      </c>
      <c r="V47" s="152">
        <v>1204.19</v>
      </c>
      <c r="W47" s="154"/>
    </row>
    <row r="48" spans="1:23" ht="18" customHeight="1">
      <c r="A48" s="81"/>
      <c r="B48" s="589" t="s">
        <v>215</v>
      </c>
      <c r="C48" s="590"/>
      <c r="D48" s="590"/>
      <c r="E48" s="590"/>
      <c r="F48" s="591"/>
      <c r="G48" s="97"/>
      <c r="H48" s="99"/>
      <c r="I48" s="99"/>
      <c r="J48" s="64"/>
      <c r="K48" s="64"/>
      <c r="R48" s="174" t="s">
        <v>263</v>
      </c>
      <c r="S48" s="152">
        <f>V47</f>
        <v>1204.19</v>
      </c>
      <c r="T48" s="152">
        <f>H53</f>
        <v>466.35</v>
      </c>
      <c r="U48" s="152">
        <f>I53</f>
        <v>409.71</v>
      </c>
      <c r="V48" s="152">
        <f>S48+T48-U48</f>
        <v>1260.83</v>
      </c>
      <c r="W48" s="154"/>
    </row>
    <row r="49" spans="1:23" ht="18" customHeight="1">
      <c r="A49" s="81"/>
      <c r="B49" s="592" t="s">
        <v>12</v>
      </c>
      <c r="C49" s="592"/>
      <c r="D49" s="592"/>
      <c r="E49" s="592"/>
      <c r="F49" s="592"/>
      <c r="G49" s="97">
        <f>G58</f>
        <v>7.21</v>
      </c>
      <c r="H49" s="99">
        <f>ROUND(G49*C42,2)</f>
        <v>2512.69</v>
      </c>
      <c r="I49" s="99">
        <f>H49</f>
        <v>2512.69</v>
      </c>
      <c r="J49" s="99">
        <f>H58</f>
        <v>2512.6850000000004</v>
      </c>
      <c r="K49" s="99">
        <f>I49-J49</f>
        <v>0.004999999999654392</v>
      </c>
      <c r="R49" s="174" t="s">
        <v>264</v>
      </c>
      <c r="S49" s="152"/>
      <c r="T49" s="154"/>
      <c r="U49" s="154"/>
      <c r="V49" s="152">
        <f>S49+T49-U49</f>
        <v>0</v>
      </c>
      <c r="W49" s="154"/>
    </row>
    <row r="50" spans="1:23" ht="18" customHeight="1">
      <c r="A50" s="81"/>
      <c r="B50" s="592" t="s">
        <v>46</v>
      </c>
      <c r="C50" s="592"/>
      <c r="D50" s="592"/>
      <c r="E50" s="592"/>
      <c r="F50" s="592"/>
      <c r="G50" s="97">
        <v>5.37</v>
      </c>
      <c r="H50" s="99">
        <f>ROUND(G50*C42,2)</f>
        <v>1871.45</v>
      </c>
      <c r="I50" s="99">
        <f>I47-I49</f>
        <v>1869.5500000000006</v>
      </c>
      <c r="J50" s="99">
        <f>H65</f>
        <v>0</v>
      </c>
      <c r="K50" s="99">
        <f>I50-J50</f>
        <v>1869.5500000000006</v>
      </c>
      <c r="R50" s="174" t="s">
        <v>265</v>
      </c>
      <c r="S50" s="152"/>
      <c r="T50" s="154"/>
      <c r="U50" s="154"/>
      <c r="V50" s="152">
        <f>S50+T50-U50</f>
        <v>0</v>
      </c>
      <c r="W50" s="154"/>
    </row>
    <row r="51" spans="1:23" ht="27" customHeight="1">
      <c r="A51" s="81"/>
      <c r="B51" s="61"/>
      <c r="C51" s="61"/>
      <c r="D51" s="61"/>
      <c r="E51" s="61"/>
      <c r="F51" s="61"/>
      <c r="G51" s="61"/>
      <c r="H51" s="61"/>
      <c r="I51" s="61"/>
      <c r="J51" s="61"/>
      <c r="K51" s="164"/>
      <c r="R51" s="174" t="s">
        <v>266</v>
      </c>
      <c r="S51" s="152"/>
      <c r="T51" s="154"/>
      <c r="U51" s="154"/>
      <c r="V51" s="152">
        <f>S51+T51-U51</f>
        <v>0</v>
      </c>
      <c r="W51" s="154"/>
    </row>
    <row r="52" spans="1:23" ht="18.75">
      <c r="A52" s="81"/>
      <c r="B52" s="61"/>
      <c r="C52" s="61"/>
      <c r="D52" s="61"/>
      <c r="E52" s="61"/>
      <c r="F52" s="61"/>
      <c r="G52" s="163" t="s">
        <v>243</v>
      </c>
      <c r="H52" s="163" t="s">
        <v>2</v>
      </c>
      <c r="I52" s="163" t="s">
        <v>3</v>
      </c>
      <c r="J52" s="163" t="s">
        <v>244</v>
      </c>
      <c r="K52" s="163" t="s">
        <v>245</v>
      </c>
      <c r="R52" s="174" t="s">
        <v>267</v>
      </c>
      <c r="S52" s="152"/>
      <c r="T52" s="154"/>
      <c r="U52" s="154"/>
      <c r="V52" s="152">
        <f>S52+T52-U52</f>
        <v>0</v>
      </c>
      <c r="W52" s="154"/>
    </row>
    <row r="53" spans="1:23" ht="18" customHeight="1">
      <c r="A53" s="61"/>
      <c r="B53" s="577" t="s">
        <v>242</v>
      </c>
      <c r="C53" s="577"/>
      <c r="D53" s="577"/>
      <c r="E53" s="577"/>
      <c r="F53" s="593"/>
      <c r="G53" s="107">
        <f>'07 14 г'!J53</f>
        <v>1204.19</v>
      </c>
      <c r="H53" s="107">
        <f>O47</f>
        <v>466.35</v>
      </c>
      <c r="I53" s="107">
        <f>P47</f>
        <v>409.71</v>
      </c>
      <c r="J53" s="107">
        <f>H53+G53-I53</f>
        <v>1260.83</v>
      </c>
      <c r="K53" s="107">
        <v>0</v>
      </c>
      <c r="R53" s="176" t="s">
        <v>269</v>
      </c>
      <c r="S53" s="177">
        <f>SUM(S41:S52)</f>
        <v>8555.3</v>
      </c>
      <c r="T53" s="177">
        <f>SUM(T41:T52)</f>
        <v>3730.7999999999997</v>
      </c>
      <c r="U53" s="177">
        <f>SUM(U41:U52)</f>
        <v>3387.03</v>
      </c>
      <c r="V53" s="177">
        <f>SUM(V41:V52)</f>
        <v>8899.069999999998</v>
      </c>
      <c r="W53" s="177">
        <f>SUM(W41:W52)</f>
        <v>0</v>
      </c>
    </row>
    <row r="54" spans="1:11" ht="18" customHeight="1">
      <c r="A54" s="61"/>
      <c r="B54" s="82"/>
      <c r="C54" s="208" t="s">
        <v>272</v>
      </c>
      <c r="D54" s="209"/>
      <c r="E54" s="209" t="s">
        <v>43</v>
      </c>
      <c r="F54" s="81"/>
      <c r="G54" s="82"/>
      <c r="H54" s="82"/>
      <c r="I54" s="81"/>
      <c r="J54" s="61"/>
      <c r="K54" s="61"/>
    </row>
    <row r="55" spans="1:11" ht="18.75">
      <c r="A55" s="81"/>
      <c r="B55" s="104"/>
      <c r="C55" s="105"/>
      <c r="D55" s="106"/>
      <c r="E55" s="106"/>
      <c r="F55" s="106"/>
      <c r="G55" s="107" t="s">
        <v>208</v>
      </c>
      <c r="H55" s="107" t="s">
        <v>217</v>
      </c>
      <c r="I55" s="81"/>
      <c r="J55" s="61"/>
      <c r="K55" s="61"/>
    </row>
    <row r="56" spans="1:9" s="114" customFormat="1" ht="11.25" customHeight="1">
      <c r="A56" s="108"/>
      <c r="B56" s="109"/>
      <c r="C56" s="110"/>
      <c r="D56" s="111"/>
      <c r="E56" s="111"/>
      <c r="F56" s="111"/>
      <c r="G56" s="112" t="s">
        <v>43</v>
      </c>
      <c r="H56" s="112" t="s">
        <v>43</v>
      </c>
      <c r="I56" s="113"/>
    </row>
    <row r="57" spans="1:11" ht="47.25" customHeight="1">
      <c r="A57" s="115" t="s">
        <v>218</v>
      </c>
      <c r="B57" s="594" t="s">
        <v>241</v>
      </c>
      <c r="C57" s="595"/>
      <c r="D57" s="595"/>
      <c r="E57" s="595"/>
      <c r="F57" s="595"/>
      <c r="G57" s="116"/>
      <c r="H57" s="117">
        <f>H58+H65</f>
        <v>2512.6850000000004</v>
      </c>
      <c r="I57" s="81"/>
      <c r="J57" s="61"/>
      <c r="K57" s="61"/>
    </row>
    <row r="58" spans="1:11" ht="33.75" customHeight="1">
      <c r="A58" s="118" t="s">
        <v>220</v>
      </c>
      <c r="B58" s="558" t="s">
        <v>221</v>
      </c>
      <c r="C58" s="559"/>
      <c r="D58" s="559"/>
      <c r="E58" s="559"/>
      <c r="F58" s="560"/>
      <c r="G58" s="242">
        <f>G59+G60+G62+G64</f>
        <v>7.21</v>
      </c>
      <c r="H58" s="241">
        <f>H59+H60+H62+H64</f>
        <v>2512.6850000000004</v>
      </c>
      <c r="I58" s="81"/>
      <c r="J58" s="61"/>
      <c r="K58" s="121"/>
    </row>
    <row r="59" spans="1:11" ht="42.75" customHeight="1">
      <c r="A59" s="239" t="s">
        <v>222</v>
      </c>
      <c r="B59" s="580" t="s">
        <v>223</v>
      </c>
      <c r="C59" s="581"/>
      <c r="D59" s="581"/>
      <c r="E59" s="581"/>
      <c r="F59" s="582"/>
      <c r="G59" s="240">
        <v>1.34</v>
      </c>
      <c r="H59" s="241">
        <f>ROUND(G59*C42,2)</f>
        <v>466.99</v>
      </c>
      <c r="I59" s="81"/>
      <c r="J59" s="61"/>
      <c r="K59" s="121"/>
    </row>
    <row r="60" spans="1:11" ht="15" customHeight="1">
      <c r="A60" s="570" t="s">
        <v>224</v>
      </c>
      <c r="B60" s="571" t="s">
        <v>225</v>
      </c>
      <c r="C60" s="572"/>
      <c r="D60" s="572"/>
      <c r="E60" s="572"/>
      <c r="F60" s="573"/>
      <c r="G60" s="568">
        <v>2.02</v>
      </c>
      <c r="H60" s="569">
        <f>ROUND(G60*C42,2)</f>
        <v>703.97</v>
      </c>
      <c r="I60" s="81"/>
      <c r="J60" s="61"/>
      <c r="K60" s="61"/>
    </row>
    <row r="61" spans="1:11" ht="39.75" customHeight="1">
      <c r="A61" s="570"/>
      <c r="B61" s="574"/>
      <c r="C61" s="575"/>
      <c r="D61" s="575"/>
      <c r="E61" s="575"/>
      <c r="F61" s="576"/>
      <c r="G61" s="568"/>
      <c r="H61" s="569"/>
      <c r="I61" s="81"/>
      <c r="J61" s="61"/>
      <c r="K61" s="61"/>
    </row>
    <row r="62" spans="1:11" ht="21" customHeight="1">
      <c r="A62" s="570" t="s">
        <v>226</v>
      </c>
      <c r="B62" s="571" t="s">
        <v>227</v>
      </c>
      <c r="C62" s="572"/>
      <c r="D62" s="572"/>
      <c r="E62" s="572"/>
      <c r="F62" s="573"/>
      <c r="G62" s="568">
        <v>1.31</v>
      </c>
      <c r="H62" s="569">
        <f>G62*C42</f>
        <v>456.535</v>
      </c>
      <c r="I62" s="81"/>
      <c r="J62" s="61"/>
      <c r="K62" s="61"/>
    </row>
    <row r="63" spans="1:11" ht="15" customHeight="1">
      <c r="A63" s="570"/>
      <c r="B63" s="574"/>
      <c r="C63" s="575"/>
      <c r="D63" s="575"/>
      <c r="E63" s="575"/>
      <c r="F63" s="576"/>
      <c r="G63" s="568"/>
      <c r="H63" s="569"/>
      <c r="I63" s="81"/>
      <c r="J63" s="61"/>
      <c r="K63" s="61"/>
    </row>
    <row r="64" spans="1:12" ht="18.75" customHeight="1">
      <c r="A64" s="239" t="s">
        <v>228</v>
      </c>
      <c r="B64" s="555" t="s">
        <v>229</v>
      </c>
      <c r="C64" s="556"/>
      <c r="D64" s="556"/>
      <c r="E64" s="556"/>
      <c r="F64" s="557"/>
      <c r="G64" s="107">
        <v>2.54</v>
      </c>
      <c r="H64" s="127">
        <f>ROUND(G64*C42,2)</f>
        <v>885.19</v>
      </c>
      <c r="I64" s="81"/>
      <c r="J64" s="61"/>
      <c r="K64" s="61"/>
      <c r="L64" s="128"/>
    </row>
    <row r="65" spans="1:12" ht="18.75" customHeight="1">
      <c r="A65" s="129" t="s">
        <v>230</v>
      </c>
      <c r="B65" s="558" t="s">
        <v>231</v>
      </c>
      <c r="C65" s="559"/>
      <c r="D65" s="559"/>
      <c r="E65" s="559"/>
      <c r="F65" s="560"/>
      <c r="G65" s="98"/>
      <c r="H65" s="98">
        <f>H67+H68</f>
        <v>0</v>
      </c>
      <c r="I65" s="81"/>
      <c r="J65" s="61"/>
      <c r="K65" s="61"/>
      <c r="L65" s="128"/>
    </row>
    <row r="66" spans="1:11" ht="32.25" customHeight="1">
      <c r="A66" s="130"/>
      <c r="B66" s="561" t="s">
        <v>247</v>
      </c>
      <c r="C66" s="562"/>
      <c r="D66" s="562"/>
      <c r="E66" s="562"/>
      <c r="F66" s="563"/>
      <c r="G66" s="132"/>
      <c r="H66" s="133"/>
      <c r="I66" s="81"/>
      <c r="J66" s="61"/>
      <c r="K66" s="61"/>
    </row>
    <row r="67" spans="1:11" ht="18.75">
      <c r="A67" s="130"/>
      <c r="B67" s="564" t="s">
        <v>240</v>
      </c>
      <c r="C67" s="565"/>
      <c r="D67" s="565"/>
      <c r="E67" s="565"/>
      <c r="F67" s="566"/>
      <c r="G67" s="134"/>
      <c r="H67" s="135">
        <v>0</v>
      </c>
      <c r="I67" s="81"/>
      <c r="J67" s="61"/>
      <c r="K67" s="61"/>
    </row>
    <row r="68" spans="1:11" ht="18.75" customHeight="1">
      <c r="A68" s="130"/>
      <c r="B68" s="564" t="s">
        <v>240</v>
      </c>
      <c r="C68" s="565"/>
      <c r="D68" s="565"/>
      <c r="E68" s="565"/>
      <c r="F68" s="566"/>
      <c r="G68" s="127"/>
      <c r="H68" s="136"/>
      <c r="I68" s="81"/>
      <c r="J68" s="61"/>
      <c r="K68" s="61"/>
    </row>
    <row r="69" spans="1:11" ht="18.75">
      <c r="A69" s="130"/>
      <c r="B69" s="137"/>
      <c r="C69" s="138"/>
      <c r="D69" s="138"/>
      <c r="E69" s="138"/>
      <c r="F69" s="138"/>
      <c r="G69" s="103"/>
      <c r="H69" s="103"/>
      <c r="I69" s="81"/>
      <c r="J69" s="61"/>
      <c r="K69" s="61"/>
    </row>
    <row r="70" spans="1:11" ht="18.75">
      <c r="A70" s="130"/>
      <c r="B70" s="137"/>
      <c r="C70" s="138"/>
      <c r="D70" s="138"/>
      <c r="E70" s="138"/>
      <c r="F70" s="138"/>
      <c r="G70" s="139"/>
      <c r="H70" s="81"/>
      <c r="I70" s="81"/>
      <c r="J70" s="61"/>
      <c r="K70" s="61"/>
    </row>
    <row r="71" spans="1:11" ht="18.75">
      <c r="A71" s="130"/>
      <c r="K71" s="61"/>
    </row>
    <row r="72" spans="1:12" ht="18.75">
      <c r="A72" s="130"/>
      <c r="K72" s="61"/>
      <c r="L72" s="62">
        <v>4513</v>
      </c>
    </row>
    <row r="73" spans="1:13" s="72" customFormat="1" ht="18.75">
      <c r="A73" s="130"/>
      <c r="K73" s="69"/>
      <c r="L73" s="142" t="s">
        <v>236</v>
      </c>
      <c r="M73" s="142" t="s">
        <v>237</v>
      </c>
    </row>
    <row r="74" spans="1:13" s="72" customFormat="1" ht="18.75">
      <c r="A74" s="130"/>
      <c r="K74" s="69"/>
      <c r="L74" s="143">
        <f>G80</f>
        <v>9698.098999999998</v>
      </c>
      <c r="M74" s="143">
        <f>I80</f>
        <v>12608.439999999999</v>
      </c>
    </row>
    <row r="75" spans="1:11" ht="18.75">
      <c r="A75" s="82"/>
      <c r="B75" s="546"/>
      <c r="C75" s="547"/>
      <c r="D75" s="547"/>
      <c r="E75" s="547"/>
      <c r="F75" s="547"/>
      <c r="G75" s="145"/>
      <c r="H75" s="130"/>
      <c r="I75" s="81"/>
      <c r="J75" s="61"/>
      <c r="K75" s="61"/>
    </row>
    <row r="76" spans="1:11" ht="18.75">
      <c r="A76" s="81"/>
      <c r="B76" s="81"/>
      <c r="C76" s="81"/>
      <c r="D76" s="81"/>
      <c r="E76" s="81"/>
      <c r="F76" s="81"/>
      <c r="G76" s="84"/>
      <c r="H76" s="103"/>
      <c r="I76" s="81"/>
      <c r="J76" s="61"/>
      <c r="K76" s="61"/>
    </row>
    <row r="77" spans="1:16" ht="18.75">
      <c r="A77" s="81"/>
      <c r="B77" s="140"/>
      <c r="C77" s="141"/>
      <c r="D77" s="141"/>
      <c r="E77" s="141"/>
      <c r="F77" s="141"/>
      <c r="G77" s="567" t="s">
        <v>46</v>
      </c>
      <c r="H77" s="552"/>
      <c r="I77" s="551" t="s">
        <v>216</v>
      </c>
      <c r="J77" s="552"/>
      <c r="K77" s="61"/>
      <c r="M77" s="596"/>
      <c r="N77" s="597"/>
      <c r="O77" s="597"/>
      <c r="P77" s="597"/>
    </row>
    <row r="78" spans="1:16" ht="18.75">
      <c r="A78" s="81"/>
      <c r="B78" s="140"/>
      <c r="C78" s="141"/>
      <c r="D78" s="141"/>
      <c r="E78" s="141"/>
      <c r="F78" s="141"/>
      <c r="G78" s="553" t="s">
        <v>43</v>
      </c>
      <c r="H78" s="554"/>
      <c r="I78" s="553" t="s">
        <v>43</v>
      </c>
      <c r="J78" s="554"/>
      <c r="K78" s="61"/>
      <c r="M78" s="188"/>
      <c r="N78" s="189"/>
      <c r="O78" s="188"/>
      <c r="P78" s="190"/>
    </row>
    <row r="79" spans="1:16" ht="18.75">
      <c r="A79" s="81"/>
      <c r="B79" s="540" t="s">
        <v>235</v>
      </c>
      <c r="C79" s="541"/>
      <c r="D79" s="541"/>
      <c r="E79" s="541"/>
      <c r="F79" s="542"/>
      <c r="G79" s="543">
        <f>'07 14 г'!G80:H80</f>
        <v>7828.543999999999</v>
      </c>
      <c r="H79" s="544"/>
      <c r="I79" s="543">
        <f>'07 14 г'!I80:J80</f>
        <v>12198.73</v>
      </c>
      <c r="J79" s="544"/>
      <c r="K79" s="61"/>
      <c r="M79" s="191"/>
      <c r="N79" s="192"/>
      <c r="O79" s="192"/>
      <c r="P79" s="192"/>
    </row>
    <row r="80" spans="1:16" ht="18.75">
      <c r="A80" s="81"/>
      <c r="B80" s="540" t="s">
        <v>238</v>
      </c>
      <c r="C80" s="541"/>
      <c r="D80" s="541"/>
      <c r="E80" s="541"/>
      <c r="F80" s="542"/>
      <c r="G80" s="543">
        <f>G79+I47-H57</f>
        <v>9698.098999999998</v>
      </c>
      <c r="H80" s="544"/>
      <c r="I80" s="545">
        <f>I79+I53+D54</f>
        <v>12608.439999999999</v>
      </c>
      <c r="J80" s="544"/>
      <c r="K80" s="61"/>
      <c r="M80" s="191"/>
      <c r="N80" s="192"/>
      <c r="O80" s="192"/>
      <c r="P80" s="192"/>
    </row>
    <row r="81" spans="1:16" ht="18.75">
      <c r="A81" s="81"/>
      <c r="B81" s="61"/>
      <c r="C81" s="61"/>
      <c r="D81" s="61"/>
      <c r="E81" s="61"/>
      <c r="F81" s="61"/>
      <c r="G81" s="81"/>
      <c r="H81" s="81"/>
      <c r="I81" s="81"/>
      <c r="J81" s="61"/>
      <c r="K81" s="61"/>
      <c r="M81" s="191"/>
      <c r="N81" s="192"/>
      <c r="O81" s="192"/>
      <c r="P81" s="192"/>
    </row>
    <row r="82" spans="1:16" ht="18" customHeight="1">
      <c r="A82" s="61"/>
      <c r="B82" s="61"/>
      <c r="C82" s="61"/>
      <c r="D82" s="61"/>
      <c r="E82" s="61"/>
      <c r="F82" s="61"/>
      <c r="G82" s="81"/>
      <c r="H82" s="81"/>
      <c r="I82" s="81"/>
      <c r="J82" s="61"/>
      <c r="K82" s="61"/>
      <c r="M82" s="191"/>
      <c r="N82" s="192"/>
      <c r="O82" s="192"/>
      <c r="P82" s="192"/>
    </row>
    <row r="83" spans="1:16" ht="18.75" hidden="1">
      <c r="A83" s="81"/>
      <c r="B83" s="61"/>
      <c r="C83" s="61"/>
      <c r="D83" s="61"/>
      <c r="E83" s="61"/>
      <c r="F83" s="61"/>
      <c r="G83" s="81"/>
      <c r="H83" s="81"/>
      <c r="I83" s="81"/>
      <c r="J83" s="61"/>
      <c r="K83" s="61"/>
      <c r="M83" s="186" t="s">
        <v>183</v>
      </c>
      <c r="N83" s="187">
        <v>407.15</v>
      </c>
      <c r="O83" s="187">
        <v>391.95</v>
      </c>
      <c r="P83" s="187">
        <v>535.55</v>
      </c>
    </row>
    <row r="84" spans="1:16" ht="18.75" hidden="1">
      <c r="A84" s="81"/>
      <c r="B84" s="61"/>
      <c r="C84" s="61"/>
      <c r="D84" s="61"/>
      <c r="E84" s="61"/>
      <c r="F84" s="61"/>
      <c r="G84" s="81"/>
      <c r="H84" s="81"/>
      <c r="I84" s="81"/>
      <c r="J84" s="61"/>
      <c r="K84" s="61"/>
      <c r="M84" s="151" t="s">
        <v>186</v>
      </c>
      <c r="N84" s="152">
        <v>535.55</v>
      </c>
      <c r="O84" s="152">
        <v>391.95</v>
      </c>
      <c r="P84" s="152">
        <v>663.91</v>
      </c>
    </row>
    <row r="85" spans="1:16" ht="18.75" hidden="1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M85" s="153" t="s">
        <v>189</v>
      </c>
      <c r="N85" s="152">
        <f>P84</f>
        <v>663.91</v>
      </c>
      <c r="O85" s="154">
        <v>391.95</v>
      </c>
      <c r="P85" s="152" t="e">
        <f>N85+O85-#REF!</f>
        <v>#REF!</v>
      </c>
    </row>
    <row r="86" spans="1:11" ht="18.75" hidden="1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</row>
    <row r="87" spans="1:11" ht="18.75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</row>
    <row r="88" spans="1:11" ht="18.75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</row>
    <row r="89" spans="1:11" ht="18.75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</row>
    <row r="90" spans="1:8" s="61" customFormat="1" ht="18.75">
      <c r="A90" s="61" t="s">
        <v>55</v>
      </c>
      <c r="H90" s="61" t="s">
        <v>54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35">
    <mergeCell ref="B80:F80"/>
    <mergeCell ref="G80:H80"/>
    <mergeCell ref="I80:J80"/>
    <mergeCell ref="G77:H77"/>
    <mergeCell ref="I77:J77"/>
    <mergeCell ref="M77:P77"/>
    <mergeCell ref="G78:H78"/>
    <mergeCell ref="I78:J78"/>
    <mergeCell ref="B79:F79"/>
    <mergeCell ref="G79:H79"/>
    <mergeCell ref="I79:J79"/>
    <mergeCell ref="B64:F64"/>
    <mergeCell ref="B65:F65"/>
    <mergeCell ref="B66:F66"/>
    <mergeCell ref="B67:F67"/>
    <mergeCell ref="B68:F68"/>
    <mergeCell ref="B75:F75"/>
    <mergeCell ref="G60:G61"/>
    <mergeCell ref="H60:H61"/>
    <mergeCell ref="A62:A63"/>
    <mergeCell ref="B62:F63"/>
    <mergeCell ref="G62:G63"/>
    <mergeCell ref="H62:H63"/>
    <mergeCell ref="B53:F53"/>
    <mergeCell ref="B57:F57"/>
    <mergeCell ref="B58:F58"/>
    <mergeCell ref="B59:F59"/>
    <mergeCell ref="A60:A61"/>
    <mergeCell ref="B60:F61"/>
    <mergeCell ref="C14:D15"/>
    <mergeCell ref="A35:K36"/>
    <mergeCell ref="B47:F47"/>
    <mergeCell ref="B48:F48"/>
    <mergeCell ref="B49:F49"/>
    <mergeCell ref="B50:F50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71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92D050"/>
  </sheetPr>
  <dimension ref="A1:Y90"/>
  <sheetViews>
    <sheetView view="pageBreakPreview" zoomScale="80" zoomScaleSheetLayoutView="80" zoomScalePageLayoutView="0" workbookViewId="0" topLeftCell="A57">
      <selection activeCell="O36" sqref="O36"/>
    </sheetView>
  </sheetViews>
  <sheetFormatPr defaultColWidth="9.140625" defaultRowHeight="15" outlineLevelCol="1"/>
  <cols>
    <col min="1" max="1" width="9.00390625" style="155" customWidth="1"/>
    <col min="2" max="2" width="12.140625" style="62" customWidth="1"/>
    <col min="3" max="3" width="11.140625" style="62" customWidth="1"/>
    <col min="4" max="4" width="10.57421875" style="62" customWidth="1"/>
    <col min="5" max="5" width="10.28125" style="62" customWidth="1"/>
    <col min="6" max="6" width="6.28125" style="62" customWidth="1"/>
    <col min="7" max="8" width="13.28125" style="62" customWidth="1"/>
    <col min="9" max="9" width="12.57421875" style="62" customWidth="1"/>
    <col min="10" max="10" width="14.00390625" style="62" customWidth="1"/>
    <col min="11" max="11" width="18.421875" style="62" customWidth="1"/>
    <col min="12" max="12" width="13.421875" style="62" hidden="1" customWidth="1" outlineLevel="1"/>
    <col min="13" max="15" width="9.7109375" style="62" hidden="1" customWidth="1" outlineLevel="1"/>
    <col min="16" max="16" width="10.00390625" style="62" hidden="1" customWidth="1" outlineLevel="1"/>
    <col min="17" max="17" width="11.421875" style="62" hidden="1" customWidth="1" outlineLevel="1"/>
    <col min="18" max="18" width="10.00390625" style="62" hidden="1" customWidth="1" outlineLevel="1"/>
    <col min="19" max="19" width="9.140625" style="62" customWidth="1" collapsed="1"/>
    <col min="20" max="20" width="9.140625" style="62" customWidth="1"/>
    <col min="21" max="21" width="9.421875" style="62" bestFit="1" customWidth="1"/>
    <col min="22" max="22" width="11.28125" style="62" bestFit="1" customWidth="1"/>
    <col min="23" max="23" width="10.00390625" style="62" bestFit="1" customWidth="1"/>
    <col min="24" max="24" width="9.28125" style="62" bestFit="1" customWidth="1"/>
    <col min="25" max="27" width="9.140625" style="62" customWidth="1"/>
    <col min="28" max="28" width="12.8515625" style="62" customWidth="1"/>
    <col min="29" max="29" width="10.7109375" style="62" customWidth="1"/>
    <col min="30" max="16384" width="9.140625" style="62" customWidth="1"/>
  </cols>
  <sheetData>
    <row r="1" spans="1:11" ht="12.75" customHeight="1" hidden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8.75" hidden="1">
      <c r="A2" s="61"/>
      <c r="B2" s="63" t="s">
        <v>56</v>
      </c>
      <c r="C2" s="63"/>
      <c r="D2" s="63" t="s">
        <v>187</v>
      </c>
      <c r="E2" s="63"/>
      <c r="F2" s="63" t="s">
        <v>0</v>
      </c>
      <c r="G2" s="63"/>
      <c r="H2" s="63"/>
      <c r="I2" s="61"/>
      <c r="J2" s="61"/>
      <c r="K2" s="61"/>
    </row>
    <row r="3" spans="1:11" ht="18.75" hidden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.5" customHeight="1" hidden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18.75" hidden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8.75" hidden="1">
      <c r="A6" s="61"/>
      <c r="B6" s="64"/>
      <c r="C6" s="65" t="s">
        <v>1</v>
      </c>
      <c r="D6" s="65" t="s">
        <v>2</v>
      </c>
      <c r="E6" s="65"/>
      <c r="F6" s="65" t="s">
        <v>3</v>
      </c>
      <c r="G6" s="65" t="s">
        <v>4</v>
      </c>
      <c r="H6" s="65" t="s">
        <v>5</v>
      </c>
      <c r="I6" s="65" t="s">
        <v>6</v>
      </c>
      <c r="J6" s="65"/>
      <c r="K6" s="66"/>
    </row>
    <row r="7" spans="1:11" ht="18.75" hidden="1">
      <c r="A7" s="61"/>
      <c r="B7" s="64"/>
      <c r="C7" s="65" t="s">
        <v>7</v>
      </c>
      <c r="D7" s="65"/>
      <c r="E7" s="65"/>
      <c r="F7" s="65"/>
      <c r="G7" s="65" t="s">
        <v>8</v>
      </c>
      <c r="H7" s="65" t="s">
        <v>9</v>
      </c>
      <c r="I7" s="65" t="s">
        <v>10</v>
      </c>
      <c r="J7" s="65"/>
      <c r="K7" s="66"/>
    </row>
    <row r="8" spans="1:11" ht="18.75" hidden="1">
      <c r="A8" s="61"/>
      <c r="B8" s="64" t="s">
        <v>96</v>
      </c>
      <c r="C8" s="67">
        <v>48.28</v>
      </c>
      <c r="D8" s="67">
        <v>0</v>
      </c>
      <c r="E8" s="67"/>
      <c r="F8" s="68"/>
      <c r="G8" s="64"/>
      <c r="H8" s="67">
        <v>0</v>
      </c>
      <c r="I8" s="68">
        <v>48.28</v>
      </c>
      <c r="J8" s="64"/>
      <c r="K8" s="69"/>
    </row>
    <row r="9" spans="1:11" ht="18.75" hidden="1">
      <c r="A9" s="61"/>
      <c r="B9" s="64" t="s">
        <v>12</v>
      </c>
      <c r="C9" s="67">
        <v>4790.06</v>
      </c>
      <c r="D9" s="67">
        <v>3707.55</v>
      </c>
      <c r="E9" s="67"/>
      <c r="F9" s="68">
        <v>2795.32</v>
      </c>
      <c r="G9" s="64"/>
      <c r="H9" s="67">
        <v>2795.32</v>
      </c>
      <c r="I9" s="68">
        <v>5702.29</v>
      </c>
      <c r="J9" s="64"/>
      <c r="K9" s="69"/>
    </row>
    <row r="10" spans="1:11" ht="18.75" hidden="1">
      <c r="A10" s="61"/>
      <c r="B10" s="64" t="s">
        <v>13</v>
      </c>
      <c r="C10" s="64"/>
      <c r="D10" s="67">
        <f>SUM(D8:D9)</f>
        <v>3707.55</v>
      </c>
      <c r="E10" s="67"/>
      <c r="F10" s="64"/>
      <c r="G10" s="64"/>
      <c r="H10" s="67">
        <f>SUM(H8:H9)</f>
        <v>2795.32</v>
      </c>
      <c r="I10" s="64"/>
      <c r="J10" s="64"/>
      <c r="K10" s="69"/>
    </row>
    <row r="11" spans="1:11" ht="18.75" hidden="1">
      <c r="A11" s="61"/>
      <c r="B11" s="61" t="s">
        <v>14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ht="7.5" customHeight="1" hidden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8.25" customHeight="1" hidden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</row>
    <row r="14" spans="1:18" ht="18.75" hidden="1">
      <c r="A14" s="61"/>
      <c r="B14" s="70" t="s">
        <v>162</v>
      </c>
      <c r="C14" s="583" t="s">
        <v>180</v>
      </c>
      <c r="D14" s="584"/>
      <c r="E14" s="246"/>
      <c r="F14" s="65"/>
      <c r="G14" s="65"/>
      <c r="H14" s="65"/>
      <c r="I14" s="65" t="s">
        <v>16</v>
      </c>
      <c r="J14" s="69"/>
      <c r="K14" s="69"/>
      <c r="L14" s="72"/>
      <c r="M14" s="72"/>
      <c r="N14" s="72"/>
      <c r="O14" s="72"/>
      <c r="P14" s="72"/>
      <c r="Q14" s="72"/>
      <c r="R14" s="72"/>
    </row>
    <row r="15" spans="1:18" ht="14.25" customHeight="1" hidden="1">
      <c r="A15" s="61"/>
      <c r="B15" s="73"/>
      <c r="C15" s="585"/>
      <c r="D15" s="586"/>
      <c r="E15" s="247"/>
      <c r="F15" s="65"/>
      <c r="G15" s="65"/>
      <c r="H15" s="65" t="s">
        <v>181</v>
      </c>
      <c r="I15" s="65"/>
      <c r="J15" s="69"/>
      <c r="K15" s="69"/>
      <c r="L15" s="72"/>
      <c r="M15" s="72"/>
      <c r="N15" s="72"/>
      <c r="O15" s="72"/>
      <c r="P15" s="72"/>
      <c r="Q15" s="72"/>
      <c r="R15" s="72"/>
    </row>
    <row r="16" spans="1:18" ht="3.75" customHeight="1" hidden="1">
      <c r="A16" s="61"/>
      <c r="B16" s="75"/>
      <c r="C16" s="64"/>
      <c r="D16" s="64"/>
      <c r="E16" s="64"/>
      <c r="F16" s="64"/>
      <c r="G16" s="64"/>
      <c r="H16" s="64"/>
      <c r="I16" s="64"/>
      <c r="J16" s="69"/>
      <c r="K16" s="69"/>
      <c r="L16" s="72"/>
      <c r="M16" s="72"/>
      <c r="N16" s="72"/>
      <c r="O16" s="72"/>
      <c r="P16" s="72"/>
      <c r="Q16" s="72"/>
      <c r="R16" s="72"/>
    </row>
    <row r="17" spans="1:18" ht="13.5" customHeight="1" hidden="1">
      <c r="A17" s="61"/>
      <c r="B17" s="64"/>
      <c r="C17" s="64"/>
      <c r="D17" s="64"/>
      <c r="E17" s="64"/>
      <c r="F17" s="64"/>
      <c r="G17" s="64"/>
      <c r="H17" s="64"/>
      <c r="I17" s="64"/>
      <c r="J17" s="69"/>
      <c r="K17" s="69"/>
      <c r="L17" s="72"/>
      <c r="M17" s="72"/>
      <c r="N17" s="72"/>
      <c r="O17" s="72"/>
      <c r="P17" s="72"/>
      <c r="Q17" s="72"/>
      <c r="R17" s="72"/>
    </row>
    <row r="18" spans="1:18" ht="0.75" customHeight="1" hidden="1">
      <c r="A18" s="61"/>
      <c r="B18" s="64"/>
      <c r="C18" s="64"/>
      <c r="D18" s="64"/>
      <c r="E18" s="64"/>
      <c r="F18" s="64"/>
      <c r="G18" s="64"/>
      <c r="H18" s="64"/>
      <c r="I18" s="64"/>
      <c r="J18" s="69"/>
      <c r="K18" s="69"/>
      <c r="L18" s="72"/>
      <c r="M18" s="72"/>
      <c r="N18" s="72"/>
      <c r="O18" s="72"/>
      <c r="P18" s="72"/>
      <c r="Q18" s="72"/>
      <c r="R18" s="72"/>
    </row>
    <row r="19" spans="1:18" ht="14.25" customHeight="1" hidden="1" thickBot="1">
      <c r="A19" s="61"/>
      <c r="B19" s="64"/>
      <c r="C19" s="64"/>
      <c r="D19" s="64"/>
      <c r="E19" s="64"/>
      <c r="F19" s="64"/>
      <c r="G19" s="64"/>
      <c r="H19" s="64"/>
      <c r="I19" s="64"/>
      <c r="J19" s="69"/>
      <c r="K19" s="69"/>
      <c r="L19" s="72"/>
      <c r="M19" s="72"/>
      <c r="N19" s="72"/>
      <c r="O19" s="72"/>
      <c r="P19" s="72"/>
      <c r="Q19" s="72"/>
      <c r="R19" s="72"/>
    </row>
    <row r="20" spans="1:18" ht="0.75" customHeight="1" hidden="1">
      <c r="A20" s="61"/>
      <c r="B20" s="64"/>
      <c r="C20" s="64"/>
      <c r="D20" s="64"/>
      <c r="E20" s="64"/>
      <c r="F20" s="64"/>
      <c r="G20" s="64"/>
      <c r="H20" s="64"/>
      <c r="I20" s="64"/>
      <c r="J20" s="69"/>
      <c r="K20" s="69"/>
      <c r="L20" s="72"/>
      <c r="M20" s="72"/>
      <c r="N20" s="72"/>
      <c r="O20" s="72"/>
      <c r="P20" s="72"/>
      <c r="Q20" s="72"/>
      <c r="R20" s="72"/>
    </row>
    <row r="21" spans="1:18" ht="19.5" hidden="1" thickBot="1">
      <c r="A21" s="61"/>
      <c r="B21" s="64"/>
      <c r="C21" s="64"/>
      <c r="D21" s="64"/>
      <c r="E21" s="64"/>
      <c r="F21" s="64"/>
      <c r="G21" s="76" t="s">
        <v>130</v>
      </c>
      <c r="H21" s="77" t="s">
        <v>131</v>
      </c>
      <c r="I21" s="64"/>
      <c r="J21" s="69"/>
      <c r="K21" s="69"/>
      <c r="L21" s="72"/>
      <c r="M21" s="72"/>
      <c r="N21" s="72"/>
      <c r="O21" s="72"/>
      <c r="P21" s="72"/>
      <c r="Q21" s="72"/>
      <c r="R21" s="72"/>
    </row>
    <row r="22" spans="1:18" ht="18.75" hidden="1">
      <c r="A22" s="61"/>
      <c r="B22" s="78" t="s">
        <v>121</v>
      </c>
      <c r="C22" s="78"/>
      <c r="D22" s="78"/>
      <c r="E22" s="78"/>
      <c r="F22" s="67"/>
      <c r="G22" s="64">
        <v>347.8</v>
      </c>
      <c r="H22" s="64">
        <v>7.55</v>
      </c>
      <c r="I22" s="68">
        <f>G22*H22</f>
        <v>2625.89</v>
      </c>
      <c r="J22" s="69"/>
      <c r="K22" s="69"/>
      <c r="L22" s="72"/>
      <c r="M22" s="72"/>
      <c r="N22" s="72"/>
      <c r="O22" s="72"/>
      <c r="P22" s="72"/>
      <c r="Q22" s="72"/>
      <c r="R22" s="72"/>
    </row>
    <row r="23" spans="1:18" ht="18.75" hidden="1">
      <c r="A23" s="61"/>
      <c r="B23" s="78" t="s">
        <v>122</v>
      </c>
      <c r="C23" s="78"/>
      <c r="D23" s="78"/>
      <c r="E23" s="78"/>
      <c r="F23" s="64"/>
      <c r="G23" s="64"/>
      <c r="H23" s="64"/>
      <c r="I23" s="64"/>
      <c r="J23" s="69"/>
      <c r="K23" s="69"/>
      <c r="L23" s="72"/>
      <c r="M23" s="72"/>
      <c r="N23" s="72"/>
      <c r="O23" s="72"/>
      <c r="P23" s="72"/>
      <c r="Q23" s="72"/>
      <c r="R23" s="72"/>
    </row>
    <row r="24" spans="1:18" ht="2.25" customHeight="1" hidden="1">
      <c r="A24" s="61"/>
      <c r="B24" s="78" t="s">
        <v>123</v>
      </c>
      <c r="C24" s="78" t="s">
        <v>124</v>
      </c>
      <c r="D24" s="78"/>
      <c r="E24" s="78"/>
      <c r="F24" s="64"/>
      <c r="G24" s="64"/>
      <c r="H24" s="64"/>
      <c r="I24" s="64"/>
      <c r="J24" s="69"/>
      <c r="K24" s="69"/>
      <c r="L24" s="72"/>
      <c r="M24" s="72"/>
      <c r="N24" s="72"/>
      <c r="O24" s="72"/>
      <c r="P24" s="72"/>
      <c r="Q24" s="72"/>
      <c r="R24" s="72"/>
    </row>
    <row r="25" spans="1:18" ht="14.25" customHeight="1" hidden="1">
      <c r="A25" s="61"/>
      <c r="B25" s="78" t="s">
        <v>125</v>
      </c>
      <c r="C25" s="78"/>
      <c r="D25" s="78"/>
      <c r="E25" s="78"/>
      <c r="F25" s="64"/>
      <c r="G25" s="64"/>
      <c r="H25" s="64"/>
      <c r="I25" s="64"/>
      <c r="J25" s="69"/>
      <c r="K25" s="69"/>
      <c r="L25" s="72"/>
      <c r="M25" s="72"/>
      <c r="N25" s="72"/>
      <c r="O25" s="72"/>
      <c r="P25" s="72"/>
      <c r="Q25" s="72"/>
      <c r="R25" s="72"/>
    </row>
    <row r="26" spans="1:18" ht="18.75" hidden="1">
      <c r="A26" s="61"/>
      <c r="B26" s="64"/>
      <c r="C26" s="64"/>
      <c r="D26" s="64"/>
      <c r="E26" s="64"/>
      <c r="F26" s="64"/>
      <c r="G26" s="64"/>
      <c r="H26" s="64"/>
      <c r="I26" s="64"/>
      <c r="J26" s="69"/>
      <c r="K26" s="69"/>
      <c r="L26" s="72"/>
      <c r="M26" s="72"/>
      <c r="N26" s="72"/>
      <c r="O26" s="72"/>
      <c r="P26" s="72"/>
      <c r="Q26" s="72"/>
      <c r="R26" s="72"/>
    </row>
    <row r="27" spans="1:18" ht="0.75" customHeight="1" hidden="1">
      <c r="A27" s="61"/>
      <c r="B27" s="64"/>
      <c r="C27" s="64"/>
      <c r="D27" s="64"/>
      <c r="E27" s="64"/>
      <c r="F27" s="64"/>
      <c r="G27" s="64"/>
      <c r="H27" s="64"/>
      <c r="I27" s="64"/>
      <c r="J27" s="69"/>
      <c r="K27" s="69"/>
      <c r="L27" s="72"/>
      <c r="M27" s="72"/>
      <c r="N27" s="72"/>
      <c r="O27" s="72"/>
      <c r="P27" s="72"/>
      <c r="Q27" s="72"/>
      <c r="R27" s="72"/>
    </row>
    <row r="28" spans="1:18" ht="3.75" customHeight="1" hidden="1">
      <c r="A28" s="61"/>
      <c r="B28" s="64"/>
      <c r="C28" s="64"/>
      <c r="D28" s="64"/>
      <c r="E28" s="64"/>
      <c r="F28" s="64"/>
      <c r="G28" s="64"/>
      <c r="H28" s="64"/>
      <c r="I28" s="64"/>
      <c r="J28" s="69"/>
      <c r="K28" s="69"/>
      <c r="L28" s="72"/>
      <c r="M28" s="72"/>
      <c r="N28" s="72"/>
      <c r="O28" s="72"/>
      <c r="P28" s="72"/>
      <c r="Q28" s="72"/>
      <c r="R28" s="72"/>
    </row>
    <row r="29" spans="1:18" ht="18.75" hidden="1">
      <c r="A29" s="61"/>
      <c r="B29" s="64"/>
      <c r="C29" s="64"/>
      <c r="D29" s="64"/>
      <c r="E29" s="64"/>
      <c r="F29" s="64"/>
      <c r="G29" s="64"/>
      <c r="H29" s="64"/>
      <c r="I29" s="64"/>
      <c r="J29" s="69"/>
      <c r="K29" s="69"/>
      <c r="L29" s="72"/>
      <c r="M29" s="72"/>
      <c r="N29" s="72"/>
      <c r="O29" s="72"/>
      <c r="P29" s="72"/>
      <c r="Q29" s="72"/>
      <c r="R29" s="72"/>
    </row>
    <row r="30" spans="1:18" ht="0.75" customHeight="1" hidden="1">
      <c r="A30" s="61"/>
      <c r="B30" s="64"/>
      <c r="C30" s="64"/>
      <c r="D30" s="64"/>
      <c r="E30" s="64"/>
      <c r="F30" s="64"/>
      <c r="G30" s="64"/>
      <c r="H30" s="64"/>
      <c r="I30" s="64"/>
      <c r="J30" s="69"/>
      <c r="K30" s="69"/>
      <c r="L30" s="72"/>
      <c r="M30" s="72"/>
      <c r="N30" s="72"/>
      <c r="O30" s="72"/>
      <c r="P30" s="72"/>
      <c r="Q30" s="72"/>
      <c r="R30" s="72"/>
    </row>
    <row r="31" spans="1:18" ht="18.75" hidden="1">
      <c r="A31" s="61"/>
      <c r="B31" s="64"/>
      <c r="C31" s="64"/>
      <c r="D31" s="64"/>
      <c r="E31" s="64"/>
      <c r="F31" s="64"/>
      <c r="G31" s="64"/>
      <c r="H31" s="64"/>
      <c r="I31" s="64"/>
      <c r="J31" s="69"/>
      <c r="K31" s="69"/>
      <c r="L31" s="72"/>
      <c r="M31" s="72"/>
      <c r="N31" s="72"/>
      <c r="O31" s="72"/>
      <c r="P31" s="72"/>
      <c r="Q31" s="72"/>
      <c r="R31" s="72"/>
    </row>
    <row r="32" spans="1:18" ht="18.75" hidden="1">
      <c r="A32" s="61"/>
      <c r="B32" s="64"/>
      <c r="C32" s="64"/>
      <c r="D32" s="64"/>
      <c r="E32" s="64"/>
      <c r="F32" s="64"/>
      <c r="G32" s="64"/>
      <c r="H32" s="64"/>
      <c r="I32" s="64"/>
      <c r="J32" s="69"/>
      <c r="K32" s="69"/>
      <c r="L32" s="72"/>
      <c r="M32" s="72"/>
      <c r="N32" s="72"/>
      <c r="O32" s="72"/>
      <c r="P32" s="72"/>
      <c r="Q32" s="72"/>
      <c r="R32" s="72"/>
    </row>
    <row r="33" spans="1:18" ht="18.75" hidden="1">
      <c r="A33" s="61"/>
      <c r="B33" s="64"/>
      <c r="C33" s="64"/>
      <c r="D33" s="64"/>
      <c r="E33" s="64"/>
      <c r="F33" s="64"/>
      <c r="G33" s="65"/>
      <c r="H33" s="65"/>
      <c r="I33" s="79"/>
      <c r="J33" s="69"/>
      <c r="K33" s="69"/>
      <c r="L33" s="72"/>
      <c r="M33" s="72"/>
      <c r="N33" s="72"/>
      <c r="O33" s="72"/>
      <c r="P33" s="72"/>
      <c r="Q33" s="72"/>
      <c r="R33" s="72"/>
    </row>
    <row r="34" spans="1:18" ht="18.75" hidden="1">
      <c r="A34" s="61"/>
      <c r="B34" s="64"/>
      <c r="C34" s="64"/>
      <c r="D34" s="64"/>
      <c r="E34" s="64"/>
      <c r="F34" s="64"/>
      <c r="G34" s="64"/>
      <c r="H34" s="64" t="s">
        <v>24</v>
      </c>
      <c r="I34" s="80">
        <f>SUM(I17:I33)</f>
        <v>2625.89</v>
      </c>
      <c r="J34" s="69"/>
      <c r="K34" s="69"/>
      <c r="L34" s="72"/>
      <c r="M34" s="72"/>
      <c r="N34" s="72"/>
      <c r="O34" s="72"/>
      <c r="P34" s="72"/>
      <c r="Q34" s="72"/>
      <c r="R34" s="72"/>
    </row>
    <row r="35" spans="1:11" ht="15">
      <c r="A35" s="587" t="s">
        <v>199</v>
      </c>
      <c r="B35" s="587"/>
      <c r="C35" s="587"/>
      <c r="D35" s="587"/>
      <c r="E35" s="587"/>
      <c r="F35" s="587"/>
      <c r="G35" s="587"/>
      <c r="H35" s="587"/>
      <c r="I35" s="587"/>
      <c r="J35" s="587"/>
      <c r="K35" s="587"/>
    </row>
    <row r="36" spans="1:11" ht="15">
      <c r="A36" s="587"/>
      <c r="B36" s="587"/>
      <c r="C36" s="587"/>
      <c r="D36" s="587"/>
      <c r="E36" s="587"/>
      <c r="F36" s="587"/>
      <c r="G36" s="587"/>
      <c r="H36" s="587"/>
      <c r="I36" s="587"/>
      <c r="J36" s="587"/>
      <c r="K36" s="587"/>
    </row>
    <row r="37" spans="1:11" ht="18.75" hidden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</row>
    <row r="38" spans="1:11" ht="18.75" hidden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</row>
    <row r="39" spans="1:11" ht="18.75">
      <c r="A39" s="81"/>
      <c r="B39" s="82"/>
      <c r="C39" s="82"/>
      <c r="D39" s="82"/>
      <c r="E39" s="82"/>
      <c r="F39" s="82"/>
      <c r="G39" s="82"/>
      <c r="H39" s="81"/>
      <c r="I39" s="81"/>
      <c r="J39" s="61"/>
      <c r="K39" s="61"/>
    </row>
    <row r="40" spans="1:25" ht="18.75">
      <c r="A40" s="81"/>
      <c r="B40" s="83" t="s">
        <v>200</v>
      </c>
      <c r="C40" s="82"/>
      <c r="D40" s="82"/>
      <c r="E40" s="82"/>
      <c r="F40" s="82"/>
      <c r="G40" s="81"/>
      <c r="H40" s="82"/>
      <c r="I40" s="81"/>
      <c r="J40" s="61"/>
      <c r="K40" s="61"/>
      <c r="T40" s="172" t="s">
        <v>256</v>
      </c>
      <c r="U40" s="173" t="s">
        <v>252</v>
      </c>
      <c r="V40" s="173" t="s">
        <v>268</v>
      </c>
      <c r="W40" s="173" t="s">
        <v>9</v>
      </c>
      <c r="X40" s="173" t="s">
        <v>253</v>
      </c>
      <c r="Y40" s="173" t="s">
        <v>254</v>
      </c>
    </row>
    <row r="41" spans="1:25" ht="18.75">
      <c r="A41" s="81"/>
      <c r="B41" s="82" t="s">
        <v>201</v>
      </c>
      <c r="C41" s="81" t="s">
        <v>202</v>
      </c>
      <c r="D41" s="81"/>
      <c r="E41" s="81"/>
      <c r="F41" s="82"/>
      <c r="G41" s="81"/>
      <c r="H41" s="82"/>
      <c r="I41" s="81"/>
      <c r="J41" s="61"/>
      <c r="K41" s="61"/>
      <c r="T41" s="174" t="s">
        <v>255</v>
      </c>
      <c r="U41" s="107">
        <v>917.06</v>
      </c>
      <c r="V41" s="107">
        <v>466.35</v>
      </c>
      <c r="W41" s="107">
        <v>463.39</v>
      </c>
      <c r="X41" s="107">
        <v>920.0199999999999</v>
      </c>
      <c r="Y41" s="107">
        <v>0</v>
      </c>
    </row>
    <row r="42" spans="1:25" ht="18.75" customHeight="1">
      <c r="A42" s="81"/>
      <c r="B42" s="82" t="s">
        <v>203</v>
      </c>
      <c r="C42" s="84">
        <v>348.5</v>
      </c>
      <c r="D42" s="81" t="s">
        <v>204</v>
      </c>
      <c r="E42" s="81"/>
      <c r="F42" s="82"/>
      <c r="G42" s="81"/>
      <c r="H42" s="82"/>
      <c r="I42" s="81"/>
      <c r="J42" s="61"/>
      <c r="K42" s="61"/>
      <c r="T42" s="174" t="s">
        <v>257</v>
      </c>
      <c r="U42" s="152">
        <v>920.0199999999999</v>
      </c>
      <c r="V42" s="152">
        <v>466.35</v>
      </c>
      <c r="W42" s="152">
        <v>350.87</v>
      </c>
      <c r="X42" s="152">
        <v>1035.5</v>
      </c>
      <c r="Y42" s="152">
        <v>0</v>
      </c>
    </row>
    <row r="43" spans="1:25" ht="18" customHeight="1">
      <c r="A43" s="81"/>
      <c r="B43" s="82" t="s">
        <v>205</v>
      </c>
      <c r="C43" s="85" t="s">
        <v>277</v>
      </c>
      <c r="D43" s="81" t="s">
        <v>251</v>
      </c>
      <c r="E43" s="81"/>
      <c r="F43" s="81"/>
      <c r="G43" s="82"/>
      <c r="H43" s="82"/>
      <c r="I43" s="81"/>
      <c r="J43" s="61"/>
      <c r="K43" s="61"/>
      <c r="T43" s="174" t="s">
        <v>258</v>
      </c>
      <c r="U43" s="152">
        <v>1035.5</v>
      </c>
      <c r="V43" s="152">
        <v>466.35</v>
      </c>
      <c r="W43" s="152">
        <v>351.02</v>
      </c>
      <c r="X43" s="152">
        <v>1150.83</v>
      </c>
      <c r="Y43" s="154"/>
    </row>
    <row r="44" spans="1:25" ht="69.75" customHeight="1">
      <c r="A44" s="81"/>
      <c r="B44" s="82"/>
      <c r="C44" s="85"/>
      <c r="D44" s="81"/>
      <c r="E44" s="81"/>
      <c r="F44" s="81"/>
      <c r="G44" s="82"/>
      <c r="H44" s="82"/>
      <c r="I44" s="81"/>
      <c r="J44" s="61"/>
      <c r="K44" s="61"/>
      <c r="T44" s="174" t="s">
        <v>259</v>
      </c>
      <c r="U44" s="152">
        <v>1150.83</v>
      </c>
      <c r="V44" s="219">
        <v>466.35</v>
      </c>
      <c r="W44" s="219">
        <v>584.4000000000001</v>
      </c>
      <c r="X44" s="152">
        <v>1032.7799999999997</v>
      </c>
      <c r="Y44" s="175"/>
    </row>
    <row r="45" spans="1:25" s="92" customFormat="1" ht="63" customHeight="1">
      <c r="A45" s="252"/>
      <c r="B45" s="87"/>
      <c r="C45" s="88"/>
      <c r="D45" s="252"/>
      <c r="E45" s="252"/>
      <c r="F45" s="252"/>
      <c r="G45" s="89" t="s">
        <v>208</v>
      </c>
      <c r="H45" s="90" t="s">
        <v>2</v>
      </c>
      <c r="I45" s="90" t="s">
        <v>3</v>
      </c>
      <c r="J45" s="91" t="s">
        <v>209</v>
      </c>
      <c r="K45" s="91" t="s">
        <v>210</v>
      </c>
      <c r="T45" s="174" t="s">
        <v>260</v>
      </c>
      <c r="U45" s="152">
        <v>1032.7799999999997</v>
      </c>
      <c r="V45" s="152">
        <v>466.35</v>
      </c>
      <c r="W45" s="152">
        <v>409.32</v>
      </c>
      <c r="X45" s="152">
        <v>1089.8099999999997</v>
      </c>
      <c r="Y45" s="154"/>
    </row>
    <row r="46" spans="1:25" ht="12" customHeight="1">
      <c r="A46" s="81"/>
      <c r="B46" s="82"/>
      <c r="C46" s="85"/>
      <c r="D46" s="81"/>
      <c r="E46" s="81"/>
      <c r="F46" s="81"/>
      <c r="G46" s="93" t="s">
        <v>43</v>
      </c>
      <c r="H46" s="93" t="s">
        <v>43</v>
      </c>
      <c r="I46" s="93" t="s">
        <v>43</v>
      </c>
      <c r="J46" s="64"/>
      <c r="K46" s="64"/>
      <c r="M46" s="255" t="s">
        <v>280</v>
      </c>
      <c r="N46" s="95" t="s">
        <v>281</v>
      </c>
      <c r="O46" s="95" t="s">
        <v>212</v>
      </c>
      <c r="P46" s="94" t="s">
        <v>211</v>
      </c>
      <c r="Q46" s="96" t="s">
        <v>249</v>
      </c>
      <c r="R46" s="96" t="s">
        <v>213</v>
      </c>
      <c r="T46" s="174" t="s">
        <v>261</v>
      </c>
      <c r="U46" s="152">
        <v>1089.8099999999997</v>
      </c>
      <c r="V46" s="152">
        <v>466.35</v>
      </c>
      <c r="W46" s="152">
        <v>351.05</v>
      </c>
      <c r="X46" s="152">
        <v>1205.11</v>
      </c>
      <c r="Y46" s="154"/>
    </row>
    <row r="47" spans="1:25" ht="33" customHeight="1">
      <c r="A47" s="81"/>
      <c r="B47" s="588" t="s">
        <v>214</v>
      </c>
      <c r="C47" s="588"/>
      <c r="D47" s="588"/>
      <c r="E47" s="588"/>
      <c r="F47" s="588"/>
      <c r="G47" s="97">
        <f>G49+G50</f>
        <v>12.58</v>
      </c>
      <c r="H47" s="98">
        <f>ROUND(G47*C42,2)</f>
        <v>4384.13</v>
      </c>
      <c r="I47" s="98">
        <f>O47+P47</f>
        <v>3437.2900000000004</v>
      </c>
      <c r="J47" s="99">
        <f>J49+J50</f>
        <v>2512.6850000000004</v>
      </c>
      <c r="K47" s="99">
        <f>K49+K50</f>
        <v>924.605</v>
      </c>
      <c r="M47" s="256">
        <v>10579.91</v>
      </c>
      <c r="N47" s="256">
        <v>11526.750000000002</v>
      </c>
      <c r="O47" s="257">
        <v>3437.2900000000004</v>
      </c>
      <c r="P47" s="257">
        <v>0</v>
      </c>
      <c r="Q47" s="257">
        <v>466.35</v>
      </c>
      <c r="R47" s="257">
        <v>409.87</v>
      </c>
      <c r="S47" s="218"/>
      <c r="T47" s="174" t="s">
        <v>262</v>
      </c>
      <c r="U47" s="152">
        <v>1205.11</v>
      </c>
      <c r="V47" s="152">
        <v>466.35</v>
      </c>
      <c r="W47" s="152">
        <v>467.27</v>
      </c>
      <c r="X47" s="152">
        <v>1204.19</v>
      </c>
      <c r="Y47" s="154"/>
    </row>
    <row r="48" spans="1:25" ht="18" customHeight="1">
      <c r="A48" s="81"/>
      <c r="B48" s="589" t="s">
        <v>215</v>
      </c>
      <c r="C48" s="590"/>
      <c r="D48" s="590"/>
      <c r="E48" s="590"/>
      <c r="F48" s="591"/>
      <c r="G48" s="97"/>
      <c r="H48" s="99"/>
      <c r="I48" s="99"/>
      <c r="J48" s="64"/>
      <c r="K48" s="64"/>
      <c r="T48" s="174" t="s">
        <v>263</v>
      </c>
      <c r="U48" s="152">
        <v>1204.19</v>
      </c>
      <c r="V48" s="152">
        <v>466.35</v>
      </c>
      <c r="W48" s="152">
        <v>409.71</v>
      </c>
      <c r="X48" s="152">
        <v>1260.83</v>
      </c>
      <c r="Y48" s="154"/>
    </row>
    <row r="49" spans="1:25" ht="18" customHeight="1">
      <c r="A49" s="81"/>
      <c r="B49" s="592" t="s">
        <v>12</v>
      </c>
      <c r="C49" s="592"/>
      <c r="D49" s="592"/>
      <c r="E49" s="592"/>
      <c r="F49" s="592"/>
      <c r="G49" s="97">
        <f>G58</f>
        <v>7.21</v>
      </c>
      <c r="H49" s="99">
        <f>ROUND(G49*C42,2)</f>
        <v>2512.69</v>
      </c>
      <c r="I49" s="99">
        <f>H49</f>
        <v>2512.69</v>
      </c>
      <c r="J49" s="99">
        <f>H58</f>
        <v>2512.6850000000004</v>
      </c>
      <c r="K49" s="99">
        <f>I49-J49</f>
        <v>0.004999999999654392</v>
      </c>
      <c r="T49" s="174" t="s">
        <v>264</v>
      </c>
      <c r="U49" s="152">
        <f>X48</f>
        <v>1260.83</v>
      </c>
      <c r="V49" s="152">
        <f>H53</f>
        <v>466.35</v>
      </c>
      <c r="W49" s="152">
        <f>I53</f>
        <v>409.87</v>
      </c>
      <c r="X49" s="152">
        <f>U49+V49-W49</f>
        <v>1317.31</v>
      </c>
      <c r="Y49" s="154"/>
    </row>
    <row r="50" spans="1:25" ht="18" customHeight="1">
      <c r="A50" s="81"/>
      <c r="B50" s="592" t="s">
        <v>46</v>
      </c>
      <c r="C50" s="592"/>
      <c r="D50" s="592"/>
      <c r="E50" s="592"/>
      <c r="F50" s="592"/>
      <c r="G50" s="97">
        <v>5.37</v>
      </c>
      <c r="H50" s="99">
        <f>ROUND(G50*C42,2)</f>
        <v>1871.45</v>
      </c>
      <c r="I50" s="99">
        <f>I47-I49</f>
        <v>924.6000000000004</v>
      </c>
      <c r="J50" s="99">
        <f>H65</f>
        <v>0</v>
      </c>
      <c r="K50" s="99">
        <f>I50-J50</f>
        <v>924.6000000000004</v>
      </c>
      <c r="T50" s="174" t="s">
        <v>265</v>
      </c>
      <c r="U50" s="152"/>
      <c r="V50" s="154"/>
      <c r="W50" s="154"/>
      <c r="X50" s="152">
        <f>U50+V50-W50</f>
        <v>0</v>
      </c>
      <c r="Y50" s="154"/>
    </row>
    <row r="51" spans="1:25" ht="27" customHeight="1">
      <c r="A51" s="81"/>
      <c r="B51" s="61"/>
      <c r="C51" s="61"/>
      <c r="D51" s="61"/>
      <c r="E51" s="61"/>
      <c r="F51" s="61"/>
      <c r="G51" s="61"/>
      <c r="H51" s="61"/>
      <c r="I51" s="61"/>
      <c r="J51" s="61"/>
      <c r="K51" s="164"/>
      <c r="T51" s="174" t="s">
        <v>266</v>
      </c>
      <c r="U51" s="152"/>
      <c r="V51" s="154"/>
      <c r="W51" s="154"/>
      <c r="X51" s="152">
        <f>U51+V51-W51</f>
        <v>0</v>
      </c>
      <c r="Y51" s="154"/>
    </row>
    <row r="52" spans="1:25" ht="18.75">
      <c r="A52" s="81"/>
      <c r="B52" s="61"/>
      <c r="C52" s="61"/>
      <c r="D52" s="61"/>
      <c r="E52" s="61"/>
      <c r="F52" s="61"/>
      <c r="G52" s="163" t="s">
        <v>243</v>
      </c>
      <c r="H52" s="163" t="s">
        <v>2</v>
      </c>
      <c r="I52" s="163" t="s">
        <v>3</v>
      </c>
      <c r="J52" s="163" t="s">
        <v>244</v>
      </c>
      <c r="K52" s="163" t="s">
        <v>245</v>
      </c>
      <c r="T52" s="174" t="s">
        <v>267</v>
      </c>
      <c r="U52" s="152"/>
      <c r="V52" s="154"/>
      <c r="W52" s="154"/>
      <c r="X52" s="152">
        <f>U52+V52-W52</f>
        <v>0</v>
      </c>
      <c r="Y52" s="154"/>
    </row>
    <row r="53" spans="1:25" ht="18" customHeight="1">
      <c r="A53" s="61"/>
      <c r="B53" s="577" t="s">
        <v>242</v>
      </c>
      <c r="C53" s="577"/>
      <c r="D53" s="577"/>
      <c r="E53" s="577"/>
      <c r="F53" s="593"/>
      <c r="G53" s="107">
        <f>'08 14 г'!J53</f>
        <v>1260.83</v>
      </c>
      <c r="H53" s="107">
        <f>Q47</f>
        <v>466.35</v>
      </c>
      <c r="I53" s="107">
        <f>R47</f>
        <v>409.87</v>
      </c>
      <c r="J53" s="107">
        <f>H53+G53-I53</f>
        <v>1317.31</v>
      </c>
      <c r="K53" s="107">
        <v>0</v>
      </c>
      <c r="T53" s="176" t="s">
        <v>269</v>
      </c>
      <c r="U53" s="177">
        <f>SUM(U41:U52)</f>
        <v>9816.13</v>
      </c>
      <c r="V53" s="177">
        <f>SUM(V41:V52)</f>
        <v>4197.15</v>
      </c>
      <c r="W53" s="177">
        <f>SUM(W41:W52)</f>
        <v>3796.9</v>
      </c>
      <c r="X53" s="177">
        <f>SUM(X41:X52)</f>
        <v>10216.379999999997</v>
      </c>
      <c r="Y53" s="177">
        <f>SUM(Y41:Y52)</f>
        <v>0</v>
      </c>
    </row>
    <row r="54" spans="1:11" ht="18" customHeight="1">
      <c r="A54" s="61"/>
      <c r="B54" s="82"/>
      <c r="C54" s="208"/>
      <c r="D54" s="209"/>
      <c r="E54" s="209"/>
      <c r="F54" s="81"/>
      <c r="G54" s="82"/>
      <c r="H54" s="82"/>
      <c r="I54" s="81"/>
      <c r="J54" s="61"/>
      <c r="K54" s="61"/>
    </row>
    <row r="55" spans="1:11" ht="18.75">
      <c r="A55" s="81"/>
      <c r="B55" s="104"/>
      <c r="C55" s="105"/>
      <c r="D55" s="106"/>
      <c r="E55" s="106"/>
      <c r="F55" s="106"/>
      <c r="G55" s="107" t="s">
        <v>208</v>
      </c>
      <c r="H55" s="107" t="s">
        <v>217</v>
      </c>
      <c r="I55" s="81"/>
      <c r="J55" s="61"/>
      <c r="K55" s="61"/>
    </row>
    <row r="56" spans="1:9" s="114" customFormat="1" ht="11.25" customHeight="1">
      <c r="A56" s="108"/>
      <c r="B56" s="109"/>
      <c r="C56" s="110"/>
      <c r="D56" s="111"/>
      <c r="E56" s="111"/>
      <c r="F56" s="111"/>
      <c r="G56" s="112" t="s">
        <v>43</v>
      </c>
      <c r="H56" s="112" t="s">
        <v>43</v>
      </c>
      <c r="I56" s="113"/>
    </row>
    <row r="57" spans="1:11" ht="47.25" customHeight="1">
      <c r="A57" s="115" t="s">
        <v>218</v>
      </c>
      <c r="B57" s="594" t="s">
        <v>241</v>
      </c>
      <c r="C57" s="595"/>
      <c r="D57" s="595"/>
      <c r="E57" s="595"/>
      <c r="F57" s="595"/>
      <c r="G57" s="116"/>
      <c r="H57" s="117">
        <f>H58+H65</f>
        <v>2512.6850000000004</v>
      </c>
      <c r="I57" s="81"/>
      <c r="J57" s="61"/>
      <c r="K57" s="61"/>
    </row>
    <row r="58" spans="1:11" ht="33.75" customHeight="1">
      <c r="A58" s="118" t="s">
        <v>220</v>
      </c>
      <c r="B58" s="558" t="s">
        <v>221</v>
      </c>
      <c r="C58" s="559"/>
      <c r="D58" s="559"/>
      <c r="E58" s="559"/>
      <c r="F58" s="560"/>
      <c r="G58" s="251">
        <f>G59+G60+G62+G64</f>
        <v>7.21</v>
      </c>
      <c r="H58" s="250">
        <f>H59+H60+H62+H64</f>
        <v>2512.6850000000004</v>
      </c>
      <c r="I58" s="81"/>
      <c r="J58" s="61"/>
      <c r="K58" s="121"/>
    </row>
    <row r="59" spans="1:11" ht="42.75" customHeight="1">
      <c r="A59" s="248" t="s">
        <v>222</v>
      </c>
      <c r="B59" s="580" t="s">
        <v>223</v>
      </c>
      <c r="C59" s="581"/>
      <c r="D59" s="581"/>
      <c r="E59" s="581"/>
      <c r="F59" s="582"/>
      <c r="G59" s="249">
        <v>1.34</v>
      </c>
      <c r="H59" s="250">
        <f>ROUND(G59*C42,2)</f>
        <v>466.99</v>
      </c>
      <c r="I59" s="81"/>
      <c r="J59" s="61"/>
      <c r="K59" s="121"/>
    </row>
    <row r="60" spans="1:11" ht="15" customHeight="1">
      <c r="A60" s="570" t="s">
        <v>224</v>
      </c>
      <c r="B60" s="571" t="s">
        <v>225</v>
      </c>
      <c r="C60" s="572"/>
      <c r="D60" s="572"/>
      <c r="E60" s="572"/>
      <c r="F60" s="573"/>
      <c r="G60" s="568">
        <v>2.02</v>
      </c>
      <c r="H60" s="569">
        <f>ROUND(G60*C42,2)</f>
        <v>703.97</v>
      </c>
      <c r="I60" s="81"/>
      <c r="J60" s="61"/>
      <c r="K60" s="61"/>
    </row>
    <row r="61" spans="1:11" ht="39.75" customHeight="1">
      <c r="A61" s="570"/>
      <c r="B61" s="574"/>
      <c r="C61" s="575"/>
      <c r="D61" s="575"/>
      <c r="E61" s="575"/>
      <c r="F61" s="576"/>
      <c r="G61" s="568"/>
      <c r="H61" s="569"/>
      <c r="I61" s="81"/>
      <c r="J61" s="61"/>
      <c r="K61" s="61"/>
    </row>
    <row r="62" spans="1:11" ht="21" customHeight="1">
      <c r="A62" s="570" t="s">
        <v>226</v>
      </c>
      <c r="B62" s="571" t="s">
        <v>227</v>
      </c>
      <c r="C62" s="572"/>
      <c r="D62" s="572"/>
      <c r="E62" s="572"/>
      <c r="F62" s="573"/>
      <c r="G62" s="568">
        <v>1.31</v>
      </c>
      <c r="H62" s="569">
        <f>G62*C42</f>
        <v>456.535</v>
      </c>
      <c r="I62" s="81"/>
      <c r="J62" s="61"/>
      <c r="K62" s="61"/>
    </row>
    <row r="63" spans="1:11" ht="15" customHeight="1">
      <c r="A63" s="570"/>
      <c r="B63" s="574"/>
      <c r="C63" s="575"/>
      <c r="D63" s="575"/>
      <c r="E63" s="575"/>
      <c r="F63" s="576"/>
      <c r="G63" s="568"/>
      <c r="H63" s="569"/>
      <c r="I63" s="81"/>
      <c r="J63" s="61"/>
      <c r="K63" s="61"/>
    </row>
    <row r="64" spans="1:12" ht="18.75" customHeight="1">
      <c r="A64" s="248" t="s">
        <v>228</v>
      </c>
      <c r="B64" s="555" t="s">
        <v>229</v>
      </c>
      <c r="C64" s="556"/>
      <c r="D64" s="556"/>
      <c r="E64" s="556"/>
      <c r="F64" s="557"/>
      <c r="G64" s="107">
        <v>2.54</v>
      </c>
      <c r="H64" s="127">
        <f>ROUND(G64*C42,2)</f>
        <v>885.19</v>
      </c>
      <c r="I64" s="81"/>
      <c r="J64" s="61"/>
      <c r="K64" s="61"/>
      <c r="L64" s="128"/>
    </row>
    <row r="65" spans="1:12" ht="18.75" customHeight="1">
      <c r="A65" s="129" t="s">
        <v>230</v>
      </c>
      <c r="B65" s="558" t="s">
        <v>231</v>
      </c>
      <c r="C65" s="559"/>
      <c r="D65" s="559"/>
      <c r="E65" s="559"/>
      <c r="F65" s="560"/>
      <c r="G65" s="98"/>
      <c r="H65" s="98">
        <f>H67+H68</f>
        <v>0</v>
      </c>
      <c r="I65" s="81"/>
      <c r="J65" s="61"/>
      <c r="K65" s="61"/>
      <c r="L65" s="128"/>
    </row>
    <row r="66" spans="1:11" ht="32.25" customHeight="1">
      <c r="A66" s="130"/>
      <c r="B66" s="561" t="s">
        <v>247</v>
      </c>
      <c r="C66" s="562"/>
      <c r="D66" s="562"/>
      <c r="E66" s="562"/>
      <c r="F66" s="563"/>
      <c r="G66" s="132"/>
      <c r="H66" s="133"/>
      <c r="I66" s="81"/>
      <c r="J66" s="61"/>
      <c r="K66" s="61"/>
    </row>
    <row r="67" spans="1:11" ht="18.75">
      <c r="A67" s="130"/>
      <c r="B67" s="564" t="s">
        <v>240</v>
      </c>
      <c r="C67" s="565"/>
      <c r="D67" s="565"/>
      <c r="E67" s="565"/>
      <c r="F67" s="566"/>
      <c r="G67" s="134"/>
      <c r="H67" s="135">
        <v>0</v>
      </c>
      <c r="I67" s="81"/>
      <c r="J67" s="61"/>
      <c r="K67" s="61"/>
    </row>
    <row r="68" spans="1:11" ht="18.75" customHeight="1">
      <c r="A68" s="130"/>
      <c r="B68" s="564" t="s">
        <v>240</v>
      </c>
      <c r="C68" s="565"/>
      <c r="D68" s="565"/>
      <c r="E68" s="565"/>
      <c r="F68" s="566"/>
      <c r="G68" s="127"/>
      <c r="H68" s="136"/>
      <c r="I68" s="81"/>
      <c r="J68" s="61"/>
      <c r="K68" s="61"/>
    </row>
    <row r="69" spans="1:11" ht="18.75">
      <c r="A69" s="130"/>
      <c r="B69" s="137"/>
      <c r="C69" s="138"/>
      <c r="D69" s="138"/>
      <c r="E69" s="138"/>
      <c r="F69" s="138"/>
      <c r="G69" s="103"/>
      <c r="H69" s="103"/>
      <c r="I69" s="81"/>
      <c r="J69" s="61"/>
      <c r="K69" s="61"/>
    </row>
    <row r="70" spans="1:11" ht="18.75">
      <c r="A70" s="130"/>
      <c r="B70" s="137"/>
      <c r="C70" s="138"/>
      <c r="D70" s="138"/>
      <c r="E70" s="138"/>
      <c r="F70" s="138"/>
      <c r="G70" s="139"/>
      <c r="H70" s="81"/>
      <c r="I70" s="81"/>
      <c r="J70" s="61"/>
      <c r="K70" s="61"/>
    </row>
    <row r="71" spans="1:11" ht="18.75">
      <c r="A71" s="130"/>
      <c r="K71" s="61"/>
    </row>
    <row r="72" spans="1:12" ht="18.75">
      <c r="A72" s="130"/>
      <c r="K72" s="61"/>
      <c r="L72" s="62">
        <v>4513</v>
      </c>
    </row>
    <row r="73" spans="1:15" s="72" customFormat="1" ht="18.75">
      <c r="A73" s="130"/>
      <c r="K73" s="69"/>
      <c r="L73" s="142" t="s">
        <v>236</v>
      </c>
      <c r="M73" s="142" t="s">
        <v>237</v>
      </c>
      <c r="N73" s="142"/>
      <c r="O73" s="142"/>
    </row>
    <row r="74" spans="1:15" s="72" customFormat="1" ht="18.75">
      <c r="A74" s="130"/>
      <c r="K74" s="69"/>
      <c r="L74" s="143">
        <f>G80</f>
        <v>10622.703999999998</v>
      </c>
      <c r="M74" s="143">
        <f>I80</f>
        <v>13018.31</v>
      </c>
      <c r="N74" s="143"/>
      <c r="O74" s="143"/>
    </row>
    <row r="75" spans="1:11" ht="18.75">
      <c r="A75" s="82"/>
      <c r="B75" s="546"/>
      <c r="C75" s="547"/>
      <c r="D75" s="547"/>
      <c r="E75" s="547"/>
      <c r="F75" s="547"/>
      <c r="G75" s="145"/>
      <c r="H75" s="130"/>
      <c r="I75" s="81"/>
      <c r="J75" s="61"/>
      <c r="K75" s="61"/>
    </row>
    <row r="76" spans="1:11" ht="18.75">
      <c r="A76" s="81"/>
      <c r="B76" s="81"/>
      <c r="C76" s="81"/>
      <c r="D76" s="81"/>
      <c r="E76" s="81"/>
      <c r="F76" s="81"/>
      <c r="G76" s="84"/>
      <c r="H76" s="103"/>
      <c r="I76" s="81"/>
      <c r="J76" s="61"/>
      <c r="K76" s="61"/>
    </row>
    <row r="77" spans="1:18" ht="18.75">
      <c r="A77" s="81"/>
      <c r="B77" s="140"/>
      <c r="C77" s="141"/>
      <c r="D77" s="141"/>
      <c r="E77" s="141"/>
      <c r="F77" s="141"/>
      <c r="G77" s="567" t="s">
        <v>46</v>
      </c>
      <c r="H77" s="552"/>
      <c r="I77" s="551" t="s">
        <v>216</v>
      </c>
      <c r="J77" s="552"/>
      <c r="K77" s="61"/>
      <c r="M77" s="596"/>
      <c r="N77" s="596"/>
      <c r="O77" s="596"/>
      <c r="P77" s="597"/>
      <c r="Q77" s="597"/>
      <c r="R77" s="597"/>
    </row>
    <row r="78" spans="1:18" ht="18.75">
      <c r="A78" s="81"/>
      <c r="B78" s="140"/>
      <c r="C78" s="141"/>
      <c r="D78" s="141"/>
      <c r="E78" s="141"/>
      <c r="F78" s="141"/>
      <c r="G78" s="553" t="s">
        <v>43</v>
      </c>
      <c r="H78" s="554"/>
      <c r="I78" s="553" t="s">
        <v>43</v>
      </c>
      <c r="J78" s="554"/>
      <c r="K78" s="61"/>
      <c r="M78" s="188"/>
      <c r="N78" s="188"/>
      <c r="O78" s="188"/>
      <c r="P78" s="189"/>
      <c r="Q78" s="188"/>
      <c r="R78" s="190"/>
    </row>
    <row r="79" spans="1:18" ht="18.75">
      <c r="A79" s="81"/>
      <c r="B79" s="540" t="s">
        <v>235</v>
      </c>
      <c r="C79" s="541"/>
      <c r="D79" s="541"/>
      <c r="E79" s="541"/>
      <c r="F79" s="542"/>
      <c r="G79" s="543">
        <f>'08 14 г'!G80:H80</f>
        <v>9698.098999999998</v>
      </c>
      <c r="H79" s="544"/>
      <c r="I79" s="543">
        <f>'08 14 г'!I80:J80</f>
        <v>12608.439999999999</v>
      </c>
      <c r="J79" s="544"/>
      <c r="K79" s="61"/>
      <c r="M79" s="191"/>
      <c r="N79" s="191"/>
      <c r="O79" s="191"/>
      <c r="P79" s="192"/>
      <c r="Q79" s="192"/>
      <c r="R79" s="192"/>
    </row>
    <row r="80" spans="1:18" ht="18.75">
      <c r="A80" s="81"/>
      <c r="B80" s="540" t="s">
        <v>238</v>
      </c>
      <c r="C80" s="541"/>
      <c r="D80" s="541"/>
      <c r="E80" s="541"/>
      <c r="F80" s="542"/>
      <c r="G80" s="543">
        <f>G79+I47-H57</f>
        <v>10622.703999999998</v>
      </c>
      <c r="H80" s="544"/>
      <c r="I80" s="545">
        <f>I79+I53+D54</f>
        <v>13018.31</v>
      </c>
      <c r="J80" s="544"/>
      <c r="K80" s="61"/>
      <c r="M80" s="191"/>
      <c r="N80" s="191"/>
      <c r="O80" s="191"/>
      <c r="P80" s="192"/>
      <c r="Q80" s="192"/>
      <c r="R80" s="192"/>
    </row>
    <row r="81" spans="1:18" ht="18.75">
      <c r="A81" s="81"/>
      <c r="B81" s="61"/>
      <c r="C81" s="61"/>
      <c r="D81" s="61"/>
      <c r="E81" s="61"/>
      <c r="F81" s="61"/>
      <c r="G81" s="81"/>
      <c r="H81" s="81"/>
      <c r="I81" s="81"/>
      <c r="J81" s="61"/>
      <c r="K81" s="61"/>
      <c r="M81" s="191"/>
      <c r="N81" s="191"/>
      <c r="O81" s="191"/>
      <c r="P81" s="192"/>
      <c r="Q81" s="192"/>
      <c r="R81" s="192"/>
    </row>
    <row r="82" spans="1:18" ht="18" customHeight="1">
      <c r="A82" s="61"/>
      <c r="B82" s="61"/>
      <c r="C82" s="61"/>
      <c r="D82" s="61"/>
      <c r="E82" s="61"/>
      <c r="F82" s="61"/>
      <c r="G82" s="553" t="s">
        <v>278</v>
      </c>
      <c r="H82" s="554"/>
      <c r="I82" s="553" t="s">
        <v>279</v>
      </c>
      <c r="J82" s="554"/>
      <c r="K82" s="61"/>
      <c r="M82" s="191"/>
      <c r="N82" s="191"/>
      <c r="O82" s="191"/>
      <c r="P82" s="192"/>
      <c r="Q82" s="192"/>
      <c r="R82" s="192"/>
    </row>
    <row r="83" spans="1:18" ht="18.75" hidden="1">
      <c r="A83" s="81"/>
      <c r="B83" s="61"/>
      <c r="C83" s="61"/>
      <c r="D83" s="61"/>
      <c r="E83" s="61"/>
      <c r="F83" s="61"/>
      <c r="G83" s="81"/>
      <c r="H83" s="81"/>
      <c r="I83" s="81"/>
      <c r="J83" s="61"/>
      <c r="K83" s="61"/>
      <c r="M83" s="186" t="s">
        <v>183</v>
      </c>
      <c r="N83" s="186"/>
      <c r="O83" s="186"/>
      <c r="P83" s="187">
        <v>407.15</v>
      </c>
      <c r="Q83" s="187">
        <v>391.95</v>
      </c>
      <c r="R83" s="187">
        <v>535.55</v>
      </c>
    </row>
    <row r="84" spans="1:18" ht="18.75" hidden="1">
      <c r="A84" s="81"/>
      <c r="B84" s="61"/>
      <c r="C84" s="61"/>
      <c r="D84" s="61"/>
      <c r="E84" s="61"/>
      <c r="F84" s="61"/>
      <c r="G84" s="81"/>
      <c r="H84" s="81"/>
      <c r="I84" s="81"/>
      <c r="J84" s="61"/>
      <c r="K84" s="61"/>
      <c r="M84" s="151" t="s">
        <v>186</v>
      </c>
      <c r="N84" s="151"/>
      <c r="O84" s="151"/>
      <c r="P84" s="152">
        <v>535.55</v>
      </c>
      <c r="Q84" s="152">
        <v>391.95</v>
      </c>
      <c r="R84" s="152">
        <v>663.91</v>
      </c>
    </row>
    <row r="85" spans="1:18" ht="18.75" hidden="1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M85" s="153" t="s">
        <v>189</v>
      </c>
      <c r="N85" s="153"/>
      <c r="O85" s="153"/>
      <c r="P85" s="152">
        <f>R84</f>
        <v>663.91</v>
      </c>
      <c r="Q85" s="154">
        <v>391.95</v>
      </c>
      <c r="R85" s="152" t="e">
        <f>P85+Q85-#REF!</f>
        <v>#REF!</v>
      </c>
    </row>
    <row r="86" spans="1:11" ht="18.75" hidden="1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</row>
    <row r="87" spans="1:11" ht="18.75">
      <c r="A87" s="61"/>
      <c r="B87" s="540" t="s">
        <v>282</v>
      </c>
      <c r="C87" s="541"/>
      <c r="D87" s="541"/>
      <c r="E87" s="541"/>
      <c r="F87" s="542"/>
      <c r="G87" s="543">
        <f>M47</f>
        <v>10579.91</v>
      </c>
      <c r="H87" s="544"/>
      <c r="I87" s="545">
        <f>N47</f>
        <v>11526.750000000002</v>
      </c>
      <c r="J87" s="544"/>
      <c r="K87" s="61"/>
    </row>
    <row r="88" spans="1:11" ht="18.75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</row>
    <row r="89" spans="1:11" ht="18.75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</row>
    <row r="90" spans="1:8" s="61" customFormat="1" ht="18.75">
      <c r="A90" s="61" t="s">
        <v>55</v>
      </c>
      <c r="H90" s="61" t="s">
        <v>54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40">
    <mergeCell ref="B80:F80"/>
    <mergeCell ref="G80:H80"/>
    <mergeCell ref="I80:J80"/>
    <mergeCell ref="G77:H77"/>
    <mergeCell ref="I77:J77"/>
    <mergeCell ref="M77:R77"/>
    <mergeCell ref="G78:H78"/>
    <mergeCell ref="I78:J78"/>
    <mergeCell ref="B79:F79"/>
    <mergeCell ref="G79:H79"/>
    <mergeCell ref="I79:J79"/>
    <mergeCell ref="B64:F64"/>
    <mergeCell ref="B65:F65"/>
    <mergeCell ref="B66:F66"/>
    <mergeCell ref="B67:F67"/>
    <mergeCell ref="B68:F68"/>
    <mergeCell ref="B75:F75"/>
    <mergeCell ref="G60:G61"/>
    <mergeCell ref="H60:H61"/>
    <mergeCell ref="A62:A63"/>
    <mergeCell ref="B62:F63"/>
    <mergeCell ref="G62:G63"/>
    <mergeCell ref="H62:H63"/>
    <mergeCell ref="B50:F50"/>
    <mergeCell ref="B53:F53"/>
    <mergeCell ref="B57:F57"/>
    <mergeCell ref="B58:F58"/>
    <mergeCell ref="B59:F59"/>
    <mergeCell ref="A60:A61"/>
    <mergeCell ref="B60:F61"/>
    <mergeCell ref="B87:F87"/>
    <mergeCell ref="G87:H87"/>
    <mergeCell ref="I87:J87"/>
    <mergeCell ref="G82:H82"/>
    <mergeCell ref="I82:J82"/>
    <mergeCell ref="C14:D15"/>
    <mergeCell ref="A35:K36"/>
    <mergeCell ref="B47:F47"/>
    <mergeCell ref="B48:F48"/>
    <mergeCell ref="B49:F49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71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92D050"/>
  </sheetPr>
  <dimension ref="A1:Y90"/>
  <sheetViews>
    <sheetView view="pageBreakPreview" zoomScale="80" zoomScaleSheetLayoutView="80" zoomScalePageLayoutView="0" workbookViewId="0" topLeftCell="A42">
      <selection activeCell="O36" sqref="O36"/>
    </sheetView>
  </sheetViews>
  <sheetFormatPr defaultColWidth="9.140625" defaultRowHeight="15" outlineLevelCol="1"/>
  <cols>
    <col min="1" max="1" width="9.00390625" style="155" customWidth="1"/>
    <col min="2" max="2" width="12.140625" style="62" customWidth="1"/>
    <col min="3" max="3" width="11.140625" style="62" customWidth="1"/>
    <col min="4" max="4" width="10.57421875" style="62" customWidth="1"/>
    <col min="5" max="5" width="10.28125" style="62" customWidth="1"/>
    <col min="6" max="6" width="6.28125" style="62" customWidth="1"/>
    <col min="7" max="8" width="13.28125" style="62" customWidth="1"/>
    <col min="9" max="9" width="12.57421875" style="62" customWidth="1"/>
    <col min="10" max="10" width="14.00390625" style="62" customWidth="1"/>
    <col min="11" max="11" width="18.421875" style="62" customWidth="1"/>
    <col min="12" max="12" width="13.421875" style="62" hidden="1" customWidth="1" outlineLevel="1"/>
    <col min="13" max="15" width="9.7109375" style="62" hidden="1" customWidth="1" outlineLevel="1"/>
    <col min="16" max="16" width="10.00390625" style="62" hidden="1" customWidth="1" outlineLevel="1"/>
    <col min="17" max="17" width="11.421875" style="62" hidden="1" customWidth="1" outlineLevel="1"/>
    <col min="18" max="18" width="10.00390625" style="62" hidden="1" customWidth="1" outlineLevel="1"/>
    <col min="19" max="19" width="9.140625" style="62" customWidth="1" collapsed="1"/>
    <col min="20" max="20" width="9.140625" style="62" customWidth="1"/>
    <col min="21" max="21" width="9.421875" style="62" bestFit="1" customWidth="1"/>
    <col min="22" max="22" width="11.28125" style="62" bestFit="1" customWidth="1"/>
    <col min="23" max="23" width="10.00390625" style="62" bestFit="1" customWidth="1"/>
    <col min="24" max="24" width="9.28125" style="62" bestFit="1" customWidth="1"/>
    <col min="25" max="27" width="9.140625" style="62" customWidth="1"/>
    <col min="28" max="28" width="12.8515625" style="62" customWidth="1"/>
    <col min="29" max="29" width="10.7109375" style="62" customWidth="1"/>
    <col min="30" max="16384" width="9.140625" style="62" customWidth="1"/>
  </cols>
  <sheetData>
    <row r="1" spans="1:11" ht="12.75" customHeight="1" hidden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8.75" hidden="1">
      <c r="A2" s="61"/>
      <c r="B2" s="63" t="s">
        <v>56</v>
      </c>
      <c r="C2" s="63"/>
      <c r="D2" s="63" t="s">
        <v>187</v>
      </c>
      <c r="E2" s="63"/>
      <c r="F2" s="63" t="s">
        <v>0</v>
      </c>
      <c r="G2" s="63"/>
      <c r="H2" s="63"/>
      <c r="I2" s="61"/>
      <c r="J2" s="61"/>
      <c r="K2" s="61"/>
    </row>
    <row r="3" spans="1:11" ht="18.75" hidden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.5" customHeight="1" hidden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18.75" hidden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8.75" hidden="1">
      <c r="A6" s="61"/>
      <c r="B6" s="64"/>
      <c r="C6" s="65" t="s">
        <v>1</v>
      </c>
      <c r="D6" s="65" t="s">
        <v>2</v>
      </c>
      <c r="E6" s="65"/>
      <c r="F6" s="65" t="s">
        <v>3</v>
      </c>
      <c r="G6" s="65" t="s">
        <v>4</v>
      </c>
      <c r="H6" s="65" t="s">
        <v>5</v>
      </c>
      <c r="I6" s="65" t="s">
        <v>6</v>
      </c>
      <c r="J6" s="65"/>
      <c r="K6" s="66"/>
    </row>
    <row r="7" spans="1:11" ht="18.75" hidden="1">
      <c r="A7" s="61"/>
      <c r="B7" s="64"/>
      <c r="C7" s="65" t="s">
        <v>7</v>
      </c>
      <c r="D7" s="65"/>
      <c r="E7" s="65"/>
      <c r="F7" s="65"/>
      <c r="G7" s="65" t="s">
        <v>8</v>
      </c>
      <c r="H7" s="65" t="s">
        <v>9</v>
      </c>
      <c r="I7" s="65" t="s">
        <v>10</v>
      </c>
      <c r="J7" s="65"/>
      <c r="K7" s="66"/>
    </row>
    <row r="8" spans="1:11" ht="18.75" hidden="1">
      <c r="A8" s="61"/>
      <c r="B8" s="64" t="s">
        <v>96</v>
      </c>
      <c r="C8" s="67">
        <v>48.28</v>
      </c>
      <c r="D8" s="67">
        <v>0</v>
      </c>
      <c r="E8" s="67"/>
      <c r="F8" s="68"/>
      <c r="G8" s="64"/>
      <c r="H8" s="67">
        <v>0</v>
      </c>
      <c r="I8" s="68">
        <v>48.28</v>
      </c>
      <c r="J8" s="64"/>
      <c r="K8" s="69"/>
    </row>
    <row r="9" spans="1:11" ht="18.75" hidden="1">
      <c r="A9" s="61"/>
      <c r="B9" s="64" t="s">
        <v>12</v>
      </c>
      <c r="C9" s="67">
        <v>4790.06</v>
      </c>
      <c r="D9" s="67">
        <v>3707.55</v>
      </c>
      <c r="E9" s="67"/>
      <c r="F9" s="68">
        <v>2795.32</v>
      </c>
      <c r="G9" s="64"/>
      <c r="H9" s="67">
        <v>2795.32</v>
      </c>
      <c r="I9" s="68">
        <v>5702.29</v>
      </c>
      <c r="J9" s="64"/>
      <c r="K9" s="69"/>
    </row>
    <row r="10" spans="1:11" ht="18.75" hidden="1">
      <c r="A10" s="61"/>
      <c r="B10" s="64" t="s">
        <v>13</v>
      </c>
      <c r="C10" s="64"/>
      <c r="D10" s="67">
        <f>SUM(D8:D9)</f>
        <v>3707.55</v>
      </c>
      <c r="E10" s="67"/>
      <c r="F10" s="64"/>
      <c r="G10" s="64"/>
      <c r="H10" s="67">
        <f>SUM(H8:H9)</f>
        <v>2795.32</v>
      </c>
      <c r="I10" s="64"/>
      <c r="J10" s="64"/>
      <c r="K10" s="69"/>
    </row>
    <row r="11" spans="1:11" ht="18.75" hidden="1">
      <c r="A11" s="61"/>
      <c r="B11" s="61" t="s">
        <v>14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ht="7.5" customHeight="1" hidden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8.25" customHeight="1" hidden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</row>
    <row r="14" spans="1:18" ht="18.75" hidden="1">
      <c r="A14" s="61"/>
      <c r="B14" s="70" t="s">
        <v>162</v>
      </c>
      <c r="C14" s="583" t="s">
        <v>180</v>
      </c>
      <c r="D14" s="584"/>
      <c r="E14" s="263"/>
      <c r="F14" s="65"/>
      <c r="G14" s="65"/>
      <c r="H14" s="65"/>
      <c r="I14" s="65" t="s">
        <v>16</v>
      </c>
      <c r="J14" s="69"/>
      <c r="K14" s="69"/>
      <c r="L14" s="72"/>
      <c r="M14" s="72"/>
      <c r="N14" s="72"/>
      <c r="O14" s="72"/>
      <c r="P14" s="72"/>
      <c r="Q14" s="72"/>
      <c r="R14" s="72"/>
    </row>
    <row r="15" spans="1:18" ht="14.25" customHeight="1" hidden="1">
      <c r="A15" s="61"/>
      <c r="B15" s="73"/>
      <c r="C15" s="585"/>
      <c r="D15" s="586"/>
      <c r="E15" s="264"/>
      <c r="F15" s="65"/>
      <c r="G15" s="65"/>
      <c r="H15" s="65" t="s">
        <v>181</v>
      </c>
      <c r="I15" s="65"/>
      <c r="J15" s="69"/>
      <c r="K15" s="69"/>
      <c r="L15" s="72"/>
      <c r="M15" s="72"/>
      <c r="N15" s="72"/>
      <c r="O15" s="72"/>
      <c r="P15" s="72"/>
      <c r="Q15" s="72"/>
      <c r="R15" s="72"/>
    </row>
    <row r="16" spans="1:18" ht="3.75" customHeight="1" hidden="1">
      <c r="A16" s="61"/>
      <c r="B16" s="75"/>
      <c r="C16" s="64"/>
      <c r="D16" s="64"/>
      <c r="E16" s="64"/>
      <c r="F16" s="64"/>
      <c r="G16" s="64"/>
      <c r="H16" s="64"/>
      <c r="I16" s="64"/>
      <c r="J16" s="69"/>
      <c r="K16" s="69"/>
      <c r="L16" s="72"/>
      <c r="M16" s="72"/>
      <c r="N16" s="72"/>
      <c r="O16" s="72"/>
      <c r="P16" s="72"/>
      <c r="Q16" s="72"/>
      <c r="R16" s="72"/>
    </row>
    <row r="17" spans="1:18" ht="13.5" customHeight="1" hidden="1">
      <c r="A17" s="61"/>
      <c r="B17" s="64"/>
      <c r="C17" s="64"/>
      <c r="D17" s="64"/>
      <c r="E17" s="64"/>
      <c r="F17" s="64"/>
      <c r="G17" s="64"/>
      <c r="H17" s="64"/>
      <c r="I17" s="64"/>
      <c r="J17" s="69"/>
      <c r="K17" s="69"/>
      <c r="L17" s="72"/>
      <c r="M17" s="72"/>
      <c r="N17" s="72"/>
      <c r="O17" s="72"/>
      <c r="P17" s="72"/>
      <c r="Q17" s="72"/>
      <c r="R17" s="72"/>
    </row>
    <row r="18" spans="1:18" ht="0.75" customHeight="1" hidden="1">
      <c r="A18" s="61"/>
      <c r="B18" s="64"/>
      <c r="C18" s="64"/>
      <c r="D18" s="64"/>
      <c r="E18" s="64"/>
      <c r="F18" s="64"/>
      <c r="G18" s="64"/>
      <c r="H18" s="64"/>
      <c r="I18" s="64"/>
      <c r="J18" s="69"/>
      <c r="K18" s="69"/>
      <c r="L18" s="72"/>
      <c r="M18" s="72"/>
      <c r="N18" s="72"/>
      <c r="O18" s="72"/>
      <c r="P18" s="72"/>
      <c r="Q18" s="72"/>
      <c r="R18" s="72"/>
    </row>
    <row r="19" spans="1:18" ht="14.25" customHeight="1" hidden="1" thickBot="1">
      <c r="A19" s="61"/>
      <c r="B19" s="64"/>
      <c r="C19" s="64"/>
      <c r="D19" s="64"/>
      <c r="E19" s="64"/>
      <c r="F19" s="64"/>
      <c r="G19" s="64"/>
      <c r="H19" s="64"/>
      <c r="I19" s="64"/>
      <c r="J19" s="69"/>
      <c r="K19" s="69"/>
      <c r="L19" s="72"/>
      <c r="M19" s="72"/>
      <c r="N19" s="72"/>
      <c r="O19" s="72"/>
      <c r="P19" s="72"/>
      <c r="Q19" s="72"/>
      <c r="R19" s="72"/>
    </row>
    <row r="20" spans="1:18" ht="0.75" customHeight="1" hidden="1">
      <c r="A20" s="61"/>
      <c r="B20" s="64"/>
      <c r="C20" s="64"/>
      <c r="D20" s="64"/>
      <c r="E20" s="64"/>
      <c r="F20" s="64"/>
      <c r="G20" s="64"/>
      <c r="H20" s="64"/>
      <c r="I20" s="64"/>
      <c r="J20" s="69"/>
      <c r="K20" s="69"/>
      <c r="L20" s="72"/>
      <c r="M20" s="72"/>
      <c r="N20" s="72"/>
      <c r="O20" s="72"/>
      <c r="P20" s="72"/>
      <c r="Q20" s="72"/>
      <c r="R20" s="72"/>
    </row>
    <row r="21" spans="1:18" ht="19.5" hidden="1" thickBot="1">
      <c r="A21" s="61"/>
      <c r="B21" s="64"/>
      <c r="C21" s="64"/>
      <c r="D21" s="64"/>
      <c r="E21" s="64"/>
      <c r="F21" s="64"/>
      <c r="G21" s="76" t="s">
        <v>130</v>
      </c>
      <c r="H21" s="77" t="s">
        <v>131</v>
      </c>
      <c r="I21" s="64"/>
      <c r="J21" s="69"/>
      <c r="K21" s="69"/>
      <c r="L21" s="72"/>
      <c r="M21" s="72"/>
      <c r="N21" s="72"/>
      <c r="O21" s="72"/>
      <c r="P21" s="72"/>
      <c r="Q21" s="72"/>
      <c r="R21" s="72"/>
    </row>
    <row r="22" spans="1:18" ht="18.75" hidden="1">
      <c r="A22" s="61"/>
      <c r="B22" s="78" t="s">
        <v>121</v>
      </c>
      <c r="C22" s="78"/>
      <c r="D22" s="78"/>
      <c r="E22" s="78"/>
      <c r="F22" s="67"/>
      <c r="G22" s="64">
        <v>347.8</v>
      </c>
      <c r="H22" s="64">
        <v>7.55</v>
      </c>
      <c r="I22" s="68">
        <f>G22*H22</f>
        <v>2625.89</v>
      </c>
      <c r="J22" s="69"/>
      <c r="K22" s="69"/>
      <c r="L22" s="72"/>
      <c r="M22" s="72"/>
      <c r="N22" s="72"/>
      <c r="O22" s="72"/>
      <c r="P22" s="72"/>
      <c r="Q22" s="72"/>
      <c r="R22" s="72"/>
    </row>
    <row r="23" spans="1:18" ht="18.75" hidden="1">
      <c r="A23" s="61"/>
      <c r="B23" s="78" t="s">
        <v>122</v>
      </c>
      <c r="C23" s="78"/>
      <c r="D23" s="78"/>
      <c r="E23" s="78"/>
      <c r="F23" s="64"/>
      <c r="G23" s="64"/>
      <c r="H23" s="64"/>
      <c r="I23" s="64"/>
      <c r="J23" s="69"/>
      <c r="K23" s="69"/>
      <c r="L23" s="72"/>
      <c r="M23" s="72"/>
      <c r="N23" s="72"/>
      <c r="O23" s="72"/>
      <c r="P23" s="72"/>
      <c r="Q23" s="72"/>
      <c r="R23" s="72"/>
    </row>
    <row r="24" spans="1:18" ht="2.25" customHeight="1" hidden="1">
      <c r="A24" s="61"/>
      <c r="B24" s="78" t="s">
        <v>123</v>
      </c>
      <c r="C24" s="78" t="s">
        <v>124</v>
      </c>
      <c r="D24" s="78"/>
      <c r="E24" s="78"/>
      <c r="F24" s="64"/>
      <c r="G24" s="64"/>
      <c r="H24" s="64"/>
      <c r="I24" s="64"/>
      <c r="J24" s="69"/>
      <c r="K24" s="69"/>
      <c r="L24" s="72"/>
      <c r="M24" s="72"/>
      <c r="N24" s="72"/>
      <c r="O24" s="72"/>
      <c r="P24" s="72"/>
      <c r="Q24" s="72"/>
      <c r="R24" s="72"/>
    </row>
    <row r="25" spans="1:18" ht="14.25" customHeight="1" hidden="1">
      <c r="A25" s="61"/>
      <c r="B25" s="78" t="s">
        <v>125</v>
      </c>
      <c r="C25" s="78"/>
      <c r="D25" s="78"/>
      <c r="E25" s="78"/>
      <c r="F25" s="64"/>
      <c r="G25" s="64"/>
      <c r="H25" s="64"/>
      <c r="I25" s="64"/>
      <c r="J25" s="69"/>
      <c r="K25" s="69"/>
      <c r="L25" s="72"/>
      <c r="M25" s="72"/>
      <c r="N25" s="72"/>
      <c r="O25" s="72"/>
      <c r="P25" s="72"/>
      <c r="Q25" s="72"/>
      <c r="R25" s="72"/>
    </row>
    <row r="26" spans="1:18" ht="18.75" hidden="1">
      <c r="A26" s="61"/>
      <c r="B26" s="64"/>
      <c r="C26" s="64"/>
      <c r="D26" s="64"/>
      <c r="E26" s="64"/>
      <c r="F26" s="64"/>
      <c r="G26" s="64"/>
      <c r="H26" s="64"/>
      <c r="I26" s="64"/>
      <c r="J26" s="69"/>
      <c r="K26" s="69"/>
      <c r="L26" s="72"/>
      <c r="M26" s="72"/>
      <c r="N26" s="72"/>
      <c r="O26" s="72"/>
      <c r="P26" s="72"/>
      <c r="Q26" s="72"/>
      <c r="R26" s="72"/>
    </row>
    <row r="27" spans="1:18" ht="0.75" customHeight="1" hidden="1">
      <c r="A27" s="61"/>
      <c r="B27" s="64"/>
      <c r="C27" s="64"/>
      <c r="D27" s="64"/>
      <c r="E27" s="64"/>
      <c r="F27" s="64"/>
      <c r="G27" s="64"/>
      <c r="H27" s="64"/>
      <c r="I27" s="64"/>
      <c r="J27" s="69"/>
      <c r="K27" s="69"/>
      <c r="L27" s="72"/>
      <c r="M27" s="72"/>
      <c r="N27" s="72"/>
      <c r="O27" s="72"/>
      <c r="P27" s="72"/>
      <c r="Q27" s="72"/>
      <c r="R27" s="72"/>
    </row>
    <row r="28" spans="1:18" ht="3.75" customHeight="1" hidden="1">
      <c r="A28" s="61"/>
      <c r="B28" s="64"/>
      <c r="C28" s="64"/>
      <c r="D28" s="64"/>
      <c r="E28" s="64"/>
      <c r="F28" s="64"/>
      <c r="G28" s="64"/>
      <c r="H28" s="64"/>
      <c r="I28" s="64"/>
      <c r="J28" s="69"/>
      <c r="K28" s="69"/>
      <c r="L28" s="72"/>
      <c r="M28" s="72"/>
      <c r="N28" s="72"/>
      <c r="O28" s="72"/>
      <c r="P28" s="72"/>
      <c r="Q28" s="72"/>
      <c r="R28" s="72"/>
    </row>
    <row r="29" spans="1:18" ht="18.75" hidden="1">
      <c r="A29" s="61"/>
      <c r="B29" s="64"/>
      <c r="C29" s="64"/>
      <c r="D29" s="64"/>
      <c r="E29" s="64"/>
      <c r="F29" s="64"/>
      <c r="G29" s="64"/>
      <c r="H29" s="64"/>
      <c r="I29" s="64"/>
      <c r="J29" s="69"/>
      <c r="K29" s="69"/>
      <c r="L29" s="72"/>
      <c r="M29" s="72"/>
      <c r="N29" s="72"/>
      <c r="O29" s="72"/>
      <c r="P29" s="72"/>
      <c r="Q29" s="72"/>
      <c r="R29" s="72"/>
    </row>
    <row r="30" spans="1:18" ht="0.75" customHeight="1" hidden="1">
      <c r="A30" s="61"/>
      <c r="B30" s="64"/>
      <c r="C30" s="64"/>
      <c r="D30" s="64"/>
      <c r="E30" s="64"/>
      <c r="F30" s="64"/>
      <c r="G30" s="64"/>
      <c r="H30" s="64"/>
      <c r="I30" s="64"/>
      <c r="J30" s="69"/>
      <c r="K30" s="69"/>
      <c r="L30" s="72"/>
      <c r="M30" s="72"/>
      <c r="N30" s="72"/>
      <c r="O30" s="72"/>
      <c r="P30" s="72"/>
      <c r="Q30" s="72"/>
      <c r="R30" s="72"/>
    </row>
    <row r="31" spans="1:18" ht="18.75" hidden="1">
      <c r="A31" s="61"/>
      <c r="B31" s="64"/>
      <c r="C31" s="64"/>
      <c r="D31" s="64"/>
      <c r="E31" s="64"/>
      <c r="F31" s="64"/>
      <c r="G31" s="64"/>
      <c r="H31" s="64"/>
      <c r="I31" s="64"/>
      <c r="J31" s="69"/>
      <c r="K31" s="69"/>
      <c r="L31" s="72"/>
      <c r="M31" s="72"/>
      <c r="N31" s="72"/>
      <c r="O31" s="72"/>
      <c r="P31" s="72"/>
      <c r="Q31" s="72"/>
      <c r="R31" s="72"/>
    </row>
    <row r="32" spans="1:18" ht="18.75" hidden="1">
      <c r="A32" s="61"/>
      <c r="B32" s="64"/>
      <c r="C32" s="64"/>
      <c r="D32" s="64"/>
      <c r="E32" s="64"/>
      <c r="F32" s="64"/>
      <c r="G32" s="64"/>
      <c r="H32" s="64"/>
      <c r="I32" s="64"/>
      <c r="J32" s="69"/>
      <c r="K32" s="69"/>
      <c r="L32" s="72"/>
      <c r="M32" s="72"/>
      <c r="N32" s="72"/>
      <c r="O32" s="72"/>
      <c r="P32" s="72"/>
      <c r="Q32" s="72"/>
      <c r="R32" s="72"/>
    </row>
    <row r="33" spans="1:18" ht="18.75" hidden="1">
      <c r="A33" s="61"/>
      <c r="B33" s="64"/>
      <c r="C33" s="64"/>
      <c r="D33" s="64"/>
      <c r="E33" s="64"/>
      <c r="F33" s="64"/>
      <c r="G33" s="65"/>
      <c r="H33" s="65"/>
      <c r="I33" s="79"/>
      <c r="J33" s="69"/>
      <c r="K33" s="69"/>
      <c r="L33" s="72"/>
      <c r="M33" s="72"/>
      <c r="N33" s="72"/>
      <c r="O33" s="72"/>
      <c r="P33" s="72"/>
      <c r="Q33" s="72"/>
      <c r="R33" s="72"/>
    </row>
    <row r="34" spans="1:18" ht="18.75" hidden="1">
      <c r="A34" s="61"/>
      <c r="B34" s="64"/>
      <c r="C34" s="64"/>
      <c r="D34" s="64"/>
      <c r="E34" s="64"/>
      <c r="F34" s="64"/>
      <c r="G34" s="64"/>
      <c r="H34" s="64" t="s">
        <v>24</v>
      </c>
      <c r="I34" s="80">
        <f>SUM(I17:I33)</f>
        <v>2625.89</v>
      </c>
      <c r="J34" s="69"/>
      <c r="K34" s="69"/>
      <c r="L34" s="72"/>
      <c r="M34" s="72"/>
      <c r="N34" s="72"/>
      <c r="O34" s="72"/>
      <c r="P34" s="72"/>
      <c r="Q34" s="72"/>
      <c r="R34" s="72"/>
    </row>
    <row r="35" spans="1:11" ht="15">
      <c r="A35" s="587" t="s">
        <v>199</v>
      </c>
      <c r="B35" s="587"/>
      <c r="C35" s="587"/>
      <c r="D35" s="587"/>
      <c r="E35" s="587"/>
      <c r="F35" s="587"/>
      <c r="G35" s="587"/>
      <c r="H35" s="587"/>
      <c r="I35" s="587"/>
      <c r="J35" s="587"/>
      <c r="K35" s="587"/>
    </row>
    <row r="36" spans="1:11" ht="15">
      <c r="A36" s="587"/>
      <c r="B36" s="587"/>
      <c r="C36" s="587"/>
      <c r="D36" s="587"/>
      <c r="E36" s="587"/>
      <c r="F36" s="587"/>
      <c r="G36" s="587"/>
      <c r="H36" s="587"/>
      <c r="I36" s="587"/>
      <c r="J36" s="587"/>
      <c r="K36" s="587"/>
    </row>
    <row r="37" spans="1:11" ht="18.75" hidden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</row>
    <row r="38" spans="1:11" ht="18.75" hidden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</row>
    <row r="39" spans="1:11" ht="18.75">
      <c r="A39" s="81"/>
      <c r="B39" s="82"/>
      <c r="C39" s="82"/>
      <c r="D39" s="82"/>
      <c r="E39" s="82"/>
      <c r="F39" s="82"/>
      <c r="G39" s="82"/>
      <c r="H39" s="81"/>
      <c r="I39" s="81"/>
      <c r="J39" s="61"/>
      <c r="K39" s="61"/>
    </row>
    <row r="40" spans="1:25" ht="18.75">
      <c r="A40" s="81"/>
      <c r="B40" s="83" t="s">
        <v>200</v>
      </c>
      <c r="C40" s="82"/>
      <c r="D40" s="82"/>
      <c r="E40" s="82"/>
      <c r="F40" s="82"/>
      <c r="G40" s="81"/>
      <c r="H40" s="82"/>
      <c r="I40" s="81"/>
      <c r="J40" s="61"/>
      <c r="K40" s="61"/>
      <c r="T40" s="172" t="s">
        <v>256</v>
      </c>
      <c r="U40" s="173" t="s">
        <v>252</v>
      </c>
      <c r="V40" s="173" t="s">
        <v>268</v>
      </c>
      <c r="W40" s="173" t="s">
        <v>9</v>
      </c>
      <c r="X40" s="173" t="s">
        <v>253</v>
      </c>
      <c r="Y40" s="173" t="s">
        <v>254</v>
      </c>
    </row>
    <row r="41" spans="1:25" ht="18.75">
      <c r="A41" s="81"/>
      <c r="B41" s="82" t="s">
        <v>201</v>
      </c>
      <c r="C41" s="81" t="s">
        <v>202</v>
      </c>
      <c r="D41" s="81"/>
      <c r="E41" s="81"/>
      <c r="F41" s="82"/>
      <c r="G41" s="81"/>
      <c r="H41" s="82"/>
      <c r="I41" s="81"/>
      <c r="J41" s="61"/>
      <c r="K41" s="61"/>
      <c r="T41" s="174" t="s">
        <v>255</v>
      </c>
      <c r="U41" s="107">
        <v>917.06</v>
      </c>
      <c r="V41" s="107">
        <v>466.35</v>
      </c>
      <c r="W41" s="107">
        <v>463.39</v>
      </c>
      <c r="X41" s="107">
        <v>920.0199999999999</v>
      </c>
      <c r="Y41" s="107">
        <v>0</v>
      </c>
    </row>
    <row r="42" spans="1:25" ht="18.75" customHeight="1">
      <c r="A42" s="81"/>
      <c r="B42" s="82" t="s">
        <v>203</v>
      </c>
      <c r="C42" s="84">
        <v>348.5</v>
      </c>
      <c r="D42" s="81" t="s">
        <v>204</v>
      </c>
      <c r="E42" s="81"/>
      <c r="F42" s="82"/>
      <c r="G42" s="81"/>
      <c r="H42" s="82"/>
      <c r="I42" s="81"/>
      <c r="J42" s="61"/>
      <c r="K42" s="61"/>
      <c r="T42" s="174" t="s">
        <v>257</v>
      </c>
      <c r="U42" s="152">
        <v>920.0199999999999</v>
      </c>
      <c r="V42" s="152">
        <v>466.35</v>
      </c>
      <c r="W42" s="152">
        <v>350.87</v>
      </c>
      <c r="X42" s="152">
        <v>1035.5</v>
      </c>
      <c r="Y42" s="152">
        <v>0</v>
      </c>
    </row>
    <row r="43" spans="1:25" ht="18" customHeight="1">
      <c r="A43" s="81"/>
      <c r="B43" s="82" t="s">
        <v>205</v>
      </c>
      <c r="C43" s="85" t="s">
        <v>206</v>
      </c>
      <c r="D43" s="81" t="s">
        <v>251</v>
      </c>
      <c r="E43" s="81"/>
      <c r="F43" s="81"/>
      <c r="G43" s="82"/>
      <c r="H43" s="82"/>
      <c r="I43" s="81"/>
      <c r="J43" s="61"/>
      <c r="K43" s="61"/>
      <c r="T43" s="174" t="s">
        <v>258</v>
      </c>
      <c r="U43" s="152">
        <v>1035.5</v>
      </c>
      <c r="V43" s="152">
        <v>466.35</v>
      </c>
      <c r="W43" s="152">
        <v>351.02</v>
      </c>
      <c r="X43" s="152">
        <v>1150.83</v>
      </c>
      <c r="Y43" s="154"/>
    </row>
    <row r="44" spans="1:25" ht="69.75" customHeight="1">
      <c r="A44" s="81"/>
      <c r="B44" s="82"/>
      <c r="C44" s="85"/>
      <c r="D44" s="81"/>
      <c r="E44" s="81"/>
      <c r="F44" s="81"/>
      <c r="G44" s="82"/>
      <c r="H44" s="82"/>
      <c r="I44" s="81"/>
      <c r="J44" s="61"/>
      <c r="K44" s="61"/>
      <c r="T44" s="174" t="s">
        <v>259</v>
      </c>
      <c r="U44" s="152">
        <v>1150.83</v>
      </c>
      <c r="V44" s="219">
        <v>466.35</v>
      </c>
      <c r="W44" s="219">
        <v>584.4000000000001</v>
      </c>
      <c r="X44" s="152">
        <v>1032.7799999999997</v>
      </c>
      <c r="Y44" s="175"/>
    </row>
    <row r="45" spans="1:25" s="92" customFormat="1" ht="63" customHeight="1">
      <c r="A45" s="258"/>
      <c r="B45" s="87"/>
      <c r="C45" s="88"/>
      <c r="D45" s="258"/>
      <c r="E45" s="258"/>
      <c r="F45" s="258"/>
      <c r="G45" s="89" t="s">
        <v>208</v>
      </c>
      <c r="H45" s="90" t="s">
        <v>2</v>
      </c>
      <c r="I45" s="90" t="s">
        <v>3</v>
      </c>
      <c r="J45" s="91" t="s">
        <v>209</v>
      </c>
      <c r="K45" s="91" t="s">
        <v>210</v>
      </c>
      <c r="T45" s="174" t="s">
        <v>260</v>
      </c>
      <c r="U45" s="152">
        <v>1032.7799999999997</v>
      </c>
      <c r="V45" s="152">
        <v>466.35</v>
      </c>
      <c r="W45" s="152">
        <v>409.32</v>
      </c>
      <c r="X45" s="152">
        <v>1089.8099999999997</v>
      </c>
      <c r="Y45" s="154"/>
    </row>
    <row r="46" spans="1:25" ht="12" customHeight="1">
      <c r="A46" s="81"/>
      <c r="B46" s="82"/>
      <c r="C46" s="85"/>
      <c r="D46" s="81"/>
      <c r="E46" s="81"/>
      <c r="F46" s="81"/>
      <c r="G46" s="93" t="s">
        <v>43</v>
      </c>
      <c r="H46" s="93" t="s">
        <v>43</v>
      </c>
      <c r="I46" s="93" t="s">
        <v>43</v>
      </c>
      <c r="J46" s="64"/>
      <c r="K46" s="64"/>
      <c r="M46" s="255" t="s">
        <v>280</v>
      </c>
      <c r="N46" s="95" t="s">
        <v>281</v>
      </c>
      <c r="O46" s="95" t="s">
        <v>212</v>
      </c>
      <c r="P46" s="94" t="s">
        <v>211</v>
      </c>
      <c r="Q46" s="96" t="s">
        <v>249</v>
      </c>
      <c r="R46" s="96" t="s">
        <v>213</v>
      </c>
      <c r="T46" s="174" t="s">
        <v>261</v>
      </c>
      <c r="U46" s="152">
        <v>1089.8099999999997</v>
      </c>
      <c r="V46" s="152">
        <v>466.35</v>
      </c>
      <c r="W46" s="152">
        <v>351.05</v>
      </c>
      <c r="X46" s="152">
        <v>1205.11</v>
      </c>
      <c r="Y46" s="154"/>
    </row>
    <row r="47" spans="1:25" ht="33" customHeight="1">
      <c r="A47" s="81"/>
      <c r="B47" s="588" t="s">
        <v>214</v>
      </c>
      <c r="C47" s="588"/>
      <c r="D47" s="588"/>
      <c r="E47" s="588"/>
      <c r="F47" s="588"/>
      <c r="G47" s="97">
        <f>G49+G50</f>
        <v>12.58</v>
      </c>
      <c r="H47" s="98">
        <f>ROUND(G47*C42,2)</f>
        <v>4384.13</v>
      </c>
      <c r="I47" s="98">
        <f>O47+P47</f>
        <v>3412.44</v>
      </c>
      <c r="J47" s="99">
        <f>J49+J50</f>
        <v>2512.6850000000004</v>
      </c>
      <c r="K47" s="99">
        <f>K49+K50</f>
        <v>899.7549999999997</v>
      </c>
      <c r="M47" s="265">
        <v>11526.750000000002</v>
      </c>
      <c r="N47" s="265">
        <v>12498.439999999999</v>
      </c>
      <c r="O47" s="266">
        <v>3412.44</v>
      </c>
      <c r="P47" s="266">
        <v>0</v>
      </c>
      <c r="Q47" s="267">
        <v>466.35</v>
      </c>
      <c r="R47" s="268">
        <v>350.47</v>
      </c>
      <c r="S47" s="269"/>
      <c r="T47" s="174" t="s">
        <v>262</v>
      </c>
      <c r="U47" s="152">
        <v>1205.11</v>
      </c>
      <c r="V47" s="152">
        <v>466.35</v>
      </c>
      <c r="W47" s="152">
        <v>467.27</v>
      </c>
      <c r="X47" s="152">
        <v>1204.19</v>
      </c>
      <c r="Y47" s="154"/>
    </row>
    <row r="48" spans="1:25" ht="18" customHeight="1">
      <c r="A48" s="81"/>
      <c r="B48" s="589" t="s">
        <v>215</v>
      </c>
      <c r="C48" s="590"/>
      <c r="D48" s="590"/>
      <c r="E48" s="590"/>
      <c r="F48" s="591"/>
      <c r="G48" s="97"/>
      <c r="H48" s="99"/>
      <c r="I48" s="99"/>
      <c r="J48" s="64"/>
      <c r="K48" s="64"/>
      <c r="T48" s="174" t="s">
        <v>263</v>
      </c>
      <c r="U48" s="152">
        <v>1204.19</v>
      </c>
      <c r="V48" s="152">
        <v>466.35</v>
      </c>
      <c r="W48" s="152">
        <v>409.71</v>
      </c>
      <c r="X48" s="152">
        <v>1260.83</v>
      </c>
      <c r="Y48" s="154"/>
    </row>
    <row r="49" spans="1:25" ht="18" customHeight="1">
      <c r="A49" s="81"/>
      <c r="B49" s="592" t="s">
        <v>12</v>
      </c>
      <c r="C49" s="592"/>
      <c r="D49" s="592"/>
      <c r="E49" s="592"/>
      <c r="F49" s="592"/>
      <c r="G49" s="97">
        <f>G58</f>
        <v>7.21</v>
      </c>
      <c r="H49" s="99">
        <f>ROUND(G49*C42,2)</f>
        <v>2512.69</v>
      </c>
      <c r="I49" s="99">
        <f>H49</f>
        <v>2512.69</v>
      </c>
      <c r="J49" s="99">
        <f>H58</f>
        <v>2512.6850000000004</v>
      </c>
      <c r="K49" s="99">
        <f>I49-J49</f>
        <v>0.004999999999654392</v>
      </c>
      <c r="T49" s="174" t="s">
        <v>264</v>
      </c>
      <c r="U49" s="152">
        <v>1260.83</v>
      </c>
      <c r="V49" s="152">
        <v>466.35</v>
      </c>
      <c r="W49" s="152">
        <v>409.87</v>
      </c>
      <c r="X49" s="152">
        <v>1317.31</v>
      </c>
      <c r="Y49" s="154"/>
    </row>
    <row r="50" spans="1:25" ht="18" customHeight="1">
      <c r="A50" s="81"/>
      <c r="B50" s="592" t="s">
        <v>46</v>
      </c>
      <c r="C50" s="592"/>
      <c r="D50" s="592"/>
      <c r="E50" s="592"/>
      <c r="F50" s="592"/>
      <c r="G50" s="97">
        <v>5.37</v>
      </c>
      <c r="H50" s="99">
        <f>ROUND(G50*C42,2)</f>
        <v>1871.45</v>
      </c>
      <c r="I50" s="99">
        <f>I47-I49</f>
        <v>899.75</v>
      </c>
      <c r="J50" s="99">
        <f>H65</f>
        <v>0</v>
      </c>
      <c r="K50" s="99">
        <f>I50-J50</f>
        <v>899.75</v>
      </c>
      <c r="T50" s="174" t="s">
        <v>265</v>
      </c>
      <c r="U50" s="152">
        <f>X49</f>
        <v>1317.31</v>
      </c>
      <c r="V50" s="152">
        <f>H53</f>
        <v>466.35</v>
      </c>
      <c r="W50" s="152">
        <f>I53</f>
        <v>350.47</v>
      </c>
      <c r="X50" s="152">
        <f>U50+V50-W50</f>
        <v>1433.1899999999998</v>
      </c>
      <c r="Y50" s="154"/>
    </row>
    <row r="51" spans="1:25" ht="27" customHeight="1">
      <c r="A51" s="81"/>
      <c r="B51" s="61"/>
      <c r="C51" s="61"/>
      <c r="D51" s="61"/>
      <c r="E51" s="61"/>
      <c r="F51" s="61"/>
      <c r="G51" s="61"/>
      <c r="H51" s="61"/>
      <c r="I51" s="61"/>
      <c r="J51" s="61"/>
      <c r="K51" s="164"/>
      <c r="T51" s="174" t="s">
        <v>266</v>
      </c>
      <c r="U51" s="152"/>
      <c r="V51" s="154"/>
      <c r="W51" s="154"/>
      <c r="X51" s="152">
        <f>U51+V51-W51</f>
        <v>0</v>
      </c>
      <c r="Y51" s="154"/>
    </row>
    <row r="52" spans="1:25" ht="18.75">
      <c r="A52" s="81"/>
      <c r="B52" s="61"/>
      <c r="C52" s="61"/>
      <c r="D52" s="61"/>
      <c r="E52" s="61"/>
      <c r="F52" s="61"/>
      <c r="G52" s="163" t="s">
        <v>243</v>
      </c>
      <c r="H52" s="163" t="s">
        <v>2</v>
      </c>
      <c r="I52" s="163" t="s">
        <v>3</v>
      </c>
      <c r="J52" s="163" t="s">
        <v>244</v>
      </c>
      <c r="K52" s="163" t="s">
        <v>245</v>
      </c>
      <c r="T52" s="174" t="s">
        <v>267</v>
      </c>
      <c r="U52" s="152"/>
      <c r="V52" s="154"/>
      <c r="W52" s="154"/>
      <c r="X52" s="152">
        <f>U52+V52-W52</f>
        <v>0</v>
      </c>
      <c r="Y52" s="154"/>
    </row>
    <row r="53" spans="1:25" ht="18" customHeight="1">
      <c r="A53" s="61"/>
      <c r="B53" s="577" t="s">
        <v>242</v>
      </c>
      <c r="C53" s="577"/>
      <c r="D53" s="577"/>
      <c r="E53" s="577"/>
      <c r="F53" s="593"/>
      <c r="G53" s="107">
        <f>'09 14 г'!J53</f>
        <v>1317.31</v>
      </c>
      <c r="H53" s="107">
        <f>Q47</f>
        <v>466.35</v>
      </c>
      <c r="I53" s="107">
        <f>R47</f>
        <v>350.47</v>
      </c>
      <c r="J53" s="107">
        <f>H53+G53-I53</f>
        <v>1433.1899999999998</v>
      </c>
      <c r="K53" s="107">
        <v>0</v>
      </c>
      <c r="T53" s="176" t="s">
        <v>269</v>
      </c>
      <c r="U53" s="177">
        <f>SUM(U41:U52)</f>
        <v>11133.439999999999</v>
      </c>
      <c r="V53" s="177">
        <f>SUM(V41:V52)</f>
        <v>4663.5</v>
      </c>
      <c r="W53" s="177">
        <f>SUM(W41:W52)</f>
        <v>4147.37</v>
      </c>
      <c r="X53" s="177">
        <f>SUM(X41:X52)</f>
        <v>11649.569999999998</v>
      </c>
      <c r="Y53" s="177">
        <f>SUM(Y41:Y52)</f>
        <v>0</v>
      </c>
    </row>
    <row r="54" spans="1:11" ht="18" customHeight="1">
      <c r="A54" s="61"/>
      <c r="B54" s="82"/>
      <c r="C54" s="208"/>
      <c r="D54" s="209"/>
      <c r="E54" s="209"/>
      <c r="F54" s="81"/>
      <c r="G54" s="82"/>
      <c r="H54" s="82"/>
      <c r="I54" s="81"/>
      <c r="J54" s="61"/>
      <c r="K54" s="61"/>
    </row>
    <row r="55" spans="1:11" ht="18.75">
      <c r="A55" s="81"/>
      <c r="B55" s="104"/>
      <c r="C55" s="105"/>
      <c r="D55" s="106"/>
      <c r="E55" s="106"/>
      <c r="F55" s="106"/>
      <c r="G55" s="107" t="s">
        <v>208</v>
      </c>
      <c r="H55" s="107" t="s">
        <v>217</v>
      </c>
      <c r="I55" s="81"/>
      <c r="J55" s="61"/>
      <c r="K55" s="61"/>
    </row>
    <row r="56" spans="1:9" s="114" customFormat="1" ht="11.25" customHeight="1">
      <c r="A56" s="108"/>
      <c r="B56" s="109"/>
      <c r="C56" s="110"/>
      <c r="D56" s="111"/>
      <c r="E56" s="111"/>
      <c r="F56" s="111"/>
      <c r="G56" s="112" t="s">
        <v>43</v>
      </c>
      <c r="H56" s="112" t="s">
        <v>43</v>
      </c>
      <c r="I56" s="113"/>
    </row>
    <row r="57" spans="1:11" ht="47.25" customHeight="1">
      <c r="A57" s="115" t="s">
        <v>218</v>
      </c>
      <c r="B57" s="594" t="s">
        <v>241</v>
      </c>
      <c r="C57" s="595"/>
      <c r="D57" s="595"/>
      <c r="E57" s="595"/>
      <c r="F57" s="595"/>
      <c r="G57" s="116"/>
      <c r="H57" s="117">
        <f>H58+H65</f>
        <v>2512.6850000000004</v>
      </c>
      <c r="I57" s="81"/>
      <c r="J57" s="61"/>
      <c r="K57" s="61"/>
    </row>
    <row r="58" spans="1:11" ht="33.75" customHeight="1">
      <c r="A58" s="118" t="s">
        <v>220</v>
      </c>
      <c r="B58" s="558" t="s">
        <v>221</v>
      </c>
      <c r="C58" s="559"/>
      <c r="D58" s="559"/>
      <c r="E58" s="559"/>
      <c r="F58" s="560"/>
      <c r="G58" s="259">
        <f>G59+G60+G62+G64</f>
        <v>7.21</v>
      </c>
      <c r="H58" s="261">
        <f>H59+H60+H62+H64</f>
        <v>2512.6850000000004</v>
      </c>
      <c r="I58" s="81"/>
      <c r="J58" s="61"/>
      <c r="K58" s="121"/>
    </row>
    <row r="59" spans="1:11" ht="42.75" customHeight="1">
      <c r="A59" s="262" t="s">
        <v>222</v>
      </c>
      <c r="B59" s="580" t="s">
        <v>223</v>
      </c>
      <c r="C59" s="581"/>
      <c r="D59" s="581"/>
      <c r="E59" s="581"/>
      <c r="F59" s="582"/>
      <c r="G59" s="260">
        <v>1.34</v>
      </c>
      <c r="H59" s="261">
        <f>ROUND(G59*C42,2)</f>
        <v>466.99</v>
      </c>
      <c r="I59" s="81"/>
      <c r="J59" s="61"/>
      <c r="K59" s="121"/>
    </row>
    <row r="60" spans="1:11" ht="15" customHeight="1">
      <c r="A60" s="570" t="s">
        <v>224</v>
      </c>
      <c r="B60" s="571" t="s">
        <v>225</v>
      </c>
      <c r="C60" s="572"/>
      <c r="D60" s="572"/>
      <c r="E60" s="572"/>
      <c r="F60" s="573"/>
      <c r="G60" s="568">
        <v>2.02</v>
      </c>
      <c r="H60" s="569">
        <f>ROUND(G60*C42,2)</f>
        <v>703.97</v>
      </c>
      <c r="I60" s="81"/>
      <c r="J60" s="61"/>
      <c r="K60" s="61"/>
    </row>
    <row r="61" spans="1:11" ht="39.75" customHeight="1">
      <c r="A61" s="570"/>
      <c r="B61" s="574"/>
      <c r="C61" s="575"/>
      <c r="D61" s="575"/>
      <c r="E61" s="575"/>
      <c r="F61" s="576"/>
      <c r="G61" s="568"/>
      <c r="H61" s="569"/>
      <c r="I61" s="81"/>
      <c r="J61" s="61"/>
      <c r="K61" s="61"/>
    </row>
    <row r="62" spans="1:11" ht="21" customHeight="1">
      <c r="A62" s="570" t="s">
        <v>226</v>
      </c>
      <c r="B62" s="571" t="s">
        <v>227</v>
      </c>
      <c r="C62" s="572"/>
      <c r="D62" s="572"/>
      <c r="E62" s="572"/>
      <c r="F62" s="573"/>
      <c r="G62" s="568">
        <v>1.31</v>
      </c>
      <c r="H62" s="569">
        <f>G62*C42</f>
        <v>456.535</v>
      </c>
      <c r="I62" s="81"/>
      <c r="J62" s="61"/>
      <c r="K62" s="61"/>
    </row>
    <row r="63" spans="1:11" ht="15" customHeight="1">
      <c r="A63" s="570"/>
      <c r="B63" s="574"/>
      <c r="C63" s="575"/>
      <c r="D63" s="575"/>
      <c r="E63" s="575"/>
      <c r="F63" s="576"/>
      <c r="G63" s="568"/>
      <c r="H63" s="569"/>
      <c r="I63" s="81"/>
      <c r="J63" s="61"/>
      <c r="K63" s="61"/>
    </row>
    <row r="64" spans="1:12" ht="18.75" customHeight="1">
      <c r="A64" s="262" t="s">
        <v>228</v>
      </c>
      <c r="B64" s="555" t="s">
        <v>229</v>
      </c>
      <c r="C64" s="556"/>
      <c r="D64" s="556"/>
      <c r="E64" s="556"/>
      <c r="F64" s="557"/>
      <c r="G64" s="107">
        <v>2.54</v>
      </c>
      <c r="H64" s="127">
        <f>ROUND(G64*C42,2)</f>
        <v>885.19</v>
      </c>
      <c r="I64" s="81"/>
      <c r="J64" s="61"/>
      <c r="K64" s="61"/>
      <c r="L64" s="128"/>
    </row>
    <row r="65" spans="1:12" ht="18.75" customHeight="1">
      <c r="A65" s="129" t="s">
        <v>230</v>
      </c>
      <c r="B65" s="558" t="s">
        <v>231</v>
      </c>
      <c r="C65" s="559"/>
      <c r="D65" s="559"/>
      <c r="E65" s="559"/>
      <c r="F65" s="560"/>
      <c r="G65" s="98"/>
      <c r="H65" s="98">
        <f>H67+H68</f>
        <v>0</v>
      </c>
      <c r="I65" s="81"/>
      <c r="J65" s="61"/>
      <c r="K65" s="61"/>
      <c r="L65" s="128"/>
    </row>
    <row r="66" spans="1:11" ht="32.25" customHeight="1">
      <c r="A66" s="130"/>
      <c r="B66" s="561" t="s">
        <v>247</v>
      </c>
      <c r="C66" s="562"/>
      <c r="D66" s="562"/>
      <c r="E66" s="562"/>
      <c r="F66" s="563"/>
      <c r="G66" s="132"/>
      <c r="H66" s="133"/>
      <c r="I66" s="81"/>
      <c r="J66" s="61"/>
      <c r="K66" s="61"/>
    </row>
    <row r="67" spans="1:11" ht="18.75">
      <c r="A67" s="130"/>
      <c r="B67" s="564" t="s">
        <v>240</v>
      </c>
      <c r="C67" s="565"/>
      <c r="D67" s="565"/>
      <c r="E67" s="565"/>
      <c r="F67" s="566"/>
      <c r="G67" s="134"/>
      <c r="H67" s="135">
        <v>0</v>
      </c>
      <c r="I67" s="81"/>
      <c r="J67" s="61"/>
      <c r="K67" s="61"/>
    </row>
    <row r="68" spans="1:11" ht="18.75" customHeight="1">
      <c r="A68" s="130"/>
      <c r="B68" s="564" t="s">
        <v>240</v>
      </c>
      <c r="C68" s="565"/>
      <c r="D68" s="565"/>
      <c r="E68" s="565"/>
      <c r="F68" s="566"/>
      <c r="G68" s="127"/>
      <c r="H68" s="136"/>
      <c r="I68" s="81"/>
      <c r="J68" s="61"/>
      <c r="K68" s="61"/>
    </row>
    <row r="69" spans="1:11" ht="18.75">
      <c r="A69" s="130"/>
      <c r="B69" s="137"/>
      <c r="C69" s="138"/>
      <c r="D69" s="138"/>
      <c r="E69" s="138"/>
      <c r="F69" s="138"/>
      <c r="G69" s="103"/>
      <c r="H69" s="103"/>
      <c r="I69" s="81"/>
      <c r="J69" s="61"/>
      <c r="K69" s="61"/>
    </row>
    <row r="70" spans="1:11" ht="18.75">
      <c r="A70" s="130"/>
      <c r="B70" s="137"/>
      <c r="C70" s="138"/>
      <c r="D70" s="138"/>
      <c r="E70" s="138"/>
      <c r="F70" s="138"/>
      <c r="G70" s="139"/>
      <c r="H70" s="81"/>
      <c r="I70" s="81"/>
      <c r="J70" s="61"/>
      <c r="K70" s="61"/>
    </row>
    <row r="71" spans="1:11" ht="18.75">
      <c r="A71" s="130"/>
      <c r="K71" s="61"/>
    </row>
    <row r="72" spans="1:12" ht="18.75">
      <c r="A72" s="130"/>
      <c r="K72" s="61"/>
      <c r="L72" s="62">
        <v>4513</v>
      </c>
    </row>
    <row r="73" spans="1:15" s="72" customFormat="1" ht="18.75">
      <c r="A73" s="130"/>
      <c r="K73" s="69"/>
      <c r="L73" s="142" t="s">
        <v>236</v>
      </c>
      <c r="M73" s="142" t="s">
        <v>237</v>
      </c>
      <c r="N73" s="142"/>
      <c r="O73" s="142"/>
    </row>
    <row r="74" spans="1:15" s="72" customFormat="1" ht="18.75">
      <c r="A74" s="130"/>
      <c r="K74" s="69"/>
      <c r="L74" s="143">
        <f>G80</f>
        <v>11522.458999999999</v>
      </c>
      <c r="M74" s="143">
        <f>I80</f>
        <v>13368.779999999999</v>
      </c>
      <c r="N74" s="143"/>
      <c r="O74" s="143"/>
    </row>
    <row r="75" spans="1:11" ht="18.75">
      <c r="A75" s="82"/>
      <c r="B75" s="546"/>
      <c r="C75" s="547"/>
      <c r="D75" s="547"/>
      <c r="E75" s="547"/>
      <c r="F75" s="547"/>
      <c r="G75" s="145"/>
      <c r="H75" s="130"/>
      <c r="I75" s="81"/>
      <c r="J75" s="61"/>
      <c r="K75" s="61"/>
    </row>
    <row r="76" spans="1:11" ht="18.75">
      <c r="A76" s="81"/>
      <c r="B76" s="81"/>
      <c r="C76" s="81"/>
      <c r="D76" s="81"/>
      <c r="E76" s="81"/>
      <c r="F76" s="81"/>
      <c r="G76" s="84"/>
      <c r="H76" s="103"/>
      <c r="I76" s="81"/>
      <c r="J76" s="61"/>
      <c r="K76" s="61"/>
    </row>
    <row r="77" spans="1:18" ht="18.75">
      <c r="A77" s="81"/>
      <c r="B77" s="140"/>
      <c r="C77" s="141"/>
      <c r="D77" s="141"/>
      <c r="E77" s="141"/>
      <c r="F77" s="141"/>
      <c r="G77" s="567" t="s">
        <v>46</v>
      </c>
      <c r="H77" s="552"/>
      <c r="I77" s="551" t="s">
        <v>216</v>
      </c>
      <c r="J77" s="552"/>
      <c r="K77" s="61"/>
      <c r="M77" s="596"/>
      <c r="N77" s="596"/>
      <c r="O77" s="596"/>
      <c r="P77" s="597"/>
      <c r="Q77" s="597"/>
      <c r="R77" s="597"/>
    </row>
    <row r="78" spans="1:18" ht="18.75">
      <c r="A78" s="81"/>
      <c r="B78" s="140"/>
      <c r="C78" s="141"/>
      <c r="D78" s="141"/>
      <c r="E78" s="141"/>
      <c r="F78" s="141"/>
      <c r="G78" s="553" t="s">
        <v>43</v>
      </c>
      <c r="H78" s="554"/>
      <c r="I78" s="553" t="s">
        <v>43</v>
      </c>
      <c r="J78" s="554"/>
      <c r="K78" s="61"/>
      <c r="L78" s="172" t="s">
        <v>283</v>
      </c>
      <c r="M78" s="188"/>
      <c r="N78" s="188"/>
      <c r="O78" s="188"/>
      <c r="P78" s="189"/>
      <c r="Q78" s="188"/>
      <c r="R78" s="190"/>
    </row>
    <row r="79" spans="1:18" ht="18.75">
      <c r="A79" s="81"/>
      <c r="B79" s="598" t="s">
        <v>284</v>
      </c>
      <c r="C79" s="599"/>
      <c r="D79" s="599"/>
      <c r="E79" s="599"/>
      <c r="F79" s="600"/>
      <c r="G79" s="543">
        <f>'09 14 г'!G80:H80</f>
        <v>10622.703999999998</v>
      </c>
      <c r="H79" s="544"/>
      <c r="I79" s="543">
        <f>'09 14 г'!I80:J80</f>
        <v>13018.31</v>
      </c>
      <c r="J79" s="544"/>
      <c r="K79" s="61"/>
      <c r="L79" s="128">
        <f>G87+H47-I47-I87</f>
        <v>0</v>
      </c>
      <c r="M79" s="191"/>
      <c r="N79" s="191"/>
      <c r="O79" s="191"/>
      <c r="P79" s="192"/>
      <c r="Q79" s="192"/>
      <c r="R79" s="192"/>
    </row>
    <row r="80" spans="1:18" ht="18.75">
      <c r="A80" s="81"/>
      <c r="B80" s="598" t="s">
        <v>285</v>
      </c>
      <c r="C80" s="599"/>
      <c r="D80" s="599"/>
      <c r="E80" s="599"/>
      <c r="F80" s="600"/>
      <c r="G80" s="543">
        <f>G79+I47-H57</f>
        <v>11522.458999999999</v>
      </c>
      <c r="H80" s="544"/>
      <c r="I80" s="545">
        <f>I79+I53+D54</f>
        <v>13368.779999999999</v>
      </c>
      <c r="J80" s="544"/>
      <c r="K80" s="61"/>
      <c r="M80" s="191"/>
      <c r="N80" s="191"/>
      <c r="O80" s="191"/>
      <c r="P80" s="192"/>
      <c r="Q80" s="192"/>
      <c r="R80" s="192"/>
    </row>
    <row r="81" spans="1:18" ht="18.75">
      <c r="A81" s="81"/>
      <c r="B81" s="61"/>
      <c r="C81" s="61"/>
      <c r="D81" s="61"/>
      <c r="E81" s="61"/>
      <c r="F81" s="61"/>
      <c r="G81" s="81"/>
      <c r="H81" s="81"/>
      <c r="I81" s="81"/>
      <c r="J81" s="61"/>
      <c r="K81" s="61"/>
      <c r="M81" s="191"/>
      <c r="N81" s="191"/>
      <c r="O81" s="191"/>
      <c r="P81" s="192"/>
      <c r="Q81" s="192"/>
      <c r="R81" s="192"/>
    </row>
    <row r="82" spans="1:18" ht="18" customHeight="1">
      <c r="A82" s="61"/>
      <c r="B82" s="61"/>
      <c r="C82" s="61"/>
      <c r="D82" s="61"/>
      <c r="E82" s="61"/>
      <c r="F82" s="61"/>
      <c r="G82" s="553" t="s">
        <v>278</v>
      </c>
      <c r="H82" s="554"/>
      <c r="I82" s="553" t="s">
        <v>279</v>
      </c>
      <c r="J82" s="554"/>
      <c r="K82" s="61"/>
      <c r="L82" s="128"/>
      <c r="M82" s="191"/>
      <c r="N82" s="191"/>
      <c r="O82" s="191"/>
      <c r="P82" s="192"/>
      <c r="Q82" s="192"/>
      <c r="R82" s="192"/>
    </row>
    <row r="83" spans="1:18" ht="18.75" hidden="1">
      <c r="A83" s="81"/>
      <c r="B83" s="61"/>
      <c r="C83" s="61"/>
      <c r="D83" s="61"/>
      <c r="E83" s="61"/>
      <c r="F83" s="61"/>
      <c r="G83" s="81"/>
      <c r="H83" s="81"/>
      <c r="I83" s="81"/>
      <c r="J83" s="61"/>
      <c r="K83" s="61"/>
      <c r="M83" s="186" t="s">
        <v>183</v>
      </c>
      <c r="N83" s="186"/>
      <c r="O83" s="186"/>
      <c r="P83" s="187">
        <v>407.15</v>
      </c>
      <c r="Q83" s="187">
        <v>391.95</v>
      </c>
      <c r="R83" s="187">
        <v>535.55</v>
      </c>
    </row>
    <row r="84" spans="1:18" ht="18.75" hidden="1">
      <c r="A84" s="81"/>
      <c r="B84" s="61"/>
      <c r="C84" s="61"/>
      <c r="D84" s="61"/>
      <c r="E84" s="61"/>
      <c r="F84" s="61"/>
      <c r="G84" s="81"/>
      <c r="H84" s="81"/>
      <c r="I84" s="81"/>
      <c r="J84" s="61"/>
      <c r="K84" s="61"/>
      <c r="M84" s="151" t="s">
        <v>186</v>
      </c>
      <c r="N84" s="151"/>
      <c r="O84" s="151"/>
      <c r="P84" s="152">
        <v>535.55</v>
      </c>
      <c r="Q84" s="152">
        <v>391.95</v>
      </c>
      <c r="R84" s="152">
        <v>663.91</v>
      </c>
    </row>
    <row r="85" spans="1:18" ht="18.75" hidden="1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M85" s="153" t="s">
        <v>189</v>
      </c>
      <c r="N85" s="153"/>
      <c r="O85" s="153"/>
      <c r="P85" s="152">
        <f>R84</f>
        <v>663.91</v>
      </c>
      <c r="Q85" s="154">
        <v>391.95</v>
      </c>
      <c r="R85" s="152" t="e">
        <f>P85+Q85-#REF!</f>
        <v>#REF!</v>
      </c>
    </row>
    <row r="86" spans="1:11" ht="18.75" hidden="1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</row>
    <row r="87" spans="1:11" ht="18.75">
      <c r="A87" s="61"/>
      <c r="B87" s="540" t="s">
        <v>282</v>
      </c>
      <c r="C87" s="541"/>
      <c r="D87" s="541"/>
      <c r="E87" s="541"/>
      <c r="F87" s="542"/>
      <c r="G87" s="543">
        <f>M47</f>
        <v>11526.750000000002</v>
      </c>
      <c r="H87" s="544"/>
      <c r="I87" s="545">
        <f>N47</f>
        <v>12498.439999999999</v>
      </c>
      <c r="J87" s="544"/>
      <c r="K87" s="61"/>
    </row>
    <row r="88" spans="1:11" ht="18.75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</row>
    <row r="89" spans="1:11" ht="18.75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</row>
    <row r="90" spans="1:8" s="61" customFormat="1" ht="18.75">
      <c r="A90" s="61" t="s">
        <v>55</v>
      </c>
      <c r="H90" s="61" t="s">
        <v>54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40">
    <mergeCell ref="C14:D15"/>
    <mergeCell ref="A35:K36"/>
    <mergeCell ref="B47:F47"/>
    <mergeCell ref="B48:F48"/>
    <mergeCell ref="B49:F49"/>
    <mergeCell ref="B50:F50"/>
    <mergeCell ref="B53:F53"/>
    <mergeCell ref="B57:F57"/>
    <mergeCell ref="B58:F58"/>
    <mergeCell ref="B59:F59"/>
    <mergeCell ref="A60:A61"/>
    <mergeCell ref="B60:F61"/>
    <mergeCell ref="G60:G61"/>
    <mergeCell ref="H60:H61"/>
    <mergeCell ref="A62:A63"/>
    <mergeCell ref="B62:F63"/>
    <mergeCell ref="G62:G63"/>
    <mergeCell ref="H62:H63"/>
    <mergeCell ref="B64:F64"/>
    <mergeCell ref="B65:F65"/>
    <mergeCell ref="B66:F66"/>
    <mergeCell ref="B67:F67"/>
    <mergeCell ref="B68:F68"/>
    <mergeCell ref="B75:F75"/>
    <mergeCell ref="G77:H77"/>
    <mergeCell ref="I77:J77"/>
    <mergeCell ref="M77:R77"/>
    <mergeCell ref="G78:H78"/>
    <mergeCell ref="I78:J78"/>
    <mergeCell ref="B79:F79"/>
    <mergeCell ref="G79:H79"/>
    <mergeCell ref="I79:J79"/>
    <mergeCell ref="B80:F80"/>
    <mergeCell ref="G80:H80"/>
    <mergeCell ref="I80:J80"/>
    <mergeCell ref="G82:H82"/>
    <mergeCell ref="I82:J82"/>
    <mergeCell ref="B87:F87"/>
    <mergeCell ref="G87:H87"/>
    <mergeCell ref="I87:J87"/>
  </mergeCells>
  <conditionalFormatting sqref="M47">
    <cfRule type="cellIs" priority="6" dxfId="87" operator="equal" stopIfTrue="1">
      <formula>0</formula>
    </cfRule>
  </conditionalFormatting>
  <conditionalFormatting sqref="M47">
    <cfRule type="cellIs" priority="5" dxfId="88" operator="equal" stopIfTrue="1">
      <formula>0</formula>
    </cfRule>
  </conditionalFormatting>
  <conditionalFormatting sqref="M47:N47">
    <cfRule type="cellIs" priority="4" dxfId="89" operator="equal" stopIfTrue="1">
      <formula>0</formula>
    </cfRule>
  </conditionalFormatting>
  <conditionalFormatting sqref="N47">
    <cfRule type="cellIs" priority="1" dxfId="90" operator="equal" stopIfTrue="1">
      <formula>0</formula>
    </cfRule>
    <cfRule type="cellIs" priority="2" dxfId="87" operator="equal" stopIfTrue="1">
      <formula>326166</formula>
    </cfRule>
    <cfRule type="cellIs" priority="3" dxfId="5" operator="equal" stopIfTrue="1">
      <formula>0</formula>
    </cfRule>
  </conditionalFormatting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71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92D050"/>
  </sheetPr>
  <dimension ref="A1:Y90"/>
  <sheetViews>
    <sheetView view="pageBreakPreview" zoomScale="80" zoomScaleSheetLayoutView="80" zoomScalePageLayoutView="0" workbookViewId="0" topLeftCell="A54">
      <selection activeCell="O36" sqref="O36"/>
    </sheetView>
  </sheetViews>
  <sheetFormatPr defaultColWidth="9.140625" defaultRowHeight="15" outlineLevelCol="1"/>
  <cols>
    <col min="1" max="1" width="9.00390625" style="155" customWidth="1"/>
    <col min="2" max="2" width="12.140625" style="62" customWidth="1"/>
    <col min="3" max="3" width="11.140625" style="62" customWidth="1"/>
    <col min="4" max="4" width="10.57421875" style="62" customWidth="1"/>
    <col min="5" max="5" width="10.28125" style="62" customWidth="1"/>
    <col min="6" max="6" width="6.28125" style="62" customWidth="1"/>
    <col min="7" max="8" width="13.28125" style="62" customWidth="1"/>
    <col min="9" max="9" width="12.57421875" style="62" customWidth="1"/>
    <col min="10" max="10" width="14.00390625" style="62" customWidth="1"/>
    <col min="11" max="11" width="18.421875" style="62" customWidth="1"/>
    <col min="12" max="12" width="13.421875" style="62" hidden="1" customWidth="1" outlineLevel="1"/>
    <col min="13" max="15" width="9.7109375" style="62" hidden="1" customWidth="1" outlineLevel="1"/>
    <col min="16" max="16" width="10.00390625" style="62" hidden="1" customWidth="1" outlineLevel="1"/>
    <col min="17" max="17" width="11.421875" style="62" hidden="1" customWidth="1" outlineLevel="1"/>
    <col min="18" max="18" width="10.00390625" style="62" hidden="1" customWidth="1" outlineLevel="1"/>
    <col min="19" max="19" width="9.140625" style="62" customWidth="1" collapsed="1"/>
    <col min="20" max="20" width="9.140625" style="62" customWidth="1"/>
    <col min="21" max="21" width="9.421875" style="62" bestFit="1" customWidth="1"/>
    <col min="22" max="22" width="11.28125" style="62" bestFit="1" customWidth="1"/>
    <col min="23" max="23" width="10.00390625" style="62" bestFit="1" customWidth="1"/>
    <col min="24" max="24" width="9.28125" style="62" bestFit="1" customWidth="1"/>
    <col min="25" max="27" width="9.140625" style="62" customWidth="1"/>
    <col min="28" max="28" width="12.8515625" style="62" customWidth="1"/>
    <col min="29" max="29" width="10.7109375" style="62" customWidth="1"/>
    <col min="30" max="16384" width="9.140625" style="62" customWidth="1"/>
  </cols>
  <sheetData>
    <row r="1" spans="1:11" ht="12.75" customHeight="1" hidden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8.75" hidden="1">
      <c r="A2" s="61"/>
      <c r="B2" s="63" t="s">
        <v>56</v>
      </c>
      <c r="C2" s="63"/>
      <c r="D2" s="63" t="s">
        <v>187</v>
      </c>
      <c r="E2" s="63"/>
      <c r="F2" s="63" t="s">
        <v>0</v>
      </c>
      <c r="G2" s="63"/>
      <c r="H2" s="63"/>
      <c r="I2" s="61"/>
      <c r="J2" s="61"/>
      <c r="K2" s="61"/>
    </row>
    <row r="3" spans="1:11" ht="18.75" hidden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.5" customHeight="1" hidden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18.75" hidden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8.75" hidden="1">
      <c r="A6" s="61"/>
      <c r="B6" s="64"/>
      <c r="C6" s="65" t="s">
        <v>1</v>
      </c>
      <c r="D6" s="65" t="s">
        <v>2</v>
      </c>
      <c r="E6" s="65"/>
      <c r="F6" s="65" t="s">
        <v>3</v>
      </c>
      <c r="G6" s="65" t="s">
        <v>4</v>
      </c>
      <c r="H6" s="65" t="s">
        <v>5</v>
      </c>
      <c r="I6" s="65" t="s">
        <v>6</v>
      </c>
      <c r="J6" s="65"/>
      <c r="K6" s="66"/>
    </row>
    <row r="7" spans="1:11" ht="18.75" hidden="1">
      <c r="A7" s="61"/>
      <c r="B7" s="64"/>
      <c r="C7" s="65" t="s">
        <v>7</v>
      </c>
      <c r="D7" s="65"/>
      <c r="E7" s="65"/>
      <c r="F7" s="65"/>
      <c r="G7" s="65" t="s">
        <v>8</v>
      </c>
      <c r="H7" s="65" t="s">
        <v>9</v>
      </c>
      <c r="I7" s="65" t="s">
        <v>10</v>
      </c>
      <c r="J7" s="65"/>
      <c r="K7" s="66"/>
    </row>
    <row r="8" spans="1:11" ht="18.75" hidden="1">
      <c r="A8" s="61"/>
      <c r="B8" s="64" t="s">
        <v>96</v>
      </c>
      <c r="C8" s="67">
        <v>48.28</v>
      </c>
      <c r="D8" s="67">
        <v>0</v>
      </c>
      <c r="E8" s="67"/>
      <c r="F8" s="68"/>
      <c r="G8" s="64"/>
      <c r="H8" s="67">
        <v>0</v>
      </c>
      <c r="I8" s="68">
        <v>48.28</v>
      </c>
      <c r="J8" s="64"/>
      <c r="K8" s="69"/>
    </row>
    <row r="9" spans="1:11" ht="18.75" hidden="1">
      <c r="A9" s="61"/>
      <c r="B9" s="64" t="s">
        <v>12</v>
      </c>
      <c r="C9" s="67">
        <v>4790.06</v>
      </c>
      <c r="D9" s="67">
        <v>3707.55</v>
      </c>
      <c r="E9" s="67"/>
      <c r="F9" s="68">
        <v>2795.32</v>
      </c>
      <c r="G9" s="64"/>
      <c r="H9" s="67">
        <v>2795.32</v>
      </c>
      <c r="I9" s="68">
        <v>5702.29</v>
      </c>
      <c r="J9" s="64"/>
      <c r="K9" s="69"/>
    </row>
    <row r="10" spans="1:11" ht="18.75" hidden="1">
      <c r="A10" s="61"/>
      <c r="B10" s="64" t="s">
        <v>13</v>
      </c>
      <c r="C10" s="64"/>
      <c r="D10" s="67">
        <f>SUM(D8:D9)</f>
        <v>3707.55</v>
      </c>
      <c r="E10" s="67"/>
      <c r="F10" s="64"/>
      <c r="G10" s="64"/>
      <c r="H10" s="67">
        <f>SUM(H8:H9)</f>
        <v>2795.32</v>
      </c>
      <c r="I10" s="64"/>
      <c r="J10" s="64"/>
      <c r="K10" s="69"/>
    </row>
    <row r="11" spans="1:11" ht="18.75" hidden="1">
      <c r="A11" s="61"/>
      <c r="B11" s="61" t="s">
        <v>14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ht="7.5" customHeight="1" hidden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8.25" customHeight="1" hidden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</row>
    <row r="14" spans="1:18" ht="18.75" hidden="1">
      <c r="A14" s="61"/>
      <c r="B14" s="70" t="s">
        <v>162</v>
      </c>
      <c r="C14" s="583" t="s">
        <v>180</v>
      </c>
      <c r="D14" s="584"/>
      <c r="E14" s="270"/>
      <c r="F14" s="65"/>
      <c r="G14" s="65"/>
      <c r="H14" s="65"/>
      <c r="I14" s="65" t="s">
        <v>16</v>
      </c>
      <c r="J14" s="69"/>
      <c r="K14" s="69"/>
      <c r="L14" s="72"/>
      <c r="M14" s="72"/>
      <c r="N14" s="72"/>
      <c r="O14" s="72"/>
      <c r="P14" s="72"/>
      <c r="Q14" s="72"/>
      <c r="R14" s="72"/>
    </row>
    <row r="15" spans="1:18" ht="14.25" customHeight="1" hidden="1">
      <c r="A15" s="61"/>
      <c r="B15" s="73"/>
      <c r="C15" s="585"/>
      <c r="D15" s="586"/>
      <c r="E15" s="271"/>
      <c r="F15" s="65"/>
      <c r="G15" s="65"/>
      <c r="H15" s="65" t="s">
        <v>181</v>
      </c>
      <c r="I15" s="65"/>
      <c r="J15" s="69"/>
      <c r="K15" s="69"/>
      <c r="L15" s="72"/>
      <c r="M15" s="72"/>
      <c r="N15" s="72"/>
      <c r="O15" s="72"/>
      <c r="P15" s="72"/>
      <c r="Q15" s="72"/>
      <c r="R15" s="72"/>
    </row>
    <row r="16" spans="1:18" ht="3.75" customHeight="1" hidden="1">
      <c r="A16" s="61"/>
      <c r="B16" s="75"/>
      <c r="C16" s="64"/>
      <c r="D16" s="64"/>
      <c r="E16" s="64"/>
      <c r="F16" s="64"/>
      <c r="G16" s="64"/>
      <c r="H16" s="64"/>
      <c r="I16" s="64"/>
      <c r="J16" s="69"/>
      <c r="K16" s="69"/>
      <c r="L16" s="72"/>
      <c r="M16" s="72"/>
      <c r="N16" s="72"/>
      <c r="O16" s="72"/>
      <c r="P16" s="72"/>
      <c r="Q16" s="72"/>
      <c r="R16" s="72"/>
    </row>
    <row r="17" spans="1:18" ht="13.5" customHeight="1" hidden="1">
      <c r="A17" s="61"/>
      <c r="B17" s="64"/>
      <c r="C17" s="64"/>
      <c r="D17" s="64"/>
      <c r="E17" s="64"/>
      <c r="F17" s="64"/>
      <c r="G17" s="64"/>
      <c r="H17" s="64"/>
      <c r="I17" s="64"/>
      <c r="J17" s="69"/>
      <c r="K17" s="69"/>
      <c r="L17" s="72"/>
      <c r="M17" s="72"/>
      <c r="N17" s="72"/>
      <c r="O17" s="72"/>
      <c r="P17" s="72"/>
      <c r="Q17" s="72"/>
      <c r="R17" s="72"/>
    </row>
    <row r="18" spans="1:18" ht="0.75" customHeight="1" hidden="1">
      <c r="A18" s="61"/>
      <c r="B18" s="64"/>
      <c r="C18" s="64"/>
      <c r="D18" s="64"/>
      <c r="E18" s="64"/>
      <c r="F18" s="64"/>
      <c r="G18" s="64"/>
      <c r="H18" s="64"/>
      <c r="I18" s="64"/>
      <c r="J18" s="69"/>
      <c r="K18" s="69"/>
      <c r="L18" s="72"/>
      <c r="M18" s="72"/>
      <c r="N18" s="72"/>
      <c r="O18" s="72"/>
      <c r="P18" s="72"/>
      <c r="Q18" s="72"/>
      <c r="R18" s="72"/>
    </row>
    <row r="19" spans="1:18" ht="14.25" customHeight="1" hidden="1" thickBot="1">
      <c r="A19" s="61"/>
      <c r="B19" s="64"/>
      <c r="C19" s="64"/>
      <c r="D19" s="64"/>
      <c r="E19" s="64"/>
      <c r="F19" s="64"/>
      <c r="G19" s="64"/>
      <c r="H19" s="64"/>
      <c r="I19" s="64"/>
      <c r="J19" s="69"/>
      <c r="K19" s="69"/>
      <c r="L19" s="72"/>
      <c r="M19" s="72"/>
      <c r="N19" s="72"/>
      <c r="O19" s="72"/>
      <c r="P19" s="72"/>
      <c r="Q19" s="72"/>
      <c r="R19" s="72"/>
    </row>
    <row r="20" spans="1:18" ht="0.75" customHeight="1" hidden="1">
      <c r="A20" s="61"/>
      <c r="B20" s="64"/>
      <c r="C20" s="64"/>
      <c r="D20" s="64"/>
      <c r="E20" s="64"/>
      <c r="F20" s="64"/>
      <c r="G20" s="64"/>
      <c r="H20" s="64"/>
      <c r="I20" s="64"/>
      <c r="J20" s="69"/>
      <c r="K20" s="69"/>
      <c r="L20" s="72"/>
      <c r="M20" s="72"/>
      <c r="N20" s="72"/>
      <c r="O20" s="72"/>
      <c r="P20" s="72"/>
      <c r="Q20" s="72"/>
      <c r="R20" s="72"/>
    </row>
    <row r="21" spans="1:18" ht="19.5" hidden="1" thickBot="1">
      <c r="A21" s="61"/>
      <c r="B21" s="64"/>
      <c r="C21" s="64"/>
      <c r="D21" s="64"/>
      <c r="E21" s="64"/>
      <c r="F21" s="64"/>
      <c r="G21" s="76" t="s">
        <v>130</v>
      </c>
      <c r="H21" s="77" t="s">
        <v>131</v>
      </c>
      <c r="I21" s="64"/>
      <c r="J21" s="69"/>
      <c r="K21" s="69"/>
      <c r="L21" s="72"/>
      <c r="M21" s="72"/>
      <c r="N21" s="72"/>
      <c r="O21" s="72"/>
      <c r="P21" s="72"/>
      <c r="Q21" s="72"/>
      <c r="R21" s="72"/>
    </row>
    <row r="22" spans="1:18" ht="18.75" hidden="1">
      <c r="A22" s="61"/>
      <c r="B22" s="78" t="s">
        <v>121</v>
      </c>
      <c r="C22" s="78"/>
      <c r="D22" s="78"/>
      <c r="E22" s="78"/>
      <c r="F22" s="67"/>
      <c r="G22" s="64">
        <v>347.8</v>
      </c>
      <c r="H22" s="64">
        <v>7.55</v>
      </c>
      <c r="I22" s="68">
        <f>G22*H22</f>
        <v>2625.89</v>
      </c>
      <c r="J22" s="69"/>
      <c r="K22" s="69"/>
      <c r="L22" s="72"/>
      <c r="M22" s="72"/>
      <c r="N22" s="72"/>
      <c r="O22" s="72"/>
      <c r="P22" s="72"/>
      <c r="Q22" s="72"/>
      <c r="R22" s="72"/>
    </row>
    <row r="23" spans="1:18" ht="18.75" hidden="1">
      <c r="A23" s="61"/>
      <c r="B23" s="78" t="s">
        <v>122</v>
      </c>
      <c r="C23" s="78"/>
      <c r="D23" s="78"/>
      <c r="E23" s="78"/>
      <c r="F23" s="64"/>
      <c r="G23" s="64"/>
      <c r="H23" s="64"/>
      <c r="I23" s="64"/>
      <c r="J23" s="69"/>
      <c r="K23" s="69"/>
      <c r="L23" s="72"/>
      <c r="M23" s="72"/>
      <c r="N23" s="72"/>
      <c r="O23" s="72"/>
      <c r="P23" s="72"/>
      <c r="Q23" s="72"/>
      <c r="R23" s="72"/>
    </row>
    <row r="24" spans="1:18" ht="2.25" customHeight="1" hidden="1">
      <c r="A24" s="61"/>
      <c r="B24" s="78" t="s">
        <v>123</v>
      </c>
      <c r="C24" s="78" t="s">
        <v>124</v>
      </c>
      <c r="D24" s="78"/>
      <c r="E24" s="78"/>
      <c r="F24" s="64"/>
      <c r="G24" s="64"/>
      <c r="H24" s="64"/>
      <c r="I24" s="64"/>
      <c r="J24" s="69"/>
      <c r="K24" s="69"/>
      <c r="L24" s="72"/>
      <c r="M24" s="72"/>
      <c r="N24" s="72"/>
      <c r="O24" s="72"/>
      <c r="P24" s="72"/>
      <c r="Q24" s="72"/>
      <c r="R24" s="72"/>
    </row>
    <row r="25" spans="1:18" ht="14.25" customHeight="1" hidden="1">
      <c r="A25" s="61"/>
      <c r="B25" s="78" t="s">
        <v>125</v>
      </c>
      <c r="C25" s="78"/>
      <c r="D25" s="78"/>
      <c r="E25" s="78"/>
      <c r="F25" s="64"/>
      <c r="G25" s="64"/>
      <c r="H25" s="64"/>
      <c r="I25" s="64"/>
      <c r="J25" s="69"/>
      <c r="K25" s="69"/>
      <c r="L25" s="72"/>
      <c r="M25" s="72"/>
      <c r="N25" s="72"/>
      <c r="O25" s="72"/>
      <c r="P25" s="72"/>
      <c r="Q25" s="72"/>
      <c r="R25" s="72"/>
    </row>
    <row r="26" spans="1:18" ht="18.75" hidden="1">
      <c r="A26" s="61"/>
      <c r="B26" s="64"/>
      <c r="C26" s="64"/>
      <c r="D26" s="64"/>
      <c r="E26" s="64"/>
      <c r="F26" s="64"/>
      <c r="G26" s="64"/>
      <c r="H26" s="64"/>
      <c r="I26" s="64"/>
      <c r="J26" s="69"/>
      <c r="K26" s="69"/>
      <c r="L26" s="72"/>
      <c r="M26" s="72"/>
      <c r="N26" s="72"/>
      <c r="O26" s="72"/>
      <c r="P26" s="72"/>
      <c r="Q26" s="72"/>
      <c r="R26" s="72"/>
    </row>
    <row r="27" spans="1:18" ht="0.75" customHeight="1" hidden="1">
      <c r="A27" s="61"/>
      <c r="B27" s="64"/>
      <c r="C27" s="64"/>
      <c r="D27" s="64"/>
      <c r="E27" s="64"/>
      <c r="F27" s="64"/>
      <c r="G27" s="64"/>
      <c r="H27" s="64"/>
      <c r="I27" s="64"/>
      <c r="J27" s="69"/>
      <c r="K27" s="69"/>
      <c r="L27" s="72"/>
      <c r="M27" s="72"/>
      <c r="N27" s="72"/>
      <c r="O27" s="72"/>
      <c r="P27" s="72"/>
      <c r="Q27" s="72"/>
      <c r="R27" s="72"/>
    </row>
    <row r="28" spans="1:18" ht="3.75" customHeight="1" hidden="1">
      <c r="A28" s="61"/>
      <c r="B28" s="64"/>
      <c r="C28" s="64"/>
      <c r="D28" s="64"/>
      <c r="E28" s="64"/>
      <c r="F28" s="64"/>
      <c r="G28" s="64"/>
      <c r="H28" s="64"/>
      <c r="I28" s="64"/>
      <c r="J28" s="69"/>
      <c r="K28" s="69"/>
      <c r="L28" s="72"/>
      <c r="M28" s="72"/>
      <c r="N28" s="72"/>
      <c r="O28" s="72"/>
      <c r="P28" s="72"/>
      <c r="Q28" s="72"/>
      <c r="R28" s="72"/>
    </row>
    <row r="29" spans="1:18" ht="18.75" hidden="1">
      <c r="A29" s="61"/>
      <c r="B29" s="64"/>
      <c r="C29" s="64"/>
      <c r="D29" s="64"/>
      <c r="E29" s="64"/>
      <c r="F29" s="64"/>
      <c r="G29" s="64"/>
      <c r="H29" s="64"/>
      <c r="I29" s="64"/>
      <c r="J29" s="69"/>
      <c r="K29" s="69"/>
      <c r="L29" s="72"/>
      <c r="M29" s="72"/>
      <c r="N29" s="72"/>
      <c r="O29" s="72"/>
      <c r="P29" s="72"/>
      <c r="Q29" s="72"/>
      <c r="R29" s="72"/>
    </row>
    <row r="30" spans="1:18" ht="0.75" customHeight="1" hidden="1">
      <c r="A30" s="61"/>
      <c r="B30" s="64"/>
      <c r="C30" s="64"/>
      <c r="D30" s="64"/>
      <c r="E30" s="64"/>
      <c r="F30" s="64"/>
      <c r="G30" s="64"/>
      <c r="H30" s="64"/>
      <c r="I30" s="64"/>
      <c r="J30" s="69"/>
      <c r="K30" s="69"/>
      <c r="L30" s="72"/>
      <c r="M30" s="72"/>
      <c r="N30" s="72"/>
      <c r="O30" s="72"/>
      <c r="P30" s="72"/>
      <c r="Q30" s="72"/>
      <c r="R30" s="72"/>
    </row>
    <row r="31" spans="1:18" ht="18.75" hidden="1">
      <c r="A31" s="61"/>
      <c r="B31" s="64"/>
      <c r="C31" s="64"/>
      <c r="D31" s="64"/>
      <c r="E31" s="64"/>
      <c r="F31" s="64"/>
      <c r="G31" s="64"/>
      <c r="H31" s="64"/>
      <c r="I31" s="64"/>
      <c r="J31" s="69"/>
      <c r="K31" s="69"/>
      <c r="L31" s="72"/>
      <c r="M31" s="72"/>
      <c r="N31" s="72"/>
      <c r="O31" s="72"/>
      <c r="P31" s="72"/>
      <c r="Q31" s="72"/>
      <c r="R31" s="72"/>
    </row>
    <row r="32" spans="1:18" ht="18.75" hidden="1">
      <c r="A32" s="61"/>
      <c r="B32" s="64"/>
      <c r="C32" s="64"/>
      <c r="D32" s="64"/>
      <c r="E32" s="64"/>
      <c r="F32" s="64"/>
      <c r="G32" s="64"/>
      <c r="H32" s="64"/>
      <c r="I32" s="64"/>
      <c r="J32" s="69"/>
      <c r="K32" s="69"/>
      <c r="L32" s="72"/>
      <c r="M32" s="72"/>
      <c r="N32" s="72"/>
      <c r="O32" s="72"/>
      <c r="P32" s="72"/>
      <c r="Q32" s="72"/>
      <c r="R32" s="72"/>
    </row>
    <row r="33" spans="1:18" ht="18.75" hidden="1">
      <c r="A33" s="61"/>
      <c r="B33" s="64"/>
      <c r="C33" s="64"/>
      <c r="D33" s="64"/>
      <c r="E33" s="64"/>
      <c r="F33" s="64"/>
      <c r="G33" s="65"/>
      <c r="H33" s="65"/>
      <c r="I33" s="79"/>
      <c r="J33" s="69"/>
      <c r="K33" s="69"/>
      <c r="L33" s="72"/>
      <c r="M33" s="72"/>
      <c r="N33" s="72"/>
      <c r="O33" s="72"/>
      <c r="P33" s="72"/>
      <c r="Q33" s="72"/>
      <c r="R33" s="72"/>
    </row>
    <row r="34" spans="1:18" ht="18.75" hidden="1">
      <c r="A34" s="61"/>
      <c r="B34" s="64"/>
      <c r="C34" s="64"/>
      <c r="D34" s="64"/>
      <c r="E34" s="64"/>
      <c r="F34" s="64"/>
      <c r="G34" s="64"/>
      <c r="H34" s="64" t="s">
        <v>24</v>
      </c>
      <c r="I34" s="80">
        <f>SUM(I17:I33)</f>
        <v>2625.89</v>
      </c>
      <c r="J34" s="69"/>
      <c r="K34" s="69"/>
      <c r="L34" s="72"/>
      <c r="M34" s="72"/>
      <c r="N34" s="72"/>
      <c r="O34" s="72"/>
      <c r="P34" s="72"/>
      <c r="Q34" s="72"/>
      <c r="R34" s="72"/>
    </row>
    <row r="35" spans="1:11" ht="15">
      <c r="A35" s="587" t="s">
        <v>199</v>
      </c>
      <c r="B35" s="587"/>
      <c r="C35" s="587"/>
      <c r="D35" s="587"/>
      <c r="E35" s="587"/>
      <c r="F35" s="587"/>
      <c r="G35" s="587"/>
      <c r="H35" s="587"/>
      <c r="I35" s="587"/>
      <c r="J35" s="587"/>
      <c r="K35" s="587"/>
    </row>
    <row r="36" spans="1:11" ht="15">
      <c r="A36" s="587"/>
      <c r="B36" s="587"/>
      <c r="C36" s="587"/>
      <c r="D36" s="587"/>
      <c r="E36" s="587"/>
      <c r="F36" s="587"/>
      <c r="G36" s="587"/>
      <c r="H36" s="587"/>
      <c r="I36" s="587"/>
      <c r="J36" s="587"/>
      <c r="K36" s="587"/>
    </row>
    <row r="37" spans="1:11" ht="18.75" hidden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</row>
    <row r="38" spans="1:11" ht="18.75" hidden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</row>
    <row r="39" spans="1:11" ht="18.75">
      <c r="A39" s="81"/>
      <c r="B39" s="82"/>
      <c r="C39" s="82"/>
      <c r="D39" s="82"/>
      <c r="E39" s="82"/>
      <c r="F39" s="82"/>
      <c r="G39" s="82"/>
      <c r="H39" s="81"/>
      <c r="I39" s="81"/>
      <c r="J39" s="61"/>
      <c r="K39" s="61"/>
    </row>
    <row r="40" spans="1:25" ht="18.75">
      <c r="A40" s="81"/>
      <c r="B40" s="83" t="s">
        <v>200</v>
      </c>
      <c r="C40" s="82"/>
      <c r="D40" s="82"/>
      <c r="E40" s="82"/>
      <c r="F40" s="82"/>
      <c r="G40" s="81"/>
      <c r="H40" s="82"/>
      <c r="I40" s="81"/>
      <c r="J40" s="61"/>
      <c r="K40" s="61"/>
      <c r="T40" s="172" t="s">
        <v>256</v>
      </c>
      <c r="U40" s="173" t="s">
        <v>252</v>
      </c>
      <c r="V40" s="173" t="s">
        <v>268</v>
      </c>
      <c r="W40" s="173" t="s">
        <v>9</v>
      </c>
      <c r="X40" s="173" t="s">
        <v>253</v>
      </c>
      <c r="Y40" s="173" t="s">
        <v>254</v>
      </c>
    </row>
    <row r="41" spans="1:25" ht="18.75">
      <c r="A41" s="81"/>
      <c r="B41" s="82" t="s">
        <v>201</v>
      </c>
      <c r="C41" s="81" t="s">
        <v>202</v>
      </c>
      <c r="D41" s="81"/>
      <c r="E41" s="81"/>
      <c r="F41" s="82"/>
      <c r="G41" s="81"/>
      <c r="H41" s="82"/>
      <c r="I41" s="81"/>
      <c r="J41" s="61"/>
      <c r="K41" s="61"/>
      <c r="T41" s="174" t="s">
        <v>255</v>
      </c>
      <c r="U41" s="107">
        <v>917.06</v>
      </c>
      <c r="V41" s="107">
        <v>466.35</v>
      </c>
      <c r="W41" s="107">
        <v>463.39</v>
      </c>
      <c r="X41" s="107">
        <v>920.0199999999999</v>
      </c>
      <c r="Y41" s="107">
        <v>0</v>
      </c>
    </row>
    <row r="42" spans="1:25" ht="18.75" customHeight="1">
      <c r="A42" s="81"/>
      <c r="B42" s="82" t="s">
        <v>203</v>
      </c>
      <c r="C42" s="84">
        <v>348.5</v>
      </c>
      <c r="D42" s="81" t="s">
        <v>204</v>
      </c>
      <c r="E42" s="81"/>
      <c r="F42" s="82"/>
      <c r="G42" s="81"/>
      <c r="H42" s="82"/>
      <c r="I42" s="81"/>
      <c r="J42" s="61"/>
      <c r="K42" s="61"/>
      <c r="T42" s="174" t="s">
        <v>257</v>
      </c>
      <c r="U42" s="152">
        <v>920.0199999999999</v>
      </c>
      <c r="V42" s="152">
        <v>466.35</v>
      </c>
      <c r="W42" s="152">
        <v>350.87</v>
      </c>
      <c r="X42" s="152">
        <v>1035.5</v>
      </c>
      <c r="Y42" s="152">
        <v>0</v>
      </c>
    </row>
    <row r="43" spans="1:25" ht="18" customHeight="1">
      <c r="A43" s="81"/>
      <c r="B43" s="82" t="s">
        <v>205</v>
      </c>
      <c r="C43" s="85" t="s">
        <v>239</v>
      </c>
      <c r="D43" s="81" t="s">
        <v>251</v>
      </c>
      <c r="E43" s="81"/>
      <c r="F43" s="81"/>
      <c r="G43" s="82"/>
      <c r="H43" s="82"/>
      <c r="I43" s="81"/>
      <c r="J43" s="61"/>
      <c r="K43" s="61"/>
      <c r="T43" s="174" t="s">
        <v>258</v>
      </c>
      <c r="U43" s="152">
        <v>1035.5</v>
      </c>
      <c r="V43" s="152">
        <v>466.35</v>
      </c>
      <c r="W43" s="152">
        <v>351.02</v>
      </c>
      <c r="X43" s="152">
        <v>1150.83</v>
      </c>
      <c r="Y43" s="154"/>
    </row>
    <row r="44" spans="1:25" ht="69.75" customHeight="1">
      <c r="A44" s="81"/>
      <c r="B44" s="82"/>
      <c r="C44" s="85"/>
      <c r="D44" s="81"/>
      <c r="E44" s="81"/>
      <c r="F44" s="81"/>
      <c r="G44" s="82"/>
      <c r="H44" s="82"/>
      <c r="I44" s="81"/>
      <c r="J44" s="61"/>
      <c r="K44" s="61"/>
      <c r="T44" s="174" t="s">
        <v>259</v>
      </c>
      <c r="U44" s="152">
        <v>1150.83</v>
      </c>
      <c r="V44" s="219">
        <v>466.35</v>
      </c>
      <c r="W44" s="219">
        <v>584.4000000000001</v>
      </c>
      <c r="X44" s="152">
        <v>1032.7799999999997</v>
      </c>
      <c r="Y44" s="175"/>
    </row>
    <row r="45" spans="1:25" s="92" customFormat="1" ht="63" customHeight="1">
      <c r="A45" s="276"/>
      <c r="B45" s="87"/>
      <c r="C45" s="88"/>
      <c r="D45" s="276"/>
      <c r="E45" s="276"/>
      <c r="F45" s="276"/>
      <c r="G45" s="89" t="s">
        <v>208</v>
      </c>
      <c r="H45" s="90" t="s">
        <v>2</v>
      </c>
      <c r="I45" s="90" t="s">
        <v>3</v>
      </c>
      <c r="J45" s="91" t="s">
        <v>209</v>
      </c>
      <c r="K45" s="91" t="s">
        <v>210</v>
      </c>
      <c r="T45" s="174" t="s">
        <v>260</v>
      </c>
      <c r="U45" s="152">
        <v>1032.7799999999997</v>
      </c>
      <c r="V45" s="152">
        <v>466.35</v>
      </c>
      <c r="W45" s="152">
        <v>409.32</v>
      </c>
      <c r="X45" s="152">
        <v>1089.8099999999997</v>
      </c>
      <c r="Y45" s="154"/>
    </row>
    <row r="46" spans="1:25" ht="12" customHeight="1">
      <c r="A46" s="81"/>
      <c r="B46" s="82"/>
      <c r="C46" s="85"/>
      <c r="D46" s="81"/>
      <c r="E46" s="81"/>
      <c r="F46" s="81"/>
      <c r="G46" s="93" t="s">
        <v>43</v>
      </c>
      <c r="H46" s="93" t="s">
        <v>43</v>
      </c>
      <c r="I46" s="93" t="s">
        <v>43</v>
      </c>
      <c r="J46" s="64"/>
      <c r="K46" s="64"/>
      <c r="M46" s="255" t="s">
        <v>280</v>
      </c>
      <c r="N46" s="95" t="s">
        <v>281</v>
      </c>
      <c r="O46" s="95" t="s">
        <v>212</v>
      </c>
      <c r="P46" s="94" t="s">
        <v>211</v>
      </c>
      <c r="Q46" s="96" t="s">
        <v>249</v>
      </c>
      <c r="R46" s="96" t="s">
        <v>213</v>
      </c>
      <c r="T46" s="174" t="s">
        <v>261</v>
      </c>
      <c r="U46" s="152">
        <v>1089.8099999999997</v>
      </c>
      <c r="V46" s="152">
        <v>466.35</v>
      </c>
      <c r="W46" s="152">
        <v>351.05</v>
      </c>
      <c r="X46" s="152">
        <v>1205.11</v>
      </c>
      <c r="Y46" s="154"/>
    </row>
    <row r="47" spans="1:25" ht="33" customHeight="1">
      <c r="A47" s="81"/>
      <c r="B47" s="588" t="s">
        <v>214</v>
      </c>
      <c r="C47" s="588"/>
      <c r="D47" s="588"/>
      <c r="E47" s="588"/>
      <c r="F47" s="588"/>
      <c r="G47" s="97">
        <f>G49+G50</f>
        <v>12.58</v>
      </c>
      <c r="H47" s="98">
        <f>ROUND(G47*C42,2)</f>
        <v>4384.13</v>
      </c>
      <c r="I47" s="98">
        <f>O47+P47</f>
        <v>3766.8399999999997</v>
      </c>
      <c r="J47" s="99">
        <f>J49+J50</f>
        <v>2512.6850000000004</v>
      </c>
      <c r="K47" s="99">
        <f>K49+K50</f>
        <v>1254.1549999999993</v>
      </c>
      <c r="M47" s="277">
        <v>12498.439999999999</v>
      </c>
      <c r="N47" s="277">
        <v>13115.730000000001</v>
      </c>
      <c r="O47" s="278">
        <v>3766.8399999999997</v>
      </c>
      <c r="P47" s="278">
        <v>0</v>
      </c>
      <c r="Q47" s="279">
        <v>466.35</v>
      </c>
      <c r="R47" s="280">
        <v>392.76</v>
      </c>
      <c r="S47" s="218"/>
      <c r="T47" s="174" t="s">
        <v>262</v>
      </c>
      <c r="U47" s="152">
        <v>1205.11</v>
      </c>
      <c r="V47" s="152">
        <v>466.35</v>
      </c>
      <c r="W47" s="152">
        <v>467.27</v>
      </c>
      <c r="X47" s="152">
        <v>1204.19</v>
      </c>
      <c r="Y47" s="154"/>
    </row>
    <row r="48" spans="1:25" ht="18" customHeight="1">
      <c r="A48" s="81"/>
      <c r="B48" s="589" t="s">
        <v>215</v>
      </c>
      <c r="C48" s="590"/>
      <c r="D48" s="590"/>
      <c r="E48" s="590"/>
      <c r="F48" s="591"/>
      <c r="G48" s="97"/>
      <c r="H48" s="99"/>
      <c r="I48" s="99"/>
      <c r="J48" s="64"/>
      <c r="K48" s="64"/>
      <c r="T48" s="174" t="s">
        <v>263</v>
      </c>
      <c r="U48" s="152">
        <v>1204.19</v>
      </c>
      <c r="V48" s="152">
        <v>466.35</v>
      </c>
      <c r="W48" s="152">
        <v>409.71</v>
      </c>
      <c r="X48" s="152">
        <v>1260.83</v>
      </c>
      <c r="Y48" s="154"/>
    </row>
    <row r="49" spans="1:25" ht="18" customHeight="1">
      <c r="A49" s="81"/>
      <c r="B49" s="592" t="s">
        <v>12</v>
      </c>
      <c r="C49" s="592"/>
      <c r="D49" s="592"/>
      <c r="E49" s="592"/>
      <c r="F49" s="592"/>
      <c r="G49" s="97">
        <f>G58</f>
        <v>7.21</v>
      </c>
      <c r="H49" s="99">
        <f>ROUND(G49*C42,2)</f>
        <v>2512.69</v>
      </c>
      <c r="I49" s="99">
        <f>H49</f>
        <v>2512.69</v>
      </c>
      <c r="J49" s="99">
        <f>H58</f>
        <v>2512.6850000000004</v>
      </c>
      <c r="K49" s="99">
        <f>I49-J49</f>
        <v>0.004999999999654392</v>
      </c>
      <c r="T49" s="174" t="s">
        <v>264</v>
      </c>
      <c r="U49" s="152">
        <v>1260.83</v>
      </c>
      <c r="V49" s="152">
        <v>466.35</v>
      </c>
      <c r="W49" s="152">
        <v>409.87</v>
      </c>
      <c r="X49" s="152">
        <v>1317.31</v>
      </c>
      <c r="Y49" s="154"/>
    </row>
    <row r="50" spans="1:25" ht="18" customHeight="1">
      <c r="A50" s="81"/>
      <c r="B50" s="592" t="s">
        <v>46</v>
      </c>
      <c r="C50" s="592"/>
      <c r="D50" s="592"/>
      <c r="E50" s="592"/>
      <c r="F50" s="592"/>
      <c r="G50" s="97">
        <v>5.37</v>
      </c>
      <c r="H50" s="99">
        <f>ROUND(G50*C42,2)</f>
        <v>1871.45</v>
      </c>
      <c r="I50" s="99">
        <f>I47-I49</f>
        <v>1254.1499999999996</v>
      </c>
      <c r="J50" s="99">
        <f>H65</f>
        <v>0</v>
      </c>
      <c r="K50" s="99">
        <f>I50-J50</f>
        <v>1254.1499999999996</v>
      </c>
      <c r="T50" s="174" t="s">
        <v>265</v>
      </c>
      <c r="U50" s="152">
        <v>1317.31</v>
      </c>
      <c r="V50" s="152">
        <v>466.35</v>
      </c>
      <c r="W50" s="152">
        <v>350.47</v>
      </c>
      <c r="X50" s="152">
        <v>1433.1899999999998</v>
      </c>
      <c r="Y50" s="154"/>
    </row>
    <row r="51" spans="1:25" ht="18.75">
      <c r="A51" s="81"/>
      <c r="B51" s="601" t="s">
        <v>286</v>
      </c>
      <c r="C51" s="601"/>
      <c r="D51" s="289">
        <f>0-2080.54</f>
        <v>-2080.54</v>
      </c>
      <c r="E51" s="61"/>
      <c r="F51" s="61"/>
      <c r="G51" s="61"/>
      <c r="H51" s="61"/>
      <c r="I51" s="61"/>
      <c r="J51" s="61"/>
      <c r="K51" s="164"/>
      <c r="T51" s="174" t="s">
        <v>266</v>
      </c>
      <c r="U51" s="152">
        <f>X50</f>
        <v>1433.1899999999998</v>
      </c>
      <c r="V51" s="152">
        <f>H53</f>
        <v>466.35</v>
      </c>
      <c r="W51" s="152">
        <f>I53</f>
        <v>392.76</v>
      </c>
      <c r="X51" s="152">
        <f>U51+V51-W51</f>
        <v>1506.78</v>
      </c>
      <c r="Y51" s="154"/>
    </row>
    <row r="52" spans="1:25" ht="18.75">
      <c r="A52" s="81"/>
      <c r="B52" s="61"/>
      <c r="C52" s="61"/>
      <c r="D52" s="61"/>
      <c r="E52" s="61"/>
      <c r="F52" s="61"/>
      <c r="G52" s="163" t="s">
        <v>243</v>
      </c>
      <c r="H52" s="163" t="s">
        <v>2</v>
      </c>
      <c r="I52" s="163" t="s">
        <v>3</v>
      </c>
      <c r="J52" s="163" t="s">
        <v>244</v>
      </c>
      <c r="K52" s="163" t="s">
        <v>245</v>
      </c>
      <c r="T52" s="174" t="s">
        <v>267</v>
      </c>
      <c r="U52" s="152"/>
      <c r="V52" s="154"/>
      <c r="W52" s="154"/>
      <c r="X52" s="152">
        <f>U52+V52-W52</f>
        <v>0</v>
      </c>
      <c r="Y52" s="154"/>
    </row>
    <row r="53" spans="1:25" ht="18" customHeight="1">
      <c r="A53" s="61"/>
      <c r="B53" s="577" t="s">
        <v>242</v>
      </c>
      <c r="C53" s="577"/>
      <c r="D53" s="577"/>
      <c r="E53" s="577"/>
      <c r="F53" s="593"/>
      <c r="G53" s="107">
        <f>'10 14 г'!J53</f>
        <v>1433.1899999999998</v>
      </c>
      <c r="H53" s="107">
        <f>Q47</f>
        <v>466.35</v>
      </c>
      <c r="I53" s="107">
        <f>R47</f>
        <v>392.76</v>
      </c>
      <c r="J53" s="107">
        <f>H53+G53-I53</f>
        <v>1506.78</v>
      </c>
      <c r="K53" s="107">
        <v>0</v>
      </c>
      <c r="T53" s="176" t="s">
        <v>269</v>
      </c>
      <c r="U53" s="177">
        <f>SUM(U41:U52)</f>
        <v>12566.63</v>
      </c>
      <c r="V53" s="177">
        <f>SUM(V41:V52)</f>
        <v>5129.85</v>
      </c>
      <c r="W53" s="177">
        <f>SUM(W41:W52)</f>
        <v>4540.13</v>
      </c>
      <c r="X53" s="177">
        <f>SUM(X41:X52)</f>
        <v>13156.349999999999</v>
      </c>
      <c r="Y53" s="177">
        <f>SUM(Y41:Y52)</f>
        <v>0</v>
      </c>
    </row>
    <row r="54" spans="1:11" ht="18" customHeight="1">
      <c r="A54" s="61"/>
      <c r="B54" s="601" t="s">
        <v>287</v>
      </c>
      <c r="C54" s="601"/>
      <c r="D54" s="290">
        <f>2080.54</f>
        <v>2080.54</v>
      </c>
      <c r="F54" s="81"/>
      <c r="G54" s="82"/>
      <c r="H54" s="82"/>
      <c r="I54" s="81"/>
      <c r="J54" s="61"/>
      <c r="K54" s="61"/>
    </row>
    <row r="55" spans="1:11" ht="18.75">
      <c r="A55" s="81"/>
      <c r="B55" s="104"/>
      <c r="C55" s="105"/>
      <c r="D55" s="106"/>
      <c r="E55" s="106"/>
      <c r="F55" s="106"/>
      <c r="G55" s="107" t="s">
        <v>208</v>
      </c>
      <c r="H55" s="107" t="s">
        <v>217</v>
      </c>
      <c r="I55" s="81"/>
      <c r="J55" s="61"/>
      <c r="K55" s="61"/>
    </row>
    <row r="56" spans="1:9" s="114" customFormat="1" ht="11.25" customHeight="1">
      <c r="A56" s="108"/>
      <c r="B56" s="109"/>
      <c r="C56" s="110"/>
      <c r="D56" s="111"/>
      <c r="E56" s="111"/>
      <c r="F56" s="111"/>
      <c r="G56" s="112" t="s">
        <v>43</v>
      </c>
      <c r="H56" s="112" t="s">
        <v>43</v>
      </c>
      <c r="I56" s="113"/>
    </row>
    <row r="57" spans="1:20" ht="47.25" customHeight="1">
      <c r="A57" s="115" t="s">
        <v>218</v>
      </c>
      <c r="B57" s="594" t="s">
        <v>241</v>
      </c>
      <c r="C57" s="595"/>
      <c r="D57" s="595"/>
      <c r="E57" s="595"/>
      <c r="F57" s="595"/>
      <c r="G57" s="116"/>
      <c r="H57" s="117">
        <f>H58+H65</f>
        <v>2512.6850000000004</v>
      </c>
      <c r="I57" s="81"/>
      <c r="J57" s="61"/>
      <c r="K57" s="61"/>
      <c r="T57" s="288"/>
    </row>
    <row r="58" spans="1:11" ht="33.75" customHeight="1">
      <c r="A58" s="118" t="s">
        <v>220</v>
      </c>
      <c r="B58" s="558" t="s">
        <v>221</v>
      </c>
      <c r="C58" s="559"/>
      <c r="D58" s="559"/>
      <c r="E58" s="559"/>
      <c r="F58" s="560"/>
      <c r="G58" s="275">
        <f>G59+G60+G62+G64</f>
        <v>7.21</v>
      </c>
      <c r="H58" s="274">
        <f>H59+H60+H62+H64</f>
        <v>2512.6850000000004</v>
      </c>
      <c r="I58" s="81"/>
      <c r="J58" s="61"/>
      <c r="K58" s="121"/>
    </row>
    <row r="59" spans="1:11" ht="42.75" customHeight="1">
      <c r="A59" s="272" t="s">
        <v>222</v>
      </c>
      <c r="B59" s="580" t="s">
        <v>223</v>
      </c>
      <c r="C59" s="581"/>
      <c r="D59" s="581"/>
      <c r="E59" s="581"/>
      <c r="F59" s="582"/>
      <c r="G59" s="273">
        <v>1.34</v>
      </c>
      <c r="H59" s="274">
        <f>ROUND(G59*C42,2)</f>
        <v>466.99</v>
      </c>
      <c r="I59" s="81"/>
      <c r="J59" s="61"/>
      <c r="K59" s="121"/>
    </row>
    <row r="60" spans="1:11" ht="15" customHeight="1">
      <c r="A60" s="570" t="s">
        <v>224</v>
      </c>
      <c r="B60" s="571" t="s">
        <v>225</v>
      </c>
      <c r="C60" s="572"/>
      <c r="D60" s="572"/>
      <c r="E60" s="572"/>
      <c r="F60" s="573"/>
      <c r="G60" s="568">
        <v>2.02</v>
      </c>
      <c r="H60" s="569">
        <f>ROUND(G60*C42,2)</f>
        <v>703.97</v>
      </c>
      <c r="I60" s="81"/>
      <c r="J60" s="61"/>
      <c r="K60" s="61"/>
    </row>
    <row r="61" spans="1:11" ht="39.75" customHeight="1">
      <c r="A61" s="570"/>
      <c r="B61" s="574"/>
      <c r="C61" s="575"/>
      <c r="D61" s="575"/>
      <c r="E61" s="575"/>
      <c r="F61" s="576"/>
      <c r="G61" s="568"/>
      <c r="H61" s="569"/>
      <c r="I61" s="81"/>
      <c r="J61" s="61"/>
      <c r="K61" s="61"/>
    </row>
    <row r="62" spans="1:11" ht="21" customHeight="1">
      <c r="A62" s="570" t="s">
        <v>226</v>
      </c>
      <c r="B62" s="571" t="s">
        <v>227</v>
      </c>
      <c r="C62" s="572"/>
      <c r="D62" s="572"/>
      <c r="E62" s="572"/>
      <c r="F62" s="573"/>
      <c r="G62" s="568">
        <v>1.31</v>
      </c>
      <c r="H62" s="569">
        <f>G62*C42</f>
        <v>456.535</v>
      </c>
      <c r="I62" s="81"/>
      <c r="J62" s="61"/>
      <c r="K62" s="61"/>
    </row>
    <row r="63" spans="1:11" ht="15" customHeight="1">
      <c r="A63" s="570"/>
      <c r="B63" s="574"/>
      <c r="C63" s="575"/>
      <c r="D63" s="575"/>
      <c r="E63" s="575"/>
      <c r="F63" s="576"/>
      <c r="G63" s="568"/>
      <c r="H63" s="569"/>
      <c r="I63" s="81"/>
      <c r="J63" s="61"/>
      <c r="K63" s="61"/>
    </row>
    <row r="64" spans="1:12" ht="18.75" customHeight="1">
      <c r="A64" s="272" t="s">
        <v>228</v>
      </c>
      <c r="B64" s="555" t="s">
        <v>229</v>
      </c>
      <c r="C64" s="556"/>
      <c r="D64" s="556"/>
      <c r="E64" s="556"/>
      <c r="F64" s="557"/>
      <c r="G64" s="107">
        <v>2.54</v>
      </c>
      <c r="H64" s="127">
        <f>ROUND(G64*C42,2)</f>
        <v>885.19</v>
      </c>
      <c r="I64" s="81"/>
      <c r="J64" s="61"/>
      <c r="K64" s="61"/>
      <c r="L64" s="128"/>
    </row>
    <row r="65" spans="1:12" ht="18.75" customHeight="1">
      <c r="A65" s="129" t="s">
        <v>230</v>
      </c>
      <c r="B65" s="558" t="s">
        <v>231</v>
      </c>
      <c r="C65" s="559"/>
      <c r="D65" s="559"/>
      <c r="E65" s="559"/>
      <c r="F65" s="560"/>
      <c r="G65" s="98"/>
      <c r="H65" s="98">
        <f>H67+H68</f>
        <v>0</v>
      </c>
      <c r="I65" s="81"/>
      <c r="J65" s="61"/>
      <c r="K65" s="61"/>
      <c r="L65" s="128"/>
    </row>
    <row r="66" spans="1:11" ht="32.25" customHeight="1">
      <c r="A66" s="130"/>
      <c r="B66" s="561" t="s">
        <v>247</v>
      </c>
      <c r="C66" s="562"/>
      <c r="D66" s="562"/>
      <c r="E66" s="562"/>
      <c r="F66" s="563"/>
      <c r="G66" s="132"/>
      <c r="H66" s="133"/>
      <c r="I66" s="81"/>
      <c r="J66" s="61"/>
      <c r="K66" s="61"/>
    </row>
    <row r="67" spans="1:11" ht="18.75">
      <c r="A67" s="130"/>
      <c r="B67" s="564" t="s">
        <v>240</v>
      </c>
      <c r="C67" s="565"/>
      <c r="D67" s="565"/>
      <c r="E67" s="565"/>
      <c r="F67" s="566"/>
      <c r="G67" s="134"/>
      <c r="H67" s="135">
        <v>0</v>
      </c>
      <c r="I67" s="81"/>
      <c r="J67" s="61"/>
      <c r="K67" s="61"/>
    </row>
    <row r="68" spans="1:11" ht="18.75" customHeight="1">
      <c r="A68" s="130"/>
      <c r="B68" s="564" t="s">
        <v>240</v>
      </c>
      <c r="C68" s="565"/>
      <c r="D68" s="565"/>
      <c r="E68" s="565"/>
      <c r="F68" s="566"/>
      <c r="G68" s="127"/>
      <c r="H68" s="136"/>
      <c r="I68" s="81"/>
      <c r="J68" s="61"/>
      <c r="K68" s="61"/>
    </row>
    <row r="69" spans="1:11" ht="18.75">
      <c r="A69" s="130"/>
      <c r="B69" s="137"/>
      <c r="C69" s="138"/>
      <c r="D69" s="138"/>
      <c r="E69" s="138"/>
      <c r="F69" s="138"/>
      <c r="G69" s="103"/>
      <c r="H69" s="103"/>
      <c r="I69" s="81"/>
      <c r="J69" s="61"/>
      <c r="K69" s="61"/>
    </row>
    <row r="70" spans="1:11" ht="18.75">
      <c r="A70" s="130"/>
      <c r="B70" s="137"/>
      <c r="C70" s="138"/>
      <c r="D70" s="138"/>
      <c r="E70" s="138"/>
      <c r="F70" s="138"/>
      <c r="G70" s="139"/>
      <c r="H70" s="81"/>
      <c r="I70" s="81"/>
      <c r="J70" s="61"/>
      <c r="K70" s="61"/>
    </row>
    <row r="71" spans="1:11" ht="18.75">
      <c r="A71" s="130"/>
      <c r="K71" s="61"/>
    </row>
    <row r="72" spans="1:12" ht="18.75">
      <c r="A72" s="130"/>
      <c r="K72" s="61"/>
      <c r="L72" s="62">
        <v>4513</v>
      </c>
    </row>
    <row r="73" spans="1:15" s="72" customFormat="1" ht="18.75">
      <c r="A73" s="130"/>
      <c r="K73" s="69"/>
      <c r="L73" s="142" t="s">
        <v>236</v>
      </c>
      <c r="M73" s="142" t="s">
        <v>237</v>
      </c>
      <c r="N73" s="142"/>
      <c r="O73" s="142"/>
    </row>
    <row r="74" spans="1:15" s="72" customFormat="1" ht="18.75">
      <c r="A74" s="130"/>
      <c r="K74" s="69"/>
      <c r="L74" s="143">
        <f>G80</f>
        <v>10696.073999999997</v>
      </c>
      <c r="M74" s="143">
        <f>I80</f>
        <v>15842.079999999998</v>
      </c>
      <c r="N74" s="143"/>
      <c r="O74" s="143"/>
    </row>
    <row r="75" spans="1:11" ht="18.75">
      <c r="A75" s="82"/>
      <c r="B75" s="546"/>
      <c r="C75" s="547"/>
      <c r="D75" s="547"/>
      <c r="E75" s="547"/>
      <c r="F75" s="547"/>
      <c r="G75" s="145"/>
      <c r="H75" s="130"/>
      <c r="I75" s="81"/>
      <c r="J75" s="61"/>
      <c r="K75" s="61"/>
    </row>
    <row r="76" spans="1:11" ht="18.75">
      <c r="A76" s="81"/>
      <c r="B76" s="81"/>
      <c r="C76" s="81"/>
      <c r="D76" s="81"/>
      <c r="E76" s="81"/>
      <c r="F76" s="81"/>
      <c r="G76" s="84"/>
      <c r="H76" s="103"/>
      <c r="I76" s="81"/>
      <c r="J76" s="61"/>
      <c r="K76" s="61"/>
    </row>
    <row r="77" spans="1:18" ht="18.75">
      <c r="A77" s="81"/>
      <c r="B77" s="140"/>
      <c r="C77" s="141"/>
      <c r="D77" s="141"/>
      <c r="E77" s="141"/>
      <c r="F77" s="141"/>
      <c r="G77" s="567" t="s">
        <v>46</v>
      </c>
      <c r="H77" s="552"/>
      <c r="I77" s="551" t="s">
        <v>216</v>
      </c>
      <c r="J77" s="552"/>
      <c r="K77" s="61"/>
      <c r="M77" s="596"/>
      <c r="N77" s="596"/>
      <c r="O77" s="596"/>
      <c r="P77" s="597"/>
      <c r="Q77" s="597"/>
      <c r="R77" s="597"/>
    </row>
    <row r="78" spans="1:18" ht="18.75">
      <c r="A78" s="81"/>
      <c r="B78" s="140"/>
      <c r="C78" s="141"/>
      <c r="D78" s="141"/>
      <c r="E78" s="141"/>
      <c r="F78" s="141"/>
      <c r="G78" s="553" t="s">
        <v>43</v>
      </c>
      <c r="H78" s="554"/>
      <c r="I78" s="553" t="s">
        <v>43</v>
      </c>
      <c r="J78" s="554"/>
      <c r="K78" s="61"/>
      <c r="L78" s="172" t="s">
        <v>283</v>
      </c>
      <c r="M78" s="188"/>
      <c r="N78" s="188"/>
      <c r="O78" s="188"/>
      <c r="P78" s="189"/>
      <c r="Q78" s="188"/>
      <c r="R78" s="190"/>
    </row>
    <row r="79" spans="1:18" ht="18.75">
      <c r="A79" s="81"/>
      <c r="B79" s="598" t="s">
        <v>284</v>
      </c>
      <c r="C79" s="599"/>
      <c r="D79" s="599"/>
      <c r="E79" s="599"/>
      <c r="F79" s="600"/>
      <c r="G79" s="543">
        <f>'10 14 г'!G80:H80</f>
        <v>11522.458999999999</v>
      </c>
      <c r="H79" s="544"/>
      <c r="I79" s="543">
        <f>'10 14 г'!I80:J80</f>
        <v>13368.779999999999</v>
      </c>
      <c r="J79" s="544"/>
      <c r="K79" s="61"/>
      <c r="L79" s="128">
        <f>G87+H47-I47-I87</f>
        <v>0</v>
      </c>
      <c r="M79" s="191"/>
      <c r="N79" s="191"/>
      <c r="O79" s="191"/>
      <c r="P79" s="192"/>
      <c r="Q79" s="192"/>
      <c r="R79" s="192"/>
    </row>
    <row r="80" spans="1:18" ht="18.75">
      <c r="A80" s="81"/>
      <c r="B80" s="598" t="s">
        <v>285</v>
      </c>
      <c r="C80" s="599"/>
      <c r="D80" s="599"/>
      <c r="E80" s="599"/>
      <c r="F80" s="600"/>
      <c r="G80" s="543">
        <f>G79+I47-H57+D51</f>
        <v>10696.073999999997</v>
      </c>
      <c r="H80" s="544"/>
      <c r="I80" s="545">
        <f>I79+I53+D54</f>
        <v>15842.079999999998</v>
      </c>
      <c r="J80" s="544"/>
      <c r="K80" s="61"/>
      <c r="M80" s="191"/>
      <c r="N80" s="191"/>
      <c r="O80" s="191"/>
      <c r="P80" s="192"/>
      <c r="Q80" s="192"/>
      <c r="R80" s="192"/>
    </row>
    <row r="81" spans="1:18" ht="18.75">
      <c r="A81" s="81"/>
      <c r="B81" s="61"/>
      <c r="C81" s="61"/>
      <c r="D81" s="61"/>
      <c r="E81" s="61"/>
      <c r="F81" s="61"/>
      <c r="G81" s="81"/>
      <c r="H81" s="81"/>
      <c r="I81" s="81"/>
      <c r="J81" s="61"/>
      <c r="K81" s="61"/>
      <c r="M81" s="191"/>
      <c r="N81" s="191"/>
      <c r="O81" s="191"/>
      <c r="P81" s="192"/>
      <c r="Q81" s="192"/>
      <c r="R81" s="192"/>
    </row>
    <row r="82" spans="1:18" ht="18" customHeight="1">
      <c r="A82" s="61"/>
      <c r="B82" s="61"/>
      <c r="C82" s="61"/>
      <c r="D82" s="61"/>
      <c r="E82" s="61"/>
      <c r="F82" s="61"/>
      <c r="G82" s="553" t="s">
        <v>278</v>
      </c>
      <c r="H82" s="554"/>
      <c r="I82" s="553" t="s">
        <v>279</v>
      </c>
      <c r="J82" s="554"/>
      <c r="K82" s="61"/>
      <c r="L82" s="128"/>
      <c r="M82" s="191"/>
      <c r="N82" s="191"/>
      <c r="O82" s="191"/>
      <c r="P82" s="192"/>
      <c r="Q82" s="192"/>
      <c r="R82" s="192"/>
    </row>
    <row r="83" spans="1:18" ht="18.75" hidden="1">
      <c r="A83" s="81"/>
      <c r="B83" s="61"/>
      <c r="C83" s="61"/>
      <c r="D83" s="61"/>
      <c r="E83" s="61"/>
      <c r="F83" s="61"/>
      <c r="G83" s="81"/>
      <c r="H83" s="81"/>
      <c r="I83" s="81"/>
      <c r="J83" s="61"/>
      <c r="K83" s="61"/>
      <c r="M83" s="186" t="s">
        <v>183</v>
      </c>
      <c r="N83" s="186"/>
      <c r="O83" s="186"/>
      <c r="P83" s="187">
        <v>407.15</v>
      </c>
      <c r="Q83" s="187">
        <v>391.95</v>
      </c>
      <c r="R83" s="187">
        <v>535.55</v>
      </c>
    </row>
    <row r="84" spans="1:18" ht="18.75" hidden="1">
      <c r="A84" s="81"/>
      <c r="B84" s="61"/>
      <c r="C84" s="61"/>
      <c r="D84" s="61"/>
      <c r="E84" s="61"/>
      <c r="F84" s="61"/>
      <c r="G84" s="81"/>
      <c r="H84" s="81"/>
      <c r="I84" s="81"/>
      <c r="J84" s="61"/>
      <c r="K84" s="61"/>
      <c r="M84" s="151" t="s">
        <v>186</v>
      </c>
      <c r="N84" s="151"/>
      <c r="O84" s="151"/>
      <c r="P84" s="152">
        <v>535.55</v>
      </c>
      <c r="Q84" s="152">
        <v>391.95</v>
      </c>
      <c r="R84" s="152">
        <v>663.91</v>
      </c>
    </row>
    <row r="85" spans="1:18" ht="18.75" hidden="1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M85" s="153" t="s">
        <v>189</v>
      </c>
      <c r="N85" s="153"/>
      <c r="O85" s="153"/>
      <c r="P85" s="152">
        <f>R84</f>
        <v>663.91</v>
      </c>
      <c r="Q85" s="154">
        <v>391.95</v>
      </c>
      <c r="R85" s="152" t="e">
        <f>P85+Q85-#REF!</f>
        <v>#REF!</v>
      </c>
    </row>
    <row r="86" spans="1:11" ht="18.75" hidden="1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</row>
    <row r="87" spans="1:11" ht="18.75">
      <c r="A87" s="61"/>
      <c r="B87" s="540" t="s">
        <v>282</v>
      </c>
      <c r="C87" s="541"/>
      <c r="D87" s="541"/>
      <c r="E87" s="541"/>
      <c r="F87" s="542"/>
      <c r="G87" s="543">
        <f>M47</f>
        <v>12498.439999999999</v>
      </c>
      <c r="H87" s="544"/>
      <c r="I87" s="545">
        <f>N47</f>
        <v>13115.730000000001</v>
      </c>
      <c r="J87" s="544"/>
      <c r="K87" s="61"/>
    </row>
    <row r="88" spans="1:11" ht="18.75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</row>
    <row r="89" spans="1:11" ht="18.75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</row>
    <row r="90" spans="1:8" s="61" customFormat="1" ht="18.75">
      <c r="A90" s="61" t="s">
        <v>55</v>
      </c>
      <c r="H90" s="61" t="s">
        <v>54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42">
    <mergeCell ref="B80:F80"/>
    <mergeCell ref="G80:H80"/>
    <mergeCell ref="I80:J80"/>
    <mergeCell ref="G82:H82"/>
    <mergeCell ref="I82:J82"/>
    <mergeCell ref="B87:F87"/>
    <mergeCell ref="G87:H87"/>
    <mergeCell ref="I87:J87"/>
    <mergeCell ref="G77:H77"/>
    <mergeCell ref="I77:J77"/>
    <mergeCell ref="M77:R77"/>
    <mergeCell ref="G78:H78"/>
    <mergeCell ref="I78:J78"/>
    <mergeCell ref="B79:F79"/>
    <mergeCell ref="G79:H79"/>
    <mergeCell ref="I79:J79"/>
    <mergeCell ref="B64:F64"/>
    <mergeCell ref="B65:F65"/>
    <mergeCell ref="B66:F66"/>
    <mergeCell ref="B67:F67"/>
    <mergeCell ref="B68:F68"/>
    <mergeCell ref="B75:F75"/>
    <mergeCell ref="G60:G61"/>
    <mergeCell ref="H60:H61"/>
    <mergeCell ref="A62:A63"/>
    <mergeCell ref="B62:F63"/>
    <mergeCell ref="G62:G63"/>
    <mergeCell ref="H62:H63"/>
    <mergeCell ref="B53:F53"/>
    <mergeCell ref="B57:F57"/>
    <mergeCell ref="B58:F58"/>
    <mergeCell ref="B59:F59"/>
    <mergeCell ref="A60:A61"/>
    <mergeCell ref="B60:F61"/>
    <mergeCell ref="B54:C54"/>
    <mergeCell ref="B51:C51"/>
    <mergeCell ref="C14:D15"/>
    <mergeCell ref="A35:K36"/>
    <mergeCell ref="B47:F47"/>
    <mergeCell ref="B48:F48"/>
    <mergeCell ref="B49:F49"/>
    <mergeCell ref="B50:F50"/>
  </mergeCells>
  <conditionalFormatting sqref="M47">
    <cfRule type="cellIs" priority="8" dxfId="87" operator="equal" stopIfTrue="1">
      <formula>0</formula>
    </cfRule>
  </conditionalFormatting>
  <conditionalFormatting sqref="M47">
    <cfRule type="cellIs" priority="7" dxfId="88" operator="equal" stopIfTrue="1">
      <formula>0</formula>
    </cfRule>
  </conditionalFormatting>
  <conditionalFormatting sqref="M47:N47">
    <cfRule type="cellIs" priority="6" dxfId="89" operator="equal" stopIfTrue="1">
      <formula>0</formula>
    </cfRule>
  </conditionalFormatting>
  <conditionalFormatting sqref="N47">
    <cfRule type="cellIs" priority="3" dxfId="90" operator="equal" stopIfTrue="1">
      <formula>0</formula>
    </cfRule>
    <cfRule type="cellIs" priority="4" dxfId="87" operator="equal" stopIfTrue="1">
      <formula>326166</formula>
    </cfRule>
    <cfRule type="cellIs" priority="5" dxfId="5" operator="equal" stopIfTrue="1">
      <formula>0</formula>
    </cfRule>
  </conditionalFormatting>
  <conditionalFormatting sqref="M47:N47">
    <cfRule type="cellIs" priority="1" dxfId="91" operator="equal" stopIfTrue="1">
      <formula>0</formula>
    </cfRule>
    <cfRule type="cellIs" priority="2" dxfId="8" operator="equal" stopIfTrue="1">
      <formula>0</formula>
    </cfRule>
  </conditionalFormatting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71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92D050"/>
  </sheetPr>
  <dimension ref="A1:Y90"/>
  <sheetViews>
    <sheetView view="pageBreakPreview" zoomScale="80" zoomScaleSheetLayoutView="80" zoomScalePageLayoutView="0" workbookViewId="0" topLeftCell="A54">
      <selection activeCell="O36" sqref="O36"/>
    </sheetView>
  </sheetViews>
  <sheetFormatPr defaultColWidth="9.140625" defaultRowHeight="15" outlineLevelCol="1"/>
  <cols>
    <col min="1" max="1" width="9.00390625" style="155" customWidth="1"/>
    <col min="2" max="2" width="12.140625" style="62" customWidth="1"/>
    <col min="3" max="3" width="11.140625" style="62" customWidth="1"/>
    <col min="4" max="4" width="10.57421875" style="62" customWidth="1"/>
    <col min="5" max="5" width="10.28125" style="62" customWidth="1"/>
    <col min="6" max="6" width="6.28125" style="62" customWidth="1"/>
    <col min="7" max="8" width="13.28125" style="62" customWidth="1"/>
    <col min="9" max="9" width="12.57421875" style="62" customWidth="1"/>
    <col min="10" max="10" width="14.00390625" style="62" customWidth="1"/>
    <col min="11" max="11" width="18.421875" style="62" customWidth="1"/>
    <col min="12" max="12" width="13.421875" style="62" hidden="1" customWidth="1" outlineLevel="1"/>
    <col min="13" max="15" width="9.7109375" style="62" hidden="1" customWidth="1" outlineLevel="1"/>
    <col min="16" max="16" width="10.00390625" style="62" hidden="1" customWidth="1" outlineLevel="1"/>
    <col min="17" max="17" width="11.421875" style="62" hidden="1" customWidth="1" outlineLevel="1"/>
    <col min="18" max="18" width="10.00390625" style="62" hidden="1" customWidth="1" outlineLevel="1"/>
    <col min="19" max="19" width="9.140625" style="62" customWidth="1" collapsed="1"/>
    <col min="20" max="20" width="9.140625" style="62" customWidth="1"/>
    <col min="21" max="21" width="11.00390625" style="62" bestFit="1" customWidth="1"/>
    <col min="22" max="22" width="11.28125" style="62" bestFit="1" customWidth="1"/>
    <col min="23" max="23" width="10.00390625" style="62" bestFit="1" customWidth="1"/>
    <col min="24" max="24" width="11.00390625" style="62" bestFit="1" customWidth="1"/>
    <col min="25" max="27" width="9.140625" style="62" customWidth="1"/>
    <col min="28" max="28" width="12.8515625" style="62" customWidth="1"/>
    <col min="29" max="29" width="10.7109375" style="62" customWidth="1"/>
    <col min="30" max="16384" width="9.140625" style="62" customWidth="1"/>
  </cols>
  <sheetData>
    <row r="1" spans="1:11" ht="12.75" customHeight="1" hidden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8.75" hidden="1">
      <c r="A2" s="61"/>
      <c r="B2" s="63" t="s">
        <v>56</v>
      </c>
      <c r="C2" s="63"/>
      <c r="D2" s="63" t="s">
        <v>187</v>
      </c>
      <c r="E2" s="63"/>
      <c r="F2" s="63" t="s">
        <v>0</v>
      </c>
      <c r="G2" s="63"/>
      <c r="H2" s="63"/>
      <c r="I2" s="61"/>
      <c r="J2" s="61"/>
      <c r="K2" s="61"/>
    </row>
    <row r="3" spans="1:11" ht="18.75" hidden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.5" customHeight="1" hidden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18.75" hidden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8.75" hidden="1">
      <c r="A6" s="61"/>
      <c r="B6" s="64"/>
      <c r="C6" s="65" t="s">
        <v>1</v>
      </c>
      <c r="D6" s="65" t="s">
        <v>2</v>
      </c>
      <c r="E6" s="65"/>
      <c r="F6" s="65" t="s">
        <v>3</v>
      </c>
      <c r="G6" s="65" t="s">
        <v>4</v>
      </c>
      <c r="H6" s="65" t="s">
        <v>5</v>
      </c>
      <c r="I6" s="65" t="s">
        <v>6</v>
      </c>
      <c r="J6" s="65"/>
      <c r="K6" s="66"/>
    </row>
    <row r="7" spans="1:11" ht="18.75" hidden="1">
      <c r="A7" s="61"/>
      <c r="B7" s="64"/>
      <c r="C7" s="65" t="s">
        <v>7</v>
      </c>
      <c r="D7" s="65"/>
      <c r="E7" s="65"/>
      <c r="F7" s="65"/>
      <c r="G7" s="65" t="s">
        <v>8</v>
      </c>
      <c r="H7" s="65" t="s">
        <v>9</v>
      </c>
      <c r="I7" s="65" t="s">
        <v>10</v>
      </c>
      <c r="J7" s="65"/>
      <c r="K7" s="66"/>
    </row>
    <row r="8" spans="1:11" ht="18.75" hidden="1">
      <c r="A8" s="61"/>
      <c r="B8" s="64" t="s">
        <v>96</v>
      </c>
      <c r="C8" s="67">
        <v>48.28</v>
      </c>
      <c r="D8" s="67">
        <v>0</v>
      </c>
      <c r="E8" s="67"/>
      <c r="F8" s="68"/>
      <c r="G8" s="64"/>
      <c r="H8" s="67">
        <v>0</v>
      </c>
      <c r="I8" s="68">
        <v>48.28</v>
      </c>
      <c r="J8" s="64"/>
      <c r="K8" s="69"/>
    </row>
    <row r="9" spans="1:11" ht="18.75" hidden="1">
      <c r="A9" s="61"/>
      <c r="B9" s="64" t="s">
        <v>12</v>
      </c>
      <c r="C9" s="67">
        <v>4790.06</v>
      </c>
      <c r="D9" s="67">
        <v>3707.55</v>
      </c>
      <c r="E9" s="67"/>
      <c r="F9" s="68">
        <v>2795.32</v>
      </c>
      <c r="G9" s="64"/>
      <c r="H9" s="67">
        <v>2795.32</v>
      </c>
      <c r="I9" s="68">
        <v>5702.29</v>
      </c>
      <c r="J9" s="64"/>
      <c r="K9" s="69"/>
    </row>
    <row r="10" spans="1:11" ht="18.75" hidden="1">
      <c r="A10" s="61"/>
      <c r="B10" s="64" t="s">
        <v>13</v>
      </c>
      <c r="C10" s="64"/>
      <c r="D10" s="67">
        <f>SUM(D8:D9)</f>
        <v>3707.55</v>
      </c>
      <c r="E10" s="67"/>
      <c r="F10" s="64"/>
      <c r="G10" s="64"/>
      <c r="H10" s="67">
        <f>SUM(H8:H9)</f>
        <v>2795.32</v>
      </c>
      <c r="I10" s="64"/>
      <c r="J10" s="64"/>
      <c r="K10" s="69"/>
    </row>
    <row r="11" spans="1:11" ht="18.75" hidden="1">
      <c r="A11" s="61"/>
      <c r="B11" s="61" t="s">
        <v>14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ht="7.5" customHeight="1" hidden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8.25" customHeight="1" hidden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</row>
    <row r="14" spans="1:18" ht="18.75" hidden="1">
      <c r="A14" s="61"/>
      <c r="B14" s="70" t="s">
        <v>162</v>
      </c>
      <c r="C14" s="583" t="s">
        <v>180</v>
      </c>
      <c r="D14" s="584"/>
      <c r="E14" s="281"/>
      <c r="F14" s="65"/>
      <c r="G14" s="65"/>
      <c r="H14" s="65"/>
      <c r="I14" s="65" t="s">
        <v>16</v>
      </c>
      <c r="J14" s="69"/>
      <c r="K14" s="69"/>
      <c r="L14" s="72"/>
      <c r="M14" s="72"/>
      <c r="N14" s="72"/>
      <c r="O14" s="72"/>
      <c r="P14" s="72"/>
      <c r="Q14" s="72"/>
      <c r="R14" s="72"/>
    </row>
    <row r="15" spans="1:18" ht="14.25" customHeight="1" hidden="1">
      <c r="A15" s="61"/>
      <c r="B15" s="73"/>
      <c r="C15" s="585"/>
      <c r="D15" s="586"/>
      <c r="E15" s="282"/>
      <c r="F15" s="65"/>
      <c r="G15" s="65"/>
      <c r="H15" s="65" t="s">
        <v>181</v>
      </c>
      <c r="I15" s="65"/>
      <c r="J15" s="69"/>
      <c r="K15" s="69"/>
      <c r="L15" s="72"/>
      <c r="M15" s="72"/>
      <c r="N15" s="72"/>
      <c r="O15" s="72"/>
      <c r="P15" s="72"/>
      <c r="Q15" s="72"/>
      <c r="R15" s="72"/>
    </row>
    <row r="16" spans="1:18" ht="3.75" customHeight="1" hidden="1">
      <c r="A16" s="61"/>
      <c r="B16" s="75"/>
      <c r="C16" s="64"/>
      <c r="D16" s="64"/>
      <c r="E16" s="64"/>
      <c r="F16" s="64"/>
      <c r="G16" s="64"/>
      <c r="H16" s="64"/>
      <c r="I16" s="64"/>
      <c r="J16" s="69"/>
      <c r="K16" s="69"/>
      <c r="L16" s="72"/>
      <c r="M16" s="72"/>
      <c r="N16" s="72"/>
      <c r="O16" s="72"/>
      <c r="P16" s="72"/>
      <c r="Q16" s="72"/>
      <c r="R16" s="72"/>
    </row>
    <row r="17" spans="1:18" ht="13.5" customHeight="1" hidden="1">
      <c r="A17" s="61"/>
      <c r="B17" s="64"/>
      <c r="C17" s="64"/>
      <c r="D17" s="64"/>
      <c r="E17" s="64"/>
      <c r="F17" s="64"/>
      <c r="G17" s="64"/>
      <c r="H17" s="64"/>
      <c r="I17" s="64"/>
      <c r="J17" s="69"/>
      <c r="K17" s="69"/>
      <c r="L17" s="72"/>
      <c r="M17" s="72"/>
      <c r="N17" s="72"/>
      <c r="O17" s="72"/>
      <c r="P17" s="72"/>
      <c r="Q17" s="72"/>
      <c r="R17" s="72"/>
    </row>
    <row r="18" spans="1:18" ht="0.75" customHeight="1" hidden="1">
      <c r="A18" s="61"/>
      <c r="B18" s="64"/>
      <c r="C18" s="64"/>
      <c r="D18" s="64"/>
      <c r="E18" s="64"/>
      <c r="F18" s="64"/>
      <c r="G18" s="64"/>
      <c r="H18" s="64"/>
      <c r="I18" s="64"/>
      <c r="J18" s="69"/>
      <c r="K18" s="69"/>
      <c r="L18" s="72"/>
      <c r="M18" s="72"/>
      <c r="N18" s="72"/>
      <c r="O18" s="72"/>
      <c r="P18" s="72"/>
      <c r="Q18" s="72"/>
      <c r="R18" s="72"/>
    </row>
    <row r="19" spans="1:18" ht="14.25" customHeight="1" hidden="1" thickBot="1">
      <c r="A19" s="61"/>
      <c r="B19" s="64"/>
      <c r="C19" s="64"/>
      <c r="D19" s="64"/>
      <c r="E19" s="64"/>
      <c r="F19" s="64"/>
      <c r="G19" s="64"/>
      <c r="H19" s="64"/>
      <c r="I19" s="64"/>
      <c r="J19" s="69"/>
      <c r="K19" s="69"/>
      <c r="L19" s="72"/>
      <c r="M19" s="72"/>
      <c r="N19" s="72"/>
      <c r="O19" s="72"/>
      <c r="P19" s="72"/>
      <c r="Q19" s="72"/>
      <c r="R19" s="72"/>
    </row>
    <row r="20" spans="1:18" ht="0.75" customHeight="1" hidden="1">
      <c r="A20" s="61"/>
      <c r="B20" s="64"/>
      <c r="C20" s="64"/>
      <c r="D20" s="64"/>
      <c r="E20" s="64"/>
      <c r="F20" s="64"/>
      <c r="G20" s="64"/>
      <c r="H20" s="64"/>
      <c r="I20" s="64"/>
      <c r="J20" s="69"/>
      <c r="K20" s="69"/>
      <c r="L20" s="72"/>
      <c r="M20" s="72"/>
      <c r="N20" s="72"/>
      <c r="O20" s="72"/>
      <c r="P20" s="72"/>
      <c r="Q20" s="72"/>
      <c r="R20" s="72"/>
    </row>
    <row r="21" spans="1:18" ht="19.5" hidden="1" thickBot="1">
      <c r="A21" s="61"/>
      <c r="B21" s="64"/>
      <c r="C21" s="64"/>
      <c r="D21" s="64"/>
      <c r="E21" s="64"/>
      <c r="F21" s="64"/>
      <c r="G21" s="76" t="s">
        <v>130</v>
      </c>
      <c r="H21" s="77" t="s">
        <v>131</v>
      </c>
      <c r="I21" s="64"/>
      <c r="J21" s="69"/>
      <c r="K21" s="69"/>
      <c r="L21" s="72"/>
      <c r="M21" s="72"/>
      <c r="N21" s="72"/>
      <c r="O21" s="72"/>
      <c r="P21" s="72"/>
      <c r="Q21" s="72"/>
      <c r="R21" s="72"/>
    </row>
    <row r="22" spans="1:18" ht="18.75" hidden="1">
      <c r="A22" s="61"/>
      <c r="B22" s="78" t="s">
        <v>121</v>
      </c>
      <c r="C22" s="78"/>
      <c r="D22" s="78"/>
      <c r="E22" s="78"/>
      <c r="F22" s="67"/>
      <c r="G22" s="64">
        <v>347.8</v>
      </c>
      <c r="H22" s="64">
        <v>7.55</v>
      </c>
      <c r="I22" s="68">
        <f>G22*H22</f>
        <v>2625.89</v>
      </c>
      <c r="J22" s="69"/>
      <c r="K22" s="69"/>
      <c r="L22" s="72"/>
      <c r="M22" s="72"/>
      <c r="N22" s="72"/>
      <c r="O22" s="72"/>
      <c r="P22" s="72"/>
      <c r="Q22" s="72"/>
      <c r="R22" s="72"/>
    </row>
    <row r="23" spans="1:18" ht="18.75" hidden="1">
      <c r="A23" s="61"/>
      <c r="B23" s="78" t="s">
        <v>122</v>
      </c>
      <c r="C23" s="78"/>
      <c r="D23" s="78"/>
      <c r="E23" s="78"/>
      <c r="F23" s="64"/>
      <c r="G23" s="64"/>
      <c r="H23" s="64"/>
      <c r="I23" s="64"/>
      <c r="J23" s="69"/>
      <c r="K23" s="69"/>
      <c r="L23" s="72"/>
      <c r="M23" s="72"/>
      <c r="N23" s="72"/>
      <c r="O23" s="72"/>
      <c r="P23" s="72"/>
      <c r="Q23" s="72"/>
      <c r="R23" s="72"/>
    </row>
    <row r="24" spans="1:18" ht="2.25" customHeight="1" hidden="1">
      <c r="A24" s="61"/>
      <c r="B24" s="78" t="s">
        <v>123</v>
      </c>
      <c r="C24" s="78" t="s">
        <v>124</v>
      </c>
      <c r="D24" s="78"/>
      <c r="E24" s="78"/>
      <c r="F24" s="64"/>
      <c r="G24" s="64"/>
      <c r="H24" s="64"/>
      <c r="I24" s="64"/>
      <c r="J24" s="69"/>
      <c r="K24" s="69"/>
      <c r="L24" s="72"/>
      <c r="M24" s="72"/>
      <c r="N24" s="72"/>
      <c r="O24" s="72"/>
      <c r="P24" s="72"/>
      <c r="Q24" s="72"/>
      <c r="R24" s="72"/>
    </row>
    <row r="25" spans="1:18" ht="14.25" customHeight="1" hidden="1">
      <c r="A25" s="61"/>
      <c r="B25" s="78" t="s">
        <v>125</v>
      </c>
      <c r="C25" s="78"/>
      <c r="D25" s="78"/>
      <c r="E25" s="78"/>
      <c r="F25" s="64"/>
      <c r="G25" s="64"/>
      <c r="H25" s="64"/>
      <c r="I25" s="64"/>
      <c r="J25" s="69"/>
      <c r="K25" s="69"/>
      <c r="L25" s="72"/>
      <c r="M25" s="72"/>
      <c r="N25" s="72"/>
      <c r="O25" s="72"/>
      <c r="P25" s="72"/>
      <c r="Q25" s="72"/>
      <c r="R25" s="72"/>
    </row>
    <row r="26" spans="1:18" ht="18.75" hidden="1">
      <c r="A26" s="61"/>
      <c r="B26" s="64"/>
      <c r="C26" s="64"/>
      <c r="D26" s="64"/>
      <c r="E26" s="64"/>
      <c r="F26" s="64"/>
      <c r="G26" s="64"/>
      <c r="H26" s="64"/>
      <c r="I26" s="64"/>
      <c r="J26" s="69"/>
      <c r="K26" s="69"/>
      <c r="L26" s="72"/>
      <c r="M26" s="72"/>
      <c r="N26" s="72"/>
      <c r="O26" s="72"/>
      <c r="P26" s="72"/>
      <c r="Q26" s="72"/>
      <c r="R26" s="72"/>
    </row>
    <row r="27" spans="1:18" ht="0.75" customHeight="1" hidden="1">
      <c r="A27" s="61"/>
      <c r="B27" s="64"/>
      <c r="C27" s="64"/>
      <c r="D27" s="64"/>
      <c r="E27" s="64"/>
      <c r="F27" s="64"/>
      <c r="G27" s="64"/>
      <c r="H27" s="64"/>
      <c r="I27" s="64"/>
      <c r="J27" s="69"/>
      <c r="K27" s="69"/>
      <c r="L27" s="72"/>
      <c r="M27" s="72"/>
      <c r="N27" s="72"/>
      <c r="O27" s="72"/>
      <c r="P27" s="72"/>
      <c r="Q27" s="72"/>
      <c r="R27" s="72"/>
    </row>
    <row r="28" spans="1:18" ht="3.75" customHeight="1" hidden="1">
      <c r="A28" s="61"/>
      <c r="B28" s="64"/>
      <c r="C28" s="64"/>
      <c r="D28" s="64"/>
      <c r="E28" s="64"/>
      <c r="F28" s="64"/>
      <c r="G28" s="64"/>
      <c r="H28" s="64"/>
      <c r="I28" s="64"/>
      <c r="J28" s="69"/>
      <c r="K28" s="69"/>
      <c r="L28" s="72"/>
      <c r="M28" s="72"/>
      <c r="N28" s="72"/>
      <c r="O28" s="72"/>
      <c r="P28" s="72"/>
      <c r="Q28" s="72"/>
      <c r="R28" s="72"/>
    </row>
    <row r="29" spans="1:18" ht="18.75" hidden="1">
      <c r="A29" s="61"/>
      <c r="B29" s="64"/>
      <c r="C29" s="64"/>
      <c r="D29" s="64"/>
      <c r="E29" s="64"/>
      <c r="F29" s="64"/>
      <c r="G29" s="64"/>
      <c r="H29" s="64"/>
      <c r="I29" s="64"/>
      <c r="J29" s="69"/>
      <c r="K29" s="69"/>
      <c r="L29" s="72"/>
      <c r="M29" s="72"/>
      <c r="N29" s="72"/>
      <c r="O29" s="72"/>
      <c r="P29" s="72"/>
      <c r="Q29" s="72"/>
      <c r="R29" s="72"/>
    </row>
    <row r="30" spans="1:18" ht="0.75" customHeight="1" hidden="1">
      <c r="A30" s="61"/>
      <c r="B30" s="64"/>
      <c r="C30" s="64"/>
      <c r="D30" s="64"/>
      <c r="E30" s="64"/>
      <c r="F30" s="64"/>
      <c r="G30" s="64"/>
      <c r="H30" s="64"/>
      <c r="I30" s="64"/>
      <c r="J30" s="69"/>
      <c r="K30" s="69"/>
      <c r="L30" s="72"/>
      <c r="M30" s="72"/>
      <c r="N30" s="72"/>
      <c r="O30" s="72"/>
      <c r="P30" s="72"/>
      <c r="Q30" s="72"/>
      <c r="R30" s="72"/>
    </row>
    <row r="31" spans="1:18" ht="18.75" hidden="1">
      <c r="A31" s="61"/>
      <c r="B31" s="64"/>
      <c r="C31" s="64"/>
      <c r="D31" s="64"/>
      <c r="E31" s="64"/>
      <c r="F31" s="64"/>
      <c r="G31" s="64"/>
      <c r="H31" s="64"/>
      <c r="I31" s="64"/>
      <c r="J31" s="69"/>
      <c r="K31" s="69"/>
      <c r="L31" s="72"/>
      <c r="M31" s="72"/>
      <c r="N31" s="72"/>
      <c r="O31" s="72"/>
      <c r="P31" s="72"/>
      <c r="Q31" s="72"/>
      <c r="R31" s="72"/>
    </row>
    <row r="32" spans="1:18" ht="18.75" hidden="1">
      <c r="A32" s="61"/>
      <c r="B32" s="64"/>
      <c r="C32" s="64"/>
      <c r="D32" s="64"/>
      <c r="E32" s="64"/>
      <c r="F32" s="64"/>
      <c r="G32" s="64"/>
      <c r="H32" s="64"/>
      <c r="I32" s="64"/>
      <c r="J32" s="69"/>
      <c r="K32" s="69"/>
      <c r="L32" s="72"/>
      <c r="M32" s="72"/>
      <c r="N32" s="72"/>
      <c r="O32" s="72"/>
      <c r="P32" s="72"/>
      <c r="Q32" s="72"/>
      <c r="R32" s="72"/>
    </row>
    <row r="33" spans="1:18" ht="18.75" hidden="1">
      <c r="A33" s="61"/>
      <c r="B33" s="64"/>
      <c r="C33" s="64"/>
      <c r="D33" s="64"/>
      <c r="E33" s="64"/>
      <c r="F33" s="64"/>
      <c r="G33" s="65"/>
      <c r="H33" s="65"/>
      <c r="I33" s="79"/>
      <c r="J33" s="69"/>
      <c r="K33" s="69"/>
      <c r="L33" s="72"/>
      <c r="M33" s="72"/>
      <c r="N33" s="72"/>
      <c r="O33" s="72"/>
      <c r="P33" s="72"/>
      <c r="Q33" s="72"/>
      <c r="R33" s="72"/>
    </row>
    <row r="34" spans="1:18" ht="18.75" hidden="1">
      <c r="A34" s="61"/>
      <c r="B34" s="64"/>
      <c r="C34" s="64"/>
      <c r="D34" s="64"/>
      <c r="E34" s="64"/>
      <c r="F34" s="64"/>
      <c r="G34" s="64"/>
      <c r="H34" s="64" t="s">
        <v>24</v>
      </c>
      <c r="I34" s="80">
        <f>SUM(I17:I33)</f>
        <v>2625.89</v>
      </c>
      <c r="J34" s="69"/>
      <c r="K34" s="69"/>
      <c r="L34" s="72"/>
      <c r="M34" s="72"/>
      <c r="N34" s="72"/>
      <c r="O34" s="72"/>
      <c r="P34" s="72"/>
      <c r="Q34" s="72"/>
      <c r="R34" s="72"/>
    </row>
    <row r="35" spans="1:11" ht="15">
      <c r="A35" s="587" t="s">
        <v>199</v>
      </c>
      <c r="B35" s="587"/>
      <c r="C35" s="587"/>
      <c r="D35" s="587"/>
      <c r="E35" s="587"/>
      <c r="F35" s="587"/>
      <c r="G35" s="587"/>
      <c r="H35" s="587"/>
      <c r="I35" s="587"/>
      <c r="J35" s="587"/>
      <c r="K35" s="587"/>
    </row>
    <row r="36" spans="1:11" ht="15">
      <c r="A36" s="587"/>
      <c r="B36" s="587"/>
      <c r="C36" s="587"/>
      <c r="D36" s="587"/>
      <c r="E36" s="587"/>
      <c r="F36" s="587"/>
      <c r="G36" s="587"/>
      <c r="H36" s="587"/>
      <c r="I36" s="587"/>
      <c r="J36" s="587"/>
      <c r="K36" s="587"/>
    </row>
    <row r="37" spans="1:11" ht="18.75" hidden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</row>
    <row r="38" spans="1:11" ht="18.75" hidden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</row>
    <row r="39" spans="1:11" ht="18.75">
      <c r="A39" s="81"/>
      <c r="B39" s="82"/>
      <c r="C39" s="82"/>
      <c r="D39" s="82"/>
      <c r="E39" s="82"/>
      <c r="F39" s="82"/>
      <c r="G39" s="82"/>
      <c r="H39" s="81"/>
      <c r="I39" s="81"/>
      <c r="J39" s="61"/>
      <c r="K39" s="61"/>
    </row>
    <row r="40" spans="1:25" ht="18.75">
      <c r="A40" s="81"/>
      <c r="B40" s="83" t="s">
        <v>200</v>
      </c>
      <c r="C40" s="82"/>
      <c r="D40" s="82"/>
      <c r="E40" s="82"/>
      <c r="F40" s="82"/>
      <c r="G40" s="81"/>
      <c r="H40" s="82"/>
      <c r="I40" s="81"/>
      <c r="J40" s="61"/>
      <c r="K40" s="61"/>
      <c r="T40" s="172" t="s">
        <v>256</v>
      </c>
      <c r="U40" s="173" t="s">
        <v>252</v>
      </c>
      <c r="V40" s="173" t="s">
        <v>268</v>
      </c>
      <c r="W40" s="173" t="s">
        <v>9</v>
      </c>
      <c r="X40" s="173" t="s">
        <v>253</v>
      </c>
      <c r="Y40" s="173" t="s">
        <v>254</v>
      </c>
    </row>
    <row r="41" spans="1:25" ht="18.75">
      <c r="A41" s="81"/>
      <c r="B41" s="82" t="s">
        <v>201</v>
      </c>
      <c r="C41" s="81" t="s">
        <v>202</v>
      </c>
      <c r="D41" s="81"/>
      <c r="E41" s="81"/>
      <c r="F41" s="82"/>
      <c r="G41" s="81"/>
      <c r="H41" s="82"/>
      <c r="I41" s="81"/>
      <c r="J41" s="61"/>
      <c r="K41" s="61"/>
      <c r="T41" s="174" t="s">
        <v>255</v>
      </c>
      <c r="U41" s="107">
        <v>917.06</v>
      </c>
      <c r="V41" s="107">
        <v>466.35</v>
      </c>
      <c r="W41" s="107">
        <v>463.39</v>
      </c>
      <c r="X41" s="107">
        <v>920.0199999999999</v>
      </c>
      <c r="Y41" s="107">
        <v>0</v>
      </c>
    </row>
    <row r="42" spans="1:25" ht="18.75" customHeight="1">
      <c r="A42" s="81"/>
      <c r="B42" s="82" t="s">
        <v>203</v>
      </c>
      <c r="C42" s="84">
        <v>348.5</v>
      </c>
      <c r="D42" s="81" t="s">
        <v>204</v>
      </c>
      <c r="E42" s="81"/>
      <c r="F42" s="82"/>
      <c r="G42" s="81"/>
      <c r="H42" s="82"/>
      <c r="I42" s="81"/>
      <c r="J42" s="61"/>
      <c r="K42" s="61"/>
      <c r="T42" s="174" t="s">
        <v>257</v>
      </c>
      <c r="U42" s="152">
        <v>920.0199999999999</v>
      </c>
      <c r="V42" s="152">
        <v>466.35</v>
      </c>
      <c r="W42" s="152">
        <v>350.87</v>
      </c>
      <c r="X42" s="152">
        <v>1035.5</v>
      </c>
      <c r="Y42" s="152">
        <v>0</v>
      </c>
    </row>
    <row r="43" spans="1:25" ht="18" customHeight="1">
      <c r="A43" s="81"/>
      <c r="B43" s="82" t="s">
        <v>205</v>
      </c>
      <c r="C43" s="85" t="s">
        <v>246</v>
      </c>
      <c r="D43" s="81" t="s">
        <v>251</v>
      </c>
      <c r="E43" s="81"/>
      <c r="F43" s="81"/>
      <c r="G43" s="82"/>
      <c r="H43" s="82"/>
      <c r="I43" s="81"/>
      <c r="J43" s="61"/>
      <c r="K43" s="61"/>
      <c r="T43" s="174" t="s">
        <v>258</v>
      </c>
      <c r="U43" s="152">
        <v>1035.5</v>
      </c>
      <c r="V43" s="152">
        <v>466.35</v>
      </c>
      <c r="W43" s="152">
        <v>351.02</v>
      </c>
      <c r="X43" s="152">
        <v>1150.83</v>
      </c>
      <c r="Y43" s="154"/>
    </row>
    <row r="44" spans="1:25" ht="69.75" customHeight="1">
      <c r="A44" s="81"/>
      <c r="B44" s="82"/>
      <c r="C44" s="85"/>
      <c r="D44" s="81"/>
      <c r="E44" s="81"/>
      <c r="F44" s="81"/>
      <c r="G44" s="82"/>
      <c r="H44" s="82"/>
      <c r="I44" s="81"/>
      <c r="J44" s="61"/>
      <c r="K44" s="61"/>
      <c r="T44" s="174" t="s">
        <v>259</v>
      </c>
      <c r="U44" s="152">
        <v>1150.83</v>
      </c>
      <c r="V44" s="219">
        <v>466.35</v>
      </c>
      <c r="W44" s="219">
        <v>584.4000000000001</v>
      </c>
      <c r="X44" s="152">
        <v>1032.7799999999997</v>
      </c>
      <c r="Y44" s="175"/>
    </row>
    <row r="45" spans="1:25" s="92" customFormat="1" ht="63" customHeight="1">
      <c r="A45" s="287"/>
      <c r="B45" s="87"/>
      <c r="C45" s="88"/>
      <c r="D45" s="287"/>
      <c r="E45" s="287"/>
      <c r="F45" s="287"/>
      <c r="G45" s="89" t="s">
        <v>208</v>
      </c>
      <c r="H45" s="90" t="s">
        <v>2</v>
      </c>
      <c r="I45" s="90" t="s">
        <v>3</v>
      </c>
      <c r="J45" s="91" t="s">
        <v>209</v>
      </c>
      <c r="K45" s="91" t="s">
        <v>210</v>
      </c>
      <c r="T45" s="174" t="s">
        <v>260</v>
      </c>
      <c r="U45" s="152">
        <v>1032.7799999999997</v>
      </c>
      <c r="V45" s="152">
        <v>466.35</v>
      </c>
      <c r="W45" s="152">
        <v>409.32</v>
      </c>
      <c r="X45" s="152">
        <v>1089.8099999999997</v>
      </c>
      <c r="Y45" s="154"/>
    </row>
    <row r="46" spans="1:25" ht="12" customHeight="1">
      <c r="A46" s="81"/>
      <c r="B46" s="82"/>
      <c r="C46" s="85"/>
      <c r="D46" s="81"/>
      <c r="E46" s="81"/>
      <c r="F46" s="81"/>
      <c r="G46" s="93" t="s">
        <v>43</v>
      </c>
      <c r="H46" s="93" t="s">
        <v>43</v>
      </c>
      <c r="I46" s="93" t="s">
        <v>43</v>
      </c>
      <c r="J46" s="64"/>
      <c r="K46" s="64"/>
      <c r="M46" s="255" t="s">
        <v>280</v>
      </c>
      <c r="N46" s="95" t="s">
        <v>281</v>
      </c>
      <c r="O46" s="95" t="s">
        <v>212</v>
      </c>
      <c r="P46" s="94" t="s">
        <v>211</v>
      </c>
      <c r="Q46" s="96" t="s">
        <v>249</v>
      </c>
      <c r="R46" s="96" t="s">
        <v>213</v>
      </c>
      <c r="T46" s="174" t="s">
        <v>261</v>
      </c>
      <c r="U46" s="152">
        <v>1089.8099999999997</v>
      </c>
      <c r="V46" s="152">
        <v>466.35</v>
      </c>
      <c r="W46" s="152">
        <v>351.05</v>
      </c>
      <c r="X46" s="152">
        <v>1205.11</v>
      </c>
      <c r="Y46" s="154"/>
    </row>
    <row r="47" spans="1:25" ht="33" customHeight="1">
      <c r="A47" s="81"/>
      <c r="B47" s="588" t="s">
        <v>214</v>
      </c>
      <c r="C47" s="588"/>
      <c r="D47" s="588"/>
      <c r="E47" s="588"/>
      <c r="F47" s="588"/>
      <c r="G47" s="97">
        <f>G49+G50</f>
        <v>12.58</v>
      </c>
      <c r="H47" s="98">
        <f>ROUND(G47*C42,2)</f>
        <v>4384.13</v>
      </c>
      <c r="I47" s="98">
        <f>O47+P47</f>
        <v>5058.41</v>
      </c>
      <c r="J47" s="99">
        <f>J49+J50</f>
        <v>2512.6850000000004</v>
      </c>
      <c r="K47" s="99">
        <f>K49+K50</f>
        <v>2545.7249999999995</v>
      </c>
      <c r="M47" s="300">
        <v>13115.730000000001</v>
      </c>
      <c r="N47" s="300">
        <v>12441.449999999999</v>
      </c>
      <c r="O47" s="301">
        <v>5058.41</v>
      </c>
      <c r="P47" s="301">
        <v>0</v>
      </c>
      <c r="Q47" s="302"/>
      <c r="R47" s="301">
        <v>219.82999999999996</v>
      </c>
      <c r="S47" s="218"/>
      <c r="T47" s="174" t="s">
        <v>262</v>
      </c>
      <c r="U47" s="152">
        <v>1205.11</v>
      </c>
      <c r="V47" s="152">
        <v>466.35</v>
      </c>
      <c r="W47" s="152">
        <v>467.27</v>
      </c>
      <c r="X47" s="152">
        <v>1204.19</v>
      </c>
      <c r="Y47" s="154"/>
    </row>
    <row r="48" spans="1:25" ht="18" customHeight="1">
      <c r="A48" s="81"/>
      <c r="B48" s="589" t="s">
        <v>215</v>
      </c>
      <c r="C48" s="590"/>
      <c r="D48" s="590"/>
      <c r="E48" s="590"/>
      <c r="F48" s="591"/>
      <c r="G48" s="97"/>
      <c r="H48" s="99"/>
      <c r="I48" s="99"/>
      <c r="J48" s="64"/>
      <c r="K48" s="64"/>
      <c r="T48" s="174" t="s">
        <v>263</v>
      </c>
      <c r="U48" s="152">
        <v>1204.19</v>
      </c>
      <c r="V48" s="152">
        <v>466.35</v>
      </c>
      <c r="W48" s="152">
        <v>409.71</v>
      </c>
      <c r="X48" s="152">
        <v>1260.83</v>
      </c>
      <c r="Y48" s="154"/>
    </row>
    <row r="49" spans="1:25" ht="18" customHeight="1">
      <c r="A49" s="81"/>
      <c r="B49" s="592" t="s">
        <v>12</v>
      </c>
      <c r="C49" s="592"/>
      <c r="D49" s="592"/>
      <c r="E49" s="592"/>
      <c r="F49" s="592"/>
      <c r="G49" s="97">
        <f>G58</f>
        <v>7.21</v>
      </c>
      <c r="H49" s="99">
        <f>ROUND(G49*C42,2)</f>
        <v>2512.69</v>
      </c>
      <c r="I49" s="99">
        <f>H49</f>
        <v>2512.69</v>
      </c>
      <c r="J49" s="99">
        <f>H58</f>
        <v>2512.6850000000004</v>
      </c>
      <c r="K49" s="99">
        <f>I49-J49</f>
        <v>0.004999999999654392</v>
      </c>
      <c r="T49" s="174" t="s">
        <v>264</v>
      </c>
      <c r="U49" s="152">
        <v>1260.83</v>
      </c>
      <c r="V49" s="152">
        <v>466.35</v>
      </c>
      <c r="W49" s="152">
        <v>409.87</v>
      </c>
      <c r="X49" s="152">
        <v>1317.31</v>
      </c>
      <c r="Y49" s="154"/>
    </row>
    <row r="50" spans="1:25" ht="18" customHeight="1">
      <c r="A50" s="81"/>
      <c r="B50" s="592" t="s">
        <v>46</v>
      </c>
      <c r="C50" s="592"/>
      <c r="D50" s="592"/>
      <c r="E50" s="592"/>
      <c r="F50" s="592"/>
      <c r="G50" s="97">
        <v>5.37</v>
      </c>
      <c r="H50" s="99">
        <f>ROUND(G50*C42,2)</f>
        <v>1871.45</v>
      </c>
      <c r="I50" s="99">
        <f>I47-I49</f>
        <v>2545.72</v>
      </c>
      <c r="J50" s="99">
        <f>H65</f>
        <v>0</v>
      </c>
      <c r="K50" s="99">
        <f>I50-J50</f>
        <v>2545.72</v>
      </c>
      <c r="T50" s="174" t="s">
        <v>265</v>
      </c>
      <c r="U50" s="152">
        <v>1317.31</v>
      </c>
      <c r="V50" s="152">
        <v>466.35</v>
      </c>
      <c r="W50" s="152">
        <v>350.47</v>
      </c>
      <c r="X50" s="152">
        <v>1433.1899999999998</v>
      </c>
      <c r="Y50" s="154"/>
    </row>
    <row r="51" spans="1:25" ht="18.75">
      <c r="A51" s="81"/>
      <c r="B51" s="601"/>
      <c r="C51" s="601"/>
      <c r="D51" s="291"/>
      <c r="E51" s="61"/>
      <c r="F51" s="61"/>
      <c r="G51" s="61"/>
      <c r="H51" s="61"/>
      <c r="I51" s="61"/>
      <c r="J51" s="61"/>
      <c r="K51" s="164"/>
      <c r="T51" s="174" t="s">
        <v>266</v>
      </c>
      <c r="U51" s="152">
        <v>1433.1899999999998</v>
      </c>
      <c r="V51" s="152">
        <v>466.35</v>
      </c>
      <c r="W51" s="152">
        <v>392.76</v>
      </c>
      <c r="X51" s="152">
        <v>1506.78</v>
      </c>
      <c r="Y51" s="154"/>
    </row>
    <row r="52" spans="1:25" ht="18.75">
      <c r="A52" s="81"/>
      <c r="B52" s="61"/>
      <c r="C52" s="61"/>
      <c r="D52" s="61"/>
      <c r="E52" s="61"/>
      <c r="F52" s="61"/>
      <c r="G52" s="163" t="s">
        <v>243</v>
      </c>
      <c r="H52" s="163" t="s">
        <v>2</v>
      </c>
      <c r="I52" s="163" t="s">
        <v>3</v>
      </c>
      <c r="J52" s="163" t="s">
        <v>244</v>
      </c>
      <c r="K52" s="163" t="s">
        <v>245</v>
      </c>
      <c r="T52" s="174" t="s">
        <v>267</v>
      </c>
      <c r="U52" s="152">
        <f>X51</f>
        <v>1506.78</v>
      </c>
      <c r="V52" s="152">
        <f>H53</f>
        <v>0</v>
      </c>
      <c r="W52" s="152">
        <f>I53</f>
        <v>219.82999999999996</v>
      </c>
      <c r="X52" s="152">
        <f>U52+V52-W52</f>
        <v>1286.95</v>
      </c>
      <c r="Y52" s="154"/>
    </row>
    <row r="53" spans="1:25" ht="18" customHeight="1">
      <c r="A53" s="61"/>
      <c r="B53" s="577" t="s">
        <v>242</v>
      </c>
      <c r="C53" s="577"/>
      <c r="D53" s="577"/>
      <c r="E53" s="577"/>
      <c r="F53" s="593"/>
      <c r="G53" s="107">
        <f>'11 14 г'!J53</f>
        <v>1506.78</v>
      </c>
      <c r="H53" s="107">
        <f>Q47</f>
        <v>0</v>
      </c>
      <c r="I53" s="107">
        <f>R47</f>
        <v>219.82999999999996</v>
      </c>
      <c r="J53" s="107">
        <f>H53+G53-I53</f>
        <v>1286.95</v>
      </c>
      <c r="K53" s="107">
        <v>0</v>
      </c>
      <c r="T53" s="176" t="s">
        <v>269</v>
      </c>
      <c r="U53" s="177">
        <f>SUM(U41:U52)</f>
        <v>14073.41</v>
      </c>
      <c r="V53" s="177">
        <f>SUM(V41:V52)</f>
        <v>5129.85</v>
      </c>
      <c r="W53" s="177">
        <f>SUM(W41:W52)</f>
        <v>4759.96</v>
      </c>
      <c r="X53" s="177">
        <f>SUM(X41:X52)</f>
        <v>14443.3</v>
      </c>
      <c r="Y53" s="177">
        <f>SUM(Y41:Y52)</f>
        <v>0</v>
      </c>
    </row>
    <row r="54" spans="1:11" ht="18" customHeight="1">
      <c r="A54" s="61"/>
      <c r="B54" s="601"/>
      <c r="C54" s="601"/>
      <c r="D54" s="292"/>
      <c r="F54" s="81"/>
      <c r="G54" s="82"/>
      <c r="H54" s="82"/>
      <c r="I54" s="81"/>
      <c r="J54" s="61"/>
      <c r="K54" s="61"/>
    </row>
    <row r="55" spans="1:11" ht="18.75">
      <c r="A55" s="81"/>
      <c r="B55" s="104"/>
      <c r="C55" s="105"/>
      <c r="D55" s="106"/>
      <c r="E55" s="106"/>
      <c r="F55" s="106"/>
      <c r="G55" s="107" t="s">
        <v>208</v>
      </c>
      <c r="H55" s="107" t="s">
        <v>217</v>
      </c>
      <c r="I55" s="81"/>
      <c r="J55" s="61"/>
      <c r="K55" s="61"/>
    </row>
    <row r="56" spans="1:9" s="114" customFormat="1" ht="11.25" customHeight="1">
      <c r="A56" s="108"/>
      <c r="B56" s="109"/>
      <c r="C56" s="110"/>
      <c r="D56" s="111"/>
      <c r="E56" s="111"/>
      <c r="F56" s="111"/>
      <c r="G56" s="112" t="s">
        <v>43</v>
      </c>
      <c r="H56" s="112" t="s">
        <v>43</v>
      </c>
      <c r="I56" s="113"/>
    </row>
    <row r="57" spans="1:20" ht="47.25" customHeight="1">
      <c r="A57" s="115" t="s">
        <v>218</v>
      </c>
      <c r="B57" s="594" t="s">
        <v>241</v>
      </c>
      <c r="C57" s="595"/>
      <c r="D57" s="595"/>
      <c r="E57" s="595"/>
      <c r="F57" s="595"/>
      <c r="G57" s="116"/>
      <c r="H57" s="117">
        <f>H58+H65</f>
        <v>2512.6850000000004</v>
      </c>
      <c r="I57" s="81"/>
      <c r="J57" s="61"/>
      <c r="K57" s="61"/>
      <c r="T57" s="288"/>
    </row>
    <row r="58" spans="1:11" ht="33.75" customHeight="1">
      <c r="A58" s="118" t="s">
        <v>220</v>
      </c>
      <c r="B58" s="558" t="s">
        <v>221</v>
      </c>
      <c r="C58" s="559"/>
      <c r="D58" s="559"/>
      <c r="E58" s="559"/>
      <c r="F58" s="560"/>
      <c r="G58" s="286">
        <f>G59+G60+G62+G64</f>
        <v>7.21</v>
      </c>
      <c r="H58" s="285">
        <f>H59+H60+H62+H64</f>
        <v>2512.6850000000004</v>
      </c>
      <c r="I58" s="81"/>
      <c r="J58" s="61"/>
      <c r="K58" s="121"/>
    </row>
    <row r="59" spans="1:11" ht="42.75" customHeight="1">
      <c r="A59" s="283" t="s">
        <v>222</v>
      </c>
      <c r="B59" s="580" t="s">
        <v>223</v>
      </c>
      <c r="C59" s="581"/>
      <c r="D59" s="581"/>
      <c r="E59" s="581"/>
      <c r="F59" s="582"/>
      <c r="G59" s="284">
        <v>1.34</v>
      </c>
      <c r="H59" s="285">
        <f>ROUND(G59*C42,2)</f>
        <v>466.99</v>
      </c>
      <c r="I59" s="81"/>
      <c r="J59" s="61"/>
      <c r="K59" s="121"/>
    </row>
    <row r="60" spans="1:11" ht="15" customHeight="1">
      <c r="A60" s="570" t="s">
        <v>224</v>
      </c>
      <c r="B60" s="571" t="s">
        <v>225</v>
      </c>
      <c r="C60" s="572"/>
      <c r="D60" s="572"/>
      <c r="E60" s="572"/>
      <c r="F60" s="573"/>
      <c r="G60" s="568">
        <v>2.02</v>
      </c>
      <c r="H60" s="569">
        <f>ROUND(G60*C42,2)</f>
        <v>703.97</v>
      </c>
      <c r="I60" s="81"/>
      <c r="J60" s="61"/>
      <c r="K60" s="61"/>
    </row>
    <row r="61" spans="1:11" ht="39.75" customHeight="1">
      <c r="A61" s="570"/>
      <c r="B61" s="574"/>
      <c r="C61" s="575"/>
      <c r="D61" s="575"/>
      <c r="E61" s="575"/>
      <c r="F61" s="576"/>
      <c r="G61" s="568"/>
      <c r="H61" s="569"/>
      <c r="I61" s="81"/>
      <c r="J61" s="61"/>
      <c r="K61" s="61"/>
    </row>
    <row r="62" spans="1:11" ht="21" customHeight="1">
      <c r="A62" s="570" t="s">
        <v>226</v>
      </c>
      <c r="B62" s="571" t="s">
        <v>227</v>
      </c>
      <c r="C62" s="572"/>
      <c r="D62" s="572"/>
      <c r="E62" s="572"/>
      <c r="F62" s="573"/>
      <c r="G62" s="568">
        <v>1.31</v>
      </c>
      <c r="H62" s="569">
        <f>G62*C42</f>
        <v>456.535</v>
      </c>
      <c r="I62" s="81"/>
      <c r="J62" s="61"/>
      <c r="K62" s="61"/>
    </row>
    <row r="63" spans="1:11" ht="15" customHeight="1">
      <c r="A63" s="570"/>
      <c r="B63" s="574"/>
      <c r="C63" s="575"/>
      <c r="D63" s="575"/>
      <c r="E63" s="575"/>
      <c r="F63" s="576"/>
      <c r="G63" s="568"/>
      <c r="H63" s="569"/>
      <c r="I63" s="81"/>
      <c r="J63" s="61"/>
      <c r="K63" s="61"/>
    </row>
    <row r="64" spans="1:12" ht="18.75" customHeight="1">
      <c r="A64" s="283" t="s">
        <v>228</v>
      </c>
      <c r="B64" s="555" t="s">
        <v>229</v>
      </c>
      <c r="C64" s="556"/>
      <c r="D64" s="556"/>
      <c r="E64" s="556"/>
      <c r="F64" s="557"/>
      <c r="G64" s="107">
        <v>2.54</v>
      </c>
      <c r="H64" s="127">
        <f>ROUND(G64*C42,2)</f>
        <v>885.19</v>
      </c>
      <c r="I64" s="81"/>
      <c r="J64" s="61"/>
      <c r="K64" s="61"/>
      <c r="L64" s="128"/>
    </row>
    <row r="65" spans="1:12" ht="18.75" customHeight="1">
      <c r="A65" s="129" t="s">
        <v>230</v>
      </c>
      <c r="B65" s="558" t="s">
        <v>231</v>
      </c>
      <c r="C65" s="559"/>
      <c r="D65" s="559"/>
      <c r="E65" s="559"/>
      <c r="F65" s="560"/>
      <c r="G65" s="98"/>
      <c r="H65" s="98">
        <f>H67+H68</f>
        <v>0</v>
      </c>
      <c r="I65" s="81"/>
      <c r="J65" s="61"/>
      <c r="K65" s="61"/>
      <c r="L65" s="128"/>
    </row>
    <row r="66" spans="1:11" ht="32.25" customHeight="1">
      <c r="A66" s="130"/>
      <c r="B66" s="561" t="s">
        <v>247</v>
      </c>
      <c r="C66" s="562"/>
      <c r="D66" s="562"/>
      <c r="E66" s="562"/>
      <c r="F66" s="563"/>
      <c r="G66" s="132"/>
      <c r="H66" s="133"/>
      <c r="I66" s="81"/>
      <c r="J66" s="61"/>
      <c r="K66" s="61"/>
    </row>
    <row r="67" spans="1:11" ht="18.75">
      <c r="A67" s="130"/>
      <c r="B67" s="564" t="s">
        <v>240</v>
      </c>
      <c r="C67" s="565"/>
      <c r="D67" s="565"/>
      <c r="E67" s="565"/>
      <c r="F67" s="566"/>
      <c r="G67" s="134"/>
      <c r="H67" s="135">
        <v>0</v>
      </c>
      <c r="I67" s="81"/>
      <c r="J67" s="61"/>
      <c r="K67" s="61"/>
    </row>
    <row r="68" spans="1:11" ht="18.75" customHeight="1">
      <c r="A68" s="130"/>
      <c r="B68" s="564" t="s">
        <v>240</v>
      </c>
      <c r="C68" s="565"/>
      <c r="D68" s="565"/>
      <c r="E68" s="565"/>
      <c r="F68" s="566"/>
      <c r="G68" s="127"/>
      <c r="H68" s="136"/>
      <c r="I68" s="81"/>
      <c r="J68" s="61"/>
      <c r="K68" s="61"/>
    </row>
    <row r="69" spans="1:11" ht="18.75">
      <c r="A69" s="130"/>
      <c r="B69" s="137"/>
      <c r="C69" s="138"/>
      <c r="D69" s="138"/>
      <c r="E69" s="138"/>
      <c r="F69" s="138"/>
      <c r="G69" s="103"/>
      <c r="H69" s="103"/>
      <c r="I69" s="81"/>
      <c r="J69" s="61"/>
      <c r="K69" s="61"/>
    </row>
    <row r="70" spans="1:11" ht="18.75">
      <c r="A70" s="130"/>
      <c r="B70" s="137"/>
      <c r="C70" s="138"/>
      <c r="D70" s="138"/>
      <c r="E70" s="138"/>
      <c r="F70" s="138"/>
      <c r="G70" s="139"/>
      <c r="H70" s="81"/>
      <c r="I70" s="81"/>
      <c r="J70" s="61"/>
      <c r="K70" s="61"/>
    </row>
    <row r="71" spans="1:11" ht="18.75">
      <c r="A71" s="130"/>
      <c r="K71" s="61"/>
    </row>
    <row r="72" spans="1:12" ht="18.75">
      <c r="A72" s="130"/>
      <c r="K72" s="61"/>
      <c r="L72" s="62">
        <v>4513</v>
      </c>
    </row>
    <row r="73" spans="1:15" s="72" customFormat="1" ht="18.75">
      <c r="A73" s="130"/>
      <c r="K73" s="69"/>
      <c r="L73" s="142" t="s">
        <v>236</v>
      </c>
      <c r="M73" s="142" t="s">
        <v>237</v>
      </c>
      <c r="N73" s="142"/>
      <c r="O73" s="142"/>
    </row>
    <row r="74" spans="1:15" s="72" customFormat="1" ht="18.75">
      <c r="A74" s="130"/>
      <c r="K74" s="69"/>
      <c r="L74" s="143">
        <f>G80</f>
        <v>13241.798999999995</v>
      </c>
      <c r="M74" s="143">
        <f>I80</f>
        <v>16061.909999999998</v>
      </c>
      <c r="N74" s="143"/>
      <c r="O74" s="143"/>
    </row>
    <row r="75" spans="1:11" ht="18.75">
      <c r="A75" s="82"/>
      <c r="B75" s="546"/>
      <c r="C75" s="547"/>
      <c r="D75" s="547"/>
      <c r="E75" s="547"/>
      <c r="F75" s="547"/>
      <c r="G75" s="145"/>
      <c r="H75" s="130"/>
      <c r="I75" s="81"/>
      <c r="J75" s="61"/>
      <c r="K75" s="61"/>
    </row>
    <row r="76" spans="1:11" ht="18.75">
      <c r="A76" s="81"/>
      <c r="B76" s="81"/>
      <c r="C76" s="81"/>
      <c r="D76" s="81"/>
      <c r="E76" s="81"/>
      <c r="F76" s="81"/>
      <c r="G76" s="84"/>
      <c r="H76" s="103"/>
      <c r="I76" s="81"/>
      <c r="J76" s="61"/>
      <c r="K76" s="61"/>
    </row>
    <row r="77" spans="1:18" ht="18.75">
      <c r="A77" s="81"/>
      <c r="B77" s="140"/>
      <c r="C77" s="141"/>
      <c r="D77" s="141"/>
      <c r="E77" s="141"/>
      <c r="F77" s="141"/>
      <c r="G77" s="567" t="s">
        <v>46</v>
      </c>
      <c r="H77" s="552"/>
      <c r="I77" s="551" t="s">
        <v>216</v>
      </c>
      <c r="J77" s="552"/>
      <c r="K77" s="61"/>
      <c r="M77" s="596"/>
      <c r="N77" s="596"/>
      <c r="O77" s="596"/>
      <c r="P77" s="597"/>
      <c r="Q77" s="597"/>
      <c r="R77" s="597"/>
    </row>
    <row r="78" spans="1:18" ht="18.75">
      <c r="A78" s="81"/>
      <c r="B78" s="140"/>
      <c r="C78" s="141"/>
      <c r="D78" s="141"/>
      <c r="E78" s="141"/>
      <c r="F78" s="141"/>
      <c r="G78" s="553" t="s">
        <v>43</v>
      </c>
      <c r="H78" s="554"/>
      <c r="I78" s="553" t="s">
        <v>43</v>
      </c>
      <c r="J78" s="554"/>
      <c r="K78" s="61"/>
      <c r="L78" s="172" t="s">
        <v>283</v>
      </c>
      <c r="M78" s="188"/>
      <c r="N78" s="188"/>
      <c r="O78" s="188"/>
      <c r="P78" s="189"/>
      <c r="Q78" s="188"/>
      <c r="R78" s="190"/>
    </row>
    <row r="79" spans="1:18" ht="18.75">
      <c r="A79" s="81"/>
      <c r="B79" s="598" t="s">
        <v>284</v>
      </c>
      <c r="C79" s="599"/>
      <c r="D79" s="599"/>
      <c r="E79" s="599"/>
      <c r="F79" s="600"/>
      <c r="G79" s="543">
        <f>'11 14 г'!G80:H80</f>
        <v>10696.073999999997</v>
      </c>
      <c r="H79" s="544"/>
      <c r="I79" s="543">
        <f>'11 14 г'!I80:J80</f>
        <v>15842.079999999998</v>
      </c>
      <c r="J79" s="544"/>
      <c r="K79" s="61"/>
      <c r="L79" s="128">
        <f>G87+H47-I47-I87</f>
        <v>0</v>
      </c>
      <c r="M79" s="191"/>
      <c r="N79" s="191"/>
      <c r="O79" s="191"/>
      <c r="P79" s="192"/>
      <c r="Q79" s="192"/>
      <c r="R79" s="192"/>
    </row>
    <row r="80" spans="1:18" ht="18.75">
      <c r="A80" s="81"/>
      <c r="B80" s="598" t="s">
        <v>285</v>
      </c>
      <c r="C80" s="599"/>
      <c r="D80" s="599"/>
      <c r="E80" s="599"/>
      <c r="F80" s="600"/>
      <c r="G80" s="543">
        <f>G79+I47-H57+D51</f>
        <v>13241.798999999995</v>
      </c>
      <c r="H80" s="544"/>
      <c r="I80" s="545">
        <f>I79+I53+D54</f>
        <v>16061.909999999998</v>
      </c>
      <c r="J80" s="544"/>
      <c r="K80" s="61"/>
      <c r="M80" s="191"/>
      <c r="N80" s="191"/>
      <c r="O80" s="191"/>
      <c r="P80" s="192"/>
      <c r="Q80" s="192"/>
      <c r="R80" s="192"/>
    </row>
    <row r="81" spans="1:18" ht="18.75">
      <c r="A81" s="81"/>
      <c r="B81" s="61"/>
      <c r="C81" s="61"/>
      <c r="D81" s="61"/>
      <c r="E81" s="61"/>
      <c r="F81" s="61"/>
      <c r="G81" s="81"/>
      <c r="H81" s="81"/>
      <c r="I81" s="81"/>
      <c r="J81" s="61"/>
      <c r="K81" s="61"/>
      <c r="M81" s="191"/>
      <c r="N81" s="191"/>
      <c r="O81" s="191"/>
      <c r="P81" s="192"/>
      <c r="Q81" s="192"/>
      <c r="R81" s="192"/>
    </row>
    <row r="82" spans="1:18" ht="18" customHeight="1">
      <c r="A82" s="61"/>
      <c r="B82" s="61"/>
      <c r="C82" s="61"/>
      <c r="D82" s="61"/>
      <c r="E82" s="61"/>
      <c r="F82" s="61"/>
      <c r="G82" s="553" t="s">
        <v>278</v>
      </c>
      <c r="H82" s="554"/>
      <c r="I82" s="553" t="s">
        <v>279</v>
      </c>
      <c r="J82" s="554"/>
      <c r="K82" s="61"/>
      <c r="L82" s="128"/>
      <c r="M82" s="191"/>
      <c r="N82" s="191"/>
      <c r="O82" s="191"/>
      <c r="P82" s="192"/>
      <c r="Q82" s="192"/>
      <c r="R82" s="192"/>
    </row>
    <row r="83" spans="1:18" ht="18.75" hidden="1">
      <c r="A83" s="81"/>
      <c r="B83" s="61"/>
      <c r="C83" s="61"/>
      <c r="D83" s="61"/>
      <c r="E83" s="61"/>
      <c r="F83" s="61"/>
      <c r="G83" s="81"/>
      <c r="H83" s="81"/>
      <c r="I83" s="81"/>
      <c r="J83" s="61"/>
      <c r="K83" s="61"/>
      <c r="M83" s="186" t="s">
        <v>183</v>
      </c>
      <c r="N83" s="186"/>
      <c r="O83" s="186"/>
      <c r="P83" s="187">
        <v>407.15</v>
      </c>
      <c r="Q83" s="187">
        <v>391.95</v>
      </c>
      <c r="R83" s="187">
        <v>535.55</v>
      </c>
    </row>
    <row r="84" spans="1:18" ht="18.75" hidden="1">
      <c r="A84" s="81"/>
      <c r="B84" s="61"/>
      <c r="C84" s="61"/>
      <c r="D84" s="61"/>
      <c r="E84" s="61"/>
      <c r="F84" s="61"/>
      <c r="G84" s="81"/>
      <c r="H84" s="81"/>
      <c r="I84" s="81"/>
      <c r="J84" s="61"/>
      <c r="K84" s="61"/>
      <c r="M84" s="151" t="s">
        <v>186</v>
      </c>
      <c r="N84" s="151"/>
      <c r="O84" s="151"/>
      <c r="P84" s="152">
        <v>535.55</v>
      </c>
      <c r="Q84" s="152">
        <v>391.95</v>
      </c>
      <c r="R84" s="152">
        <v>663.91</v>
      </c>
    </row>
    <row r="85" spans="1:18" ht="18.75" hidden="1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M85" s="153" t="s">
        <v>189</v>
      </c>
      <c r="N85" s="153"/>
      <c r="O85" s="153"/>
      <c r="P85" s="152">
        <f>R84</f>
        <v>663.91</v>
      </c>
      <c r="Q85" s="154">
        <v>391.95</v>
      </c>
      <c r="R85" s="152" t="e">
        <f>P85+Q85-#REF!</f>
        <v>#REF!</v>
      </c>
    </row>
    <row r="86" spans="1:11" ht="18.75" hidden="1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</row>
    <row r="87" spans="1:11" ht="18.75">
      <c r="A87" s="61"/>
      <c r="B87" s="540" t="s">
        <v>282</v>
      </c>
      <c r="C87" s="541"/>
      <c r="D87" s="541"/>
      <c r="E87" s="541"/>
      <c r="F87" s="542"/>
      <c r="G87" s="543">
        <f>M47</f>
        <v>13115.730000000001</v>
      </c>
      <c r="H87" s="544"/>
      <c r="I87" s="545">
        <f>N47</f>
        <v>12441.449999999999</v>
      </c>
      <c r="J87" s="544"/>
      <c r="K87" s="61"/>
    </row>
    <row r="88" spans="1:11" ht="18.75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</row>
    <row r="89" spans="1:11" ht="18.75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</row>
    <row r="90" spans="1:8" s="61" customFormat="1" ht="18.75">
      <c r="A90" s="61" t="s">
        <v>55</v>
      </c>
      <c r="H90" s="61" t="s">
        <v>54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42">
    <mergeCell ref="B80:F80"/>
    <mergeCell ref="G80:H80"/>
    <mergeCell ref="I80:J80"/>
    <mergeCell ref="G82:H82"/>
    <mergeCell ref="I82:J82"/>
    <mergeCell ref="B87:F87"/>
    <mergeCell ref="G87:H87"/>
    <mergeCell ref="I87:J87"/>
    <mergeCell ref="G77:H77"/>
    <mergeCell ref="I77:J77"/>
    <mergeCell ref="M77:R77"/>
    <mergeCell ref="G78:H78"/>
    <mergeCell ref="I78:J78"/>
    <mergeCell ref="B79:F79"/>
    <mergeCell ref="G79:H79"/>
    <mergeCell ref="I79:J79"/>
    <mergeCell ref="B64:F64"/>
    <mergeCell ref="B65:F65"/>
    <mergeCell ref="B66:F66"/>
    <mergeCell ref="B67:F67"/>
    <mergeCell ref="B68:F68"/>
    <mergeCell ref="B75:F75"/>
    <mergeCell ref="A60:A61"/>
    <mergeCell ref="B60:F61"/>
    <mergeCell ref="G60:G61"/>
    <mergeCell ref="H60:H61"/>
    <mergeCell ref="A62:A63"/>
    <mergeCell ref="B62:F63"/>
    <mergeCell ref="G62:G63"/>
    <mergeCell ref="H62:H63"/>
    <mergeCell ref="B51:C51"/>
    <mergeCell ref="B53:F53"/>
    <mergeCell ref="B54:C54"/>
    <mergeCell ref="B57:F57"/>
    <mergeCell ref="B58:F58"/>
    <mergeCell ref="B59:F59"/>
    <mergeCell ref="C14:D15"/>
    <mergeCell ref="A35:K36"/>
    <mergeCell ref="B47:F47"/>
    <mergeCell ref="B48:F48"/>
    <mergeCell ref="B49:F49"/>
    <mergeCell ref="B50:F50"/>
  </mergeCells>
  <conditionalFormatting sqref="M47">
    <cfRule type="cellIs" priority="12" dxfId="87" operator="equal" stopIfTrue="1">
      <formula>0</formula>
    </cfRule>
  </conditionalFormatting>
  <conditionalFormatting sqref="M47">
    <cfRule type="cellIs" priority="11" dxfId="88" operator="equal" stopIfTrue="1">
      <formula>0</formula>
    </cfRule>
  </conditionalFormatting>
  <conditionalFormatting sqref="M47:N47">
    <cfRule type="cellIs" priority="10" dxfId="89" operator="equal" stopIfTrue="1">
      <formula>0</formula>
    </cfRule>
  </conditionalFormatting>
  <conditionalFormatting sqref="N47">
    <cfRule type="cellIs" priority="7" dxfId="90" operator="equal" stopIfTrue="1">
      <formula>0</formula>
    </cfRule>
    <cfRule type="cellIs" priority="8" dxfId="87" operator="equal" stopIfTrue="1">
      <formula>326166</formula>
    </cfRule>
    <cfRule type="cellIs" priority="9" dxfId="5" operator="equal" stopIfTrue="1">
      <formula>0</formula>
    </cfRule>
  </conditionalFormatting>
  <conditionalFormatting sqref="M47:N47">
    <cfRule type="cellIs" priority="5" dxfId="91" operator="equal" stopIfTrue="1">
      <formula>0</formula>
    </cfRule>
    <cfRule type="cellIs" priority="6" dxfId="8" operator="equal" stopIfTrue="1">
      <formula>0</formula>
    </cfRule>
  </conditionalFormatting>
  <conditionalFormatting sqref="M47:N47">
    <cfRule type="cellIs" priority="2" dxfId="7" operator="equal" stopIfTrue="1">
      <formula>0</formula>
    </cfRule>
    <cfRule type="cellIs" priority="3" dxfId="6" operator="equal" stopIfTrue="1">
      <formula>0</formula>
    </cfRule>
    <cfRule type="cellIs" priority="4" dxfId="5" operator="equal" stopIfTrue="1">
      <formula>0</formula>
    </cfRule>
  </conditionalFormatting>
  <conditionalFormatting sqref="M47:P47 R47">
    <cfRule type="cellIs" priority="1" dxfId="92" operator="greaterThan" stopIfTrue="1">
      <formula>0</formula>
    </cfRule>
  </conditionalFormatting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71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E53BE9"/>
  </sheetPr>
  <dimension ref="A1:Y90"/>
  <sheetViews>
    <sheetView view="pageBreakPreview" zoomScale="80" zoomScaleSheetLayoutView="80" zoomScalePageLayoutView="0" workbookViewId="0" topLeftCell="A45">
      <selection activeCell="H64" sqref="H64"/>
    </sheetView>
  </sheetViews>
  <sheetFormatPr defaultColWidth="9.140625" defaultRowHeight="15" outlineLevelCol="1"/>
  <cols>
    <col min="1" max="1" width="9.00390625" style="155" customWidth="1"/>
    <col min="2" max="2" width="12.140625" style="62" customWidth="1"/>
    <col min="3" max="3" width="11.140625" style="62" customWidth="1"/>
    <col min="4" max="4" width="10.57421875" style="62" customWidth="1"/>
    <col min="5" max="5" width="10.28125" style="62" customWidth="1"/>
    <col min="6" max="6" width="6.28125" style="62" customWidth="1"/>
    <col min="7" max="8" width="13.28125" style="62" customWidth="1"/>
    <col min="9" max="9" width="12.57421875" style="62" customWidth="1"/>
    <col min="10" max="10" width="14.00390625" style="62" customWidth="1"/>
    <col min="11" max="11" width="18.421875" style="62" customWidth="1"/>
    <col min="12" max="12" width="13.421875" style="62" hidden="1" customWidth="1" outlineLevel="1"/>
    <col min="13" max="15" width="9.7109375" style="62" hidden="1" customWidth="1" outlineLevel="1"/>
    <col min="16" max="16" width="10.00390625" style="62" hidden="1" customWidth="1" outlineLevel="1"/>
    <col min="17" max="17" width="11.421875" style="62" hidden="1" customWidth="1" outlineLevel="1"/>
    <col min="18" max="18" width="10.00390625" style="62" hidden="1" customWidth="1" outlineLevel="1"/>
    <col min="19" max="19" width="9.140625" style="62" customWidth="1" collapsed="1"/>
    <col min="20" max="20" width="9.140625" style="62" customWidth="1"/>
    <col min="21" max="21" width="11.00390625" style="62" bestFit="1" customWidth="1"/>
    <col min="22" max="22" width="11.28125" style="62" bestFit="1" customWidth="1"/>
    <col min="23" max="23" width="10.00390625" style="62" bestFit="1" customWidth="1"/>
    <col min="24" max="24" width="11.00390625" style="62" bestFit="1" customWidth="1"/>
    <col min="25" max="27" width="9.140625" style="62" customWidth="1"/>
    <col min="28" max="28" width="12.8515625" style="62" customWidth="1"/>
    <col min="29" max="29" width="10.7109375" style="62" customWidth="1"/>
    <col min="30" max="16384" width="9.140625" style="62" customWidth="1"/>
  </cols>
  <sheetData>
    <row r="1" spans="1:11" ht="12.75" customHeight="1" hidden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8.75" hidden="1">
      <c r="A2" s="61"/>
      <c r="B2" s="63" t="s">
        <v>56</v>
      </c>
      <c r="C2" s="63"/>
      <c r="D2" s="63" t="s">
        <v>187</v>
      </c>
      <c r="E2" s="63"/>
      <c r="F2" s="63" t="s">
        <v>0</v>
      </c>
      <c r="G2" s="63"/>
      <c r="H2" s="63"/>
      <c r="I2" s="61"/>
      <c r="J2" s="61"/>
      <c r="K2" s="61"/>
    </row>
    <row r="3" spans="1:11" ht="18.75" hidden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.5" customHeight="1" hidden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18.75" hidden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8.75" hidden="1">
      <c r="A6" s="61"/>
      <c r="B6" s="64"/>
      <c r="C6" s="65" t="s">
        <v>1</v>
      </c>
      <c r="D6" s="65" t="s">
        <v>2</v>
      </c>
      <c r="E6" s="65"/>
      <c r="F6" s="65" t="s">
        <v>3</v>
      </c>
      <c r="G6" s="65" t="s">
        <v>4</v>
      </c>
      <c r="H6" s="65" t="s">
        <v>5</v>
      </c>
      <c r="I6" s="65" t="s">
        <v>6</v>
      </c>
      <c r="J6" s="65"/>
      <c r="K6" s="66"/>
    </row>
    <row r="7" spans="1:11" ht="18.75" hidden="1">
      <c r="A7" s="61"/>
      <c r="B7" s="64"/>
      <c r="C7" s="65" t="s">
        <v>7</v>
      </c>
      <c r="D7" s="65"/>
      <c r="E7" s="65"/>
      <c r="F7" s="65"/>
      <c r="G7" s="65" t="s">
        <v>8</v>
      </c>
      <c r="H7" s="65" t="s">
        <v>9</v>
      </c>
      <c r="I7" s="65" t="s">
        <v>10</v>
      </c>
      <c r="J7" s="65"/>
      <c r="K7" s="66"/>
    </row>
    <row r="8" spans="1:11" ht="18.75" hidden="1">
      <c r="A8" s="61"/>
      <c r="B8" s="64" t="s">
        <v>96</v>
      </c>
      <c r="C8" s="67">
        <v>48.28</v>
      </c>
      <c r="D8" s="67">
        <v>0</v>
      </c>
      <c r="E8" s="67"/>
      <c r="F8" s="68"/>
      <c r="G8" s="64"/>
      <c r="H8" s="67">
        <v>0</v>
      </c>
      <c r="I8" s="68">
        <v>48.28</v>
      </c>
      <c r="J8" s="64"/>
      <c r="K8" s="69"/>
    </row>
    <row r="9" spans="1:11" ht="18.75" hidden="1">
      <c r="A9" s="61"/>
      <c r="B9" s="64" t="s">
        <v>12</v>
      </c>
      <c r="C9" s="67">
        <v>4790.06</v>
      </c>
      <c r="D9" s="67">
        <v>3707.55</v>
      </c>
      <c r="E9" s="67"/>
      <c r="F9" s="68">
        <v>2795.32</v>
      </c>
      <c r="G9" s="64"/>
      <c r="H9" s="67">
        <v>2795.32</v>
      </c>
      <c r="I9" s="68">
        <v>5702.29</v>
      </c>
      <c r="J9" s="64"/>
      <c r="K9" s="69"/>
    </row>
    <row r="10" spans="1:11" ht="18.75" hidden="1">
      <c r="A10" s="61"/>
      <c r="B10" s="64" t="s">
        <v>13</v>
      </c>
      <c r="C10" s="64"/>
      <c r="D10" s="67">
        <f>SUM(D8:D9)</f>
        <v>3707.55</v>
      </c>
      <c r="E10" s="67"/>
      <c r="F10" s="64"/>
      <c r="G10" s="64"/>
      <c r="H10" s="67">
        <f>SUM(H8:H9)</f>
        <v>2795.32</v>
      </c>
      <c r="I10" s="64"/>
      <c r="J10" s="64"/>
      <c r="K10" s="69"/>
    </row>
    <row r="11" spans="1:11" ht="18.75" hidden="1">
      <c r="A11" s="61"/>
      <c r="B11" s="61" t="s">
        <v>14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ht="7.5" customHeight="1" hidden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8.25" customHeight="1" hidden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</row>
    <row r="14" spans="1:18" ht="18.75" hidden="1">
      <c r="A14" s="61"/>
      <c r="B14" s="70" t="s">
        <v>162</v>
      </c>
      <c r="C14" s="583" t="s">
        <v>180</v>
      </c>
      <c r="D14" s="584"/>
      <c r="E14" s="293"/>
      <c r="F14" s="65"/>
      <c r="G14" s="65"/>
      <c r="H14" s="65"/>
      <c r="I14" s="65" t="s">
        <v>16</v>
      </c>
      <c r="J14" s="69"/>
      <c r="K14" s="69"/>
      <c r="L14" s="72"/>
      <c r="M14" s="72"/>
      <c r="N14" s="72"/>
      <c r="O14" s="72"/>
      <c r="P14" s="72"/>
      <c r="Q14" s="72"/>
      <c r="R14" s="72"/>
    </row>
    <row r="15" spans="1:18" ht="14.25" customHeight="1" hidden="1">
      <c r="A15" s="61"/>
      <c r="B15" s="73"/>
      <c r="C15" s="585"/>
      <c r="D15" s="586"/>
      <c r="E15" s="294"/>
      <c r="F15" s="65"/>
      <c r="G15" s="65"/>
      <c r="H15" s="65" t="s">
        <v>181</v>
      </c>
      <c r="I15" s="65"/>
      <c r="J15" s="69"/>
      <c r="K15" s="69"/>
      <c r="L15" s="72"/>
      <c r="M15" s="72"/>
      <c r="N15" s="72"/>
      <c r="O15" s="72"/>
      <c r="P15" s="72"/>
      <c r="Q15" s="72"/>
      <c r="R15" s="72"/>
    </row>
    <row r="16" spans="1:18" ht="3.75" customHeight="1" hidden="1">
      <c r="A16" s="61"/>
      <c r="B16" s="75"/>
      <c r="C16" s="64"/>
      <c r="D16" s="64"/>
      <c r="E16" s="64"/>
      <c r="F16" s="64"/>
      <c r="G16" s="64"/>
      <c r="H16" s="64"/>
      <c r="I16" s="64"/>
      <c r="J16" s="69"/>
      <c r="K16" s="69"/>
      <c r="L16" s="72"/>
      <c r="M16" s="72"/>
      <c r="N16" s="72"/>
      <c r="O16" s="72"/>
      <c r="P16" s="72"/>
      <c r="Q16" s="72"/>
      <c r="R16" s="72"/>
    </row>
    <row r="17" spans="1:18" ht="13.5" customHeight="1" hidden="1">
      <c r="A17" s="61"/>
      <c r="B17" s="64"/>
      <c r="C17" s="64"/>
      <c r="D17" s="64"/>
      <c r="E17" s="64"/>
      <c r="F17" s="64"/>
      <c r="G17" s="64"/>
      <c r="H17" s="64"/>
      <c r="I17" s="64"/>
      <c r="J17" s="69"/>
      <c r="K17" s="69"/>
      <c r="L17" s="72"/>
      <c r="M17" s="72"/>
      <c r="N17" s="72"/>
      <c r="O17" s="72"/>
      <c r="P17" s="72"/>
      <c r="Q17" s="72"/>
      <c r="R17" s="72"/>
    </row>
    <row r="18" spans="1:18" ht="0.75" customHeight="1" hidden="1">
      <c r="A18" s="61"/>
      <c r="B18" s="64"/>
      <c r="C18" s="64"/>
      <c r="D18" s="64"/>
      <c r="E18" s="64"/>
      <c r="F18" s="64"/>
      <c r="G18" s="64"/>
      <c r="H18" s="64"/>
      <c r="I18" s="64"/>
      <c r="J18" s="69"/>
      <c r="K18" s="69"/>
      <c r="L18" s="72"/>
      <c r="M18" s="72"/>
      <c r="N18" s="72"/>
      <c r="O18" s="72"/>
      <c r="P18" s="72"/>
      <c r="Q18" s="72"/>
      <c r="R18" s="72"/>
    </row>
    <row r="19" spans="1:18" ht="14.25" customHeight="1" hidden="1" thickBot="1">
      <c r="A19" s="61"/>
      <c r="B19" s="64"/>
      <c r="C19" s="64"/>
      <c r="D19" s="64"/>
      <c r="E19" s="64"/>
      <c r="F19" s="64"/>
      <c r="G19" s="64"/>
      <c r="H19" s="64"/>
      <c r="I19" s="64"/>
      <c r="J19" s="69"/>
      <c r="K19" s="69"/>
      <c r="L19" s="72"/>
      <c r="M19" s="72"/>
      <c r="N19" s="72"/>
      <c r="O19" s="72"/>
      <c r="P19" s="72"/>
      <c r="Q19" s="72"/>
      <c r="R19" s="72"/>
    </row>
    <row r="20" spans="1:18" ht="0.75" customHeight="1" hidden="1">
      <c r="A20" s="61"/>
      <c r="B20" s="64"/>
      <c r="C20" s="64"/>
      <c r="D20" s="64"/>
      <c r="E20" s="64"/>
      <c r="F20" s="64"/>
      <c r="G20" s="64"/>
      <c r="H20" s="64"/>
      <c r="I20" s="64"/>
      <c r="J20" s="69"/>
      <c r="K20" s="69"/>
      <c r="L20" s="72"/>
      <c r="M20" s="72"/>
      <c r="N20" s="72"/>
      <c r="O20" s="72"/>
      <c r="P20" s="72"/>
      <c r="Q20" s="72"/>
      <c r="R20" s="72"/>
    </row>
    <row r="21" spans="1:18" ht="19.5" hidden="1" thickBot="1">
      <c r="A21" s="61"/>
      <c r="B21" s="64"/>
      <c r="C21" s="64"/>
      <c r="D21" s="64"/>
      <c r="E21" s="64"/>
      <c r="F21" s="64"/>
      <c r="G21" s="76" t="s">
        <v>130</v>
      </c>
      <c r="H21" s="77" t="s">
        <v>131</v>
      </c>
      <c r="I21" s="64"/>
      <c r="J21" s="69"/>
      <c r="K21" s="69"/>
      <c r="L21" s="72"/>
      <c r="M21" s="72"/>
      <c r="N21" s="72"/>
      <c r="O21" s="72"/>
      <c r="P21" s="72"/>
      <c r="Q21" s="72"/>
      <c r="R21" s="72"/>
    </row>
    <row r="22" spans="1:18" ht="18.75" hidden="1">
      <c r="A22" s="61"/>
      <c r="B22" s="78" t="s">
        <v>121</v>
      </c>
      <c r="C22" s="78"/>
      <c r="D22" s="78"/>
      <c r="E22" s="78"/>
      <c r="F22" s="67"/>
      <c r="G22" s="64">
        <v>347.8</v>
      </c>
      <c r="H22" s="64">
        <v>7.55</v>
      </c>
      <c r="I22" s="68">
        <f>G22*H22</f>
        <v>2625.89</v>
      </c>
      <c r="J22" s="69"/>
      <c r="K22" s="69"/>
      <c r="L22" s="72"/>
      <c r="M22" s="72"/>
      <c r="N22" s="72"/>
      <c r="O22" s="72"/>
      <c r="P22" s="72"/>
      <c r="Q22" s="72"/>
      <c r="R22" s="72"/>
    </row>
    <row r="23" spans="1:18" ht="18.75" hidden="1">
      <c r="A23" s="61"/>
      <c r="B23" s="78" t="s">
        <v>122</v>
      </c>
      <c r="C23" s="78"/>
      <c r="D23" s="78"/>
      <c r="E23" s="78"/>
      <c r="F23" s="64"/>
      <c r="G23" s="64"/>
      <c r="H23" s="64"/>
      <c r="I23" s="64"/>
      <c r="J23" s="69"/>
      <c r="K23" s="69"/>
      <c r="L23" s="72"/>
      <c r="M23" s="72"/>
      <c r="N23" s="72"/>
      <c r="O23" s="72"/>
      <c r="P23" s="72"/>
      <c r="Q23" s="72"/>
      <c r="R23" s="72"/>
    </row>
    <row r="24" spans="1:18" ht="2.25" customHeight="1" hidden="1">
      <c r="A24" s="61"/>
      <c r="B24" s="78" t="s">
        <v>123</v>
      </c>
      <c r="C24" s="78" t="s">
        <v>124</v>
      </c>
      <c r="D24" s="78"/>
      <c r="E24" s="78"/>
      <c r="F24" s="64"/>
      <c r="G24" s="64"/>
      <c r="H24" s="64"/>
      <c r="I24" s="64"/>
      <c r="J24" s="69"/>
      <c r="K24" s="69"/>
      <c r="L24" s="72"/>
      <c r="M24" s="72"/>
      <c r="N24" s="72"/>
      <c r="O24" s="72"/>
      <c r="P24" s="72"/>
      <c r="Q24" s="72"/>
      <c r="R24" s="72"/>
    </row>
    <row r="25" spans="1:18" ht="14.25" customHeight="1" hidden="1">
      <c r="A25" s="61"/>
      <c r="B25" s="78" t="s">
        <v>125</v>
      </c>
      <c r="C25" s="78"/>
      <c r="D25" s="78"/>
      <c r="E25" s="78"/>
      <c r="F25" s="64"/>
      <c r="G25" s="64"/>
      <c r="H25" s="64"/>
      <c r="I25" s="64"/>
      <c r="J25" s="69"/>
      <c r="K25" s="69"/>
      <c r="L25" s="72"/>
      <c r="M25" s="72"/>
      <c r="N25" s="72"/>
      <c r="O25" s="72"/>
      <c r="P25" s="72"/>
      <c r="Q25" s="72"/>
      <c r="R25" s="72"/>
    </row>
    <row r="26" spans="1:18" ht="18.75" hidden="1">
      <c r="A26" s="61"/>
      <c r="B26" s="64"/>
      <c r="C26" s="64"/>
      <c r="D26" s="64"/>
      <c r="E26" s="64"/>
      <c r="F26" s="64"/>
      <c r="G26" s="64"/>
      <c r="H26" s="64"/>
      <c r="I26" s="64"/>
      <c r="J26" s="69"/>
      <c r="K26" s="69"/>
      <c r="L26" s="72"/>
      <c r="M26" s="72"/>
      <c r="N26" s="72"/>
      <c r="O26" s="72"/>
      <c r="P26" s="72"/>
      <c r="Q26" s="72"/>
      <c r="R26" s="72"/>
    </row>
    <row r="27" spans="1:18" ht="0.75" customHeight="1" hidden="1">
      <c r="A27" s="61"/>
      <c r="B27" s="64"/>
      <c r="C27" s="64"/>
      <c r="D27" s="64"/>
      <c r="E27" s="64"/>
      <c r="F27" s="64"/>
      <c r="G27" s="64"/>
      <c r="H27" s="64"/>
      <c r="I27" s="64"/>
      <c r="J27" s="69"/>
      <c r="K27" s="69"/>
      <c r="L27" s="72"/>
      <c r="M27" s="72"/>
      <c r="N27" s="72"/>
      <c r="O27" s="72"/>
      <c r="P27" s="72"/>
      <c r="Q27" s="72"/>
      <c r="R27" s="72"/>
    </row>
    <row r="28" spans="1:18" ht="3.75" customHeight="1" hidden="1">
      <c r="A28" s="61"/>
      <c r="B28" s="64"/>
      <c r="C28" s="64"/>
      <c r="D28" s="64"/>
      <c r="E28" s="64"/>
      <c r="F28" s="64"/>
      <c r="G28" s="64"/>
      <c r="H28" s="64"/>
      <c r="I28" s="64"/>
      <c r="J28" s="69"/>
      <c r="K28" s="69"/>
      <c r="L28" s="72"/>
      <c r="M28" s="72"/>
      <c r="N28" s="72"/>
      <c r="O28" s="72"/>
      <c r="P28" s="72"/>
      <c r="Q28" s="72"/>
      <c r="R28" s="72"/>
    </row>
    <row r="29" spans="1:18" ht="18.75" hidden="1">
      <c r="A29" s="61"/>
      <c r="B29" s="64"/>
      <c r="C29" s="64"/>
      <c r="D29" s="64"/>
      <c r="E29" s="64"/>
      <c r="F29" s="64"/>
      <c r="G29" s="64"/>
      <c r="H29" s="64"/>
      <c r="I29" s="64"/>
      <c r="J29" s="69"/>
      <c r="K29" s="69"/>
      <c r="L29" s="72"/>
      <c r="M29" s="72"/>
      <c r="N29" s="72"/>
      <c r="O29" s="72"/>
      <c r="P29" s="72"/>
      <c r="Q29" s="72"/>
      <c r="R29" s="72"/>
    </row>
    <row r="30" spans="1:18" ht="0.75" customHeight="1" hidden="1">
      <c r="A30" s="61"/>
      <c r="B30" s="64"/>
      <c r="C30" s="64"/>
      <c r="D30" s="64"/>
      <c r="E30" s="64"/>
      <c r="F30" s="64"/>
      <c r="G30" s="64"/>
      <c r="H30" s="64"/>
      <c r="I30" s="64"/>
      <c r="J30" s="69"/>
      <c r="K30" s="69"/>
      <c r="L30" s="72"/>
      <c r="M30" s="72"/>
      <c r="N30" s="72"/>
      <c r="O30" s="72"/>
      <c r="P30" s="72"/>
      <c r="Q30" s="72"/>
      <c r="R30" s="72"/>
    </row>
    <row r="31" spans="1:18" ht="18.75" hidden="1">
      <c r="A31" s="61"/>
      <c r="B31" s="64"/>
      <c r="C31" s="64"/>
      <c r="D31" s="64"/>
      <c r="E31" s="64"/>
      <c r="F31" s="64"/>
      <c r="G31" s="64"/>
      <c r="H31" s="64"/>
      <c r="I31" s="64"/>
      <c r="J31" s="69"/>
      <c r="K31" s="69"/>
      <c r="L31" s="72"/>
      <c r="M31" s="72"/>
      <c r="N31" s="72"/>
      <c r="O31" s="72"/>
      <c r="P31" s="72"/>
      <c r="Q31" s="72"/>
      <c r="R31" s="72"/>
    </row>
    <row r="32" spans="1:18" ht="18.75" hidden="1">
      <c r="A32" s="61"/>
      <c r="B32" s="64"/>
      <c r="C32" s="64"/>
      <c r="D32" s="64"/>
      <c r="E32" s="64"/>
      <c r="F32" s="64"/>
      <c r="G32" s="64"/>
      <c r="H32" s="64"/>
      <c r="I32" s="64"/>
      <c r="J32" s="69"/>
      <c r="K32" s="69"/>
      <c r="L32" s="72"/>
      <c r="M32" s="72"/>
      <c r="N32" s="72"/>
      <c r="O32" s="72"/>
      <c r="P32" s="72"/>
      <c r="Q32" s="72"/>
      <c r="R32" s="72"/>
    </row>
    <row r="33" spans="1:18" ht="18.75" hidden="1">
      <c r="A33" s="61"/>
      <c r="B33" s="64"/>
      <c r="C33" s="64"/>
      <c r="D33" s="64"/>
      <c r="E33" s="64"/>
      <c r="F33" s="64"/>
      <c r="G33" s="65"/>
      <c r="H33" s="65"/>
      <c r="I33" s="79"/>
      <c r="J33" s="69"/>
      <c r="K33" s="69"/>
      <c r="L33" s="72"/>
      <c r="M33" s="72"/>
      <c r="N33" s="72"/>
      <c r="O33" s="72"/>
      <c r="P33" s="72"/>
      <c r="Q33" s="72"/>
      <c r="R33" s="72"/>
    </row>
    <row r="34" spans="1:18" ht="18.75" hidden="1">
      <c r="A34" s="61"/>
      <c r="B34" s="64"/>
      <c r="C34" s="64"/>
      <c r="D34" s="64"/>
      <c r="E34" s="64"/>
      <c r="F34" s="64"/>
      <c r="G34" s="64"/>
      <c r="H34" s="64" t="s">
        <v>24</v>
      </c>
      <c r="I34" s="80">
        <f>SUM(I17:I33)</f>
        <v>2625.89</v>
      </c>
      <c r="J34" s="69"/>
      <c r="K34" s="69"/>
      <c r="L34" s="72"/>
      <c r="M34" s="72"/>
      <c r="N34" s="72"/>
      <c r="O34" s="72"/>
      <c r="P34" s="72"/>
      <c r="Q34" s="72"/>
      <c r="R34" s="72"/>
    </row>
    <row r="35" spans="1:11" ht="15">
      <c r="A35" s="587" t="s">
        <v>199</v>
      </c>
      <c r="B35" s="587"/>
      <c r="C35" s="587"/>
      <c r="D35" s="587"/>
      <c r="E35" s="587"/>
      <c r="F35" s="587"/>
      <c r="G35" s="587"/>
      <c r="H35" s="587"/>
      <c r="I35" s="587"/>
      <c r="J35" s="587"/>
      <c r="K35" s="587"/>
    </row>
    <row r="36" spans="1:11" ht="15">
      <c r="A36" s="587"/>
      <c r="B36" s="587"/>
      <c r="C36" s="587"/>
      <c r="D36" s="587"/>
      <c r="E36" s="587"/>
      <c r="F36" s="587"/>
      <c r="G36" s="587"/>
      <c r="H36" s="587"/>
      <c r="I36" s="587"/>
      <c r="J36" s="587"/>
      <c r="K36" s="587"/>
    </row>
    <row r="37" spans="1:11" ht="18.75" hidden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</row>
    <row r="38" spans="1:11" ht="18.75" hidden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</row>
    <row r="39" spans="1:11" ht="18.75">
      <c r="A39" s="81"/>
      <c r="B39" s="82"/>
      <c r="C39" s="82"/>
      <c r="D39" s="82"/>
      <c r="E39" s="82"/>
      <c r="F39" s="82"/>
      <c r="G39" s="82"/>
      <c r="H39" s="81"/>
      <c r="I39" s="81"/>
      <c r="J39" s="61"/>
      <c r="K39" s="61"/>
    </row>
    <row r="40" spans="1:25" ht="18.75">
      <c r="A40" s="81"/>
      <c r="B40" s="83" t="s">
        <v>200</v>
      </c>
      <c r="C40" s="82"/>
      <c r="D40" s="82"/>
      <c r="E40" s="82"/>
      <c r="F40" s="82"/>
      <c r="G40" s="81"/>
      <c r="H40" s="82"/>
      <c r="I40" s="81"/>
      <c r="J40" s="61"/>
      <c r="K40" s="61"/>
      <c r="T40" s="303"/>
      <c r="U40" s="304"/>
      <c r="V40" s="304"/>
      <c r="W40" s="304"/>
      <c r="X40" s="304"/>
      <c r="Y40" s="304"/>
    </row>
    <row r="41" spans="1:25" ht="18.75">
      <c r="A41" s="81"/>
      <c r="B41" s="82" t="s">
        <v>201</v>
      </c>
      <c r="C41" s="81" t="s">
        <v>202</v>
      </c>
      <c r="D41" s="81"/>
      <c r="E41" s="81"/>
      <c r="F41" s="82"/>
      <c r="G41" s="81"/>
      <c r="H41" s="82"/>
      <c r="I41" s="81"/>
      <c r="J41" s="61"/>
      <c r="K41" s="61"/>
      <c r="T41" s="305"/>
      <c r="U41" s="306"/>
      <c r="V41" s="306"/>
      <c r="W41" s="306"/>
      <c r="X41" s="306"/>
      <c r="Y41" s="306"/>
    </row>
    <row r="42" spans="1:25" ht="18.75" customHeight="1">
      <c r="A42" s="81"/>
      <c r="B42" s="82" t="s">
        <v>203</v>
      </c>
      <c r="C42" s="84">
        <v>348.5</v>
      </c>
      <c r="D42" s="81" t="s">
        <v>204</v>
      </c>
      <c r="E42" s="81"/>
      <c r="F42" s="82"/>
      <c r="G42" s="81"/>
      <c r="H42" s="82"/>
      <c r="I42" s="81"/>
      <c r="J42" s="61"/>
      <c r="K42" s="61"/>
      <c r="T42" s="305"/>
      <c r="U42" s="192"/>
      <c r="V42" s="192"/>
      <c r="W42" s="192"/>
      <c r="X42" s="192"/>
      <c r="Y42" s="192"/>
    </row>
    <row r="43" spans="1:25" ht="18" customHeight="1">
      <c r="A43" s="81"/>
      <c r="B43" s="82" t="s">
        <v>205</v>
      </c>
      <c r="C43" s="85" t="s">
        <v>250</v>
      </c>
      <c r="D43" s="81" t="s">
        <v>288</v>
      </c>
      <c r="E43" s="81"/>
      <c r="F43" s="81"/>
      <c r="G43" s="82"/>
      <c r="H43" s="82"/>
      <c r="I43" s="81"/>
      <c r="J43" s="61"/>
      <c r="K43" s="61"/>
      <c r="T43" s="305"/>
      <c r="U43" s="192"/>
      <c r="V43" s="192"/>
      <c r="W43" s="192"/>
      <c r="X43" s="192"/>
      <c r="Y43" s="72"/>
    </row>
    <row r="44" spans="1:25" ht="69.75" customHeight="1">
      <c r="A44" s="81"/>
      <c r="B44" s="82"/>
      <c r="C44" s="85"/>
      <c r="D44" s="81"/>
      <c r="E44" s="81"/>
      <c r="F44" s="81"/>
      <c r="G44" s="82"/>
      <c r="H44" s="82"/>
      <c r="I44" s="81"/>
      <c r="J44" s="61"/>
      <c r="K44" s="61"/>
      <c r="T44" s="305"/>
      <c r="U44" s="192"/>
      <c r="V44" s="307"/>
      <c r="W44" s="307"/>
      <c r="X44" s="192"/>
      <c r="Y44" s="308"/>
    </row>
    <row r="45" spans="1:25" s="92" customFormat="1" ht="63" customHeight="1">
      <c r="A45" s="299"/>
      <c r="B45" s="87"/>
      <c r="C45" s="88"/>
      <c r="D45" s="299"/>
      <c r="E45" s="299"/>
      <c r="F45" s="299"/>
      <c r="G45" s="89" t="s">
        <v>208</v>
      </c>
      <c r="H45" s="90" t="s">
        <v>2</v>
      </c>
      <c r="I45" s="90" t="s">
        <v>3</v>
      </c>
      <c r="J45" s="91" t="s">
        <v>209</v>
      </c>
      <c r="K45" s="91" t="s">
        <v>210</v>
      </c>
      <c r="T45" s="305"/>
      <c r="U45" s="192"/>
      <c r="V45" s="192"/>
      <c r="W45" s="192"/>
      <c r="X45" s="192"/>
      <c r="Y45" s="72"/>
    </row>
    <row r="46" spans="1:25" ht="12" customHeight="1">
      <c r="A46" s="81"/>
      <c r="B46" s="82"/>
      <c r="C46" s="85"/>
      <c r="D46" s="81"/>
      <c r="E46" s="81"/>
      <c r="F46" s="81"/>
      <c r="G46" s="93" t="s">
        <v>43</v>
      </c>
      <c r="H46" s="93" t="s">
        <v>43</v>
      </c>
      <c r="I46" s="93" t="s">
        <v>43</v>
      </c>
      <c r="J46" s="64"/>
      <c r="K46" s="64"/>
      <c r="M46" s="255" t="s">
        <v>280</v>
      </c>
      <c r="N46" s="95" t="s">
        <v>281</v>
      </c>
      <c r="O46" s="95" t="s">
        <v>212</v>
      </c>
      <c r="P46" s="94" t="s">
        <v>211</v>
      </c>
      <c r="Q46" s="96" t="s">
        <v>249</v>
      </c>
      <c r="R46" s="96" t="s">
        <v>213</v>
      </c>
      <c r="T46" s="305"/>
      <c r="U46" s="192"/>
      <c r="V46" s="192"/>
      <c r="W46" s="192"/>
      <c r="X46" s="192"/>
      <c r="Y46" s="72"/>
    </row>
    <row r="47" spans="1:25" ht="33" customHeight="1">
      <c r="A47" s="81"/>
      <c r="B47" s="588" t="s">
        <v>214</v>
      </c>
      <c r="C47" s="588"/>
      <c r="D47" s="588"/>
      <c r="E47" s="588"/>
      <c r="F47" s="588"/>
      <c r="G47" s="97">
        <f>G49+G50</f>
        <v>12.58</v>
      </c>
      <c r="H47" s="98">
        <f>ROUND(G47*C42,2)</f>
        <v>4384.13</v>
      </c>
      <c r="I47" s="98">
        <f>O47+P47</f>
        <v>3352.34</v>
      </c>
      <c r="J47" s="99">
        <f>J49+J50</f>
        <v>2512.6850000000004</v>
      </c>
      <c r="K47" s="99">
        <f>K49+K50</f>
        <v>839.6549999999997</v>
      </c>
      <c r="M47" s="318">
        <v>12441.449999999999</v>
      </c>
      <c r="N47" s="318">
        <v>13473.239999999998</v>
      </c>
      <c r="O47" s="319">
        <v>3352.34</v>
      </c>
      <c r="P47" s="319">
        <v>0</v>
      </c>
      <c r="Q47" s="218">
        <v>0</v>
      </c>
      <c r="R47" s="319">
        <v>0</v>
      </c>
      <c r="S47" s="218"/>
      <c r="T47" s="305"/>
      <c r="U47" s="192"/>
      <c r="V47" s="192"/>
      <c r="W47" s="192"/>
      <c r="X47" s="192"/>
      <c r="Y47" s="72"/>
    </row>
    <row r="48" spans="1:25" ht="18" customHeight="1">
      <c r="A48" s="81"/>
      <c r="B48" s="589" t="s">
        <v>215</v>
      </c>
      <c r="C48" s="590"/>
      <c r="D48" s="590"/>
      <c r="E48" s="590"/>
      <c r="F48" s="591"/>
      <c r="G48" s="97"/>
      <c r="H48" s="99"/>
      <c r="I48" s="99"/>
      <c r="J48" s="64"/>
      <c r="K48" s="64"/>
      <c r="T48" s="305"/>
      <c r="U48" s="192"/>
      <c r="V48" s="192"/>
      <c r="W48" s="192"/>
      <c r="X48" s="192"/>
      <c r="Y48" s="72"/>
    </row>
    <row r="49" spans="1:25" ht="18" customHeight="1">
      <c r="A49" s="81"/>
      <c r="B49" s="592" t="s">
        <v>12</v>
      </c>
      <c r="C49" s="592"/>
      <c r="D49" s="592"/>
      <c r="E49" s="592"/>
      <c r="F49" s="592"/>
      <c r="G49" s="97">
        <f>G58</f>
        <v>7.21</v>
      </c>
      <c r="H49" s="99">
        <f>ROUND(G49*C42,2)</f>
        <v>2512.69</v>
      </c>
      <c r="I49" s="99">
        <f>H49</f>
        <v>2512.69</v>
      </c>
      <c r="J49" s="99">
        <f>H58</f>
        <v>2512.6850000000004</v>
      </c>
      <c r="K49" s="99">
        <f>I49-J49</f>
        <v>0.004999999999654392</v>
      </c>
      <c r="T49" s="305"/>
      <c r="U49" s="192"/>
      <c r="V49" s="192"/>
      <c r="W49" s="192"/>
      <c r="X49" s="192"/>
      <c r="Y49" s="72"/>
    </row>
    <row r="50" spans="1:25" ht="18" customHeight="1">
      <c r="A50" s="81"/>
      <c r="B50" s="592" t="s">
        <v>46</v>
      </c>
      <c r="C50" s="592"/>
      <c r="D50" s="592"/>
      <c r="E50" s="592"/>
      <c r="F50" s="592"/>
      <c r="G50" s="97">
        <v>5.37</v>
      </c>
      <c r="H50" s="99">
        <f>ROUND(G50*C42,2)</f>
        <v>1871.45</v>
      </c>
      <c r="I50" s="99">
        <f>I47-I49</f>
        <v>839.6500000000001</v>
      </c>
      <c r="J50" s="99">
        <f>H65</f>
        <v>0</v>
      </c>
      <c r="K50" s="99">
        <f>I50-J50</f>
        <v>839.6500000000001</v>
      </c>
      <c r="T50" s="305"/>
      <c r="U50" s="192"/>
      <c r="V50" s="192"/>
      <c r="W50" s="192"/>
      <c r="X50" s="192"/>
      <c r="Y50" s="72"/>
    </row>
    <row r="51" spans="1:25" ht="18.75">
      <c r="A51" s="81"/>
      <c r="B51" s="601"/>
      <c r="C51" s="601"/>
      <c r="D51" s="291"/>
      <c r="E51" s="61"/>
      <c r="F51" s="61"/>
      <c r="G51" s="61"/>
      <c r="H51" s="61"/>
      <c r="I51" s="61"/>
      <c r="J51" s="61"/>
      <c r="K51" s="164"/>
      <c r="T51" s="305"/>
      <c r="U51" s="192"/>
      <c r="V51" s="192"/>
      <c r="W51" s="192"/>
      <c r="X51" s="192"/>
      <c r="Y51" s="72"/>
    </row>
    <row r="52" spans="1:25" ht="18.75">
      <c r="A52" s="81"/>
      <c r="B52" s="61"/>
      <c r="C52" s="61"/>
      <c r="D52" s="61"/>
      <c r="E52" s="61"/>
      <c r="F52" s="61"/>
      <c r="G52" s="163" t="s">
        <v>243</v>
      </c>
      <c r="H52" s="163" t="s">
        <v>2</v>
      </c>
      <c r="I52" s="163" t="s">
        <v>3</v>
      </c>
      <c r="J52" s="163" t="s">
        <v>244</v>
      </c>
      <c r="K52" s="163" t="s">
        <v>245</v>
      </c>
      <c r="T52" s="305"/>
      <c r="U52" s="192"/>
      <c r="V52" s="192"/>
      <c r="W52" s="192"/>
      <c r="X52" s="192"/>
      <c r="Y52" s="72"/>
    </row>
    <row r="53" spans="1:25" ht="18" customHeight="1">
      <c r="A53" s="61"/>
      <c r="B53" s="577" t="s">
        <v>242</v>
      </c>
      <c r="C53" s="577"/>
      <c r="D53" s="577"/>
      <c r="E53" s="577"/>
      <c r="F53" s="593"/>
      <c r="G53" s="107">
        <f>'12 14 г'!J53</f>
        <v>1286.95</v>
      </c>
      <c r="H53" s="107">
        <f>Q47</f>
        <v>0</v>
      </c>
      <c r="I53" s="107">
        <f>R47</f>
        <v>0</v>
      </c>
      <c r="J53" s="107">
        <f>H53+G53-I53</f>
        <v>1286.95</v>
      </c>
      <c r="K53" s="107">
        <v>0</v>
      </c>
      <c r="T53" s="309"/>
      <c r="U53" s="310"/>
      <c r="V53" s="310"/>
      <c r="W53" s="310"/>
      <c r="X53" s="310"/>
      <c r="Y53" s="310"/>
    </row>
    <row r="54" spans="1:11" ht="18" customHeight="1">
      <c r="A54" s="61"/>
      <c r="B54" s="601"/>
      <c r="C54" s="601"/>
      <c r="D54" s="292"/>
      <c r="F54" s="81"/>
      <c r="G54" s="82"/>
      <c r="H54" s="82"/>
      <c r="I54" s="81"/>
      <c r="J54" s="61"/>
      <c r="K54" s="61"/>
    </row>
    <row r="55" spans="1:11" ht="18.75">
      <c r="A55" s="81"/>
      <c r="B55" s="104"/>
      <c r="C55" s="105"/>
      <c r="D55" s="106"/>
      <c r="E55" s="106"/>
      <c r="F55" s="106"/>
      <c r="G55" s="107" t="s">
        <v>208</v>
      </c>
      <c r="H55" s="107" t="s">
        <v>217</v>
      </c>
      <c r="I55" s="81"/>
      <c r="J55" s="61"/>
      <c r="K55" s="61"/>
    </row>
    <row r="56" spans="1:9" s="114" customFormat="1" ht="11.25" customHeight="1">
      <c r="A56" s="108"/>
      <c r="B56" s="109"/>
      <c r="C56" s="110"/>
      <c r="D56" s="111"/>
      <c r="E56" s="111"/>
      <c r="F56" s="111"/>
      <c r="G56" s="112" t="s">
        <v>43</v>
      </c>
      <c r="H56" s="112" t="s">
        <v>43</v>
      </c>
      <c r="I56" s="113"/>
    </row>
    <row r="57" spans="1:20" ht="47.25" customHeight="1">
      <c r="A57" s="115" t="s">
        <v>218</v>
      </c>
      <c r="B57" s="594" t="s">
        <v>241</v>
      </c>
      <c r="C57" s="595"/>
      <c r="D57" s="595"/>
      <c r="E57" s="595"/>
      <c r="F57" s="595"/>
      <c r="G57" s="116"/>
      <c r="H57" s="117">
        <f>H58+H65</f>
        <v>2512.6850000000004</v>
      </c>
      <c r="I57" s="81"/>
      <c r="J57" s="61"/>
      <c r="K57" s="61"/>
      <c r="T57" s="288"/>
    </row>
    <row r="58" spans="1:11" ht="33.75" customHeight="1">
      <c r="A58" s="118" t="s">
        <v>220</v>
      </c>
      <c r="B58" s="558" t="s">
        <v>221</v>
      </c>
      <c r="C58" s="559"/>
      <c r="D58" s="559"/>
      <c r="E58" s="559"/>
      <c r="F58" s="560"/>
      <c r="G58" s="298">
        <f>G59+G60+G62+G64</f>
        <v>7.21</v>
      </c>
      <c r="H58" s="297">
        <f>H59+H60+H62+H64</f>
        <v>2512.6850000000004</v>
      </c>
      <c r="I58" s="81"/>
      <c r="J58" s="61"/>
      <c r="K58" s="121"/>
    </row>
    <row r="59" spans="1:11" ht="42.75" customHeight="1">
      <c r="A59" s="295" t="s">
        <v>222</v>
      </c>
      <c r="B59" s="580" t="s">
        <v>223</v>
      </c>
      <c r="C59" s="581"/>
      <c r="D59" s="581"/>
      <c r="E59" s="581"/>
      <c r="F59" s="582"/>
      <c r="G59" s="296">
        <v>1.34</v>
      </c>
      <c r="H59" s="297">
        <f>ROUND(G59*C42,2)</f>
        <v>466.99</v>
      </c>
      <c r="I59" s="81"/>
      <c r="J59" s="61"/>
      <c r="K59" s="121"/>
    </row>
    <row r="60" spans="1:11" ht="15" customHeight="1">
      <c r="A60" s="570" t="s">
        <v>224</v>
      </c>
      <c r="B60" s="571" t="s">
        <v>225</v>
      </c>
      <c r="C60" s="572"/>
      <c r="D60" s="572"/>
      <c r="E60" s="572"/>
      <c r="F60" s="573"/>
      <c r="G60" s="568">
        <v>2.02</v>
      </c>
      <c r="H60" s="569">
        <f>ROUND(G60*C42,2)</f>
        <v>703.97</v>
      </c>
      <c r="I60" s="81"/>
      <c r="J60" s="61"/>
      <c r="K60" s="61"/>
    </row>
    <row r="61" spans="1:11" ht="39.75" customHeight="1">
      <c r="A61" s="570"/>
      <c r="B61" s="574"/>
      <c r="C61" s="575"/>
      <c r="D61" s="575"/>
      <c r="E61" s="575"/>
      <c r="F61" s="576"/>
      <c r="G61" s="568"/>
      <c r="H61" s="569"/>
      <c r="I61" s="81"/>
      <c r="J61" s="61"/>
      <c r="K61" s="61"/>
    </row>
    <row r="62" spans="1:11" ht="21" customHeight="1">
      <c r="A62" s="570" t="s">
        <v>226</v>
      </c>
      <c r="B62" s="571" t="s">
        <v>227</v>
      </c>
      <c r="C62" s="572"/>
      <c r="D62" s="572"/>
      <c r="E62" s="572"/>
      <c r="F62" s="573"/>
      <c r="G62" s="568">
        <v>1.31</v>
      </c>
      <c r="H62" s="569">
        <f>G62*C42</f>
        <v>456.535</v>
      </c>
      <c r="I62" s="81"/>
      <c r="J62" s="61"/>
      <c r="K62" s="61"/>
    </row>
    <row r="63" spans="1:11" ht="15" customHeight="1">
      <c r="A63" s="570"/>
      <c r="B63" s="574"/>
      <c r="C63" s="575"/>
      <c r="D63" s="575"/>
      <c r="E63" s="575"/>
      <c r="F63" s="576"/>
      <c r="G63" s="568"/>
      <c r="H63" s="569"/>
      <c r="I63" s="81"/>
      <c r="J63" s="61"/>
      <c r="K63" s="61"/>
    </row>
    <row r="64" spans="1:12" ht="18.75" customHeight="1">
      <c r="A64" s="295" t="s">
        <v>228</v>
      </c>
      <c r="B64" s="555" t="s">
        <v>229</v>
      </c>
      <c r="C64" s="556"/>
      <c r="D64" s="556"/>
      <c r="E64" s="556"/>
      <c r="F64" s="557"/>
      <c r="G64" s="107">
        <v>2.54</v>
      </c>
      <c r="H64" s="127">
        <f>ROUND(G64*C42,2)</f>
        <v>885.19</v>
      </c>
      <c r="I64" s="81"/>
      <c r="J64" s="61"/>
      <c r="K64" s="61"/>
      <c r="L64" s="128"/>
    </row>
    <row r="65" spans="1:12" ht="18.75" customHeight="1">
      <c r="A65" s="129" t="s">
        <v>230</v>
      </c>
      <c r="B65" s="558" t="s">
        <v>231</v>
      </c>
      <c r="C65" s="559"/>
      <c r="D65" s="559"/>
      <c r="E65" s="559"/>
      <c r="F65" s="560"/>
      <c r="G65" s="98"/>
      <c r="H65" s="98">
        <f>H67+H68</f>
        <v>0</v>
      </c>
      <c r="I65" s="81"/>
      <c r="J65" s="61"/>
      <c r="K65" s="61"/>
      <c r="L65" s="128"/>
    </row>
    <row r="66" spans="1:11" ht="32.25" customHeight="1">
      <c r="A66" s="130"/>
      <c r="B66" s="561" t="s">
        <v>247</v>
      </c>
      <c r="C66" s="562"/>
      <c r="D66" s="562"/>
      <c r="E66" s="562"/>
      <c r="F66" s="563"/>
      <c r="G66" s="132"/>
      <c r="H66" s="133"/>
      <c r="I66" s="81"/>
      <c r="J66" s="61"/>
      <c r="K66" s="61"/>
    </row>
    <row r="67" spans="1:11" ht="18.75">
      <c r="A67" s="130"/>
      <c r="B67" s="564" t="s">
        <v>240</v>
      </c>
      <c r="C67" s="565"/>
      <c r="D67" s="565"/>
      <c r="E67" s="565"/>
      <c r="F67" s="566"/>
      <c r="G67" s="134"/>
      <c r="H67" s="135">
        <v>0</v>
      </c>
      <c r="I67" s="81"/>
      <c r="J67" s="61"/>
      <c r="K67" s="61"/>
    </row>
    <row r="68" spans="1:11" ht="18.75" customHeight="1">
      <c r="A68" s="130"/>
      <c r="B68" s="564" t="s">
        <v>240</v>
      </c>
      <c r="C68" s="565"/>
      <c r="D68" s="565"/>
      <c r="E68" s="565"/>
      <c r="F68" s="566"/>
      <c r="G68" s="127"/>
      <c r="H68" s="136"/>
      <c r="I68" s="81"/>
      <c r="J68" s="61"/>
      <c r="K68" s="61"/>
    </row>
    <row r="69" spans="1:11" ht="18.75">
      <c r="A69" s="130"/>
      <c r="B69" s="137"/>
      <c r="C69" s="138"/>
      <c r="D69" s="138"/>
      <c r="E69" s="138"/>
      <c r="F69" s="138"/>
      <c r="G69" s="103"/>
      <c r="H69" s="103"/>
      <c r="I69" s="81"/>
      <c r="J69" s="61"/>
      <c r="K69" s="61"/>
    </row>
    <row r="70" spans="1:11" ht="18.75">
      <c r="A70" s="130"/>
      <c r="B70" s="137"/>
      <c r="C70" s="138"/>
      <c r="D70" s="138"/>
      <c r="E70" s="138"/>
      <c r="F70" s="138"/>
      <c r="G70" s="139"/>
      <c r="H70" s="81"/>
      <c r="I70" s="81"/>
      <c r="J70" s="61"/>
      <c r="K70" s="61"/>
    </row>
    <row r="71" spans="1:11" ht="18.75">
      <c r="A71" s="130"/>
      <c r="K71" s="61"/>
    </row>
    <row r="72" spans="1:12" ht="18.75">
      <c r="A72" s="130"/>
      <c r="K72" s="61"/>
      <c r="L72" s="62">
        <v>4513</v>
      </c>
    </row>
    <row r="73" spans="1:15" s="72" customFormat="1" ht="18.75">
      <c r="A73" s="130"/>
      <c r="K73" s="69"/>
      <c r="L73" s="142" t="s">
        <v>236</v>
      </c>
      <c r="M73" s="142" t="s">
        <v>237</v>
      </c>
      <c r="N73" s="142"/>
      <c r="O73" s="142"/>
    </row>
    <row r="74" spans="1:15" s="72" customFormat="1" ht="18.75">
      <c r="A74" s="130"/>
      <c r="K74" s="69"/>
      <c r="L74" s="143">
        <f>G80</f>
        <v>14081.453999999994</v>
      </c>
      <c r="M74" s="143">
        <f>I80</f>
        <v>16061.909999999998</v>
      </c>
      <c r="N74" s="143"/>
      <c r="O74" s="143"/>
    </row>
    <row r="75" spans="1:11" ht="18.75">
      <c r="A75" s="82"/>
      <c r="B75" s="546"/>
      <c r="C75" s="547"/>
      <c r="D75" s="547"/>
      <c r="E75" s="547"/>
      <c r="F75" s="547"/>
      <c r="G75" s="145"/>
      <c r="H75" s="130"/>
      <c r="I75" s="81"/>
      <c r="J75" s="61"/>
      <c r="K75" s="61"/>
    </row>
    <row r="76" spans="1:11" ht="18.75">
      <c r="A76" s="81"/>
      <c r="B76" s="81"/>
      <c r="C76" s="81"/>
      <c r="D76" s="81"/>
      <c r="E76" s="81"/>
      <c r="F76" s="81"/>
      <c r="G76" s="84"/>
      <c r="H76" s="103"/>
      <c r="I76" s="81"/>
      <c r="J76" s="61"/>
      <c r="K76" s="61"/>
    </row>
    <row r="77" spans="1:18" ht="18.75">
      <c r="A77" s="81"/>
      <c r="B77" s="140"/>
      <c r="C77" s="141"/>
      <c r="D77" s="141"/>
      <c r="E77" s="141"/>
      <c r="F77" s="141"/>
      <c r="G77" s="567" t="s">
        <v>46</v>
      </c>
      <c r="H77" s="552"/>
      <c r="I77" s="551" t="s">
        <v>216</v>
      </c>
      <c r="J77" s="552"/>
      <c r="K77" s="61"/>
      <c r="M77" s="596"/>
      <c r="N77" s="596"/>
      <c r="O77" s="596"/>
      <c r="P77" s="597"/>
      <c r="Q77" s="597"/>
      <c r="R77" s="597"/>
    </row>
    <row r="78" spans="1:18" ht="18.75">
      <c r="A78" s="81"/>
      <c r="B78" s="140"/>
      <c r="C78" s="141"/>
      <c r="D78" s="141"/>
      <c r="E78" s="141"/>
      <c r="F78" s="141"/>
      <c r="G78" s="553" t="s">
        <v>43</v>
      </c>
      <c r="H78" s="554"/>
      <c r="I78" s="553" t="s">
        <v>43</v>
      </c>
      <c r="J78" s="554"/>
      <c r="K78" s="61"/>
      <c r="L78" s="172" t="s">
        <v>283</v>
      </c>
      <c r="M78" s="188"/>
      <c r="N78" s="188"/>
      <c r="O78" s="188"/>
      <c r="P78" s="189"/>
      <c r="Q78" s="188"/>
      <c r="R78" s="190"/>
    </row>
    <row r="79" spans="1:18" ht="18.75">
      <c r="A79" s="81"/>
      <c r="B79" s="598" t="s">
        <v>284</v>
      </c>
      <c r="C79" s="599"/>
      <c r="D79" s="599"/>
      <c r="E79" s="599"/>
      <c r="F79" s="600"/>
      <c r="G79" s="543">
        <f>'12 14 г'!G80:H80</f>
        <v>13241.798999999995</v>
      </c>
      <c r="H79" s="544"/>
      <c r="I79" s="543">
        <f>'12 14 г'!I80:J80</f>
        <v>16061.909999999998</v>
      </c>
      <c r="J79" s="544"/>
      <c r="K79" s="61"/>
      <c r="L79" s="128">
        <f>G87+H47-I47-I87</f>
        <v>0</v>
      </c>
      <c r="M79" s="191"/>
      <c r="N79" s="191"/>
      <c r="O79" s="191"/>
      <c r="P79" s="192"/>
      <c r="Q79" s="192"/>
      <c r="R79" s="192"/>
    </row>
    <row r="80" spans="1:18" ht="18.75">
      <c r="A80" s="81"/>
      <c r="B80" s="598" t="s">
        <v>285</v>
      </c>
      <c r="C80" s="599"/>
      <c r="D80" s="599"/>
      <c r="E80" s="599"/>
      <c r="F80" s="600"/>
      <c r="G80" s="543">
        <f>G79+I47-H57+D51</f>
        <v>14081.453999999994</v>
      </c>
      <c r="H80" s="544"/>
      <c r="I80" s="545">
        <f>I79+I53+D54</f>
        <v>16061.909999999998</v>
      </c>
      <c r="J80" s="544"/>
      <c r="K80" s="61"/>
      <c r="M80" s="191"/>
      <c r="N80" s="191"/>
      <c r="O80" s="191"/>
      <c r="P80" s="192"/>
      <c r="Q80" s="192"/>
      <c r="R80" s="192"/>
    </row>
    <row r="81" spans="1:18" ht="18.75">
      <c r="A81" s="81"/>
      <c r="B81" s="61"/>
      <c r="C81" s="61"/>
      <c r="D81" s="61"/>
      <c r="E81" s="61"/>
      <c r="F81" s="61"/>
      <c r="G81" s="81"/>
      <c r="H81" s="81"/>
      <c r="I81" s="81"/>
      <c r="J81" s="61"/>
      <c r="K81" s="61"/>
      <c r="M81" s="191"/>
      <c r="N81" s="191"/>
      <c r="O81" s="191"/>
      <c r="P81" s="192"/>
      <c r="Q81" s="192"/>
      <c r="R81" s="192"/>
    </row>
    <row r="82" spans="1:18" ht="18" customHeight="1">
      <c r="A82" s="61"/>
      <c r="B82" s="61"/>
      <c r="C82" s="61"/>
      <c r="D82" s="61"/>
      <c r="E82" s="61"/>
      <c r="F82" s="61"/>
      <c r="G82" s="553" t="s">
        <v>278</v>
      </c>
      <c r="H82" s="554"/>
      <c r="I82" s="553" t="s">
        <v>279</v>
      </c>
      <c r="J82" s="554"/>
      <c r="K82" s="61"/>
      <c r="L82" s="128"/>
      <c r="M82" s="191"/>
      <c r="N82" s="191"/>
      <c r="O82" s="191"/>
      <c r="P82" s="192"/>
      <c r="Q82" s="192"/>
      <c r="R82" s="192"/>
    </row>
    <row r="83" spans="1:18" ht="18.75" hidden="1">
      <c r="A83" s="81"/>
      <c r="B83" s="61"/>
      <c r="C83" s="61"/>
      <c r="D83" s="61"/>
      <c r="E83" s="61"/>
      <c r="F83" s="61"/>
      <c r="G83" s="81"/>
      <c r="H83" s="81"/>
      <c r="I83" s="81"/>
      <c r="J83" s="61"/>
      <c r="K83" s="61"/>
      <c r="M83" s="186" t="s">
        <v>183</v>
      </c>
      <c r="N83" s="186"/>
      <c r="O83" s="186"/>
      <c r="P83" s="187">
        <v>407.15</v>
      </c>
      <c r="Q83" s="187">
        <v>391.95</v>
      </c>
      <c r="R83" s="187">
        <v>535.55</v>
      </c>
    </row>
    <row r="84" spans="1:18" ht="18.75" hidden="1">
      <c r="A84" s="81"/>
      <c r="B84" s="61"/>
      <c r="C84" s="61"/>
      <c r="D84" s="61"/>
      <c r="E84" s="61"/>
      <c r="F84" s="61"/>
      <c r="G84" s="81"/>
      <c r="H84" s="81"/>
      <c r="I84" s="81"/>
      <c r="J84" s="61"/>
      <c r="K84" s="61"/>
      <c r="M84" s="151" t="s">
        <v>186</v>
      </c>
      <c r="N84" s="151"/>
      <c r="O84" s="151"/>
      <c r="P84" s="152">
        <v>535.55</v>
      </c>
      <c r="Q84" s="152">
        <v>391.95</v>
      </c>
      <c r="R84" s="152">
        <v>663.91</v>
      </c>
    </row>
    <row r="85" spans="1:18" ht="18.75" hidden="1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M85" s="153" t="s">
        <v>189</v>
      </c>
      <c r="N85" s="153"/>
      <c r="O85" s="153"/>
      <c r="P85" s="152">
        <f>R84</f>
        <v>663.91</v>
      </c>
      <c r="Q85" s="154">
        <v>391.95</v>
      </c>
      <c r="R85" s="152" t="e">
        <f>P85+Q85-#REF!</f>
        <v>#REF!</v>
      </c>
    </row>
    <row r="86" spans="1:11" ht="18.75" hidden="1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</row>
    <row r="87" spans="1:11" ht="18.75">
      <c r="A87" s="61"/>
      <c r="B87" s="540" t="s">
        <v>282</v>
      </c>
      <c r="C87" s="541"/>
      <c r="D87" s="541"/>
      <c r="E87" s="541"/>
      <c r="F87" s="542"/>
      <c r="G87" s="543">
        <f>M47</f>
        <v>12441.449999999999</v>
      </c>
      <c r="H87" s="544"/>
      <c r="I87" s="545">
        <f>N47</f>
        <v>13473.239999999998</v>
      </c>
      <c r="J87" s="544"/>
      <c r="K87" s="61"/>
    </row>
    <row r="88" spans="1:11" ht="18.75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</row>
    <row r="89" spans="1:11" ht="18.75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</row>
    <row r="90" spans="1:8" s="61" customFormat="1" ht="18.75">
      <c r="A90" s="61" t="s">
        <v>55</v>
      </c>
      <c r="H90" s="61" t="s">
        <v>54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42">
    <mergeCell ref="B80:F80"/>
    <mergeCell ref="G80:H80"/>
    <mergeCell ref="I80:J80"/>
    <mergeCell ref="G82:H82"/>
    <mergeCell ref="I82:J82"/>
    <mergeCell ref="B87:F87"/>
    <mergeCell ref="G87:H87"/>
    <mergeCell ref="I87:J87"/>
    <mergeCell ref="G77:H77"/>
    <mergeCell ref="I77:J77"/>
    <mergeCell ref="M77:R77"/>
    <mergeCell ref="G78:H78"/>
    <mergeCell ref="I78:J78"/>
    <mergeCell ref="B79:F79"/>
    <mergeCell ref="G79:H79"/>
    <mergeCell ref="I79:J79"/>
    <mergeCell ref="B64:F64"/>
    <mergeCell ref="B65:F65"/>
    <mergeCell ref="B66:F66"/>
    <mergeCell ref="B67:F67"/>
    <mergeCell ref="B68:F68"/>
    <mergeCell ref="B75:F75"/>
    <mergeCell ref="A60:A61"/>
    <mergeCell ref="B60:F61"/>
    <mergeCell ref="G60:G61"/>
    <mergeCell ref="H60:H61"/>
    <mergeCell ref="A62:A63"/>
    <mergeCell ref="B62:F63"/>
    <mergeCell ref="G62:G63"/>
    <mergeCell ref="H62:H63"/>
    <mergeCell ref="B51:C51"/>
    <mergeCell ref="B53:F53"/>
    <mergeCell ref="B54:C54"/>
    <mergeCell ref="B57:F57"/>
    <mergeCell ref="B58:F58"/>
    <mergeCell ref="B59:F59"/>
    <mergeCell ref="C14:D15"/>
    <mergeCell ref="A35:K36"/>
    <mergeCell ref="B47:F47"/>
    <mergeCell ref="B48:F48"/>
    <mergeCell ref="B49:F49"/>
    <mergeCell ref="B50:F50"/>
  </mergeCells>
  <conditionalFormatting sqref="M47">
    <cfRule type="cellIs" priority="15" dxfId="87" operator="equal" stopIfTrue="1">
      <formula>0</formula>
    </cfRule>
  </conditionalFormatting>
  <conditionalFormatting sqref="M47">
    <cfRule type="cellIs" priority="14" dxfId="88" operator="equal" stopIfTrue="1">
      <formula>0</formula>
    </cfRule>
  </conditionalFormatting>
  <conditionalFormatting sqref="M47:N47">
    <cfRule type="cellIs" priority="13" dxfId="89" operator="equal" stopIfTrue="1">
      <formula>0</formula>
    </cfRule>
  </conditionalFormatting>
  <conditionalFormatting sqref="N47">
    <cfRule type="cellIs" priority="10" dxfId="90" operator="equal" stopIfTrue="1">
      <formula>0</formula>
    </cfRule>
    <cfRule type="cellIs" priority="11" dxfId="87" operator="equal" stopIfTrue="1">
      <formula>326166</formula>
    </cfRule>
    <cfRule type="cellIs" priority="12" dxfId="5" operator="equal" stopIfTrue="1">
      <formula>0</formula>
    </cfRule>
  </conditionalFormatting>
  <conditionalFormatting sqref="M47:N47">
    <cfRule type="cellIs" priority="8" dxfId="91" operator="equal" stopIfTrue="1">
      <formula>0</formula>
    </cfRule>
    <cfRule type="cellIs" priority="9" dxfId="8" operator="equal" stopIfTrue="1">
      <formula>0</formula>
    </cfRule>
  </conditionalFormatting>
  <conditionalFormatting sqref="M47:N47">
    <cfRule type="cellIs" priority="5" dxfId="7" operator="equal" stopIfTrue="1">
      <formula>0</formula>
    </cfRule>
    <cfRule type="cellIs" priority="6" dxfId="6" operator="equal" stopIfTrue="1">
      <formula>0</formula>
    </cfRule>
    <cfRule type="cellIs" priority="7" dxfId="5" operator="equal" stopIfTrue="1">
      <formula>0</formula>
    </cfRule>
  </conditionalFormatting>
  <conditionalFormatting sqref="M47:P47 R47">
    <cfRule type="cellIs" priority="4" dxfId="92" operator="greaterThan" stopIfTrue="1">
      <formula>0</formula>
    </cfRule>
  </conditionalFormatting>
  <conditionalFormatting sqref="M47:N47">
    <cfRule type="cellIs" priority="3" dxfId="3" operator="greaterThan" stopIfTrue="1">
      <formula>0</formula>
    </cfRule>
  </conditionalFormatting>
  <conditionalFormatting sqref="O47:P47">
    <cfRule type="cellIs" priority="2" dxfId="17" operator="greaterThan" stopIfTrue="1">
      <formula>0</formula>
    </cfRule>
  </conditionalFormatting>
  <conditionalFormatting sqref="R47">
    <cfRule type="cellIs" priority="1" dxfId="92" operator="greaterThan" stopIfTrue="1">
      <formula>0</formula>
    </cfRule>
  </conditionalFormatting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71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E53BE9"/>
  </sheetPr>
  <dimension ref="A1:Y90"/>
  <sheetViews>
    <sheetView view="pageBreakPreview" zoomScale="80" zoomScaleSheetLayoutView="80" zoomScalePageLayoutView="0" workbookViewId="0" topLeftCell="A45">
      <selection activeCell="H64" sqref="H64"/>
    </sheetView>
  </sheetViews>
  <sheetFormatPr defaultColWidth="9.140625" defaultRowHeight="15" outlineLevelCol="1"/>
  <cols>
    <col min="1" max="1" width="9.00390625" style="155" customWidth="1"/>
    <col min="2" max="2" width="12.140625" style="62" customWidth="1"/>
    <col min="3" max="3" width="11.140625" style="62" customWidth="1"/>
    <col min="4" max="4" width="10.57421875" style="62" customWidth="1"/>
    <col min="5" max="5" width="10.28125" style="62" customWidth="1"/>
    <col min="6" max="6" width="6.28125" style="62" customWidth="1"/>
    <col min="7" max="8" width="13.28125" style="62" customWidth="1"/>
    <col min="9" max="9" width="12.57421875" style="62" customWidth="1"/>
    <col min="10" max="10" width="14.00390625" style="62" customWidth="1"/>
    <col min="11" max="11" width="18.421875" style="62" customWidth="1"/>
    <col min="12" max="12" width="13.421875" style="62" hidden="1" customWidth="1" outlineLevel="1"/>
    <col min="13" max="15" width="9.7109375" style="62" hidden="1" customWidth="1" outlineLevel="1"/>
    <col min="16" max="16" width="10.00390625" style="62" hidden="1" customWidth="1" outlineLevel="1"/>
    <col min="17" max="17" width="10.57421875" style="62" hidden="1" customWidth="1" outlineLevel="1"/>
    <col min="18" max="18" width="10.00390625" style="62" hidden="1" customWidth="1" outlineLevel="1"/>
    <col min="19" max="19" width="9.140625" style="62" customWidth="1" collapsed="1"/>
    <col min="20" max="20" width="9.140625" style="62" customWidth="1"/>
    <col min="21" max="21" width="11.00390625" style="62" bestFit="1" customWidth="1"/>
    <col min="22" max="22" width="11.28125" style="62" bestFit="1" customWidth="1"/>
    <col min="23" max="23" width="10.00390625" style="62" bestFit="1" customWidth="1"/>
    <col min="24" max="24" width="11.00390625" style="62" bestFit="1" customWidth="1"/>
    <col min="25" max="27" width="9.140625" style="62" customWidth="1"/>
    <col min="28" max="28" width="12.8515625" style="62" customWidth="1"/>
    <col min="29" max="29" width="10.7109375" style="62" customWidth="1"/>
    <col min="30" max="16384" width="9.140625" style="62" customWidth="1"/>
  </cols>
  <sheetData>
    <row r="1" spans="1:11" ht="12.75" customHeight="1" hidden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8.75" hidden="1">
      <c r="A2" s="61"/>
      <c r="B2" s="63" t="s">
        <v>56</v>
      </c>
      <c r="C2" s="63"/>
      <c r="D2" s="63" t="s">
        <v>187</v>
      </c>
      <c r="E2" s="63"/>
      <c r="F2" s="63" t="s">
        <v>0</v>
      </c>
      <c r="G2" s="63"/>
      <c r="H2" s="63"/>
      <c r="I2" s="61"/>
      <c r="J2" s="61"/>
      <c r="K2" s="61"/>
    </row>
    <row r="3" spans="1:11" ht="18.75" hidden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.5" customHeight="1" hidden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18.75" hidden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8.75" hidden="1">
      <c r="A6" s="61"/>
      <c r="B6" s="64"/>
      <c r="C6" s="65" t="s">
        <v>1</v>
      </c>
      <c r="D6" s="65" t="s">
        <v>2</v>
      </c>
      <c r="E6" s="65"/>
      <c r="F6" s="65" t="s">
        <v>3</v>
      </c>
      <c r="G6" s="65" t="s">
        <v>4</v>
      </c>
      <c r="H6" s="65" t="s">
        <v>5</v>
      </c>
      <c r="I6" s="65" t="s">
        <v>6</v>
      </c>
      <c r="J6" s="65"/>
      <c r="K6" s="66"/>
    </row>
    <row r="7" spans="1:11" ht="18.75" hidden="1">
      <c r="A7" s="61"/>
      <c r="B7" s="64"/>
      <c r="C7" s="65" t="s">
        <v>7</v>
      </c>
      <c r="D7" s="65"/>
      <c r="E7" s="65"/>
      <c r="F7" s="65"/>
      <c r="G7" s="65" t="s">
        <v>8</v>
      </c>
      <c r="H7" s="65" t="s">
        <v>9</v>
      </c>
      <c r="I7" s="65" t="s">
        <v>10</v>
      </c>
      <c r="J7" s="65"/>
      <c r="K7" s="66"/>
    </row>
    <row r="8" spans="1:11" ht="18.75" hidden="1">
      <c r="A8" s="61"/>
      <c r="B8" s="64" t="s">
        <v>96</v>
      </c>
      <c r="C8" s="67">
        <v>48.28</v>
      </c>
      <c r="D8" s="67">
        <v>0</v>
      </c>
      <c r="E8" s="67"/>
      <c r="F8" s="68"/>
      <c r="G8" s="64"/>
      <c r="H8" s="67">
        <v>0</v>
      </c>
      <c r="I8" s="68">
        <v>48.28</v>
      </c>
      <c r="J8" s="64"/>
      <c r="K8" s="69"/>
    </row>
    <row r="9" spans="1:11" ht="18.75" hidden="1">
      <c r="A9" s="61"/>
      <c r="B9" s="64" t="s">
        <v>12</v>
      </c>
      <c r="C9" s="67">
        <v>4790.06</v>
      </c>
      <c r="D9" s="67">
        <v>3707.55</v>
      </c>
      <c r="E9" s="67"/>
      <c r="F9" s="68">
        <v>2795.32</v>
      </c>
      <c r="G9" s="64"/>
      <c r="H9" s="67">
        <v>2795.32</v>
      </c>
      <c r="I9" s="68">
        <v>5702.29</v>
      </c>
      <c r="J9" s="64"/>
      <c r="K9" s="69"/>
    </row>
    <row r="10" spans="1:11" ht="18.75" hidden="1">
      <c r="A10" s="61"/>
      <c r="B10" s="64" t="s">
        <v>13</v>
      </c>
      <c r="C10" s="64"/>
      <c r="D10" s="67">
        <f>SUM(D8:D9)</f>
        <v>3707.55</v>
      </c>
      <c r="E10" s="67"/>
      <c r="F10" s="64"/>
      <c r="G10" s="64"/>
      <c r="H10" s="67">
        <f>SUM(H8:H9)</f>
        <v>2795.32</v>
      </c>
      <c r="I10" s="64"/>
      <c r="J10" s="64"/>
      <c r="K10" s="69"/>
    </row>
    <row r="11" spans="1:11" ht="18.75" hidden="1">
      <c r="A11" s="61"/>
      <c r="B11" s="61" t="s">
        <v>14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ht="7.5" customHeight="1" hidden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8.25" customHeight="1" hidden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</row>
    <row r="14" spans="1:18" ht="18.75" hidden="1">
      <c r="A14" s="61"/>
      <c r="B14" s="70" t="s">
        <v>162</v>
      </c>
      <c r="C14" s="583" t="s">
        <v>180</v>
      </c>
      <c r="D14" s="584"/>
      <c r="E14" s="311"/>
      <c r="F14" s="65"/>
      <c r="G14" s="65"/>
      <c r="H14" s="65"/>
      <c r="I14" s="65" t="s">
        <v>16</v>
      </c>
      <c r="J14" s="69"/>
      <c r="K14" s="69"/>
      <c r="L14" s="72"/>
      <c r="M14" s="72"/>
      <c r="N14" s="72"/>
      <c r="O14" s="72"/>
      <c r="P14" s="72"/>
      <c r="Q14" s="72"/>
      <c r="R14" s="72"/>
    </row>
    <row r="15" spans="1:18" ht="14.25" customHeight="1" hidden="1">
      <c r="A15" s="61"/>
      <c r="B15" s="73"/>
      <c r="C15" s="585"/>
      <c r="D15" s="586"/>
      <c r="E15" s="312"/>
      <c r="F15" s="65"/>
      <c r="G15" s="65"/>
      <c r="H15" s="65" t="s">
        <v>181</v>
      </c>
      <c r="I15" s="65"/>
      <c r="J15" s="69"/>
      <c r="K15" s="69"/>
      <c r="L15" s="72"/>
      <c r="M15" s="72"/>
      <c r="N15" s="72"/>
      <c r="O15" s="72"/>
      <c r="P15" s="72"/>
      <c r="Q15" s="72"/>
      <c r="R15" s="72"/>
    </row>
    <row r="16" spans="1:18" ht="3.75" customHeight="1" hidden="1">
      <c r="A16" s="61"/>
      <c r="B16" s="75"/>
      <c r="C16" s="64"/>
      <c r="D16" s="64"/>
      <c r="E16" s="64"/>
      <c r="F16" s="64"/>
      <c r="G16" s="64"/>
      <c r="H16" s="64"/>
      <c r="I16" s="64"/>
      <c r="J16" s="69"/>
      <c r="K16" s="69"/>
      <c r="L16" s="72"/>
      <c r="M16" s="72"/>
      <c r="N16" s="72"/>
      <c r="O16" s="72"/>
      <c r="P16" s="72"/>
      <c r="Q16" s="72"/>
      <c r="R16" s="72"/>
    </row>
    <row r="17" spans="1:18" ht="13.5" customHeight="1" hidden="1">
      <c r="A17" s="61"/>
      <c r="B17" s="64"/>
      <c r="C17" s="64"/>
      <c r="D17" s="64"/>
      <c r="E17" s="64"/>
      <c r="F17" s="64"/>
      <c r="G17" s="64"/>
      <c r="H17" s="64"/>
      <c r="I17" s="64"/>
      <c r="J17" s="69"/>
      <c r="K17" s="69"/>
      <c r="L17" s="72"/>
      <c r="M17" s="72"/>
      <c r="N17" s="72"/>
      <c r="O17" s="72"/>
      <c r="P17" s="72"/>
      <c r="Q17" s="72"/>
      <c r="R17" s="72"/>
    </row>
    <row r="18" spans="1:18" ht="0.75" customHeight="1" hidden="1">
      <c r="A18" s="61"/>
      <c r="B18" s="64"/>
      <c r="C18" s="64"/>
      <c r="D18" s="64"/>
      <c r="E18" s="64"/>
      <c r="F18" s="64"/>
      <c r="G18" s="64"/>
      <c r="H18" s="64"/>
      <c r="I18" s="64"/>
      <c r="J18" s="69"/>
      <c r="K18" s="69"/>
      <c r="L18" s="72"/>
      <c r="M18" s="72"/>
      <c r="N18" s="72"/>
      <c r="O18" s="72"/>
      <c r="P18" s="72"/>
      <c r="Q18" s="72"/>
      <c r="R18" s="72"/>
    </row>
    <row r="19" spans="1:18" ht="14.25" customHeight="1" hidden="1" thickBot="1">
      <c r="A19" s="61"/>
      <c r="B19" s="64"/>
      <c r="C19" s="64"/>
      <c r="D19" s="64"/>
      <c r="E19" s="64"/>
      <c r="F19" s="64"/>
      <c r="G19" s="64"/>
      <c r="H19" s="64"/>
      <c r="I19" s="64"/>
      <c r="J19" s="69"/>
      <c r="K19" s="69"/>
      <c r="L19" s="72"/>
      <c r="M19" s="72"/>
      <c r="N19" s="72"/>
      <c r="O19" s="72"/>
      <c r="P19" s="72"/>
      <c r="Q19" s="72"/>
      <c r="R19" s="72"/>
    </row>
    <row r="20" spans="1:18" ht="0.75" customHeight="1" hidden="1">
      <c r="A20" s="61"/>
      <c r="B20" s="64"/>
      <c r="C20" s="64"/>
      <c r="D20" s="64"/>
      <c r="E20" s="64"/>
      <c r="F20" s="64"/>
      <c r="G20" s="64"/>
      <c r="H20" s="64"/>
      <c r="I20" s="64"/>
      <c r="J20" s="69"/>
      <c r="K20" s="69"/>
      <c r="L20" s="72"/>
      <c r="M20" s="72"/>
      <c r="N20" s="72"/>
      <c r="O20" s="72"/>
      <c r="P20" s="72"/>
      <c r="Q20" s="72"/>
      <c r="R20" s="72"/>
    </row>
    <row r="21" spans="1:18" ht="19.5" hidden="1" thickBot="1">
      <c r="A21" s="61"/>
      <c r="B21" s="64"/>
      <c r="C21" s="64"/>
      <c r="D21" s="64"/>
      <c r="E21" s="64"/>
      <c r="F21" s="64"/>
      <c r="G21" s="76" t="s">
        <v>130</v>
      </c>
      <c r="H21" s="77" t="s">
        <v>131</v>
      </c>
      <c r="I21" s="64"/>
      <c r="J21" s="69"/>
      <c r="K21" s="69"/>
      <c r="L21" s="72"/>
      <c r="M21" s="72"/>
      <c r="N21" s="72"/>
      <c r="O21" s="72"/>
      <c r="P21" s="72"/>
      <c r="Q21" s="72"/>
      <c r="R21" s="72"/>
    </row>
    <row r="22" spans="1:18" ht="18.75" hidden="1">
      <c r="A22" s="61"/>
      <c r="B22" s="78" t="s">
        <v>121</v>
      </c>
      <c r="C22" s="78"/>
      <c r="D22" s="78"/>
      <c r="E22" s="78"/>
      <c r="F22" s="67"/>
      <c r="G22" s="64">
        <v>347.8</v>
      </c>
      <c r="H22" s="64">
        <v>7.55</v>
      </c>
      <c r="I22" s="68">
        <f>G22*H22</f>
        <v>2625.89</v>
      </c>
      <c r="J22" s="69"/>
      <c r="K22" s="69"/>
      <c r="L22" s="72"/>
      <c r="M22" s="72"/>
      <c r="N22" s="72"/>
      <c r="O22" s="72"/>
      <c r="P22" s="72"/>
      <c r="Q22" s="72"/>
      <c r="R22" s="72"/>
    </row>
    <row r="23" spans="1:18" ht="18.75" hidden="1">
      <c r="A23" s="61"/>
      <c r="B23" s="78" t="s">
        <v>122</v>
      </c>
      <c r="C23" s="78"/>
      <c r="D23" s="78"/>
      <c r="E23" s="78"/>
      <c r="F23" s="64"/>
      <c r="G23" s="64"/>
      <c r="H23" s="64"/>
      <c r="I23" s="64"/>
      <c r="J23" s="69"/>
      <c r="K23" s="69"/>
      <c r="L23" s="72"/>
      <c r="M23" s="72"/>
      <c r="N23" s="72"/>
      <c r="O23" s="72"/>
      <c r="P23" s="72"/>
      <c r="Q23" s="72"/>
      <c r="R23" s="72"/>
    </row>
    <row r="24" spans="1:18" ht="2.25" customHeight="1" hidden="1">
      <c r="A24" s="61"/>
      <c r="B24" s="78" t="s">
        <v>123</v>
      </c>
      <c r="C24" s="78" t="s">
        <v>124</v>
      </c>
      <c r="D24" s="78"/>
      <c r="E24" s="78"/>
      <c r="F24" s="64"/>
      <c r="G24" s="64"/>
      <c r="H24" s="64"/>
      <c r="I24" s="64"/>
      <c r="J24" s="69"/>
      <c r="K24" s="69"/>
      <c r="L24" s="72"/>
      <c r="M24" s="72"/>
      <c r="N24" s="72"/>
      <c r="O24" s="72"/>
      <c r="P24" s="72"/>
      <c r="Q24" s="72"/>
      <c r="R24" s="72"/>
    </row>
    <row r="25" spans="1:18" ht="14.25" customHeight="1" hidden="1">
      <c r="A25" s="61"/>
      <c r="B25" s="78" t="s">
        <v>125</v>
      </c>
      <c r="C25" s="78"/>
      <c r="D25" s="78"/>
      <c r="E25" s="78"/>
      <c r="F25" s="64"/>
      <c r="G25" s="64"/>
      <c r="H25" s="64"/>
      <c r="I25" s="64"/>
      <c r="J25" s="69"/>
      <c r="K25" s="69"/>
      <c r="L25" s="72"/>
      <c r="M25" s="72"/>
      <c r="N25" s="72"/>
      <c r="O25" s="72"/>
      <c r="P25" s="72"/>
      <c r="Q25" s="72"/>
      <c r="R25" s="72"/>
    </row>
    <row r="26" spans="1:18" ht="18.75" hidden="1">
      <c r="A26" s="61"/>
      <c r="B26" s="64"/>
      <c r="C26" s="64"/>
      <c r="D26" s="64"/>
      <c r="E26" s="64"/>
      <c r="F26" s="64"/>
      <c r="G26" s="64"/>
      <c r="H26" s="64"/>
      <c r="I26" s="64"/>
      <c r="J26" s="69"/>
      <c r="K26" s="69"/>
      <c r="L26" s="72"/>
      <c r="M26" s="72"/>
      <c r="N26" s="72"/>
      <c r="O26" s="72"/>
      <c r="P26" s="72"/>
      <c r="Q26" s="72"/>
      <c r="R26" s="72"/>
    </row>
    <row r="27" spans="1:18" ht="0.75" customHeight="1" hidden="1">
      <c r="A27" s="61"/>
      <c r="B27" s="64"/>
      <c r="C27" s="64"/>
      <c r="D27" s="64"/>
      <c r="E27" s="64"/>
      <c r="F27" s="64"/>
      <c r="G27" s="64"/>
      <c r="H27" s="64"/>
      <c r="I27" s="64"/>
      <c r="J27" s="69"/>
      <c r="K27" s="69"/>
      <c r="L27" s="72"/>
      <c r="M27" s="72"/>
      <c r="N27" s="72"/>
      <c r="O27" s="72"/>
      <c r="P27" s="72"/>
      <c r="Q27" s="72"/>
      <c r="R27" s="72"/>
    </row>
    <row r="28" spans="1:18" ht="3.75" customHeight="1" hidden="1">
      <c r="A28" s="61"/>
      <c r="B28" s="64"/>
      <c r="C28" s="64"/>
      <c r="D28" s="64"/>
      <c r="E28" s="64"/>
      <c r="F28" s="64"/>
      <c r="G28" s="64"/>
      <c r="H28" s="64"/>
      <c r="I28" s="64"/>
      <c r="J28" s="69"/>
      <c r="K28" s="69"/>
      <c r="L28" s="72"/>
      <c r="M28" s="72"/>
      <c r="N28" s="72"/>
      <c r="O28" s="72"/>
      <c r="P28" s="72"/>
      <c r="Q28" s="72"/>
      <c r="R28" s="72"/>
    </row>
    <row r="29" spans="1:18" ht="18.75" hidden="1">
      <c r="A29" s="61"/>
      <c r="B29" s="64"/>
      <c r="C29" s="64"/>
      <c r="D29" s="64"/>
      <c r="E29" s="64"/>
      <c r="F29" s="64"/>
      <c r="G29" s="64"/>
      <c r="H29" s="64"/>
      <c r="I29" s="64"/>
      <c r="J29" s="69"/>
      <c r="K29" s="69"/>
      <c r="L29" s="72"/>
      <c r="M29" s="72"/>
      <c r="N29" s="72"/>
      <c r="O29" s="72"/>
      <c r="P29" s="72"/>
      <c r="Q29" s="72"/>
      <c r="R29" s="72"/>
    </row>
    <row r="30" spans="1:18" ht="0.75" customHeight="1" hidden="1">
      <c r="A30" s="61"/>
      <c r="B30" s="64"/>
      <c r="C30" s="64"/>
      <c r="D30" s="64"/>
      <c r="E30" s="64"/>
      <c r="F30" s="64"/>
      <c r="G30" s="64"/>
      <c r="H30" s="64"/>
      <c r="I30" s="64"/>
      <c r="J30" s="69"/>
      <c r="K30" s="69"/>
      <c r="L30" s="72"/>
      <c r="M30" s="72"/>
      <c r="N30" s="72"/>
      <c r="O30" s="72"/>
      <c r="P30" s="72"/>
      <c r="Q30" s="72"/>
      <c r="R30" s="72"/>
    </row>
    <row r="31" spans="1:18" ht="18.75" hidden="1">
      <c r="A31" s="61"/>
      <c r="B31" s="64"/>
      <c r="C31" s="64"/>
      <c r="D31" s="64"/>
      <c r="E31" s="64"/>
      <c r="F31" s="64"/>
      <c r="G31" s="64"/>
      <c r="H31" s="64"/>
      <c r="I31" s="64"/>
      <c r="J31" s="69"/>
      <c r="K31" s="69"/>
      <c r="L31" s="72"/>
      <c r="M31" s="72"/>
      <c r="N31" s="72"/>
      <c r="O31" s="72"/>
      <c r="P31" s="72"/>
      <c r="Q31" s="72"/>
      <c r="R31" s="72"/>
    </row>
    <row r="32" spans="1:18" ht="18.75" hidden="1">
      <c r="A32" s="61"/>
      <c r="B32" s="64"/>
      <c r="C32" s="64"/>
      <c r="D32" s="64"/>
      <c r="E32" s="64"/>
      <c r="F32" s="64"/>
      <c r="G32" s="64"/>
      <c r="H32" s="64"/>
      <c r="I32" s="64"/>
      <c r="J32" s="69"/>
      <c r="K32" s="69"/>
      <c r="L32" s="72"/>
      <c r="M32" s="72"/>
      <c r="N32" s="72"/>
      <c r="O32" s="72"/>
      <c r="P32" s="72"/>
      <c r="Q32" s="72"/>
      <c r="R32" s="72"/>
    </row>
    <row r="33" spans="1:18" ht="18.75" hidden="1">
      <c r="A33" s="61"/>
      <c r="B33" s="64"/>
      <c r="C33" s="64"/>
      <c r="D33" s="64"/>
      <c r="E33" s="64"/>
      <c r="F33" s="64"/>
      <c r="G33" s="65"/>
      <c r="H33" s="65"/>
      <c r="I33" s="79"/>
      <c r="J33" s="69"/>
      <c r="K33" s="69"/>
      <c r="L33" s="72"/>
      <c r="M33" s="72"/>
      <c r="N33" s="72"/>
      <c r="O33" s="72"/>
      <c r="P33" s="72"/>
      <c r="Q33" s="72"/>
      <c r="R33" s="72"/>
    </row>
    <row r="34" spans="1:18" ht="18.75" hidden="1">
      <c r="A34" s="61"/>
      <c r="B34" s="64"/>
      <c r="C34" s="64"/>
      <c r="D34" s="64"/>
      <c r="E34" s="64"/>
      <c r="F34" s="64"/>
      <c r="G34" s="64"/>
      <c r="H34" s="64" t="s">
        <v>24</v>
      </c>
      <c r="I34" s="80">
        <f>SUM(I17:I33)</f>
        <v>2625.89</v>
      </c>
      <c r="J34" s="69"/>
      <c r="K34" s="69"/>
      <c r="L34" s="72"/>
      <c r="M34" s="72"/>
      <c r="N34" s="72"/>
      <c r="O34" s="72"/>
      <c r="P34" s="72"/>
      <c r="Q34" s="72"/>
      <c r="R34" s="72"/>
    </row>
    <row r="35" spans="1:11" ht="15">
      <c r="A35" s="587" t="s">
        <v>199</v>
      </c>
      <c r="B35" s="587"/>
      <c r="C35" s="587"/>
      <c r="D35" s="587"/>
      <c r="E35" s="587"/>
      <c r="F35" s="587"/>
      <c r="G35" s="587"/>
      <c r="H35" s="587"/>
      <c r="I35" s="587"/>
      <c r="J35" s="587"/>
      <c r="K35" s="587"/>
    </row>
    <row r="36" spans="1:11" ht="15">
      <c r="A36" s="587"/>
      <c r="B36" s="587"/>
      <c r="C36" s="587"/>
      <c r="D36" s="587"/>
      <c r="E36" s="587"/>
      <c r="F36" s="587"/>
      <c r="G36" s="587"/>
      <c r="H36" s="587"/>
      <c r="I36" s="587"/>
      <c r="J36" s="587"/>
      <c r="K36" s="587"/>
    </row>
    <row r="37" spans="1:11" ht="18.75" hidden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</row>
    <row r="38" spans="1:11" ht="18.75" hidden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</row>
    <row r="39" spans="1:11" ht="18.75">
      <c r="A39" s="81"/>
      <c r="B39" s="82"/>
      <c r="C39" s="82"/>
      <c r="D39" s="82"/>
      <c r="E39" s="82"/>
      <c r="F39" s="82"/>
      <c r="G39" s="82"/>
      <c r="H39" s="81"/>
      <c r="I39" s="81"/>
      <c r="J39" s="61"/>
      <c r="K39" s="61"/>
    </row>
    <row r="40" spans="1:25" ht="18.75">
      <c r="A40" s="81"/>
      <c r="B40" s="83" t="s">
        <v>200</v>
      </c>
      <c r="C40" s="82"/>
      <c r="D40" s="82"/>
      <c r="E40" s="82"/>
      <c r="F40" s="82"/>
      <c r="G40" s="81"/>
      <c r="H40" s="82"/>
      <c r="I40" s="81"/>
      <c r="J40" s="61"/>
      <c r="K40" s="61"/>
      <c r="T40" s="303"/>
      <c r="U40" s="304"/>
      <c r="V40" s="304"/>
      <c r="W40" s="304"/>
      <c r="X40" s="304"/>
      <c r="Y40" s="304"/>
    </row>
    <row r="41" spans="1:25" ht="18.75">
      <c r="A41" s="81"/>
      <c r="B41" s="82" t="s">
        <v>201</v>
      </c>
      <c r="C41" s="81" t="s">
        <v>202</v>
      </c>
      <c r="D41" s="81"/>
      <c r="E41" s="81"/>
      <c r="F41" s="82"/>
      <c r="G41" s="81"/>
      <c r="H41" s="82"/>
      <c r="I41" s="81"/>
      <c r="J41" s="61"/>
      <c r="K41" s="61"/>
      <c r="T41" s="305"/>
      <c r="U41" s="306"/>
      <c r="V41" s="306"/>
      <c r="W41" s="306"/>
      <c r="X41" s="306"/>
      <c r="Y41" s="306"/>
    </row>
    <row r="42" spans="1:25" ht="18.75" customHeight="1">
      <c r="A42" s="81"/>
      <c r="B42" s="82" t="s">
        <v>203</v>
      </c>
      <c r="C42" s="84">
        <v>348.5</v>
      </c>
      <c r="D42" s="81" t="s">
        <v>204</v>
      </c>
      <c r="E42" s="81"/>
      <c r="F42" s="82"/>
      <c r="G42" s="81"/>
      <c r="H42" s="82"/>
      <c r="I42" s="81"/>
      <c r="J42" s="61"/>
      <c r="K42" s="61"/>
      <c r="T42" s="305"/>
      <c r="U42" s="192"/>
      <c r="V42" s="192"/>
      <c r="W42" s="192"/>
      <c r="X42" s="192"/>
      <c r="Y42" s="192"/>
    </row>
    <row r="43" spans="1:25" ht="18" customHeight="1">
      <c r="A43" s="81"/>
      <c r="B43" s="82" t="s">
        <v>205</v>
      </c>
      <c r="C43" s="85" t="s">
        <v>270</v>
      </c>
      <c r="D43" s="81" t="s">
        <v>288</v>
      </c>
      <c r="E43" s="81"/>
      <c r="F43" s="81"/>
      <c r="G43" s="82"/>
      <c r="H43" s="82"/>
      <c r="I43" s="81"/>
      <c r="J43" s="61"/>
      <c r="K43" s="61"/>
      <c r="T43" s="305"/>
      <c r="U43" s="192"/>
      <c r="V43" s="192"/>
      <c r="W43" s="192"/>
      <c r="X43" s="192"/>
      <c r="Y43" s="72"/>
    </row>
    <row r="44" spans="1:25" ht="69.75" customHeight="1">
      <c r="A44" s="81"/>
      <c r="B44" s="82"/>
      <c r="C44" s="85"/>
      <c r="D44" s="81"/>
      <c r="E44" s="81"/>
      <c r="F44" s="81"/>
      <c r="G44" s="82"/>
      <c r="H44" s="82"/>
      <c r="I44" s="81"/>
      <c r="J44" s="61"/>
      <c r="K44" s="61"/>
      <c r="T44" s="305"/>
      <c r="U44" s="192"/>
      <c r="V44" s="307"/>
      <c r="W44" s="307"/>
      <c r="X44" s="192"/>
      <c r="Y44" s="308"/>
    </row>
    <row r="45" spans="1:25" s="92" customFormat="1" ht="63" customHeight="1">
      <c r="A45" s="317"/>
      <c r="B45" s="87"/>
      <c r="C45" s="88"/>
      <c r="D45" s="317"/>
      <c r="E45" s="317"/>
      <c r="F45" s="317"/>
      <c r="G45" s="89" t="s">
        <v>208</v>
      </c>
      <c r="H45" s="90" t="s">
        <v>2</v>
      </c>
      <c r="I45" s="90" t="s">
        <v>3</v>
      </c>
      <c r="J45" s="91" t="s">
        <v>209</v>
      </c>
      <c r="K45" s="91" t="s">
        <v>210</v>
      </c>
      <c r="T45" s="305"/>
      <c r="U45" s="192"/>
      <c r="V45" s="192"/>
      <c r="W45" s="192"/>
      <c r="X45" s="192"/>
      <c r="Y45" s="72"/>
    </row>
    <row r="46" spans="1:25" ht="12" customHeight="1">
      <c r="A46" s="81"/>
      <c r="B46" s="82"/>
      <c r="C46" s="85"/>
      <c r="D46" s="81"/>
      <c r="E46" s="81"/>
      <c r="F46" s="81"/>
      <c r="G46" s="93" t="s">
        <v>43</v>
      </c>
      <c r="H46" s="93" t="s">
        <v>43</v>
      </c>
      <c r="I46" s="93" t="s">
        <v>43</v>
      </c>
      <c r="J46" s="64"/>
      <c r="K46" s="64"/>
      <c r="M46" s="255" t="s">
        <v>280</v>
      </c>
      <c r="N46" s="95" t="s">
        <v>281</v>
      </c>
      <c r="O46" s="95" t="s">
        <v>212</v>
      </c>
      <c r="P46" s="94" t="s">
        <v>211</v>
      </c>
      <c r="Q46" s="96" t="s">
        <v>249</v>
      </c>
      <c r="R46" s="96" t="s">
        <v>213</v>
      </c>
      <c r="T46" s="305"/>
      <c r="U46" s="192"/>
      <c r="V46" s="192"/>
      <c r="W46" s="192"/>
      <c r="X46" s="192"/>
      <c r="Y46" s="72"/>
    </row>
    <row r="47" spans="1:25" ht="33" customHeight="1">
      <c r="A47" s="81"/>
      <c r="B47" s="588" t="s">
        <v>214</v>
      </c>
      <c r="C47" s="588"/>
      <c r="D47" s="588"/>
      <c r="E47" s="588"/>
      <c r="F47" s="588"/>
      <c r="G47" s="97">
        <f>G49+G50</f>
        <v>12.58</v>
      </c>
      <c r="H47" s="98">
        <f>ROUND(G47*C42,2)</f>
        <v>4384.13</v>
      </c>
      <c r="I47" s="98">
        <f>O47+P47</f>
        <v>3312.52</v>
      </c>
      <c r="J47" s="99">
        <f>J49+J50</f>
        <v>2512.6850000000004</v>
      </c>
      <c r="K47" s="99">
        <f>K49+K50</f>
        <v>799.8349999999996</v>
      </c>
      <c r="M47" s="327">
        <v>13473.239999999998</v>
      </c>
      <c r="N47" s="327">
        <v>14544.840000000002</v>
      </c>
      <c r="O47" s="328">
        <v>3312.52</v>
      </c>
      <c r="P47" s="328">
        <v>0</v>
      </c>
      <c r="Q47" s="329">
        <v>0</v>
      </c>
      <c r="R47" s="328">
        <v>0</v>
      </c>
      <c r="S47" s="218">
        <v>1286.95</v>
      </c>
      <c r="T47" s="305"/>
      <c r="U47" s="192"/>
      <c r="V47" s="192"/>
      <c r="W47" s="192"/>
      <c r="X47" s="192"/>
      <c r="Y47" s="72"/>
    </row>
    <row r="48" spans="1:25" ht="18" customHeight="1">
      <c r="A48" s="81"/>
      <c r="B48" s="589" t="s">
        <v>215</v>
      </c>
      <c r="C48" s="590"/>
      <c r="D48" s="590"/>
      <c r="E48" s="590"/>
      <c r="F48" s="591"/>
      <c r="G48" s="97"/>
      <c r="H48" s="99"/>
      <c r="I48" s="99"/>
      <c r="J48" s="64"/>
      <c r="K48" s="64"/>
      <c r="T48" s="305"/>
      <c r="U48" s="192"/>
      <c r="V48" s="192"/>
      <c r="W48" s="192"/>
      <c r="X48" s="192"/>
      <c r="Y48" s="72"/>
    </row>
    <row r="49" spans="1:25" ht="18" customHeight="1">
      <c r="A49" s="81"/>
      <c r="B49" s="592" t="s">
        <v>12</v>
      </c>
      <c r="C49" s="592"/>
      <c r="D49" s="592"/>
      <c r="E49" s="592"/>
      <c r="F49" s="592"/>
      <c r="G49" s="97">
        <f>G58</f>
        <v>7.21</v>
      </c>
      <c r="H49" s="99">
        <f>ROUND(G49*C42,2)</f>
        <v>2512.69</v>
      </c>
      <c r="I49" s="99">
        <f>H49</f>
        <v>2512.69</v>
      </c>
      <c r="J49" s="99">
        <f>H58</f>
        <v>2512.6850000000004</v>
      </c>
      <c r="K49" s="99">
        <f>I49-J49</f>
        <v>0.004999999999654392</v>
      </c>
      <c r="T49" s="305"/>
      <c r="U49" s="192"/>
      <c r="V49" s="192"/>
      <c r="W49" s="192"/>
      <c r="X49" s="192"/>
      <c r="Y49" s="72"/>
    </row>
    <row r="50" spans="1:25" ht="18" customHeight="1">
      <c r="A50" s="81"/>
      <c r="B50" s="592" t="s">
        <v>46</v>
      </c>
      <c r="C50" s="592"/>
      <c r="D50" s="592"/>
      <c r="E50" s="592"/>
      <c r="F50" s="592"/>
      <c r="G50" s="97">
        <v>5.37</v>
      </c>
      <c r="H50" s="99">
        <f>ROUND(G50*C42,2)</f>
        <v>1871.45</v>
      </c>
      <c r="I50" s="99">
        <f>I47-I49</f>
        <v>799.8299999999999</v>
      </c>
      <c r="J50" s="99">
        <f>H65</f>
        <v>0</v>
      </c>
      <c r="K50" s="99">
        <f>I50-J50</f>
        <v>799.8299999999999</v>
      </c>
      <c r="T50" s="305"/>
      <c r="U50" s="192"/>
      <c r="V50" s="192"/>
      <c r="W50" s="192"/>
      <c r="X50" s="192"/>
      <c r="Y50" s="72"/>
    </row>
    <row r="51" spans="1:25" ht="18.75">
      <c r="A51" s="81"/>
      <c r="B51" s="601"/>
      <c r="C51" s="601"/>
      <c r="D51" s="291"/>
      <c r="E51" s="61"/>
      <c r="F51" s="61"/>
      <c r="G51" s="61"/>
      <c r="H51" s="61"/>
      <c r="I51" s="61"/>
      <c r="J51" s="61"/>
      <c r="K51" s="164"/>
      <c r="T51" s="305"/>
      <c r="U51" s="192"/>
      <c r="V51" s="192"/>
      <c r="W51" s="192"/>
      <c r="X51" s="192"/>
      <c r="Y51" s="72"/>
    </row>
    <row r="52" spans="1:25" ht="18.75">
      <c r="A52" s="81"/>
      <c r="B52" s="61"/>
      <c r="C52" s="61"/>
      <c r="D52" s="61"/>
      <c r="E52" s="61"/>
      <c r="F52" s="61"/>
      <c r="G52" s="163" t="s">
        <v>243</v>
      </c>
      <c r="H52" s="163" t="s">
        <v>2</v>
      </c>
      <c r="I52" s="163" t="s">
        <v>3</v>
      </c>
      <c r="J52" s="163" t="s">
        <v>244</v>
      </c>
      <c r="K52" s="163" t="s">
        <v>245</v>
      </c>
      <c r="T52" s="305"/>
      <c r="U52" s="192"/>
      <c r="V52" s="192"/>
      <c r="W52" s="192"/>
      <c r="X52" s="192"/>
      <c r="Y52" s="72"/>
    </row>
    <row r="53" spans="1:25" ht="18" customHeight="1">
      <c r="A53" s="61"/>
      <c r="B53" s="577" t="s">
        <v>242</v>
      </c>
      <c r="C53" s="577"/>
      <c r="D53" s="577"/>
      <c r="E53" s="577"/>
      <c r="F53" s="593"/>
      <c r="G53" s="107">
        <f>'01 15 г'!J53</f>
        <v>1286.95</v>
      </c>
      <c r="H53" s="107">
        <f>Q47</f>
        <v>0</v>
      </c>
      <c r="I53" s="107">
        <f>R47</f>
        <v>0</v>
      </c>
      <c r="J53" s="107">
        <f>H53+G53-I53</f>
        <v>1286.95</v>
      </c>
      <c r="K53" s="107">
        <v>0</v>
      </c>
      <c r="T53" s="309"/>
      <c r="U53" s="310"/>
      <c r="V53" s="310"/>
      <c r="W53" s="310"/>
      <c r="X53" s="310"/>
      <c r="Y53" s="310"/>
    </row>
    <row r="54" spans="1:11" ht="18" customHeight="1">
      <c r="A54" s="61"/>
      <c r="B54" s="601"/>
      <c r="C54" s="601"/>
      <c r="D54" s="292"/>
      <c r="F54" s="81"/>
      <c r="G54" s="82"/>
      <c r="H54" s="82"/>
      <c r="I54" s="81"/>
      <c r="J54" s="61"/>
      <c r="K54" s="61"/>
    </row>
    <row r="55" spans="1:11" ht="18.75">
      <c r="A55" s="81"/>
      <c r="B55" s="104"/>
      <c r="C55" s="105"/>
      <c r="D55" s="106"/>
      <c r="E55" s="106"/>
      <c r="F55" s="106"/>
      <c r="G55" s="107" t="s">
        <v>208</v>
      </c>
      <c r="H55" s="107" t="s">
        <v>217</v>
      </c>
      <c r="I55" s="81"/>
      <c r="J55" s="61"/>
      <c r="K55" s="61"/>
    </row>
    <row r="56" spans="1:9" s="114" customFormat="1" ht="11.25" customHeight="1">
      <c r="A56" s="108"/>
      <c r="B56" s="109"/>
      <c r="C56" s="110"/>
      <c r="D56" s="111"/>
      <c r="E56" s="111"/>
      <c r="F56" s="111"/>
      <c r="G56" s="112" t="s">
        <v>43</v>
      </c>
      <c r="H56" s="112" t="s">
        <v>43</v>
      </c>
      <c r="I56" s="113"/>
    </row>
    <row r="57" spans="1:20" ht="47.25" customHeight="1">
      <c r="A57" s="115" t="s">
        <v>218</v>
      </c>
      <c r="B57" s="594" t="s">
        <v>241</v>
      </c>
      <c r="C57" s="595"/>
      <c r="D57" s="595"/>
      <c r="E57" s="595"/>
      <c r="F57" s="595"/>
      <c r="G57" s="116"/>
      <c r="H57" s="117">
        <f>H58+H65</f>
        <v>2512.6850000000004</v>
      </c>
      <c r="I57" s="81"/>
      <c r="J57" s="61"/>
      <c r="K57" s="61"/>
      <c r="T57" s="288"/>
    </row>
    <row r="58" spans="1:11" ht="33.75" customHeight="1">
      <c r="A58" s="118" t="s">
        <v>220</v>
      </c>
      <c r="B58" s="558" t="s">
        <v>221</v>
      </c>
      <c r="C58" s="559"/>
      <c r="D58" s="559"/>
      <c r="E58" s="559"/>
      <c r="F58" s="560"/>
      <c r="G58" s="316">
        <f>G59+G60+G62+G64</f>
        <v>7.21</v>
      </c>
      <c r="H58" s="315">
        <f>H59+H60+H62+H64</f>
        <v>2512.6850000000004</v>
      </c>
      <c r="I58" s="81"/>
      <c r="J58" s="61"/>
      <c r="K58" s="121"/>
    </row>
    <row r="59" spans="1:11" ht="42.75" customHeight="1">
      <c r="A59" s="313" t="s">
        <v>222</v>
      </c>
      <c r="B59" s="580" t="s">
        <v>223</v>
      </c>
      <c r="C59" s="581"/>
      <c r="D59" s="581"/>
      <c r="E59" s="581"/>
      <c r="F59" s="582"/>
      <c r="G59" s="314">
        <v>1.34</v>
      </c>
      <c r="H59" s="315">
        <f>ROUND(G59*C42,2)</f>
        <v>466.99</v>
      </c>
      <c r="I59" s="81"/>
      <c r="J59" s="61"/>
      <c r="K59" s="121"/>
    </row>
    <row r="60" spans="1:11" ht="15" customHeight="1">
      <c r="A60" s="570" t="s">
        <v>224</v>
      </c>
      <c r="B60" s="571" t="s">
        <v>225</v>
      </c>
      <c r="C60" s="572"/>
      <c r="D60" s="572"/>
      <c r="E60" s="572"/>
      <c r="F60" s="573"/>
      <c r="G60" s="568">
        <v>2.02</v>
      </c>
      <c r="H60" s="569">
        <f>ROUND(G60*C42,2)</f>
        <v>703.97</v>
      </c>
      <c r="I60" s="81"/>
      <c r="J60" s="61"/>
      <c r="K60" s="61"/>
    </row>
    <row r="61" spans="1:11" ht="39.75" customHeight="1">
      <c r="A61" s="570"/>
      <c r="B61" s="574"/>
      <c r="C61" s="575"/>
      <c r="D61" s="575"/>
      <c r="E61" s="575"/>
      <c r="F61" s="576"/>
      <c r="G61" s="568"/>
      <c r="H61" s="569"/>
      <c r="I61" s="81"/>
      <c r="J61" s="61"/>
      <c r="K61" s="61"/>
    </row>
    <row r="62" spans="1:11" ht="21" customHeight="1">
      <c r="A62" s="570" t="s">
        <v>226</v>
      </c>
      <c r="B62" s="571" t="s">
        <v>227</v>
      </c>
      <c r="C62" s="572"/>
      <c r="D62" s="572"/>
      <c r="E62" s="572"/>
      <c r="F62" s="573"/>
      <c r="G62" s="568">
        <v>1.31</v>
      </c>
      <c r="H62" s="569">
        <f>G62*C42</f>
        <v>456.535</v>
      </c>
      <c r="I62" s="81"/>
      <c r="J62" s="61"/>
      <c r="K62" s="61"/>
    </row>
    <row r="63" spans="1:11" ht="15" customHeight="1">
      <c r="A63" s="570"/>
      <c r="B63" s="574"/>
      <c r="C63" s="575"/>
      <c r="D63" s="575"/>
      <c r="E63" s="575"/>
      <c r="F63" s="576"/>
      <c r="G63" s="568"/>
      <c r="H63" s="569"/>
      <c r="I63" s="81"/>
      <c r="J63" s="61"/>
      <c r="K63" s="61"/>
    </row>
    <row r="64" spans="1:12" ht="18.75" customHeight="1">
      <c r="A64" s="313" t="s">
        <v>228</v>
      </c>
      <c r="B64" s="555" t="s">
        <v>229</v>
      </c>
      <c r="C64" s="556"/>
      <c r="D64" s="556"/>
      <c r="E64" s="556"/>
      <c r="F64" s="557"/>
      <c r="G64" s="107">
        <v>2.54</v>
      </c>
      <c r="H64" s="127">
        <f>ROUND(G64*C42,2)</f>
        <v>885.19</v>
      </c>
      <c r="I64" s="81"/>
      <c r="J64" s="61"/>
      <c r="K64" s="61"/>
      <c r="L64" s="128"/>
    </row>
    <row r="65" spans="1:12" ht="18.75" customHeight="1">
      <c r="A65" s="129" t="s">
        <v>230</v>
      </c>
      <c r="B65" s="558" t="s">
        <v>231</v>
      </c>
      <c r="C65" s="559"/>
      <c r="D65" s="559"/>
      <c r="E65" s="559"/>
      <c r="F65" s="560"/>
      <c r="G65" s="98"/>
      <c r="H65" s="98">
        <f>H67+H68</f>
        <v>0</v>
      </c>
      <c r="I65" s="81"/>
      <c r="J65" s="61"/>
      <c r="K65" s="61"/>
      <c r="L65" s="128"/>
    </row>
    <row r="66" spans="1:11" ht="32.25" customHeight="1">
      <c r="A66" s="130"/>
      <c r="B66" s="561" t="s">
        <v>247</v>
      </c>
      <c r="C66" s="562"/>
      <c r="D66" s="562"/>
      <c r="E66" s="562"/>
      <c r="F66" s="563"/>
      <c r="G66" s="132"/>
      <c r="H66" s="133"/>
      <c r="I66" s="81"/>
      <c r="J66" s="61"/>
      <c r="K66" s="61"/>
    </row>
    <row r="67" spans="1:11" ht="18.75">
      <c r="A67" s="130"/>
      <c r="B67" s="564" t="s">
        <v>240</v>
      </c>
      <c r="C67" s="565"/>
      <c r="D67" s="565"/>
      <c r="E67" s="565"/>
      <c r="F67" s="566"/>
      <c r="G67" s="134"/>
      <c r="H67" s="135">
        <v>0</v>
      </c>
      <c r="I67" s="81"/>
      <c r="J67" s="61"/>
      <c r="K67" s="61"/>
    </row>
    <row r="68" spans="1:11" ht="18.75" customHeight="1">
      <c r="A68" s="130"/>
      <c r="B68" s="564" t="s">
        <v>240</v>
      </c>
      <c r="C68" s="565"/>
      <c r="D68" s="565"/>
      <c r="E68" s="565"/>
      <c r="F68" s="566"/>
      <c r="G68" s="127"/>
      <c r="H68" s="136"/>
      <c r="I68" s="81"/>
      <c r="J68" s="61"/>
      <c r="K68" s="61"/>
    </row>
    <row r="69" spans="1:11" ht="18.75">
      <c r="A69" s="130"/>
      <c r="B69" s="137"/>
      <c r="C69" s="138"/>
      <c r="D69" s="138"/>
      <c r="E69" s="138"/>
      <c r="F69" s="138"/>
      <c r="G69" s="103"/>
      <c r="H69" s="103"/>
      <c r="I69" s="81"/>
      <c r="J69" s="61"/>
      <c r="K69" s="61"/>
    </row>
    <row r="70" spans="1:11" ht="18.75">
      <c r="A70" s="130"/>
      <c r="B70" s="137"/>
      <c r="C70" s="138"/>
      <c r="D70" s="138"/>
      <c r="E70" s="138"/>
      <c r="F70" s="138"/>
      <c r="G70" s="139"/>
      <c r="H70" s="81"/>
      <c r="I70" s="81"/>
      <c r="J70" s="61"/>
      <c r="K70" s="61"/>
    </row>
    <row r="71" spans="1:11" ht="18.75">
      <c r="A71" s="130"/>
      <c r="K71" s="61"/>
    </row>
    <row r="72" spans="1:12" ht="18.75">
      <c r="A72" s="130"/>
      <c r="K72" s="61"/>
      <c r="L72" s="62">
        <v>4513</v>
      </c>
    </row>
    <row r="73" spans="1:15" s="72" customFormat="1" ht="18.75">
      <c r="A73" s="130"/>
      <c r="K73" s="69"/>
      <c r="L73" s="142" t="s">
        <v>236</v>
      </c>
      <c r="M73" s="142" t="s">
        <v>237</v>
      </c>
      <c r="N73" s="142"/>
      <c r="O73" s="142"/>
    </row>
    <row r="74" spans="1:15" s="72" customFormat="1" ht="18.75">
      <c r="A74" s="130"/>
      <c r="K74" s="69"/>
      <c r="L74" s="143">
        <f>G80</f>
        <v>14881.288999999993</v>
      </c>
      <c r="M74" s="143">
        <f>I80</f>
        <v>16061.909999999998</v>
      </c>
      <c r="N74" s="143"/>
      <c r="O74" s="143"/>
    </row>
    <row r="75" spans="1:11" ht="18.75">
      <c r="A75" s="82"/>
      <c r="B75" s="546"/>
      <c r="C75" s="547"/>
      <c r="D75" s="547"/>
      <c r="E75" s="547"/>
      <c r="F75" s="547"/>
      <c r="G75" s="145"/>
      <c r="H75" s="130"/>
      <c r="I75" s="81"/>
      <c r="J75" s="61"/>
      <c r="K75" s="61"/>
    </row>
    <row r="76" spans="1:11" ht="18.75">
      <c r="A76" s="81"/>
      <c r="B76" s="81"/>
      <c r="C76" s="81"/>
      <c r="D76" s="81"/>
      <c r="E76" s="81"/>
      <c r="F76" s="81"/>
      <c r="G76" s="84"/>
      <c r="H76" s="103"/>
      <c r="I76" s="81"/>
      <c r="J76" s="61"/>
      <c r="K76" s="61"/>
    </row>
    <row r="77" spans="1:18" ht="18.75">
      <c r="A77" s="81"/>
      <c r="B77" s="140"/>
      <c r="C77" s="141"/>
      <c r="D77" s="141"/>
      <c r="E77" s="141"/>
      <c r="F77" s="141"/>
      <c r="G77" s="567" t="s">
        <v>46</v>
      </c>
      <c r="H77" s="552"/>
      <c r="I77" s="551" t="s">
        <v>216</v>
      </c>
      <c r="J77" s="552"/>
      <c r="K77" s="61"/>
      <c r="M77" s="596"/>
      <c r="N77" s="596"/>
      <c r="O77" s="596"/>
      <c r="P77" s="597"/>
      <c r="Q77" s="597"/>
      <c r="R77" s="597"/>
    </row>
    <row r="78" spans="1:18" ht="18.75">
      <c r="A78" s="81"/>
      <c r="B78" s="140"/>
      <c r="C78" s="141"/>
      <c r="D78" s="141"/>
      <c r="E78" s="141"/>
      <c r="F78" s="141"/>
      <c r="G78" s="553" t="s">
        <v>43</v>
      </c>
      <c r="H78" s="554"/>
      <c r="I78" s="553" t="s">
        <v>43</v>
      </c>
      <c r="J78" s="554"/>
      <c r="K78" s="61"/>
      <c r="L78" s="172" t="s">
        <v>283</v>
      </c>
      <c r="M78" s="188"/>
      <c r="N78" s="188"/>
      <c r="O78" s="188"/>
      <c r="P78" s="189"/>
      <c r="Q78" s="188"/>
      <c r="R78" s="190"/>
    </row>
    <row r="79" spans="1:18" ht="18.75">
      <c r="A79" s="81"/>
      <c r="B79" s="598" t="s">
        <v>284</v>
      </c>
      <c r="C79" s="599"/>
      <c r="D79" s="599"/>
      <c r="E79" s="599"/>
      <c r="F79" s="600"/>
      <c r="G79" s="543">
        <f>'01 15 г'!G80:H80</f>
        <v>14081.453999999994</v>
      </c>
      <c r="H79" s="544"/>
      <c r="I79" s="543">
        <f>'01 15 г'!I80:J80</f>
        <v>16061.909999999998</v>
      </c>
      <c r="J79" s="544"/>
      <c r="K79" s="61"/>
      <c r="L79" s="128">
        <f>G87+H47-I47-I87</f>
        <v>0.0099999999965803</v>
      </c>
      <c r="M79" s="191"/>
      <c r="N79" s="191"/>
      <c r="O79" s="191"/>
      <c r="P79" s="192"/>
      <c r="Q79" s="192"/>
      <c r="R79" s="192"/>
    </row>
    <row r="80" spans="1:18" ht="18.75">
      <c r="A80" s="81"/>
      <c r="B80" s="598" t="s">
        <v>285</v>
      </c>
      <c r="C80" s="599"/>
      <c r="D80" s="599"/>
      <c r="E80" s="599"/>
      <c r="F80" s="600"/>
      <c r="G80" s="543">
        <f>G79+I47-H57+D51</f>
        <v>14881.288999999993</v>
      </c>
      <c r="H80" s="544"/>
      <c r="I80" s="545">
        <f>I79+I53+D54</f>
        <v>16061.909999999998</v>
      </c>
      <c r="J80" s="544"/>
      <c r="K80" s="61"/>
      <c r="M80" s="191"/>
      <c r="N80" s="191"/>
      <c r="O80" s="191"/>
      <c r="P80" s="192"/>
      <c r="Q80" s="192"/>
      <c r="R80" s="192"/>
    </row>
    <row r="81" spans="1:18" ht="18.75">
      <c r="A81" s="81"/>
      <c r="B81" s="61"/>
      <c r="C81" s="61"/>
      <c r="D81" s="61"/>
      <c r="E81" s="61"/>
      <c r="F81" s="61"/>
      <c r="G81" s="81"/>
      <c r="H81" s="81"/>
      <c r="I81" s="81"/>
      <c r="J81" s="61"/>
      <c r="K81" s="61"/>
      <c r="M81" s="191"/>
      <c r="N81" s="191"/>
      <c r="O81" s="191"/>
      <c r="P81" s="192"/>
      <c r="Q81" s="192"/>
      <c r="R81" s="192"/>
    </row>
    <row r="82" spans="1:18" ht="18" customHeight="1">
      <c r="A82" s="61"/>
      <c r="B82" s="61"/>
      <c r="C82" s="61"/>
      <c r="D82" s="61"/>
      <c r="E82" s="61"/>
      <c r="F82" s="61"/>
      <c r="G82" s="553" t="s">
        <v>278</v>
      </c>
      <c r="H82" s="554"/>
      <c r="I82" s="553" t="s">
        <v>279</v>
      </c>
      <c r="J82" s="554"/>
      <c r="K82" s="61"/>
      <c r="L82" s="128"/>
      <c r="M82" s="191"/>
      <c r="N82" s="191"/>
      <c r="O82" s="191"/>
      <c r="P82" s="192"/>
      <c r="Q82" s="192"/>
      <c r="R82" s="192"/>
    </row>
    <row r="83" spans="1:18" ht="18.75" hidden="1">
      <c r="A83" s="81"/>
      <c r="B83" s="61"/>
      <c r="C83" s="61"/>
      <c r="D83" s="61"/>
      <c r="E83" s="61"/>
      <c r="F83" s="61"/>
      <c r="G83" s="81"/>
      <c r="H83" s="81"/>
      <c r="I83" s="81"/>
      <c r="J83" s="61"/>
      <c r="K83" s="61"/>
      <c r="M83" s="186" t="s">
        <v>183</v>
      </c>
      <c r="N83" s="186"/>
      <c r="O83" s="186"/>
      <c r="P83" s="187">
        <v>407.15</v>
      </c>
      <c r="Q83" s="187">
        <v>391.95</v>
      </c>
      <c r="R83" s="187">
        <v>535.55</v>
      </c>
    </row>
    <row r="84" spans="1:18" ht="18.75" hidden="1">
      <c r="A84" s="81"/>
      <c r="B84" s="61"/>
      <c r="C84" s="61"/>
      <c r="D84" s="61"/>
      <c r="E84" s="61"/>
      <c r="F84" s="61"/>
      <c r="G84" s="81"/>
      <c r="H84" s="81"/>
      <c r="I84" s="81"/>
      <c r="J84" s="61"/>
      <c r="K84" s="61"/>
      <c r="M84" s="151" t="s">
        <v>186</v>
      </c>
      <c r="N84" s="151"/>
      <c r="O84" s="151"/>
      <c r="P84" s="152">
        <v>535.55</v>
      </c>
      <c r="Q84" s="152">
        <v>391.95</v>
      </c>
      <c r="R84" s="152">
        <v>663.91</v>
      </c>
    </row>
    <row r="85" spans="1:18" ht="18.75" hidden="1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M85" s="153" t="s">
        <v>189</v>
      </c>
      <c r="N85" s="153"/>
      <c r="O85" s="153"/>
      <c r="P85" s="152">
        <f>R84</f>
        <v>663.91</v>
      </c>
      <c r="Q85" s="154">
        <v>391.95</v>
      </c>
      <c r="R85" s="152" t="e">
        <f>P85+Q85-#REF!</f>
        <v>#REF!</v>
      </c>
    </row>
    <row r="86" spans="1:11" ht="18.75" hidden="1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</row>
    <row r="87" spans="1:11" ht="18.75">
      <c r="A87" s="61"/>
      <c r="B87" s="540" t="s">
        <v>282</v>
      </c>
      <c r="C87" s="541"/>
      <c r="D87" s="541"/>
      <c r="E87" s="541"/>
      <c r="F87" s="542"/>
      <c r="G87" s="543">
        <f>M47</f>
        <v>13473.239999999998</v>
      </c>
      <c r="H87" s="544"/>
      <c r="I87" s="545">
        <f>N47</f>
        <v>14544.840000000002</v>
      </c>
      <c r="J87" s="544"/>
      <c r="K87" s="61"/>
    </row>
    <row r="88" spans="1:11" ht="18.75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</row>
    <row r="89" spans="1:11" ht="18.75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</row>
    <row r="90" spans="1:8" s="61" customFormat="1" ht="18.75">
      <c r="A90" s="61" t="s">
        <v>55</v>
      </c>
      <c r="H90" s="61" t="s">
        <v>54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42">
    <mergeCell ref="B80:F80"/>
    <mergeCell ref="G80:H80"/>
    <mergeCell ref="I80:J80"/>
    <mergeCell ref="G82:H82"/>
    <mergeCell ref="I82:J82"/>
    <mergeCell ref="B87:F87"/>
    <mergeCell ref="G87:H87"/>
    <mergeCell ref="I87:J87"/>
    <mergeCell ref="G77:H77"/>
    <mergeCell ref="I77:J77"/>
    <mergeCell ref="M77:R77"/>
    <mergeCell ref="G78:H78"/>
    <mergeCell ref="I78:J78"/>
    <mergeCell ref="B79:F79"/>
    <mergeCell ref="G79:H79"/>
    <mergeCell ref="I79:J79"/>
    <mergeCell ref="B64:F64"/>
    <mergeCell ref="B65:F65"/>
    <mergeCell ref="B66:F66"/>
    <mergeCell ref="B67:F67"/>
    <mergeCell ref="B68:F68"/>
    <mergeCell ref="B75:F75"/>
    <mergeCell ref="A60:A61"/>
    <mergeCell ref="B60:F61"/>
    <mergeCell ref="G60:G61"/>
    <mergeCell ref="H60:H61"/>
    <mergeCell ref="A62:A63"/>
    <mergeCell ref="B62:F63"/>
    <mergeCell ref="G62:G63"/>
    <mergeCell ref="H62:H63"/>
    <mergeCell ref="B51:C51"/>
    <mergeCell ref="B53:F53"/>
    <mergeCell ref="B54:C54"/>
    <mergeCell ref="B57:F57"/>
    <mergeCell ref="B58:F58"/>
    <mergeCell ref="B59:F59"/>
    <mergeCell ref="C14:D15"/>
    <mergeCell ref="A35:K36"/>
    <mergeCell ref="B47:F47"/>
    <mergeCell ref="B48:F48"/>
    <mergeCell ref="B49:F49"/>
    <mergeCell ref="B50:F50"/>
  </mergeCells>
  <conditionalFormatting sqref="M47">
    <cfRule type="cellIs" priority="15" dxfId="87" operator="equal" stopIfTrue="1">
      <formula>0</formula>
    </cfRule>
  </conditionalFormatting>
  <conditionalFormatting sqref="M47">
    <cfRule type="cellIs" priority="14" dxfId="88" operator="equal" stopIfTrue="1">
      <formula>0</formula>
    </cfRule>
  </conditionalFormatting>
  <conditionalFormatting sqref="M47:N47">
    <cfRule type="cellIs" priority="13" dxfId="89" operator="equal" stopIfTrue="1">
      <formula>0</formula>
    </cfRule>
  </conditionalFormatting>
  <conditionalFormatting sqref="N47">
    <cfRule type="cellIs" priority="10" dxfId="90" operator="equal" stopIfTrue="1">
      <formula>0</formula>
    </cfRule>
    <cfRule type="cellIs" priority="11" dxfId="87" operator="equal" stopIfTrue="1">
      <formula>326166</formula>
    </cfRule>
    <cfRule type="cellIs" priority="12" dxfId="5" operator="equal" stopIfTrue="1">
      <formula>0</formula>
    </cfRule>
  </conditionalFormatting>
  <conditionalFormatting sqref="M47:N47">
    <cfRule type="cellIs" priority="8" dxfId="91" operator="equal" stopIfTrue="1">
      <formula>0</formula>
    </cfRule>
    <cfRule type="cellIs" priority="9" dxfId="8" operator="equal" stopIfTrue="1">
      <formula>0</formula>
    </cfRule>
  </conditionalFormatting>
  <conditionalFormatting sqref="M47:N47">
    <cfRule type="cellIs" priority="5" dxfId="7" operator="equal" stopIfTrue="1">
      <formula>0</formula>
    </cfRule>
    <cfRule type="cellIs" priority="6" dxfId="6" operator="equal" stopIfTrue="1">
      <formula>0</formula>
    </cfRule>
    <cfRule type="cellIs" priority="7" dxfId="5" operator="equal" stopIfTrue="1">
      <formula>0</formula>
    </cfRule>
  </conditionalFormatting>
  <conditionalFormatting sqref="M47:P47 R47">
    <cfRule type="cellIs" priority="4" dxfId="92" operator="greaterThan" stopIfTrue="1">
      <formula>0</formula>
    </cfRule>
  </conditionalFormatting>
  <conditionalFormatting sqref="M47:N47">
    <cfRule type="cellIs" priority="3" dxfId="3" operator="greaterThan" stopIfTrue="1">
      <formula>0</formula>
    </cfRule>
  </conditionalFormatting>
  <conditionalFormatting sqref="O47:P47">
    <cfRule type="cellIs" priority="2" dxfId="17" operator="greaterThan" stopIfTrue="1">
      <formula>0</formula>
    </cfRule>
  </conditionalFormatting>
  <conditionalFormatting sqref="R47">
    <cfRule type="cellIs" priority="1" dxfId="92" operator="greaterThan" stopIfTrue="1">
      <formula>0</formula>
    </cfRule>
  </conditionalFormatting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71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E53BE9"/>
  </sheetPr>
  <dimension ref="A1:Y90"/>
  <sheetViews>
    <sheetView view="pageBreakPreview" zoomScale="80" zoomScaleSheetLayoutView="80" zoomScalePageLayoutView="0" workbookViewId="0" topLeftCell="A48">
      <selection activeCell="H64" sqref="H64"/>
    </sheetView>
  </sheetViews>
  <sheetFormatPr defaultColWidth="9.140625" defaultRowHeight="15" outlineLevelCol="1"/>
  <cols>
    <col min="1" max="1" width="9.00390625" style="155" customWidth="1"/>
    <col min="2" max="2" width="12.140625" style="62" customWidth="1"/>
    <col min="3" max="3" width="11.140625" style="62" customWidth="1"/>
    <col min="4" max="4" width="12.8515625" style="62" customWidth="1"/>
    <col min="5" max="5" width="10.28125" style="62" customWidth="1"/>
    <col min="6" max="6" width="6.28125" style="62" customWidth="1"/>
    <col min="7" max="8" width="13.28125" style="62" customWidth="1"/>
    <col min="9" max="9" width="12.57421875" style="62" customWidth="1"/>
    <col min="10" max="10" width="14.00390625" style="62" customWidth="1"/>
    <col min="11" max="11" width="18.421875" style="62" customWidth="1"/>
    <col min="12" max="12" width="13.421875" style="62" hidden="1" customWidth="1" outlineLevel="1"/>
    <col min="13" max="15" width="9.7109375" style="62" hidden="1" customWidth="1" outlineLevel="1"/>
    <col min="16" max="16" width="10.00390625" style="62" hidden="1" customWidth="1" outlineLevel="1"/>
    <col min="17" max="17" width="10.57421875" style="62" hidden="1" customWidth="1" outlineLevel="1"/>
    <col min="18" max="18" width="10.00390625" style="62" hidden="1" customWidth="1" outlineLevel="1"/>
    <col min="19" max="19" width="9.140625" style="62" customWidth="1" collapsed="1"/>
    <col min="20" max="20" width="9.140625" style="62" customWidth="1"/>
    <col min="21" max="21" width="11.00390625" style="62" bestFit="1" customWidth="1"/>
    <col min="22" max="22" width="11.28125" style="62" bestFit="1" customWidth="1"/>
    <col min="23" max="23" width="10.00390625" style="62" bestFit="1" customWidth="1"/>
    <col min="24" max="24" width="11.00390625" style="62" bestFit="1" customWidth="1"/>
    <col min="25" max="27" width="9.140625" style="62" customWidth="1"/>
    <col min="28" max="28" width="12.8515625" style="62" customWidth="1"/>
    <col min="29" max="29" width="10.7109375" style="62" customWidth="1"/>
    <col min="30" max="16384" width="9.140625" style="62" customWidth="1"/>
  </cols>
  <sheetData>
    <row r="1" spans="1:11" ht="12.75" customHeight="1" hidden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8.75" hidden="1">
      <c r="A2" s="61"/>
      <c r="B2" s="63" t="s">
        <v>56</v>
      </c>
      <c r="C2" s="63"/>
      <c r="D2" s="63" t="s">
        <v>187</v>
      </c>
      <c r="E2" s="63"/>
      <c r="F2" s="63" t="s">
        <v>0</v>
      </c>
      <c r="G2" s="63"/>
      <c r="H2" s="63"/>
      <c r="I2" s="61"/>
      <c r="J2" s="61"/>
      <c r="K2" s="61"/>
    </row>
    <row r="3" spans="1:11" ht="18.75" hidden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.5" customHeight="1" hidden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18.75" hidden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8.75" hidden="1">
      <c r="A6" s="61"/>
      <c r="B6" s="64"/>
      <c r="C6" s="65" t="s">
        <v>1</v>
      </c>
      <c r="D6" s="65" t="s">
        <v>2</v>
      </c>
      <c r="E6" s="65"/>
      <c r="F6" s="65" t="s">
        <v>3</v>
      </c>
      <c r="G6" s="65" t="s">
        <v>4</v>
      </c>
      <c r="H6" s="65" t="s">
        <v>5</v>
      </c>
      <c r="I6" s="65" t="s">
        <v>6</v>
      </c>
      <c r="J6" s="65"/>
      <c r="K6" s="66"/>
    </row>
    <row r="7" spans="1:11" ht="18.75" hidden="1">
      <c r="A7" s="61"/>
      <c r="B7" s="64"/>
      <c r="C7" s="65" t="s">
        <v>7</v>
      </c>
      <c r="D7" s="65"/>
      <c r="E7" s="65"/>
      <c r="F7" s="65"/>
      <c r="G7" s="65" t="s">
        <v>8</v>
      </c>
      <c r="H7" s="65" t="s">
        <v>9</v>
      </c>
      <c r="I7" s="65" t="s">
        <v>10</v>
      </c>
      <c r="J7" s="65"/>
      <c r="K7" s="66"/>
    </row>
    <row r="8" spans="1:11" ht="18.75" hidden="1">
      <c r="A8" s="61"/>
      <c r="B8" s="64" t="s">
        <v>96</v>
      </c>
      <c r="C8" s="67">
        <v>48.28</v>
      </c>
      <c r="D8" s="67">
        <v>0</v>
      </c>
      <c r="E8" s="67"/>
      <c r="F8" s="68"/>
      <c r="G8" s="64"/>
      <c r="H8" s="67">
        <v>0</v>
      </c>
      <c r="I8" s="68">
        <v>48.28</v>
      </c>
      <c r="J8" s="64"/>
      <c r="K8" s="69"/>
    </row>
    <row r="9" spans="1:11" ht="18.75" hidden="1">
      <c r="A9" s="61"/>
      <c r="B9" s="64" t="s">
        <v>12</v>
      </c>
      <c r="C9" s="67">
        <v>4790.06</v>
      </c>
      <c r="D9" s="67">
        <v>3707.55</v>
      </c>
      <c r="E9" s="67"/>
      <c r="F9" s="68">
        <v>2795.32</v>
      </c>
      <c r="G9" s="64"/>
      <c r="H9" s="67">
        <v>2795.32</v>
      </c>
      <c r="I9" s="68">
        <v>5702.29</v>
      </c>
      <c r="J9" s="64"/>
      <c r="K9" s="69"/>
    </row>
    <row r="10" spans="1:11" ht="18.75" hidden="1">
      <c r="A10" s="61"/>
      <c r="B10" s="64" t="s">
        <v>13</v>
      </c>
      <c r="C10" s="64"/>
      <c r="D10" s="67">
        <f>SUM(D8:D9)</f>
        <v>3707.55</v>
      </c>
      <c r="E10" s="67"/>
      <c r="F10" s="64"/>
      <c r="G10" s="64"/>
      <c r="H10" s="67">
        <f>SUM(H8:H9)</f>
        <v>2795.32</v>
      </c>
      <c r="I10" s="64"/>
      <c r="J10" s="64"/>
      <c r="K10" s="69"/>
    </row>
    <row r="11" spans="1:11" ht="18.75" hidden="1">
      <c r="A11" s="61"/>
      <c r="B11" s="61" t="s">
        <v>14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ht="7.5" customHeight="1" hidden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8.25" customHeight="1" hidden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</row>
    <row r="14" spans="1:18" ht="18.75" hidden="1">
      <c r="A14" s="61"/>
      <c r="B14" s="70" t="s">
        <v>162</v>
      </c>
      <c r="C14" s="583" t="s">
        <v>180</v>
      </c>
      <c r="D14" s="584"/>
      <c r="E14" s="320"/>
      <c r="F14" s="65"/>
      <c r="G14" s="65"/>
      <c r="H14" s="65"/>
      <c r="I14" s="65" t="s">
        <v>16</v>
      </c>
      <c r="J14" s="69"/>
      <c r="K14" s="69"/>
      <c r="L14" s="72"/>
      <c r="M14" s="72"/>
      <c r="N14" s="72"/>
      <c r="O14" s="72"/>
      <c r="P14" s="72"/>
      <c r="Q14" s="72"/>
      <c r="R14" s="72"/>
    </row>
    <row r="15" spans="1:18" ht="14.25" customHeight="1" hidden="1">
      <c r="A15" s="61"/>
      <c r="B15" s="73"/>
      <c r="C15" s="585"/>
      <c r="D15" s="586"/>
      <c r="E15" s="321"/>
      <c r="F15" s="65"/>
      <c r="G15" s="65"/>
      <c r="H15" s="65" t="s">
        <v>181</v>
      </c>
      <c r="I15" s="65"/>
      <c r="J15" s="69"/>
      <c r="K15" s="69"/>
      <c r="L15" s="72"/>
      <c r="M15" s="72"/>
      <c r="N15" s="72"/>
      <c r="O15" s="72"/>
      <c r="P15" s="72"/>
      <c r="Q15" s="72"/>
      <c r="R15" s="72"/>
    </row>
    <row r="16" spans="1:18" ht="3.75" customHeight="1" hidden="1">
      <c r="A16" s="61"/>
      <c r="B16" s="75"/>
      <c r="C16" s="64"/>
      <c r="D16" s="64"/>
      <c r="E16" s="64"/>
      <c r="F16" s="64"/>
      <c r="G16" s="64"/>
      <c r="H16" s="64"/>
      <c r="I16" s="64"/>
      <c r="J16" s="69"/>
      <c r="K16" s="69"/>
      <c r="L16" s="72"/>
      <c r="M16" s="72"/>
      <c r="N16" s="72"/>
      <c r="O16" s="72"/>
      <c r="P16" s="72"/>
      <c r="Q16" s="72"/>
      <c r="R16" s="72"/>
    </row>
    <row r="17" spans="1:18" ht="13.5" customHeight="1" hidden="1">
      <c r="A17" s="61"/>
      <c r="B17" s="64"/>
      <c r="C17" s="64"/>
      <c r="D17" s="64"/>
      <c r="E17" s="64"/>
      <c r="F17" s="64"/>
      <c r="G17" s="64"/>
      <c r="H17" s="64"/>
      <c r="I17" s="64"/>
      <c r="J17" s="69"/>
      <c r="K17" s="69"/>
      <c r="L17" s="72"/>
      <c r="M17" s="72"/>
      <c r="N17" s="72"/>
      <c r="O17" s="72"/>
      <c r="P17" s="72"/>
      <c r="Q17" s="72"/>
      <c r="R17" s="72"/>
    </row>
    <row r="18" spans="1:18" ht="0.75" customHeight="1" hidden="1">
      <c r="A18" s="61"/>
      <c r="B18" s="64"/>
      <c r="C18" s="64"/>
      <c r="D18" s="64"/>
      <c r="E18" s="64"/>
      <c r="F18" s="64"/>
      <c r="G18" s="64"/>
      <c r="H18" s="64"/>
      <c r="I18" s="64"/>
      <c r="J18" s="69"/>
      <c r="K18" s="69"/>
      <c r="L18" s="72"/>
      <c r="M18" s="72"/>
      <c r="N18" s="72"/>
      <c r="O18" s="72"/>
      <c r="P18" s="72"/>
      <c r="Q18" s="72"/>
      <c r="R18" s="72"/>
    </row>
    <row r="19" spans="1:18" ht="14.25" customHeight="1" hidden="1" thickBot="1">
      <c r="A19" s="61"/>
      <c r="B19" s="64"/>
      <c r="C19" s="64"/>
      <c r="D19" s="64"/>
      <c r="E19" s="64"/>
      <c r="F19" s="64"/>
      <c r="G19" s="64"/>
      <c r="H19" s="64"/>
      <c r="I19" s="64"/>
      <c r="J19" s="69"/>
      <c r="K19" s="69"/>
      <c r="L19" s="72"/>
      <c r="M19" s="72"/>
      <c r="N19" s="72"/>
      <c r="O19" s="72"/>
      <c r="P19" s="72"/>
      <c r="Q19" s="72"/>
      <c r="R19" s="72"/>
    </row>
    <row r="20" spans="1:18" ht="0.75" customHeight="1" hidden="1">
      <c r="A20" s="61"/>
      <c r="B20" s="64"/>
      <c r="C20" s="64"/>
      <c r="D20" s="64"/>
      <c r="E20" s="64"/>
      <c r="F20" s="64"/>
      <c r="G20" s="64"/>
      <c r="H20" s="64"/>
      <c r="I20" s="64"/>
      <c r="J20" s="69"/>
      <c r="K20" s="69"/>
      <c r="L20" s="72"/>
      <c r="M20" s="72"/>
      <c r="N20" s="72"/>
      <c r="O20" s="72"/>
      <c r="P20" s="72"/>
      <c r="Q20" s="72"/>
      <c r="R20" s="72"/>
    </row>
    <row r="21" spans="1:18" ht="19.5" hidden="1" thickBot="1">
      <c r="A21" s="61"/>
      <c r="B21" s="64"/>
      <c r="C21" s="64"/>
      <c r="D21" s="64"/>
      <c r="E21" s="64"/>
      <c r="F21" s="64"/>
      <c r="G21" s="76" t="s">
        <v>130</v>
      </c>
      <c r="H21" s="77" t="s">
        <v>131</v>
      </c>
      <c r="I21" s="64"/>
      <c r="J21" s="69"/>
      <c r="K21" s="69"/>
      <c r="L21" s="72"/>
      <c r="M21" s="72"/>
      <c r="N21" s="72"/>
      <c r="O21" s="72"/>
      <c r="P21" s="72"/>
      <c r="Q21" s="72"/>
      <c r="R21" s="72"/>
    </row>
    <row r="22" spans="1:18" ht="18.75" hidden="1">
      <c r="A22" s="61"/>
      <c r="B22" s="78" t="s">
        <v>121</v>
      </c>
      <c r="C22" s="78"/>
      <c r="D22" s="78"/>
      <c r="E22" s="78"/>
      <c r="F22" s="67"/>
      <c r="G22" s="64">
        <v>347.8</v>
      </c>
      <c r="H22" s="64">
        <v>7.55</v>
      </c>
      <c r="I22" s="68">
        <f>G22*H22</f>
        <v>2625.89</v>
      </c>
      <c r="J22" s="69"/>
      <c r="K22" s="69"/>
      <c r="L22" s="72"/>
      <c r="M22" s="72"/>
      <c r="N22" s="72"/>
      <c r="O22" s="72"/>
      <c r="P22" s="72"/>
      <c r="Q22" s="72"/>
      <c r="R22" s="72"/>
    </row>
    <row r="23" spans="1:18" ht="18.75" hidden="1">
      <c r="A23" s="61"/>
      <c r="B23" s="78" t="s">
        <v>122</v>
      </c>
      <c r="C23" s="78"/>
      <c r="D23" s="78"/>
      <c r="E23" s="78"/>
      <c r="F23" s="64"/>
      <c r="G23" s="64"/>
      <c r="H23" s="64"/>
      <c r="I23" s="64"/>
      <c r="J23" s="69"/>
      <c r="K23" s="69"/>
      <c r="L23" s="72"/>
      <c r="M23" s="72"/>
      <c r="N23" s="72"/>
      <c r="O23" s="72"/>
      <c r="P23" s="72"/>
      <c r="Q23" s="72"/>
      <c r="R23" s="72"/>
    </row>
    <row r="24" spans="1:18" ht="2.25" customHeight="1" hidden="1">
      <c r="A24" s="61"/>
      <c r="B24" s="78" t="s">
        <v>123</v>
      </c>
      <c r="C24" s="78" t="s">
        <v>124</v>
      </c>
      <c r="D24" s="78"/>
      <c r="E24" s="78"/>
      <c r="F24" s="64"/>
      <c r="G24" s="64"/>
      <c r="H24" s="64"/>
      <c r="I24" s="64"/>
      <c r="J24" s="69"/>
      <c r="K24" s="69"/>
      <c r="L24" s="72"/>
      <c r="M24" s="72"/>
      <c r="N24" s="72"/>
      <c r="O24" s="72"/>
      <c r="P24" s="72"/>
      <c r="Q24" s="72"/>
      <c r="R24" s="72"/>
    </row>
    <row r="25" spans="1:18" ht="14.25" customHeight="1" hidden="1">
      <c r="A25" s="61"/>
      <c r="B25" s="78" t="s">
        <v>125</v>
      </c>
      <c r="C25" s="78"/>
      <c r="D25" s="78"/>
      <c r="E25" s="78"/>
      <c r="F25" s="64"/>
      <c r="G25" s="64"/>
      <c r="H25" s="64"/>
      <c r="I25" s="64"/>
      <c r="J25" s="69"/>
      <c r="K25" s="69"/>
      <c r="L25" s="72"/>
      <c r="M25" s="72"/>
      <c r="N25" s="72"/>
      <c r="O25" s="72"/>
      <c r="P25" s="72"/>
      <c r="Q25" s="72"/>
      <c r="R25" s="72"/>
    </row>
    <row r="26" spans="1:18" ht="18.75" hidden="1">
      <c r="A26" s="61"/>
      <c r="B26" s="64"/>
      <c r="C26" s="64"/>
      <c r="D26" s="64"/>
      <c r="E26" s="64"/>
      <c r="F26" s="64"/>
      <c r="G26" s="64"/>
      <c r="H26" s="64"/>
      <c r="I26" s="64"/>
      <c r="J26" s="69"/>
      <c r="K26" s="69"/>
      <c r="L26" s="72"/>
      <c r="M26" s="72"/>
      <c r="N26" s="72"/>
      <c r="O26" s="72"/>
      <c r="P26" s="72"/>
      <c r="Q26" s="72"/>
      <c r="R26" s="72"/>
    </row>
    <row r="27" spans="1:18" ht="0.75" customHeight="1" hidden="1">
      <c r="A27" s="61"/>
      <c r="B27" s="64"/>
      <c r="C27" s="64"/>
      <c r="D27" s="64"/>
      <c r="E27" s="64"/>
      <c r="F27" s="64"/>
      <c r="G27" s="64"/>
      <c r="H27" s="64"/>
      <c r="I27" s="64"/>
      <c r="J27" s="69"/>
      <c r="K27" s="69"/>
      <c r="L27" s="72"/>
      <c r="M27" s="72"/>
      <c r="N27" s="72"/>
      <c r="O27" s="72"/>
      <c r="P27" s="72"/>
      <c r="Q27" s="72"/>
      <c r="R27" s="72"/>
    </row>
    <row r="28" spans="1:18" ht="3.75" customHeight="1" hidden="1">
      <c r="A28" s="61"/>
      <c r="B28" s="64"/>
      <c r="C28" s="64"/>
      <c r="D28" s="64"/>
      <c r="E28" s="64"/>
      <c r="F28" s="64"/>
      <c r="G28" s="64"/>
      <c r="H28" s="64"/>
      <c r="I28" s="64"/>
      <c r="J28" s="69"/>
      <c r="K28" s="69"/>
      <c r="L28" s="72"/>
      <c r="M28" s="72"/>
      <c r="N28" s="72"/>
      <c r="O28" s="72"/>
      <c r="P28" s="72"/>
      <c r="Q28" s="72"/>
      <c r="R28" s="72"/>
    </row>
    <row r="29" spans="1:18" ht="18.75" hidden="1">
      <c r="A29" s="61"/>
      <c r="B29" s="64"/>
      <c r="C29" s="64"/>
      <c r="D29" s="64"/>
      <c r="E29" s="64"/>
      <c r="F29" s="64"/>
      <c r="G29" s="64"/>
      <c r="H29" s="64"/>
      <c r="I29" s="64"/>
      <c r="J29" s="69"/>
      <c r="K29" s="69"/>
      <c r="L29" s="72"/>
      <c r="M29" s="72"/>
      <c r="N29" s="72"/>
      <c r="O29" s="72"/>
      <c r="P29" s="72"/>
      <c r="Q29" s="72"/>
      <c r="R29" s="72"/>
    </row>
    <row r="30" spans="1:18" ht="0.75" customHeight="1" hidden="1">
      <c r="A30" s="61"/>
      <c r="B30" s="64"/>
      <c r="C30" s="64"/>
      <c r="D30" s="64"/>
      <c r="E30" s="64"/>
      <c r="F30" s="64"/>
      <c r="G30" s="64"/>
      <c r="H30" s="64"/>
      <c r="I30" s="64"/>
      <c r="J30" s="69"/>
      <c r="K30" s="69"/>
      <c r="L30" s="72"/>
      <c r="M30" s="72"/>
      <c r="N30" s="72"/>
      <c r="O30" s="72"/>
      <c r="P30" s="72"/>
      <c r="Q30" s="72"/>
      <c r="R30" s="72"/>
    </row>
    <row r="31" spans="1:18" ht="18.75" hidden="1">
      <c r="A31" s="61"/>
      <c r="B31" s="64"/>
      <c r="C31" s="64"/>
      <c r="D31" s="64"/>
      <c r="E31" s="64"/>
      <c r="F31" s="64"/>
      <c r="G31" s="64"/>
      <c r="H31" s="64"/>
      <c r="I31" s="64"/>
      <c r="J31" s="69"/>
      <c r="K31" s="69"/>
      <c r="L31" s="72"/>
      <c r="M31" s="72"/>
      <c r="N31" s="72"/>
      <c r="O31" s="72"/>
      <c r="P31" s="72"/>
      <c r="Q31" s="72"/>
      <c r="R31" s="72"/>
    </row>
    <row r="32" spans="1:18" ht="18.75" hidden="1">
      <c r="A32" s="61"/>
      <c r="B32" s="64"/>
      <c r="C32" s="64"/>
      <c r="D32" s="64"/>
      <c r="E32" s="64"/>
      <c r="F32" s="64"/>
      <c r="G32" s="64"/>
      <c r="H32" s="64"/>
      <c r="I32" s="64"/>
      <c r="J32" s="69"/>
      <c r="K32" s="69"/>
      <c r="L32" s="72"/>
      <c r="M32" s="72"/>
      <c r="N32" s="72"/>
      <c r="O32" s="72"/>
      <c r="P32" s="72"/>
      <c r="Q32" s="72"/>
      <c r="R32" s="72"/>
    </row>
    <row r="33" spans="1:18" ht="18.75" hidden="1">
      <c r="A33" s="61"/>
      <c r="B33" s="64"/>
      <c r="C33" s="64"/>
      <c r="D33" s="64"/>
      <c r="E33" s="64"/>
      <c r="F33" s="64"/>
      <c r="G33" s="65"/>
      <c r="H33" s="65"/>
      <c r="I33" s="79"/>
      <c r="J33" s="69"/>
      <c r="K33" s="69"/>
      <c r="L33" s="72"/>
      <c r="M33" s="72"/>
      <c r="N33" s="72"/>
      <c r="O33" s="72"/>
      <c r="P33" s="72"/>
      <c r="Q33" s="72"/>
      <c r="R33" s="72"/>
    </row>
    <row r="34" spans="1:18" ht="18.75" hidden="1">
      <c r="A34" s="61"/>
      <c r="B34" s="64"/>
      <c r="C34" s="64"/>
      <c r="D34" s="64"/>
      <c r="E34" s="64"/>
      <c r="F34" s="64"/>
      <c r="G34" s="64"/>
      <c r="H34" s="64" t="s">
        <v>24</v>
      </c>
      <c r="I34" s="80">
        <f>SUM(I17:I33)</f>
        <v>2625.89</v>
      </c>
      <c r="J34" s="69"/>
      <c r="K34" s="69"/>
      <c r="L34" s="72"/>
      <c r="M34" s="72"/>
      <c r="N34" s="72"/>
      <c r="O34" s="72"/>
      <c r="P34" s="72"/>
      <c r="Q34" s="72"/>
      <c r="R34" s="72"/>
    </row>
    <row r="35" spans="1:11" ht="15">
      <c r="A35" s="587" t="s">
        <v>199</v>
      </c>
      <c r="B35" s="587"/>
      <c r="C35" s="587"/>
      <c r="D35" s="587"/>
      <c r="E35" s="587"/>
      <c r="F35" s="587"/>
      <c r="G35" s="587"/>
      <c r="H35" s="587"/>
      <c r="I35" s="587"/>
      <c r="J35" s="587"/>
      <c r="K35" s="587"/>
    </row>
    <row r="36" spans="1:11" ht="15">
      <c r="A36" s="587"/>
      <c r="B36" s="587"/>
      <c r="C36" s="587"/>
      <c r="D36" s="587"/>
      <c r="E36" s="587"/>
      <c r="F36" s="587"/>
      <c r="G36" s="587"/>
      <c r="H36" s="587"/>
      <c r="I36" s="587"/>
      <c r="J36" s="587"/>
      <c r="K36" s="587"/>
    </row>
    <row r="37" spans="1:11" ht="18.75" hidden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</row>
    <row r="38" spans="1:11" ht="18.75" hidden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</row>
    <row r="39" spans="1:11" ht="18.75">
      <c r="A39" s="81"/>
      <c r="B39" s="82"/>
      <c r="C39" s="82"/>
      <c r="D39" s="82"/>
      <c r="E39" s="82"/>
      <c r="F39" s="82"/>
      <c r="G39" s="82"/>
      <c r="H39" s="81"/>
      <c r="I39" s="81"/>
      <c r="J39" s="61"/>
      <c r="K39" s="61"/>
    </row>
    <row r="40" spans="1:25" ht="18.75">
      <c r="A40" s="81"/>
      <c r="B40" s="83" t="s">
        <v>200</v>
      </c>
      <c r="C40" s="82"/>
      <c r="D40" s="82"/>
      <c r="E40" s="82"/>
      <c r="F40" s="82"/>
      <c r="G40" s="81"/>
      <c r="H40" s="82"/>
      <c r="I40" s="81"/>
      <c r="J40" s="61"/>
      <c r="K40" s="61"/>
      <c r="T40" s="303"/>
      <c r="U40" s="304"/>
      <c r="V40" s="304"/>
      <c r="W40" s="304"/>
      <c r="X40" s="304"/>
      <c r="Y40" s="304"/>
    </row>
    <row r="41" spans="1:25" ht="18.75">
      <c r="A41" s="81"/>
      <c r="B41" s="82" t="s">
        <v>201</v>
      </c>
      <c r="C41" s="81" t="s">
        <v>202</v>
      </c>
      <c r="D41" s="81"/>
      <c r="E41" s="81"/>
      <c r="F41" s="82"/>
      <c r="G41" s="81"/>
      <c r="H41" s="82"/>
      <c r="I41" s="81"/>
      <c r="J41" s="61"/>
      <c r="K41" s="61"/>
      <c r="T41" s="305"/>
      <c r="U41" s="306"/>
      <c r="V41" s="306"/>
      <c r="W41" s="306"/>
      <c r="X41" s="306"/>
      <c r="Y41" s="306"/>
    </row>
    <row r="42" spans="1:25" ht="18.75" customHeight="1">
      <c r="A42" s="81"/>
      <c r="B42" s="82" t="s">
        <v>203</v>
      </c>
      <c r="C42" s="84">
        <v>348.5</v>
      </c>
      <c r="D42" s="81" t="s">
        <v>204</v>
      </c>
      <c r="E42" s="81"/>
      <c r="F42" s="82"/>
      <c r="G42" s="81"/>
      <c r="H42" s="82"/>
      <c r="I42" s="81"/>
      <c r="J42" s="61"/>
      <c r="K42" s="61"/>
      <c r="T42" s="305"/>
      <c r="U42" s="192"/>
      <c r="V42" s="192"/>
      <c r="W42" s="192"/>
      <c r="X42" s="192"/>
      <c r="Y42" s="192"/>
    </row>
    <row r="43" spans="1:25" ht="18" customHeight="1">
      <c r="A43" s="81"/>
      <c r="B43" s="82" t="s">
        <v>205</v>
      </c>
      <c r="C43" s="85" t="s">
        <v>271</v>
      </c>
      <c r="D43" s="81" t="s">
        <v>288</v>
      </c>
      <c r="E43" s="81"/>
      <c r="F43" s="81"/>
      <c r="G43" s="82"/>
      <c r="H43" s="82"/>
      <c r="I43" s="81"/>
      <c r="J43" s="61"/>
      <c r="K43" s="61"/>
      <c r="T43" s="305"/>
      <c r="U43" s="192"/>
      <c r="V43" s="192"/>
      <c r="W43" s="192"/>
      <c r="X43" s="192"/>
      <c r="Y43" s="72"/>
    </row>
    <row r="44" spans="1:25" ht="69.75" customHeight="1">
      <c r="A44" s="81"/>
      <c r="B44" s="82"/>
      <c r="C44" s="85"/>
      <c r="D44" s="81"/>
      <c r="E44" s="81"/>
      <c r="F44" s="81"/>
      <c r="G44" s="82"/>
      <c r="H44" s="82"/>
      <c r="I44" s="81"/>
      <c r="J44" s="61"/>
      <c r="K44" s="61"/>
      <c r="T44" s="305"/>
      <c r="U44" s="192"/>
      <c r="V44" s="307"/>
      <c r="W44" s="307"/>
      <c r="X44" s="192"/>
      <c r="Y44" s="308"/>
    </row>
    <row r="45" spans="1:25" s="92" customFormat="1" ht="63" customHeight="1">
      <c r="A45" s="326"/>
      <c r="B45" s="87"/>
      <c r="C45" s="88"/>
      <c r="D45" s="326"/>
      <c r="E45" s="326"/>
      <c r="F45" s="326"/>
      <c r="G45" s="89" t="s">
        <v>208</v>
      </c>
      <c r="H45" s="90" t="s">
        <v>2</v>
      </c>
      <c r="I45" s="90" t="s">
        <v>3</v>
      </c>
      <c r="J45" s="91" t="s">
        <v>209</v>
      </c>
      <c r="K45" s="91" t="s">
        <v>210</v>
      </c>
      <c r="T45" s="305"/>
      <c r="U45" s="192"/>
      <c r="V45" s="192"/>
      <c r="W45" s="192"/>
      <c r="X45" s="192"/>
      <c r="Y45" s="72"/>
    </row>
    <row r="46" spans="1:25" ht="12" customHeight="1">
      <c r="A46" s="81"/>
      <c r="B46" s="82"/>
      <c r="C46" s="85"/>
      <c r="D46" s="81"/>
      <c r="E46" s="81"/>
      <c r="F46" s="81"/>
      <c r="G46" s="93" t="s">
        <v>43</v>
      </c>
      <c r="H46" s="93" t="s">
        <v>43</v>
      </c>
      <c r="I46" s="93" t="s">
        <v>43</v>
      </c>
      <c r="J46" s="64"/>
      <c r="K46" s="64"/>
      <c r="M46" s="255" t="s">
        <v>280</v>
      </c>
      <c r="N46" s="95" t="s">
        <v>281</v>
      </c>
      <c r="O46" s="95" t="s">
        <v>212</v>
      </c>
      <c r="P46" s="94" t="s">
        <v>211</v>
      </c>
      <c r="Q46" s="96" t="s">
        <v>249</v>
      </c>
      <c r="R46" s="96" t="s">
        <v>213</v>
      </c>
      <c r="T46" s="305"/>
      <c r="U46" s="192"/>
      <c r="V46" s="192"/>
      <c r="W46" s="192"/>
      <c r="X46" s="192"/>
      <c r="Y46" s="72"/>
    </row>
    <row r="47" spans="1:25" ht="33" customHeight="1">
      <c r="A47" s="81"/>
      <c r="B47" s="588" t="s">
        <v>214</v>
      </c>
      <c r="C47" s="588"/>
      <c r="D47" s="588"/>
      <c r="E47" s="588"/>
      <c r="F47" s="588"/>
      <c r="G47" s="97">
        <f>G49+G50</f>
        <v>12.58</v>
      </c>
      <c r="H47" s="98">
        <f>ROUND(G47*C42,2)</f>
        <v>4384.13</v>
      </c>
      <c r="I47" s="98">
        <f>O47+P47</f>
        <v>3645.53</v>
      </c>
      <c r="J47" s="99">
        <f>J49+J50</f>
        <v>2512.6850000000004</v>
      </c>
      <c r="K47" s="99">
        <f>K49+K50</f>
        <v>1132.8449999999998</v>
      </c>
      <c r="M47" s="338">
        <v>14544.840000000002</v>
      </c>
      <c r="N47" s="338">
        <v>15283.44</v>
      </c>
      <c r="O47" s="339">
        <v>3645.53</v>
      </c>
      <c r="P47" s="339">
        <v>0</v>
      </c>
      <c r="Q47" s="218"/>
      <c r="R47" s="339">
        <v>0</v>
      </c>
      <c r="S47" s="218">
        <v>0</v>
      </c>
      <c r="T47" s="305"/>
      <c r="U47" s="192"/>
      <c r="V47" s="192"/>
      <c r="W47" s="192"/>
      <c r="X47" s="192"/>
      <c r="Y47" s="72"/>
    </row>
    <row r="48" spans="1:25" ht="18" customHeight="1">
      <c r="A48" s="81"/>
      <c r="B48" s="589" t="s">
        <v>215</v>
      </c>
      <c r="C48" s="590"/>
      <c r="D48" s="590"/>
      <c r="E48" s="590"/>
      <c r="F48" s="591"/>
      <c r="G48" s="97"/>
      <c r="H48" s="99"/>
      <c r="I48" s="99"/>
      <c r="J48" s="64"/>
      <c r="K48" s="64"/>
      <c r="T48" s="305"/>
      <c r="U48" s="192"/>
      <c r="V48" s="192"/>
      <c r="W48" s="192"/>
      <c r="X48" s="192"/>
      <c r="Y48" s="72"/>
    </row>
    <row r="49" spans="1:25" ht="18" customHeight="1">
      <c r="A49" s="81"/>
      <c r="B49" s="592" t="s">
        <v>12</v>
      </c>
      <c r="C49" s="592"/>
      <c r="D49" s="592"/>
      <c r="E49" s="592"/>
      <c r="F49" s="592"/>
      <c r="G49" s="97">
        <f>G58</f>
        <v>7.21</v>
      </c>
      <c r="H49" s="99">
        <f>ROUND(G49*C42,2)</f>
        <v>2512.69</v>
      </c>
      <c r="I49" s="99">
        <f>H49</f>
        <v>2512.69</v>
      </c>
      <c r="J49" s="99">
        <f>H58</f>
        <v>2512.6850000000004</v>
      </c>
      <c r="K49" s="99">
        <f>I49-J49</f>
        <v>0.004999999999654392</v>
      </c>
      <c r="T49" s="305"/>
      <c r="U49" s="192"/>
      <c r="V49" s="192"/>
      <c r="W49" s="192"/>
      <c r="X49" s="192"/>
      <c r="Y49" s="72"/>
    </row>
    <row r="50" spans="1:25" ht="18" customHeight="1">
      <c r="A50" s="81"/>
      <c r="B50" s="592" t="s">
        <v>46</v>
      </c>
      <c r="C50" s="592"/>
      <c r="D50" s="592"/>
      <c r="E50" s="592"/>
      <c r="F50" s="592"/>
      <c r="G50" s="97">
        <v>5.37</v>
      </c>
      <c r="H50" s="99">
        <f>ROUND(G50*C42,2)</f>
        <v>1871.45</v>
      </c>
      <c r="I50" s="99">
        <f>I47-I49</f>
        <v>1132.8400000000001</v>
      </c>
      <c r="J50" s="99">
        <f>H65</f>
        <v>0</v>
      </c>
      <c r="K50" s="99">
        <f>I50-J50</f>
        <v>1132.8400000000001</v>
      </c>
      <c r="T50" s="305"/>
      <c r="U50" s="192"/>
      <c r="V50" s="192"/>
      <c r="W50" s="192"/>
      <c r="X50" s="192"/>
      <c r="Y50" s="72"/>
    </row>
    <row r="51" spans="1:25" ht="18.75">
      <c r="A51" s="81"/>
      <c r="B51" s="601"/>
      <c r="C51" s="601"/>
      <c r="D51" s="291"/>
      <c r="E51" s="61"/>
      <c r="F51" s="61"/>
      <c r="G51" s="61"/>
      <c r="H51" s="61"/>
      <c r="I51" s="61"/>
      <c r="J51" s="61"/>
      <c r="K51" s="164"/>
      <c r="T51" s="305"/>
      <c r="U51" s="192"/>
      <c r="V51" s="192"/>
      <c r="W51" s="192"/>
      <c r="X51" s="192"/>
      <c r="Y51" s="72"/>
    </row>
    <row r="52" spans="1:25" ht="18.75">
      <c r="A52" s="81"/>
      <c r="B52" s="61"/>
      <c r="C52" s="61"/>
      <c r="D52" s="61"/>
      <c r="E52" s="61"/>
      <c r="F52" s="61"/>
      <c r="G52" s="163" t="s">
        <v>243</v>
      </c>
      <c r="H52" s="163" t="s">
        <v>2</v>
      </c>
      <c r="I52" s="163" t="s">
        <v>3</v>
      </c>
      <c r="J52" s="163" t="s">
        <v>244</v>
      </c>
      <c r="K52" s="163" t="s">
        <v>245</v>
      </c>
      <c r="T52" s="305"/>
      <c r="U52" s="192"/>
      <c r="V52" s="192"/>
      <c r="W52" s="192"/>
      <c r="X52" s="192"/>
      <c r="Y52" s="72"/>
    </row>
    <row r="53" spans="1:25" ht="18" customHeight="1">
      <c r="A53" s="61"/>
      <c r="B53" s="577" t="s">
        <v>242</v>
      </c>
      <c r="C53" s="577"/>
      <c r="D53" s="577"/>
      <c r="E53" s="577"/>
      <c r="F53" s="593"/>
      <c r="G53" s="107">
        <f>'02 15 г'!J53</f>
        <v>1286.95</v>
      </c>
      <c r="H53" s="107">
        <f>Q47</f>
        <v>0</v>
      </c>
      <c r="I53" s="107">
        <f>R47</f>
        <v>0</v>
      </c>
      <c r="J53" s="107">
        <f>H53+G53-I53</f>
        <v>1286.95</v>
      </c>
      <c r="K53" s="107">
        <v>0</v>
      </c>
      <c r="T53" s="309"/>
      <c r="U53" s="310"/>
      <c r="V53" s="310"/>
      <c r="W53" s="310"/>
      <c r="X53" s="310"/>
      <c r="Y53" s="310"/>
    </row>
    <row r="54" spans="1:11" ht="18" customHeight="1">
      <c r="A54" s="61"/>
      <c r="B54" s="602" t="s">
        <v>289</v>
      </c>
      <c r="C54" s="602"/>
      <c r="D54" s="330">
        <v>5159.72</v>
      </c>
      <c r="F54" s="81"/>
      <c r="G54" s="82"/>
      <c r="H54" s="82"/>
      <c r="I54" s="81"/>
      <c r="J54" s="61"/>
      <c r="K54" s="61"/>
    </row>
    <row r="55" spans="1:11" ht="18.75">
      <c r="A55" s="81"/>
      <c r="B55" s="104"/>
      <c r="C55" s="105"/>
      <c r="D55" s="106"/>
      <c r="E55" s="106"/>
      <c r="F55" s="106"/>
      <c r="G55" s="107" t="s">
        <v>208</v>
      </c>
      <c r="H55" s="107" t="s">
        <v>217</v>
      </c>
      <c r="I55" s="81"/>
      <c r="J55" s="61"/>
      <c r="K55" s="61"/>
    </row>
    <row r="56" spans="1:9" s="114" customFormat="1" ht="11.25" customHeight="1">
      <c r="A56" s="108"/>
      <c r="B56" s="109"/>
      <c r="C56" s="110"/>
      <c r="D56" s="111"/>
      <c r="E56" s="111"/>
      <c r="F56" s="111"/>
      <c r="G56" s="112" t="s">
        <v>43</v>
      </c>
      <c r="H56" s="112" t="s">
        <v>43</v>
      </c>
      <c r="I56" s="113"/>
    </row>
    <row r="57" spans="1:20" ht="47.25" customHeight="1">
      <c r="A57" s="115" t="s">
        <v>218</v>
      </c>
      <c r="B57" s="594" t="s">
        <v>241</v>
      </c>
      <c r="C57" s="595"/>
      <c r="D57" s="595"/>
      <c r="E57" s="595"/>
      <c r="F57" s="595"/>
      <c r="G57" s="116"/>
      <c r="H57" s="117">
        <f>H58+H65</f>
        <v>2512.6850000000004</v>
      </c>
      <c r="I57" s="81"/>
      <c r="J57" s="61"/>
      <c r="K57" s="61"/>
      <c r="T57" s="288"/>
    </row>
    <row r="58" spans="1:11" ht="33.75" customHeight="1">
      <c r="A58" s="118" t="s">
        <v>220</v>
      </c>
      <c r="B58" s="558" t="s">
        <v>221</v>
      </c>
      <c r="C58" s="559"/>
      <c r="D58" s="559"/>
      <c r="E58" s="559"/>
      <c r="F58" s="560"/>
      <c r="G58" s="325">
        <f>G59+G60+G62+G64</f>
        <v>7.21</v>
      </c>
      <c r="H58" s="324">
        <f>H59+H60+H62+H64</f>
        <v>2512.6850000000004</v>
      </c>
      <c r="I58" s="81"/>
      <c r="J58" s="61"/>
      <c r="K58" s="121"/>
    </row>
    <row r="59" spans="1:11" ht="42.75" customHeight="1">
      <c r="A59" s="322" t="s">
        <v>222</v>
      </c>
      <c r="B59" s="580" t="s">
        <v>223</v>
      </c>
      <c r="C59" s="581"/>
      <c r="D59" s="581"/>
      <c r="E59" s="581"/>
      <c r="F59" s="582"/>
      <c r="G59" s="323">
        <v>1.34</v>
      </c>
      <c r="H59" s="324">
        <f>ROUND(G59*C42,2)</f>
        <v>466.99</v>
      </c>
      <c r="I59" s="81"/>
      <c r="J59" s="61"/>
      <c r="K59" s="121"/>
    </row>
    <row r="60" spans="1:11" ht="15" customHeight="1">
      <c r="A60" s="570" t="s">
        <v>224</v>
      </c>
      <c r="B60" s="571" t="s">
        <v>225</v>
      </c>
      <c r="C60" s="572"/>
      <c r="D60" s="572"/>
      <c r="E60" s="572"/>
      <c r="F60" s="573"/>
      <c r="G60" s="568">
        <v>2.02</v>
      </c>
      <c r="H60" s="569">
        <f>ROUND(G60*C42,2)</f>
        <v>703.97</v>
      </c>
      <c r="I60" s="81"/>
      <c r="J60" s="61"/>
      <c r="K60" s="61"/>
    </row>
    <row r="61" spans="1:11" ht="39.75" customHeight="1">
      <c r="A61" s="570"/>
      <c r="B61" s="574"/>
      <c r="C61" s="575"/>
      <c r="D61" s="575"/>
      <c r="E61" s="575"/>
      <c r="F61" s="576"/>
      <c r="G61" s="568"/>
      <c r="H61" s="569"/>
      <c r="I61" s="81"/>
      <c r="J61" s="61"/>
      <c r="K61" s="61"/>
    </row>
    <row r="62" spans="1:11" ht="21" customHeight="1">
      <c r="A62" s="570" t="s">
        <v>226</v>
      </c>
      <c r="B62" s="571" t="s">
        <v>227</v>
      </c>
      <c r="C62" s="572"/>
      <c r="D62" s="572"/>
      <c r="E62" s="572"/>
      <c r="F62" s="573"/>
      <c r="G62" s="568">
        <v>1.31</v>
      </c>
      <c r="H62" s="569">
        <f>G62*C42</f>
        <v>456.535</v>
      </c>
      <c r="I62" s="81"/>
      <c r="J62" s="61"/>
      <c r="K62" s="61"/>
    </row>
    <row r="63" spans="1:11" ht="15" customHeight="1">
      <c r="A63" s="570"/>
      <c r="B63" s="574"/>
      <c r="C63" s="575"/>
      <c r="D63" s="575"/>
      <c r="E63" s="575"/>
      <c r="F63" s="576"/>
      <c r="G63" s="568"/>
      <c r="H63" s="569"/>
      <c r="I63" s="81"/>
      <c r="J63" s="61"/>
      <c r="K63" s="61"/>
    </row>
    <row r="64" spans="1:12" ht="18.75" customHeight="1">
      <c r="A64" s="322" t="s">
        <v>228</v>
      </c>
      <c r="B64" s="555" t="s">
        <v>229</v>
      </c>
      <c r="C64" s="556"/>
      <c r="D64" s="556"/>
      <c r="E64" s="556"/>
      <c r="F64" s="557"/>
      <c r="G64" s="107">
        <v>2.54</v>
      </c>
      <c r="H64" s="127">
        <f>ROUND(G64*C42,2)</f>
        <v>885.19</v>
      </c>
      <c r="I64" s="81"/>
      <c r="J64" s="61"/>
      <c r="K64" s="61"/>
      <c r="L64" s="128"/>
    </row>
    <row r="65" spans="1:12" ht="18.75" customHeight="1">
      <c r="A65" s="129" t="s">
        <v>230</v>
      </c>
      <c r="B65" s="558" t="s">
        <v>231</v>
      </c>
      <c r="C65" s="559"/>
      <c r="D65" s="559"/>
      <c r="E65" s="559"/>
      <c r="F65" s="560"/>
      <c r="G65" s="98"/>
      <c r="H65" s="98">
        <f>H67+H68</f>
        <v>0</v>
      </c>
      <c r="I65" s="81"/>
      <c r="J65" s="61"/>
      <c r="K65" s="61"/>
      <c r="L65" s="128"/>
    </row>
    <row r="66" spans="1:11" ht="32.25" customHeight="1">
      <c r="A66" s="130"/>
      <c r="B66" s="561" t="s">
        <v>247</v>
      </c>
      <c r="C66" s="562"/>
      <c r="D66" s="562"/>
      <c r="E66" s="562"/>
      <c r="F66" s="563"/>
      <c r="G66" s="132"/>
      <c r="H66" s="133"/>
      <c r="I66" s="81"/>
      <c r="J66" s="61"/>
      <c r="K66" s="61"/>
    </row>
    <row r="67" spans="1:11" ht="18.75">
      <c r="A67" s="130"/>
      <c r="B67" s="564" t="s">
        <v>240</v>
      </c>
      <c r="C67" s="565"/>
      <c r="D67" s="565"/>
      <c r="E67" s="565"/>
      <c r="F67" s="566"/>
      <c r="G67" s="134"/>
      <c r="H67" s="135">
        <v>0</v>
      </c>
      <c r="I67" s="81"/>
      <c r="J67" s="61"/>
      <c r="K67" s="61"/>
    </row>
    <row r="68" spans="1:11" ht="18.75" customHeight="1">
      <c r="A68" s="130"/>
      <c r="B68" s="564" t="s">
        <v>240</v>
      </c>
      <c r="C68" s="565"/>
      <c r="D68" s="565"/>
      <c r="E68" s="565"/>
      <c r="F68" s="566"/>
      <c r="G68" s="127"/>
      <c r="H68" s="136"/>
      <c r="I68" s="81"/>
      <c r="J68" s="61"/>
      <c r="K68" s="61"/>
    </row>
    <row r="69" spans="1:11" ht="18.75">
      <c r="A69" s="130"/>
      <c r="B69" s="137"/>
      <c r="C69" s="138"/>
      <c r="D69" s="138"/>
      <c r="E69" s="138"/>
      <c r="F69" s="138"/>
      <c r="G69" s="103"/>
      <c r="H69" s="103"/>
      <c r="I69" s="81"/>
      <c r="J69" s="61"/>
      <c r="K69" s="61"/>
    </row>
    <row r="70" spans="1:11" ht="18.75">
      <c r="A70" s="130"/>
      <c r="B70" s="137"/>
      <c r="C70" s="138"/>
      <c r="D70" s="138"/>
      <c r="E70" s="138"/>
      <c r="F70" s="138"/>
      <c r="G70" s="139"/>
      <c r="H70" s="81"/>
      <c r="I70" s="81"/>
      <c r="J70" s="61"/>
      <c r="K70" s="61"/>
    </row>
    <row r="71" spans="1:11" ht="18.75">
      <c r="A71" s="130"/>
      <c r="K71" s="61"/>
    </row>
    <row r="72" spans="1:12" ht="18.75">
      <c r="A72" s="130"/>
      <c r="K72" s="61"/>
      <c r="L72" s="62">
        <v>4513</v>
      </c>
    </row>
    <row r="73" spans="1:15" s="72" customFormat="1" ht="18.75">
      <c r="A73" s="130"/>
      <c r="K73" s="69"/>
      <c r="L73" s="142" t="s">
        <v>236</v>
      </c>
      <c r="M73" s="142" t="s">
        <v>237</v>
      </c>
      <c r="N73" s="142"/>
      <c r="O73" s="142"/>
    </row>
    <row r="74" spans="1:15" s="72" customFormat="1" ht="18.75">
      <c r="A74" s="130"/>
      <c r="K74" s="69"/>
      <c r="L74" s="143">
        <f>G80</f>
        <v>16014.133999999991</v>
      </c>
      <c r="M74" s="143">
        <f>I80</f>
        <v>21221.629999999997</v>
      </c>
      <c r="N74" s="143"/>
      <c r="O74" s="143"/>
    </row>
    <row r="75" spans="1:11" ht="18.75">
      <c r="A75" s="82"/>
      <c r="B75" s="546"/>
      <c r="C75" s="547"/>
      <c r="D75" s="547"/>
      <c r="E75" s="547"/>
      <c r="F75" s="547"/>
      <c r="G75" s="145"/>
      <c r="H75" s="130"/>
      <c r="I75" s="81"/>
      <c r="J75" s="61"/>
      <c r="K75" s="61"/>
    </row>
    <row r="76" spans="1:11" ht="18.75">
      <c r="A76" s="81"/>
      <c r="B76" s="81"/>
      <c r="C76" s="81"/>
      <c r="D76" s="81"/>
      <c r="E76" s="81"/>
      <c r="F76" s="81"/>
      <c r="G76" s="84"/>
      <c r="H76" s="103"/>
      <c r="I76" s="81"/>
      <c r="J76" s="61"/>
      <c r="K76" s="61"/>
    </row>
    <row r="77" spans="1:18" ht="18.75">
      <c r="A77" s="81"/>
      <c r="B77" s="140"/>
      <c r="C77" s="141"/>
      <c r="D77" s="141"/>
      <c r="E77" s="141"/>
      <c r="F77" s="141"/>
      <c r="G77" s="567" t="s">
        <v>46</v>
      </c>
      <c r="H77" s="552"/>
      <c r="I77" s="551" t="s">
        <v>216</v>
      </c>
      <c r="J77" s="552"/>
      <c r="K77" s="61"/>
      <c r="M77" s="596"/>
      <c r="N77" s="596"/>
      <c r="O77" s="596"/>
      <c r="P77" s="597"/>
      <c r="Q77" s="597"/>
      <c r="R77" s="597"/>
    </row>
    <row r="78" spans="1:18" ht="18.75">
      <c r="A78" s="81"/>
      <c r="B78" s="140"/>
      <c r="C78" s="141"/>
      <c r="D78" s="141"/>
      <c r="E78" s="141"/>
      <c r="F78" s="141"/>
      <c r="G78" s="553" t="s">
        <v>43</v>
      </c>
      <c r="H78" s="554"/>
      <c r="I78" s="553" t="s">
        <v>43</v>
      </c>
      <c r="J78" s="554"/>
      <c r="K78" s="61"/>
      <c r="L78" s="172" t="s">
        <v>283</v>
      </c>
      <c r="M78" s="188"/>
      <c r="N78" s="188"/>
      <c r="O78" s="188"/>
      <c r="P78" s="189"/>
      <c r="Q78" s="188"/>
      <c r="R78" s="190"/>
    </row>
    <row r="79" spans="1:18" ht="18.75">
      <c r="A79" s="81"/>
      <c r="B79" s="598" t="s">
        <v>284</v>
      </c>
      <c r="C79" s="599"/>
      <c r="D79" s="599"/>
      <c r="E79" s="599"/>
      <c r="F79" s="600"/>
      <c r="G79" s="543">
        <f>'02 15 г'!G80:H80</f>
        <v>14881.288999999993</v>
      </c>
      <c r="H79" s="544"/>
      <c r="I79" s="543">
        <f>'02 15 г'!I80:J80</f>
        <v>16061.909999999998</v>
      </c>
      <c r="J79" s="544"/>
      <c r="K79" s="61"/>
      <c r="L79" s="128">
        <f>G87+H47-I47-I87</f>
        <v>0</v>
      </c>
      <c r="M79" s="191"/>
      <c r="N79" s="191"/>
      <c r="O79" s="191"/>
      <c r="P79" s="192"/>
      <c r="Q79" s="192"/>
      <c r="R79" s="192"/>
    </row>
    <row r="80" spans="1:18" ht="18.75">
      <c r="A80" s="81"/>
      <c r="B80" s="598" t="s">
        <v>285</v>
      </c>
      <c r="C80" s="599"/>
      <c r="D80" s="599"/>
      <c r="E80" s="599"/>
      <c r="F80" s="600"/>
      <c r="G80" s="543">
        <f>G79+I47-H57+D51</f>
        <v>16014.133999999991</v>
      </c>
      <c r="H80" s="544"/>
      <c r="I80" s="545">
        <f>I79+I53+D54</f>
        <v>21221.629999999997</v>
      </c>
      <c r="J80" s="544"/>
      <c r="K80" s="61"/>
      <c r="M80" s="191"/>
      <c r="N80" s="191"/>
      <c r="O80" s="191"/>
      <c r="P80" s="192"/>
      <c r="Q80" s="192"/>
      <c r="R80" s="192"/>
    </row>
    <row r="81" spans="1:18" ht="18.75">
      <c r="A81" s="81"/>
      <c r="B81" s="61"/>
      <c r="C81" s="61"/>
      <c r="D81" s="61"/>
      <c r="E81" s="61"/>
      <c r="F81" s="61"/>
      <c r="G81" s="81"/>
      <c r="H81" s="81"/>
      <c r="I81" s="81"/>
      <c r="J81" s="61"/>
      <c r="K81" s="61"/>
      <c r="M81" s="191"/>
      <c r="N81" s="191"/>
      <c r="O81" s="191"/>
      <c r="P81" s="192"/>
      <c r="Q81" s="192"/>
      <c r="R81" s="192"/>
    </row>
    <row r="82" spans="1:18" ht="18" customHeight="1">
      <c r="A82" s="61"/>
      <c r="B82" s="61"/>
      <c r="C82" s="61"/>
      <c r="D82" s="61"/>
      <c r="E82" s="61"/>
      <c r="F82" s="61"/>
      <c r="G82" s="553" t="s">
        <v>278</v>
      </c>
      <c r="H82" s="554"/>
      <c r="I82" s="553" t="s">
        <v>279</v>
      </c>
      <c r="J82" s="554"/>
      <c r="K82" s="61"/>
      <c r="L82" s="128"/>
      <c r="M82" s="191"/>
      <c r="N82" s="191"/>
      <c r="O82" s="191"/>
      <c r="P82" s="192"/>
      <c r="Q82" s="192"/>
      <c r="R82" s="192"/>
    </row>
    <row r="83" spans="1:18" ht="18.75" hidden="1">
      <c r="A83" s="81"/>
      <c r="B83" s="61"/>
      <c r="C83" s="61"/>
      <c r="D83" s="61"/>
      <c r="E83" s="61"/>
      <c r="F83" s="61"/>
      <c r="G83" s="81"/>
      <c r="H83" s="81"/>
      <c r="I83" s="81"/>
      <c r="J83" s="61"/>
      <c r="K83" s="61"/>
      <c r="M83" s="186" t="s">
        <v>183</v>
      </c>
      <c r="N83" s="186"/>
      <c r="O83" s="186"/>
      <c r="P83" s="187">
        <v>407.15</v>
      </c>
      <c r="Q83" s="187">
        <v>391.95</v>
      </c>
      <c r="R83" s="187">
        <v>535.55</v>
      </c>
    </row>
    <row r="84" spans="1:18" ht="18.75" hidden="1">
      <c r="A84" s="81"/>
      <c r="B84" s="61"/>
      <c r="C84" s="61"/>
      <c r="D84" s="61"/>
      <c r="E84" s="61"/>
      <c r="F84" s="61"/>
      <c r="G84" s="81"/>
      <c r="H84" s="81"/>
      <c r="I84" s="81"/>
      <c r="J84" s="61"/>
      <c r="K84" s="61"/>
      <c r="M84" s="151" t="s">
        <v>186</v>
      </c>
      <c r="N84" s="151"/>
      <c r="O84" s="151"/>
      <c r="P84" s="152">
        <v>535.55</v>
      </c>
      <c r="Q84" s="152">
        <v>391.95</v>
      </c>
      <c r="R84" s="152">
        <v>663.91</v>
      </c>
    </row>
    <row r="85" spans="1:18" ht="18.75" hidden="1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M85" s="153" t="s">
        <v>189</v>
      </c>
      <c r="N85" s="153"/>
      <c r="O85" s="153"/>
      <c r="P85" s="152">
        <f>R84</f>
        <v>663.91</v>
      </c>
      <c r="Q85" s="154">
        <v>391.95</v>
      </c>
      <c r="R85" s="152" t="e">
        <f>P85+Q85-#REF!</f>
        <v>#REF!</v>
      </c>
    </row>
    <row r="86" spans="1:11" ht="18.75" hidden="1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</row>
    <row r="87" spans="1:11" ht="18.75">
      <c r="A87" s="61"/>
      <c r="B87" s="540" t="s">
        <v>282</v>
      </c>
      <c r="C87" s="541"/>
      <c r="D87" s="541"/>
      <c r="E87" s="541"/>
      <c r="F87" s="542"/>
      <c r="G87" s="543">
        <f>M47</f>
        <v>14544.840000000002</v>
      </c>
      <c r="H87" s="544"/>
      <c r="I87" s="545">
        <f>N47</f>
        <v>15283.44</v>
      </c>
      <c r="J87" s="544"/>
      <c r="K87" s="61"/>
    </row>
    <row r="88" spans="1:11" ht="18.75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</row>
    <row r="89" spans="1:11" ht="18.75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</row>
    <row r="90" spans="1:8" s="61" customFormat="1" ht="18.75">
      <c r="A90" s="61" t="s">
        <v>55</v>
      </c>
      <c r="H90" s="61" t="s">
        <v>54</v>
      </c>
    </row>
  </sheetData>
  <sheetProtection formatCells="0" formatColumns="0" formatRows="0" insertColumns="0" insertRows="0" insertHyperlinks="0" deleteColumns="0" deleteRows="0" sort="0" autoFilter="0" pivotTables="0"/>
  <mergeCells count="42">
    <mergeCell ref="B80:F80"/>
    <mergeCell ref="G80:H80"/>
    <mergeCell ref="I80:J80"/>
    <mergeCell ref="G82:H82"/>
    <mergeCell ref="I82:J82"/>
    <mergeCell ref="B87:F87"/>
    <mergeCell ref="G87:H87"/>
    <mergeCell ref="I87:J87"/>
    <mergeCell ref="G77:H77"/>
    <mergeCell ref="I77:J77"/>
    <mergeCell ref="M77:R77"/>
    <mergeCell ref="G78:H78"/>
    <mergeCell ref="I78:J78"/>
    <mergeCell ref="B79:F79"/>
    <mergeCell ref="G79:H79"/>
    <mergeCell ref="I79:J79"/>
    <mergeCell ref="B64:F64"/>
    <mergeCell ref="B65:F65"/>
    <mergeCell ref="B66:F66"/>
    <mergeCell ref="B67:F67"/>
    <mergeCell ref="B68:F68"/>
    <mergeCell ref="B75:F75"/>
    <mergeCell ref="A60:A61"/>
    <mergeCell ref="B60:F61"/>
    <mergeCell ref="G60:G61"/>
    <mergeCell ref="H60:H61"/>
    <mergeCell ref="A62:A63"/>
    <mergeCell ref="B62:F63"/>
    <mergeCell ref="G62:G63"/>
    <mergeCell ref="H62:H63"/>
    <mergeCell ref="B51:C51"/>
    <mergeCell ref="B53:F53"/>
    <mergeCell ref="B54:C54"/>
    <mergeCell ref="B57:F57"/>
    <mergeCell ref="B58:F58"/>
    <mergeCell ref="B59:F59"/>
    <mergeCell ref="C14:D15"/>
    <mergeCell ref="A35:K36"/>
    <mergeCell ref="B47:F47"/>
    <mergeCell ref="B48:F48"/>
    <mergeCell ref="B49:F49"/>
    <mergeCell ref="B50:F50"/>
  </mergeCells>
  <conditionalFormatting sqref="M47">
    <cfRule type="cellIs" priority="15" dxfId="87" operator="equal" stopIfTrue="1">
      <formula>0</formula>
    </cfRule>
  </conditionalFormatting>
  <conditionalFormatting sqref="M47">
    <cfRule type="cellIs" priority="14" dxfId="88" operator="equal" stopIfTrue="1">
      <formula>0</formula>
    </cfRule>
  </conditionalFormatting>
  <conditionalFormatting sqref="M47:N47">
    <cfRule type="cellIs" priority="13" dxfId="89" operator="equal" stopIfTrue="1">
      <formula>0</formula>
    </cfRule>
  </conditionalFormatting>
  <conditionalFormatting sqref="N47">
    <cfRule type="cellIs" priority="10" dxfId="90" operator="equal" stopIfTrue="1">
      <formula>0</formula>
    </cfRule>
    <cfRule type="cellIs" priority="11" dxfId="87" operator="equal" stopIfTrue="1">
      <formula>326166</formula>
    </cfRule>
    <cfRule type="cellIs" priority="12" dxfId="5" operator="equal" stopIfTrue="1">
      <formula>0</formula>
    </cfRule>
  </conditionalFormatting>
  <conditionalFormatting sqref="M47:N47">
    <cfRule type="cellIs" priority="8" dxfId="91" operator="equal" stopIfTrue="1">
      <formula>0</formula>
    </cfRule>
    <cfRule type="cellIs" priority="9" dxfId="8" operator="equal" stopIfTrue="1">
      <formula>0</formula>
    </cfRule>
  </conditionalFormatting>
  <conditionalFormatting sqref="M47:N47">
    <cfRule type="cellIs" priority="5" dxfId="7" operator="equal" stopIfTrue="1">
      <formula>0</formula>
    </cfRule>
    <cfRule type="cellIs" priority="6" dxfId="6" operator="equal" stopIfTrue="1">
      <formula>0</formula>
    </cfRule>
    <cfRule type="cellIs" priority="7" dxfId="5" operator="equal" stopIfTrue="1">
      <formula>0</formula>
    </cfRule>
  </conditionalFormatting>
  <conditionalFormatting sqref="M47:P47 R47">
    <cfRule type="cellIs" priority="4" dxfId="92" operator="greaterThan" stopIfTrue="1">
      <formula>0</formula>
    </cfRule>
  </conditionalFormatting>
  <conditionalFormatting sqref="M47:N47">
    <cfRule type="cellIs" priority="3" dxfId="3" operator="greaterThan" stopIfTrue="1">
      <formula>0</formula>
    </cfRule>
  </conditionalFormatting>
  <conditionalFormatting sqref="O47:P47">
    <cfRule type="cellIs" priority="2" dxfId="17" operator="greaterThan" stopIfTrue="1">
      <formula>0</formula>
    </cfRule>
  </conditionalFormatting>
  <conditionalFormatting sqref="R47">
    <cfRule type="cellIs" priority="1" dxfId="92" operator="greaterThan" stopIfTrue="1">
      <formula>0</formula>
    </cfRule>
  </conditionalFormatting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71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E53BE9"/>
  </sheetPr>
  <dimension ref="A1:Y90"/>
  <sheetViews>
    <sheetView view="pageBreakPreview" zoomScale="80" zoomScaleSheetLayoutView="80" zoomScalePageLayoutView="0" workbookViewId="0" topLeftCell="A48">
      <selection activeCell="J50" sqref="J50"/>
    </sheetView>
  </sheetViews>
  <sheetFormatPr defaultColWidth="9.140625" defaultRowHeight="15" outlineLevelCol="1"/>
  <cols>
    <col min="1" max="1" width="9.00390625" style="155" customWidth="1"/>
    <col min="2" max="2" width="12.140625" style="62" customWidth="1"/>
    <col min="3" max="3" width="11.140625" style="62" customWidth="1"/>
    <col min="4" max="4" width="12.8515625" style="62" customWidth="1"/>
    <col min="5" max="5" width="10.28125" style="62" customWidth="1"/>
    <col min="6" max="6" width="6.28125" style="62" customWidth="1"/>
    <col min="7" max="8" width="13.28125" style="62" customWidth="1"/>
    <col min="9" max="9" width="12.57421875" style="62" customWidth="1"/>
    <col min="10" max="10" width="14.00390625" style="62" customWidth="1"/>
    <col min="11" max="11" width="18.421875" style="62" customWidth="1"/>
    <col min="12" max="12" width="13.421875" style="62" hidden="1" customWidth="1" outlineLevel="1"/>
    <col min="13" max="15" width="9.7109375" style="62" hidden="1" customWidth="1" outlineLevel="1"/>
    <col min="16" max="16" width="10.00390625" style="62" hidden="1" customWidth="1" outlineLevel="1"/>
    <col min="17" max="17" width="10.57421875" style="62" hidden="1" customWidth="1" outlineLevel="1"/>
    <col min="18" max="18" width="10.00390625" style="62" hidden="1" customWidth="1" outlineLevel="1"/>
    <col min="19" max="19" width="9.140625" style="62" customWidth="1" collapsed="1"/>
    <col min="20" max="20" width="9.140625" style="62" customWidth="1"/>
    <col min="21" max="21" width="11.00390625" style="62" bestFit="1" customWidth="1"/>
    <col min="22" max="22" width="11.28125" style="62" bestFit="1" customWidth="1"/>
    <col min="23" max="23" width="10.00390625" style="62" bestFit="1" customWidth="1"/>
    <col min="24" max="24" width="11.00390625" style="62" bestFit="1" customWidth="1"/>
    <col min="25" max="27" width="9.140625" style="62" customWidth="1"/>
    <col min="28" max="28" width="12.8515625" style="62" customWidth="1"/>
    <col min="29" max="29" width="10.7109375" style="62" customWidth="1"/>
    <col min="30" max="16384" width="9.140625" style="62" customWidth="1"/>
  </cols>
  <sheetData>
    <row r="1" spans="1:11" ht="12.75" customHeight="1" hidden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8.75" hidden="1">
      <c r="A2" s="61"/>
      <c r="B2" s="63" t="s">
        <v>56</v>
      </c>
      <c r="C2" s="63"/>
      <c r="D2" s="63" t="s">
        <v>187</v>
      </c>
      <c r="E2" s="63"/>
      <c r="F2" s="63" t="s">
        <v>0</v>
      </c>
      <c r="G2" s="63"/>
      <c r="H2" s="63"/>
      <c r="I2" s="61"/>
      <c r="J2" s="61"/>
      <c r="K2" s="61"/>
    </row>
    <row r="3" spans="1:11" ht="18.75" hidden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.5" customHeight="1" hidden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18.75" hidden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8.75" hidden="1">
      <c r="A6" s="61"/>
      <c r="B6" s="64"/>
      <c r="C6" s="65" t="s">
        <v>1</v>
      </c>
      <c r="D6" s="65" t="s">
        <v>2</v>
      </c>
      <c r="E6" s="65"/>
      <c r="F6" s="65" t="s">
        <v>3</v>
      </c>
      <c r="G6" s="65" t="s">
        <v>4</v>
      </c>
      <c r="H6" s="65" t="s">
        <v>5</v>
      </c>
      <c r="I6" s="65" t="s">
        <v>6</v>
      </c>
      <c r="J6" s="65"/>
      <c r="K6" s="66"/>
    </row>
    <row r="7" spans="1:11" ht="18.75" hidden="1">
      <c r="A7" s="61"/>
      <c r="B7" s="64"/>
      <c r="C7" s="65" t="s">
        <v>7</v>
      </c>
      <c r="D7" s="65"/>
      <c r="E7" s="65"/>
      <c r="F7" s="65"/>
      <c r="G7" s="65" t="s">
        <v>8</v>
      </c>
      <c r="H7" s="65" t="s">
        <v>9</v>
      </c>
      <c r="I7" s="65" t="s">
        <v>10</v>
      </c>
      <c r="J7" s="65"/>
      <c r="K7" s="66"/>
    </row>
    <row r="8" spans="1:11" ht="18.75" hidden="1">
      <c r="A8" s="61"/>
      <c r="B8" s="64" t="s">
        <v>96</v>
      </c>
      <c r="C8" s="67">
        <v>48.28</v>
      </c>
      <c r="D8" s="67">
        <v>0</v>
      </c>
      <c r="E8" s="67"/>
      <c r="F8" s="68"/>
      <c r="G8" s="64"/>
      <c r="H8" s="67">
        <v>0</v>
      </c>
      <c r="I8" s="68">
        <v>48.28</v>
      </c>
      <c r="J8" s="64"/>
      <c r="K8" s="69"/>
    </row>
    <row r="9" spans="1:11" ht="18.75" hidden="1">
      <c r="A9" s="61"/>
      <c r="B9" s="64" t="s">
        <v>12</v>
      </c>
      <c r="C9" s="67">
        <v>4790.06</v>
      </c>
      <c r="D9" s="67">
        <v>3707.55</v>
      </c>
      <c r="E9" s="67"/>
      <c r="F9" s="68">
        <v>2795.32</v>
      </c>
      <c r="G9" s="64"/>
      <c r="H9" s="67">
        <v>2795.32</v>
      </c>
      <c r="I9" s="68">
        <v>5702.29</v>
      </c>
      <c r="J9" s="64"/>
      <c r="K9" s="69"/>
    </row>
    <row r="10" spans="1:11" ht="18.75" hidden="1">
      <c r="A10" s="61"/>
      <c r="B10" s="64" t="s">
        <v>13</v>
      </c>
      <c r="C10" s="64"/>
      <c r="D10" s="67">
        <f>SUM(D8:D9)</f>
        <v>3707.55</v>
      </c>
      <c r="E10" s="67"/>
      <c r="F10" s="64"/>
      <c r="G10" s="64"/>
      <c r="H10" s="67">
        <f>SUM(H8:H9)</f>
        <v>2795.32</v>
      </c>
      <c r="I10" s="64"/>
      <c r="J10" s="64"/>
      <c r="K10" s="69"/>
    </row>
    <row r="11" spans="1:11" ht="18.75" hidden="1">
      <c r="A11" s="61"/>
      <c r="B11" s="61" t="s">
        <v>14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ht="7.5" customHeight="1" hidden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8.25" customHeight="1" hidden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</row>
    <row r="14" spans="1:18" ht="18.75" hidden="1">
      <c r="A14" s="61"/>
      <c r="B14" s="70" t="s">
        <v>162</v>
      </c>
      <c r="C14" s="583" t="s">
        <v>180</v>
      </c>
      <c r="D14" s="584"/>
      <c r="E14" s="336"/>
      <c r="F14" s="65"/>
      <c r="G14" s="65"/>
      <c r="H14" s="65"/>
      <c r="I14" s="65" t="s">
        <v>16</v>
      </c>
      <c r="J14" s="69"/>
      <c r="K14" s="69"/>
      <c r="L14" s="72"/>
      <c r="M14" s="72"/>
      <c r="N14" s="72"/>
      <c r="O14" s="72"/>
      <c r="P14" s="72"/>
      <c r="Q14" s="72"/>
      <c r="R14" s="72"/>
    </row>
    <row r="15" spans="1:18" ht="14.25" customHeight="1" hidden="1">
      <c r="A15" s="61"/>
      <c r="B15" s="73"/>
      <c r="C15" s="585"/>
      <c r="D15" s="586"/>
      <c r="E15" s="337"/>
      <c r="F15" s="65"/>
      <c r="G15" s="65"/>
      <c r="H15" s="65" t="s">
        <v>181</v>
      </c>
      <c r="I15" s="65"/>
      <c r="J15" s="69"/>
      <c r="K15" s="69"/>
      <c r="L15" s="72"/>
      <c r="M15" s="72"/>
      <c r="N15" s="72"/>
      <c r="O15" s="72"/>
      <c r="P15" s="72"/>
      <c r="Q15" s="72"/>
      <c r="R15" s="72"/>
    </row>
    <row r="16" spans="1:18" ht="3.75" customHeight="1" hidden="1">
      <c r="A16" s="61"/>
      <c r="B16" s="75"/>
      <c r="C16" s="64"/>
      <c r="D16" s="64"/>
      <c r="E16" s="64"/>
      <c r="F16" s="64"/>
      <c r="G16" s="64"/>
      <c r="H16" s="64"/>
      <c r="I16" s="64"/>
      <c r="J16" s="69"/>
      <c r="K16" s="69"/>
      <c r="L16" s="72"/>
      <c r="M16" s="72"/>
      <c r="N16" s="72"/>
      <c r="O16" s="72"/>
      <c r="P16" s="72"/>
      <c r="Q16" s="72"/>
      <c r="R16" s="72"/>
    </row>
    <row r="17" spans="1:18" ht="13.5" customHeight="1" hidden="1">
      <c r="A17" s="61"/>
      <c r="B17" s="64"/>
      <c r="C17" s="64"/>
      <c r="D17" s="64"/>
      <c r="E17" s="64"/>
      <c r="F17" s="64"/>
      <c r="G17" s="64"/>
      <c r="H17" s="64"/>
      <c r="I17" s="64"/>
      <c r="J17" s="69"/>
      <c r="K17" s="69"/>
      <c r="L17" s="72"/>
      <c r="M17" s="72"/>
      <c r="N17" s="72"/>
      <c r="O17" s="72"/>
      <c r="P17" s="72"/>
      <c r="Q17" s="72"/>
      <c r="R17" s="72"/>
    </row>
    <row r="18" spans="1:18" ht="0.75" customHeight="1" hidden="1">
      <c r="A18" s="61"/>
      <c r="B18" s="64"/>
      <c r="C18" s="64"/>
      <c r="D18" s="64"/>
      <c r="E18" s="64"/>
      <c r="F18" s="64"/>
      <c r="G18" s="64"/>
      <c r="H18" s="64"/>
      <c r="I18" s="64"/>
      <c r="J18" s="69"/>
      <c r="K18" s="69"/>
      <c r="L18" s="72"/>
      <c r="M18" s="72"/>
      <c r="N18" s="72"/>
      <c r="O18" s="72"/>
      <c r="P18" s="72"/>
      <c r="Q18" s="72"/>
      <c r="R18" s="72"/>
    </row>
    <row r="19" spans="1:18" ht="14.25" customHeight="1" hidden="1" thickBot="1">
      <c r="A19" s="61"/>
      <c r="B19" s="64"/>
      <c r="C19" s="64"/>
      <c r="D19" s="64"/>
      <c r="E19" s="64"/>
      <c r="F19" s="64"/>
      <c r="G19" s="64"/>
      <c r="H19" s="64"/>
      <c r="I19" s="64"/>
      <c r="J19" s="69"/>
      <c r="K19" s="69"/>
      <c r="L19" s="72"/>
      <c r="M19" s="72"/>
      <c r="N19" s="72"/>
      <c r="O19" s="72"/>
      <c r="P19" s="72"/>
      <c r="Q19" s="72"/>
      <c r="R19" s="72"/>
    </row>
    <row r="20" spans="1:18" ht="0.75" customHeight="1" hidden="1">
      <c r="A20" s="61"/>
      <c r="B20" s="64"/>
      <c r="C20" s="64"/>
      <c r="D20" s="64"/>
      <c r="E20" s="64"/>
      <c r="F20" s="64"/>
      <c r="G20" s="64"/>
      <c r="H20" s="64"/>
      <c r="I20" s="64"/>
      <c r="J20" s="69"/>
      <c r="K20" s="69"/>
      <c r="L20" s="72"/>
      <c r="M20" s="72"/>
      <c r="N20" s="72"/>
      <c r="O20" s="72"/>
      <c r="P20" s="72"/>
      <c r="Q20" s="72"/>
      <c r="R20" s="72"/>
    </row>
    <row r="21" spans="1:18" ht="19.5" hidden="1" thickBot="1">
      <c r="A21" s="61"/>
      <c r="B21" s="64"/>
      <c r="C21" s="64"/>
      <c r="D21" s="64"/>
      <c r="E21" s="64"/>
      <c r="F21" s="64"/>
      <c r="G21" s="76" t="s">
        <v>130</v>
      </c>
      <c r="H21" s="77" t="s">
        <v>131</v>
      </c>
      <c r="I21" s="64"/>
      <c r="J21" s="69"/>
      <c r="K21" s="69"/>
      <c r="L21" s="72"/>
      <c r="M21" s="72"/>
      <c r="N21" s="72"/>
      <c r="O21" s="72"/>
      <c r="P21" s="72"/>
      <c r="Q21" s="72"/>
      <c r="R21" s="72"/>
    </row>
    <row r="22" spans="1:18" ht="18.75" hidden="1">
      <c r="A22" s="61"/>
      <c r="B22" s="78" t="s">
        <v>121</v>
      </c>
      <c r="C22" s="78"/>
      <c r="D22" s="78"/>
      <c r="E22" s="78"/>
      <c r="F22" s="67"/>
      <c r="G22" s="64">
        <v>347.8</v>
      </c>
      <c r="H22" s="64">
        <v>7.55</v>
      </c>
      <c r="I22" s="68">
        <f>G22*H22</f>
        <v>2625.89</v>
      </c>
      <c r="J22" s="69"/>
      <c r="K22" s="69"/>
      <c r="L22" s="72"/>
      <c r="M22" s="72"/>
      <c r="N22" s="72"/>
      <c r="O22" s="72"/>
      <c r="P22" s="72"/>
      <c r="Q22" s="72"/>
      <c r="R22" s="72"/>
    </row>
    <row r="23" spans="1:18" ht="18.75" hidden="1">
      <c r="A23" s="61"/>
      <c r="B23" s="78" t="s">
        <v>122</v>
      </c>
      <c r="C23" s="78"/>
      <c r="D23" s="78"/>
      <c r="E23" s="78"/>
      <c r="F23" s="64"/>
      <c r="G23" s="64"/>
      <c r="H23" s="64"/>
      <c r="I23" s="64"/>
      <c r="J23" s="69"/>
      <c r="K23" s="69"/>
      <c r="L23" s="72"/>
      <c r="M23" s="72"/>
      <c r="N23" s="72"/>
      <c r="O23" s="72"/>
      <c r="P23" s="72"/>
      <c r="Q23" s="72"/>
      <c r="R23" s="72"/>
    </row>
    <row r="24" spans="1:18" ht="2.25" customHeight="1" hidden="1">
      <c r="A24" s="61"/>
      <c r="B24" s="78" t="s">
        <v>123</v>
      </c>
      <c r="C24" s="78" t="s">
        <v>124</v>
      </c>
      <c r="D24" s="78"/>
      <c r="E24" s="78"/>
      <c r="F24" s="64"/>
      <c r="G24" s="64"/>
      <c r="H24" s="64"/>
      <c r="I24" s="64"/>
      <c r="J24" s="69"/>
      <c r="K24" s="69"/>
      <c r="L24" s="72"/>
      <c r="M24" s="72"/>
      <c r="N24" s="72"/>
      <c r="O24" s="72"/>
      <c r="P24" s="72"/>
      <c r="Q24" s="72"/>
      <c r="R24" s="72"/>
    </row>
    <row r="25" spans="1:18" ht="14.25" customHeight="1" hidden="1">
      <c r="A25" s="61"/>
      <c r="B25" s="78" t="s">
        <v>125</v>
      </c>
      <c r="C25" s="78"/>
      <c r="D25" s="78"/>
      <c r="E25" s="78"/>
      <c r="F25" s="64"/>
      <c r="G25" s="64"/>
      <c r="H25" s="64"/>
      <c r="I25" s="64"/>
      <c r="J25" s="69"/>
      <c r="K25" s="69"/>
      <c r="L25" s="72"/>
      <c r="M25" s="72"/>
      <c r="N25" s="72"/>
      <c r="O25" s="72"/>
      <c r="P25" s="72"/>
      <c r="Q25" s="72"/>
      <c r="R25" s="72"/>
    </row>
    <row r="26" spans="1:18" ht="18.75" hidden="1">
      <c r="A26" s="61"/>
      <c r="B26" s="64"/>
      <c r="C26" s="64"/>
      <c r="D26" s="64"/>
      <c r="E26" s="64"/>
      <c r="F26" s="64"/>
      <c r="G26" s="64"/>
      <c r="H26" s="64"/>
      <c r="I26" s="64"/>
      <c r="J26" s="69"/>
      <c r="K26" s="69"/>
      <c r="L26" s="72"/>
      <c r="M26" s="72"/>
      <c r="N26" s="72"/>
      <c r="O26" s="72"/>
      <c r="P26" s="72"/>
      <c r="Q26" s="72"/>
      <c r="R26" s="72"/>
    </row>
    <row r="27" spans="1:18" ht="0.75" customHeight="1" hidden="1">
      <c r="A27" s="61"/>
      <c r="B27" s="64"/>
      <c r="C27" s="64"/>
      <c r="D27" s="64"/>
      <c r="E27" s="64"/>
      <c r="F27" s="64"/>
      <c r="G27" s="64"/>
      <c r="H27" s="64"/>
      <c r="I27" s="64"/>
      <c r="J27" s="69"/>
      <c r="K27" s="69"/>
      <c r="L27" s="72"/>
      <c r="M27" s="72"/>
      <c r="N27" s="72"/>
      <c r="O27" s="72"/>
      <c r="P27" s="72"/>
      <c r="Q27" s="72"/>
      <c r="R27" s="72"/>
    </row>
    <row r="28" spans="1:18" ht="3.75" customHeight="1" hidden="1">
      <c r="A28" s="61"/>
      <c r="B28" s="64"/>
      <c r="C28" s="64"/>
      <c r="D28" s="64"/>
      <c r="E28" s="64"/>
      <c r="F28" s="64"/>
      <c r="G28" s="64"/>
      <c r="H28" s="64"/>
      <c r="I28" s="64"/>
      <c r="J28" s="69"/>
      <c r="K28" s="69"/>
      <c r="L28" s="72"/>
      <c r="M28" s="72"/>
      <c r="N28" s="72"/>
      <c r="O28" s="72"/>
      <c r="P28" s="72"/>
      <c r="Q28" s="72"/>
      <c r="R28" s="72"/>
    </row>
    <row r="29" spans="1:18" ht="18.75" hidden="1">
      <c r="A29" s="61"/>
      <c r="B29" s="64"/>
      <c r="C29" s="64"/>
      <c r="D29" s="64"/>
      <c r="E29" s="64"/>
      <c r="F29" s="64"/>
      <c r="G29" s="64"/>
      <c r="H29" s="64"/>
      <c r="I29" s="64"/>
      <c r="J29" s="69"/>
      <c r="K29" s="69"/>
      <c r="L29" s="72"/>
      <c r="M29" s="72"/>
      <c r="N29" s="72"/>
      <c r="O29" s="72"/>
      <c r="P29" s="72"/>
      <c r="Q29" s="72"/>
      <c r="R29" s="72"/>
    </row>
    <row r="30" spans="1:18" ht="0.75" customHeight="1" hidden="1">
      <c r="A30" s="61"/>
      <c r="B30" s="64"/>
      <c r="C30" s="64"/>
      <c r="D30" s="64"/>
      <c r="E30" s="64"/>
      <c r="F30" s="64"/>
      <c r="G30" s="64"/>
      <c r="H30" s="64"/>
      <c r="I30" s="64"/>
      <c r="J30" s="69"/>
      <c r="K30" s="69"/>
      <c r="L30" s="72"/>
      <c r="M30" s="72"/>
      <c r="N30" s="72"/>
      <c r="O30" s="72"/>
      <c r="P30" s="72"/>
      <c r="Q30" s="72"/>
      <c r="R30" s="72"/>
    </row>
    <row r="31" spans="1:18" ht="18.75" hidden="1">
      <c r="A31" s="61"/>
      <c r="B31" s="64"/>
      <c r="C31" s="64"/>
      <c r="D31" s="64"/>
      <c r="E31" s="64"/>
      <c r="F31" s="64"/>
      <c r="G31" s="64"/>
      <c r="H31" s="64"/>
      <c r="I31" s="64"/>
      <c r="J31" s="69"/>
      <c r="K31" s="69"/>
      <c r="L31" s="72"/>
      <c r="M31" s="72"/>
      <c r="N31" s="72"/>
      <c r="O31" s="72"/>
      <c r="P31" s="72"/>
      <c r="Q31" s="72"/>
      <c r="R31" s="72"/>
    </row>
    <row r="32" spans="1:18" ht="18.75" hidden="1">
      <c r="A32" s="61"/>
      <c r="B32" s="64"/>
      <c r="C32" s="64"/>
      <c r="D32" s="64"/>
      <c r="E32" s="64"/>
      <c r="F32" s="64"/>
      <c r="G32" s="64"/>
      <c r="H32" s="64"/>
      <c r="I32" s="64"/>
      <c r="J32" s="69"/>
      <c r="K32" s="69"/>
      <c r="L32" s="72"/>
      <c r="M32" s="72"/>
      <c r="N32" s="72"/>
      <c r="O32" s="72"/>
      <c r="P32" s="72"/>
      <c r="Q32" s="72"/>
      <c r="R32" s="72"/>
    </row>
    <row r="33" spans="1:18" ht="18.75" hidden="1">
      <c r="A33" s="61"/>
      <c r="B33" s="64"/>
      <c r="C33" s="64"/>
      <c r="D33" s="64"/>
      <c r="E33" s="64"/>
      <c r="F33" s="64"/>
      <c r="G33" s="65"/>
      <c r="H33" s="65"/>
      <c r="I33" s="79"/>
      <c r="J33" s="69"/>
      <c r="K33" s="69"/>
      <c r="L33" s="72"/>
      <c r="M33" s="72"/>
      <c r="N33" s="72"/>
      <c r="O33" s="72"/>
      <c r="P33" s="72"/>
      <c r="Q33" s="72"/>
      <c r="R33" s="72"/>
    </row>
    <row r="34" spans="1:18" ht="18.75" hidden="1">
      <c r="A34" s="61"/>
      <c r="B34" s="64"/>
      <c r="C34" s="64"/>
      <c r="D34" s="64"/>
      <c r="E34" s="64"/>
      <c r="F34" s="64"/>
      <c r="G34" s="64"/>
      <c r="H34" s="64" t="s">
        <v>24</v>
      </c>
      <c r="I34" s="80">
        <f>SUM(I17:I33)</f>
        <v>2625.89</v>
      </c>
      <c r="J34" s="69"/>
      <c r="K34" s="69"/>
      <c r="L34" s="72"/>
      <c r="M34" s="72"/>
      <c r="N34" s="72"/>
      <c r="O34" s="72"/>
      <c r="P34" s="72"/>
      <c r="Q34" s="72"/>
      <c r="R34" s="72"/>
    </row>
    <row r="35" spans="1:11" ht="15">
      <c r="A35" s="587" t="s">
        <v>199</v>
      </c>
      <c r="B35" s="587"/>
      <c r="C35" s="587"/>
      <c r="D35" s="587"/>
      <c r="E35" s="587"/>
      <c r="F35" s="587"/>
      <c r="G35" s="587"/>
      <c r="H35" s="587"/>
      <c r="I35" s="587"/>
      <c r="J35" s="587"/>
      <c r="K35" s="587"/>
    </row>
    <row r="36" spans="1:11" ht="15">
      <c r="A36" s="587"/>
      <c r="B36" s="587"/>
      <c r="C36" s="587"/>
      <c r="D36" s="587"/>
      <c r="E36" s="587"/>
      <c r="F36" s="587"/>
      <c r="G36" s="587"/>
      <c r="H36" s="587"/>
      <c r="I36" s="587"/>
      <c r="J36" s="587"/>
      <c r="K36" s="587"/>
    </row>
    <row r="37" spans="1:11" ht="18.75" hidden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</row>
    <row r="38" spans="1:11" ht="18.75" hidden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</row>
    <row r="39" spans="1:11" ht="18.75">
      <c r="A39" s="81"/>
      <c r="B39" s="82"/>
      <c r="C39" s="82"/>
      <c r="D39" s="82"/>
      <c r="E39" s="82"/>
      <c r="F39" s="82"/>
      <c r="G39" s="82"/>
      <c r="H39" s="81"/>
      <c r="I39" s="81"/>
      <c r="J39" s="61"/>
      <c r="K39" s="61"/>
    </row>
    <row r="40" spans="1:25" ht="18.75">
      <c r="A40" s="81"/>
      <c r="B40" s="83" t="s">
        <v>200</v>
      </c>
      <c r="C40" s="82"/>
      <c r="D40" s="82"/>
      <c r="E40" s="82"/>
      <c r="F40" s="82"/>
      <c r="G40" s="81"/>
      <c r="H40" s="82"/>
      <c r="I40" s="81"/>
      <c r="J40" s="61"/>
      <c r="K40" s="61"/>
      <c r="T40" s="303"/>
      <c r="U40" s="304"/>
      <c r="V40" s="304"/>
      <c r="W40" s="304"/>
      <c r="X40" s="304"/>
      <c r="Y40" s="304"/>
    </row>
    <row r="41" spans="1:25" ht="18.75">
      <c r="A41" s="81"/>
      <c r="B41" s="82" t="s">
        <v>201</v>
      </c>
      <c r="C41" s="81" t="s">
        <v>202</v>
      </c>
      <c r="D41" s="81"/>
      <c r="E41" s="81"/>
      <c r="F41" s="82"/>
      <c r="G41" s="81"/>
      <c r="H41" s="82"/>
      <c r="I41" s="81"/>
      <c r="J41" s="61"/>
      <c r="K41" s="61"/>
      <c r="T41" s="305"/>
      <c r="U41" s="306"/>
      <c r="V41" s="306"/>
      <c r="W41" s="306"/>
      <c r="X41" s="306"/>
      <c r="Y41" s="306"/>
    </row>
    <row r="42" spans="1:25" ht="18.75" customHeight="1">
      <c r="A42" s="81"/>
      <c r="B42" s="82" t="s">
        <v>203</v>
      </c>
      <c r="C42" s="84">
        <v>348.5</v>
      </c>
      <c r="D42" s="81" t="s">
        <v>204</v>
      </c>
      <c r="E42" s="81"/>
      <c r="F42" s="82"/>
      <c r="G42" s="81"/>
      <c r="H42" s="82"/>
      <c r="I42" s="81"/>
      <c r="J42" s="61"/>
      <c r="K42" s="61"/>
      <c r="T42" s="305"/>
      <c r="U42" s="192"/>
      <c r="V42" s="192"/>
      <c r="W42" s="192"/>
      <c r="X42" s="192"/>
      <c r="Y42" s="192"/>
    </row>
    <row r="43" spans="1:25" ht="18" customHeight="1">
      <c r="A43" s="81"/>
      <c r="B43" s="82" t="s">
        <v>205</v>
      </c>
      <c r="C43" s="85" t="s">
        <v>273</v>
      </c>
      <c r="D43" s="81" t="s">
        <v>288</v>
      </c>
      <c r="E43" s="81"/>
      <c r="F43" s="81"/>
      <c r="G43" s="82"/>
      <c r="H43" s="82"/>
      <c r="I43" s="81"/>
      <c r="J43" s="61"/>
      <c r="K43" s="61"/>
      <c r="T43" s="305"/>
      <c r="U43" s="192"/>
      <c r="V43" s="192"/>
      <c r="W43" s="192"/>
      <c r="X43" s="192"/>
      <c r="Y43" s="72"/>
    </row>
    <row r="44" spans="1:25" ht="69.75" customHeight="1">
      <c r="A44" s="81"/>
      <c r="B44" s="82"/>
      <c r="C44" s="85"/>
      <c r="D44" s="81"/>
      <c r="E44" s="81"/>
      <c r="F44" s="81"/>
      <c r="G44" s="82"/>
      <c r="H44" s="82"/>
      <c r="I44" s="81"/>
      <c r="J44" s="61"/>
      <c r="K44" s="61"/>
      <c r="T44" s="305"/>
      <c r="U44" s="192"/>
      <c r="V44" s="307"/>
      <c r="W44" s="307"/>
      <c r="X44" s="192"/>
      <c r="Y44" s="308"/>
    </row>
    <row r="45" spans="1:25" s="92" customFormat="1" ht="63" customHeight="1">
      <c r="A45" s="331"/>
      <c r="B45" s="87"/>
      <c r="C45" s="88"/>
      <c r="D45" s="331"/>
      <c r="E45" s="331"/>
      <c r="F45" s="331"/>
      <c r="G45" s="89" t="s">
        <v>208</v>
      </c>
      <c r="H45" s="90" t="s">
        <v>2</v>
      </c>
      <c r="I45" s="90" t="s">
        <v>3</v>
      </c>
      <c r="J45" s="91" t="s">
        <v>209</v>
      </c>
      <c r="K45" s="91" t="s">
        <v>210</v>
      </c>
      <c r="T45" s="305"/>
      <c r="U45" s="192"/>
      <c r="V45" s="192"/>
      <c r="W45" s="192"/>
      <c r="X45" s="192"/>
      <c r="Y45" s="72"/>
    </row>
    <row r="46" spans="1:25" ht="12" customHeight="1">
      <c r="A46" s="81"/>
      <c r="B46" s="82"/>
      <c r="C46" s="85"/>
      <c r="D46" s="81"/>
      <c r="E46" s="81"/>
      <c r="F46" s="81"/>
      <c r="G46" s="93" t="s">
        <v>43</v>
      </c>
      <c r="H46" s="93" t="s">
        <v>43</v>
      </c>
      <c r="I46" s="93" t="s">
        <v>43</v>
      </c>
      <c r="J46" s="64"/>
      <c r="K46" s="64"/>
      <c r="M46" s="347" t="s">
        <v>280</v>
      </c>
      <c r="N46" s="347" t="s">
        <v>281</v>
      </c>
      <c r="O46" s="347" t="s">
        <v>212</v>
      </c>
      <c r="P46" s="348" t="s">
        <v>211</v>
      </c>
      <c r="Q46" s="349" t="s">
        <v>249</v>
      </c>
      <c r="R46" s="349" t="s">
        <v>213</v>
      </c>
      <c r="S46" s="350"/>
      <c r="T46" s="305"/>
      <c r="U46" s="192"/>
      <c r="V46" s="192"/>
      <c r="W46" s="192"/>
      <c r="X46" s="192"/>
      <c r="Y46" s="72"/>
    </row>
    <row r="47" spans="1:25" ht="33" customHeight="1">
      <c r="A47" s="81"/>
      <c r="B47" s="588" t="s">
        <v>214</v>
      </c>
      <c r="C47" s="588"/>
      <c r="D47" s="588"/>
      <c r="E47" s="588"/>
      <c r="F47" s="588"/>
      <c r="G47" s="97">
        <f>G49+G50</f>
        <v>12.58</v>
      </c>
      <c r="H47" s="98">
        <f>ROUND(G47*C42,2)</f>
        <v>4384.13</v>
      </c>
      <c r="I47" s="98">
        <f>O47+P47</f>
        <v>10689.39</v>
      </c>
      <c r="J47" s="99">
        <f>J49+J50</f>
        <v>2512.6850000000004</v>
      </c>
      <c r="K47" s="99">
        <f>K49+K50</f>
        <v>8176.704999999998</v>
      </c>
      <c r="M47" s="351">
        <v>15283.44</v>
      </c>
      <c r="N47" s="351">
        <v>8978.18</v>
      </c>
      <c r="O47" s="352">
        <v>10660.09</v>
      </c>
      <c r="P47" s="352">
        <v>29.3</v>
      </c>
      <c r="Q47" s="353">
        <v>0</v>
      </c>
      <c r="R47" s="352">
        <v>636.64</v>
      </c>
      <c r="S47" s="354">
        <v>0</v>
      </c>
      <c r="T47" s="305"/>
      <c r="U47" s="192"/>
      <c r="V47" s="192"/>
      <c r="W47" s="192"/>
      <c r="X47" s="192"/>
      <c r="Y47" s="72"/>
    </row>
    <row r="48" spans="1:25" ht="18" customHeight="1">
      <c r="A48" s="81"/>
      <c r="B48" s="589" t="s">
        <v>215</v>
      </c>
      <c r="C48" s="590"/>
      <c r="D48" s="590"/>
      <c r="E48" s="590"/>
      <c r="F48" s="591"/>
      <c r="G48" s="97"/>
      <c r="H48" s="99"/>
      <c r="I48" s="99"/>
      <c r="J48" s="64"/>
      <c r="K48" s="64"/>
      <c r="T48" s="305"/>
      <c r="U48" s="192"/>
      <c r="V48" s="192"/>
      <c r="W48" s="192"/>
      <c r="X48" s="192"/>
      <c r="Y48" s="72"/>
    </row>
    <row r="49" spans="1:25" ht="18" customHeight="1">
      <c r="A49" s="81"/>
      <c r="B49" s="592" t="s">
        <v>12</v>
      </c>
      <c r="C49" s="592"/>
      <c r="D49" s="592"/>
      <c r="E49" s="592"/>
      <c r="F49" s="592"/>
      <c r="G49" s="97">
        <f>G58</f>
        <v>7.21</v>
      </c>
      <c r="H49" s="99">
        <f>ROUND(G49*C42,2)</f>
        <v>2512.69</v>
      </c>
      <c r="I49" s="99">
        <f>H49</f>
        <v>2512.69</v>
      </c>
      <c r="J49" s="99">
        <f>H58</f>
        <v>2512.6850000000004</v>
      </c>
      <c r="K49" s="99">
        <f>I49-J49</f>
        <v>0.004999999999654392</v>
      </c>
      <c r="T49" s="305"/>
      <c r="U49" s="192"/>
      <c r="V49" s="192"/>
      <c r="W49" s="192"/>
      <c r="X49" s="192"/>
      <c r="Y49" s="72"/>
    </row>
    <row r="50" spans="1:25" ht="18" customHeight="1">
      <c r="A50" s="81"/>
      <c r="B50" s="592" t="s">
        <v>46</v>
      </c>
      <c r="C50" s="592"/>
      <c r="D50" s="592"/>
      <c r="E50" s="592"/>
      <c r="F50" s="592"/>
      <c r="G50" s="97">
        <v>5.37</v>
      </c>
      <c r="H50" s="99">
        <f>ROUND(G50*C42,2)</f>
        <v>1871.45</v>
      </c>
      <c r="I50" s="99">
        <f>I47-I49</f>
        <v>8176.699999999999</v>
      </c>
      <c r="J50" s="99">
        <f>H65</f>
        <v>0</v>
      </c>
      <c r="K50" s="99">
        <f>I50-J50</f>
        <v>8176.699999999999</v>
      </c>
      <c r="T50" s="305"/>
      <c r="U50" s="192"/>
      <c r="V50" s="192"/>
      <c r="W50" s="192"/>
      <c r="X50" s="192"/>
      <c r="Y50" s="72"/>
    </row>
    <row r="51" spans="1:25" ht="18.75">
      <c r="A51" s="81"/>
      <c r="B51" s="601"/>
      <c r="C51" s="601"/>
      <c r="D51" s="291"/>
      <c r="E51" s="61"/>
      <c r="F51" s="61"/>
      <c r="G51" s="61"/>
      <c r="H51" s="61"/>
      <c r="I51" s="61"/>
      <c r="J51" s="61"/>
      <c r="K51" s="164"/>
      <c r="T51" s="305"/>
      <c r="U51" s="192"/>
      <c r="V51" s="192"/>
      <c r="W51" s="192"/>
      <c r="X51" s="192"/>
      <c r="Y51" s="72"/>
    </row>
    <row r="52" spans="1:25" ht="18.75">
      <c r="A52" s="81"/>
      <c r="B52" s="61"/>
      <c r="C52" s="61"/>
      <c r="D52" s="61"/>
      <c r="E52" s="61"/>
      <c r="F52" s="61"/>
      <c r="G52" s="163" t="s">
        <v>243</v>
      </c>
      <c r="H52" s="163" t="s">
        <v>2</v>
      </c>
      <c r="I52" s="163" t="s">
        <v>3</v>
      </c>
      <c r="J52" s="163" t="s">
        <v>244</v>
      </c>
      <c r="K52" s="163" t="s">
        <v>245</v>
      </c>
      <c r="T52" s="305"/>
      <c r="U52" s="192"/>
      <c r="V52" s="192"/>
      <c r="W52" s="192"/>
      <c r="X52" s="192"/>
      <c r="Y52" s="72"/>
    </row>
    <row r="53" spans="1:25" ht="18" customHeight="1">
      <c r="A53" s="61"/>
      <c r="B53" s="577" t="s">
        <v>242</v>
      </c>
      <c r="C53" s="577"/>
      <c r="D53" s="577"/>
      <c r="E53" s="577"/>
      <c r="F53" s="593"/>
      <c r="G53" s="107">
        <f>'03 15 г'!J53</f>
        <v>1286.95</v>
      </c>
      <c r="H53" s="107">
        <f>Q47</f>
        <v>0</v>
      </c>
      <c r="I53" s="107">
        <f>R47</f>
        <v>636.64</v>
      </c>
      <c r="J53" s="107">
        <f>H53+G53-I53</f>
        <v>650.3100000000001</v>
      </c>
      <c r="K53" s="107">
        <v>0</v>
      </c>
      <c r="T53" s="309"/>
      <c r="U53" s="310"/>
      <c r="V53" s="310"/>
      <c r="W53" s="310"/>
      <c r="X53" s="310"/>
      <c r="Y53" s="310"/>
    </row>
    <row r="54" spans="1:11" ht="18" customHeight="1">
      <c r="A54" s="61"/>
      <c r="B54" s="602"/>
      <c r="C54" s="602"/>
      <c r="D54" s="330"/>
      <c r="F54" s="81"/>
      <c r="G54" s="82"/>
      <c r="H54" s="82"/>
      <c r="I54" s="81"/>
      <c r="J54" s="61"/>
      <c r="K54" s="61"/>
    </row>
    <row r="55" spans="1:11" ht="18.75">
      <c r="A55" s="81"/>
      <c r="B55" s="104"/>
      <c r="C55" s="105"/>
      <c r="D55" s="106"/>
      <c r="E55" s="106"/>
      <c r="F55" s="106"/>
      <c r="G55" s="107" t="s">
        <v>208</v>
      </c>
      <c r="H55" s="107" t="s">
        <v>217</v>
      </c>
      <c r="I55" s="81"/>
      <c r="J55" s="61"/>
      <c r="K55" s="61"/>
    </row>
    <row r="56" spans="1:9" s="114" customFormat="1" ht="11.25" customHeight="1">
      <c r="A56" s="108"/>
      <c r="B56" s="109"/>
      <c r="C56" s="110"/>
      <c r="D56" s="111"/>
      <c r="E56" s="111"/>
      <c r="F56" s="111"/>
      <c r="G56" s="112" t="s">
        <v>43</v>
      </c>
      <c r="H56" s="112" t="s">
        <v>43</v>
      </c>
      <c r="I56" s="113"/>
    </row>
    <row r="57" spans="1:20" ht="47.25" customHeight="1">
      <c r="A57" s="115" t="s">
        <v>218</v>
      </c>
      <c r="B57" s="594" t="s">
        <v>241</v>
      </c>
      <c r="C57" s="595"/>
      <c r="D57" s="595"/>
      <c r="E57" s="595"/>
      <c r="F57" s="595"/>
      <c r="G57" s="116"/>
      <c r="H57" s="117">
        <f>H58+H65</f>
        <v>2512.6850000000004</v>
      </c>
      <c r="I57" s="81"/>
      <c r="J57" s="61"/>
      <c r="K57" s="61"/>
      <c r="T57" s="288"/>
    </row>
    <row r="58" spans="1:11" ht="33.75" customHeight="1">
      <c r="A58" s="118" t="s">
        <v>220</v>
      </c>
      <c r="B58" s="558" t="s">
        <v>221</v>
      </c>
      <c r="C58" s="559"/>
      <c r="D58" s="559"/>
      <c r="E58" s="559"/>
      <c r="F58" s="560"/>
      <c r="G58" s="332">
        <f>G59+G60+G62+G64</f>
        <v>7.21</v>
      </c>
      <c r="H58" s="334">
        <f>H59+H60+H62+H64</f>
        <v>2512.6850000000004</v>
      </c>
      <c r="I58" s="81"/>
      <c r="J58" s="61"/>
      <c r="K58" s="121"/>
    </row>
    <row r="59" spans="1:11" ht="42.75" customHeight="1">
      <c r="A59" s="335" t="s">
        <v>222</v>
      </c>
      <c r="B59" s="580" t="s">
        <v>223</v>
      </c>
      <c r="C59" s="581"/>
      <c r="D59" s="581"/>
      <c r="E59" s="581"/>
      <c r="F59" s="582"/>
      <c r="G59" s="333">
        <v>1.34</v>
      </c>
      <c r="H59" s="334">
        <f>ROUND(G59*C42,2)</f>
        <v>466.99</v>
      </c>
      <c r="I59" s="81"/>
      <c r="J59" s="61"/>
      <c r="K59" s="121"/>
    </row>
    <row r="60" spans="1:11" ht="15" customHeight="1">
      <c r="A60" s="570" t="s">
        <v>224</v>
      </c>
      <c r="B60" s="571" t="s">
        <v>225</v>
      </c>
      <c r="C60" s="572"/>
      <c r="D60" s="572"/>
      <c r="E60" s="572"/>
      <c r="F60" s="573"/>
      <c r="G60" s="568">
        <v>2.02</v>
      </c>
      <c r="H60" s="569">
        <f>ROUND(G60*C42,2)</f>
        <v>703.97</v>
      </c>
      <c r="I60" s="81"/>
      <c r="J60" s="61"/>
      <c r="K60" s="61"/>
    </row>
    <row r="61" spans="1:11" ht="39.75" customHeight="1">
      <c r="A61" s="570"/>
      <c r="B61" s="574"/>
      <c r="C61" s="575"/>
      <c r="D61" s="575"/>
      <c r="E61" s="575"/>
      <c r="F61" s="576"/>
      <c r="G61" s="568"/>
      <c r="H61" s="569"/>
      <c r="I61" s="81"/>
      <c r="J61" s="61"/>
      <c r="K61" s="61"/>
    </row>
    <row r="62" spans="1:11" ht="21" customHeight="1">
      <c r="A62" s="570" t="s">
        <v>226</v>
      </c>
      <c r="B62" s="571" t="s">
        <v>227</v>
      </c>
      <c r="C62" s="572"/>
      <c r="D62" s="572"/>
      <c r="E62" s="572"/>
      <c r="F62" s="573"/>
      <c r="G62" s="568">
        <v>1.31</v>
      </c>
      <c r="H62" s="569">
        <f>G62*C42</f>
        <v>456.535</v>
      </c>
      <c r="I62" s="81"/>
      <c r="J62" s="61"/>
      <c r="K62" s="61"/>
    </row>
    <row r="63" spans="1:11" ht="15" customHeight="1">
      <c r="A63" s="570"/>
      <c r="B63" s="574"/>
      <c r="C63" s="575"/>
      <c r="D63" s="575"/>
      <c r="E63" s="575"/>
      <c r="F63" s="576"/>
      <c r="G63" s="568"/>
      <c r="H63" s="569"/>
      <c r="I63" s="81"/>
      <c r="J63" s="61"/>
      <c r="K63" s="61"/>
    </row>
    <row r="64" spans="1:12" ht="18.75" customHeight="1">
      <c r="A64" s="335" t="s">
        <v>228</v>
      </c>
      <c r="B64" s="555" t="s">
        <v>229</v>
      </c>
      <c r="C64" s="556"/>
      <c r="D64" s="556"/>
      <c r="E64" s="556"/>
      <c r="F64" s="557"/>
      <c r="G64" s="107">
        <v>2.54</v>
      </c>
      <c r="H64" s="127">
        <f>ROUND(G64*C42,2)</f>
        <v>885.19</v>
      </c>
      <c r="I64" s="81"/>
      <c r="J64" s="61"/>
      <c r="K64" s="61"/>
      <c r="L64" s="128"/>
    </row>
    <row r="65" spans="1:12" ht="18.75" customHeight="1">
      <c r="A65" s="129" t="s">
        <v>230</v>
      </c>
      <c r="B65" s="558" t="s">
        <v>231</v>
      </c>
      <c r="C65" s="559"/>
      <c r="D65" s="559"/>
      <c r="E65" s="559"/>
      <c r="F65" s="560"/>
      <c r="G65" s="98"/>
      <c r="H65" s="98">
        <f>H67+H68</f>
        <v>0</v>
      </c>
      <c r="I65" s="81"/>
      <c r="J65" s="61"/>
      <c r="K65" s="61"/>
      <c r="L65" s="128"/>
    </row>
    <row r="66" spans="1:11" ht="32.25" customHeight="1">
      <c r="A66" s="130"/>
      <c r="B66" s="561" t="s">
        <v>247</v>
      </c>
      <c r="C66" s="562"/>
      <c r="D66" s="562"/>
      <c r="E66" s="562"/>
      <c r="F66" s="563"/>
      <c r="G66" s="132"/>
      <c r="H66" s="133"/>
      <c r="I66" s="81"/>
      <c r="J66" s="61"/>
      <c r="K66" s="61"/>
    </row>
    <row r="67" spans="1:11" ht="18.75">
      <c r="A67" s="130"/>
      <c r="B67" s="564" t="s">
        <v>240</v>
      </c>
      <c r="C67" s="565"/>
      <c r="D67" s="565"/>
      <c r="E67" s="565"/>
      <c r="F67" s="566"/>
      <c r="G67" s="134"/>
      <c r="H67" s="135">
        <v>0</v>
      </c>
      <c r="I67" s="81"/>
      <c r="J67" s="61"/>
      <c r="K67" s="61"/>
    </row>
    <row r="68" spans="1:11" ht="18.75" customHeight="1">
      <c r="A68" s="130"/>
      <c r="B68" s="564" t="s">
        <v>240</v>
      </c>
      <c r="C68" s="565"/>
      <c r="D68" s="565"/>
      <c r="E68" s="565"/>
      <c r="F68" s="566"/>
      <c r="G68" s="127"/>
      <c r="H68" s="136"/>
      <c r="I68" s="81"/>
      <c r="J68" s="61"/>
      <c r="K68" s="61"/>
    </row>
    <row r="69" spans="1:11" ht="18.75">
      <c r="A69" s="130"/>
      <c r="B69" s="137"/>
      <c r="C69" s="138"/>
      <c r="D69" s="138"/>
      <c r="E69" s="138"/>
      <c r="F69" s="138"/>
      <c r="G69" s="103"/>
      <c r="H69" s="103"/>
      <c r="I69" s="81"/>
      <c r="J69" s="61"/>
      <c r="K69" s="61"/>
    </row>
    <row r="70" spans="1:11" ht="18.75">
      <c r="A70" s="130"/>
      <c r="B70" s="137"/>
      <c r="C70" s="138"/>
      <c r="D70" s="138"/>
      <c r="E70" s="138"/>
      <c r="F70" s="138"/>
      <c r="G70" s="139"/>
      <c r="H70" s="81"/>
      <c r="I70" s="81"/>
      <c r="J70" s="61"/>
      <c r="K70" s="61"/>
    </row>
    <row r="71" spans="1:11" ht="18.75">
      <c r="A71" s="130"/>
      <c r="K71" s="61"/>
    </row>
    <row r="72" spans="1:12" ht="18.75">
      <c r="A72" s="130"/>
      <c r="K72" s="61"/>
      <c r="L72" s="62">
        <v>4513</v>
      </c>
    </row>
    <row r="73" spans="1:15" s="72" customFormat="1" ht="18.75">
      <c r="A73" s="130"/>
      <c r="K73" s="69"/>
      <c r="L73" s="142" t="s">
        <v>236</v>
      </c>
      <c r="M73" s="142" t="s">
        <v>237</v>
      </c>
      <c r="N73" s="142"/>
      <c r="O73" s="142"/>
    </row>
    <row r="74" spans="1:15" s="72" customFormat="1" ht="18.75">
      <c r="A74" s="130"/>
      <c r="K74" s="69"/>
      <c r="L74" s="143">
        <f>G80</f>
        <v>24190.83899999999</v>
      </c>
      <c r="M74" s="143">
        <f>I80</f>
        <v>21858.269999999997</v>
      </c>
      <c r="N74" s="143"/>
      <c r="O74" s="143"/>
    </row>
    <row r="75" spans="1:11" ht="18.75">
      <c r="A75" s="82"/>
      <c r="B75" s="546"/>
      <c r="C75" s="547"/>
      <c r="D75" s="547"/>
      <c r="E75" s="547"/>
      <c r="F75" s="547"/>
      <c r="G75" s="145"/>
      <c r="H75" s="130"/>
      <c r="I75" s="81"/>
      <c r="J75" s="61"/>
      <c r="K75" s="61"/>
    </row>
    <row r="76" spans="1:11" ht="18.75">
      <c r="A76" s="81"/>
      <c r="B76" s="81"/>
      <c r="C76" s="81"/>
      <c r="D76" s="81"/>
      <c r="E76" s="81"/>
      <c r="F76" s="81"/>
      <c r="G76" s="84"/>
      <c r="H76" s="103"/>
      <c r="I76" s="81"/>
      <c r="J76" s="61"/>
      <c r="K76" s="61"/>
    </row>
    <row r="77" spans="1:18" ht="18.75">
      <c r="A77" s="81"/>
      <c r="B77" s="140"/>
      <c r="C77" s="141"/>
      <c r="D77" s="141"/>
      <c r="E77" s="141"/>
      <c r="F77" s="141"/>
      <c r="G77" s="567" t="s">
        <v>46</v>
      </c>
      <c r="H77" s="552"/>
      <c r="I77" s="551" t="s">
        <v>216</v>
      </c>
      <c r="J77" s="552"/>
      <c r="K77" s="61"/>
      <c r="M77" s="596"/>
      <c r="N77" s="596"/>
      <c r="O77" s="596"/>
      <c r="P77" s="597"/>
      <c r="Q77" s="597"/>
      <c r="R77" s="597"/>
    </row>
    <row r="78" spans="1:18" ht="18.75">
      <c r="A78" s="81"/>
      <c r="B78" s="140"/>
      <c r="C78" s="141"/>
      <c r="D78" s="141"/>
      <c r="E78" s="141"/>
      <c r="F78" s="141"/>
      <c r="G78" s="553" t="s">
        <v>43</v>
      </c>
      <c r="H78" s="554"/>
      <c r="I78" s="553" t="s">
        <v>43</v>
      </c>
      <c r="J78" s="554"/>
      <c r="K78" s="61"/>
      <c r="L78" s="172" t="s">
        <v>283</v>
      </c>
      <c r="M78" s="188"/>
      <c r="N78" s="188"/>
      <c r="O78" s="188"/>
      <c r="P78" s="189"/>
      <c r="Q78" s="188"/>
      <c r="R78" s="190"/>
    </row>
    <row r="79" spans="1:18" ht="18.75">
      <c r="A79" s="81"/>
      <c r="B79" s="598" t="s">
        <v>284</v>
      </c>
      <c r="C79" s="599"/>
      <c r="D79" s="599"/>
      <c r="E79" s="599"/>
      <c r="F79" s="600"/>
      <c r="G79" s="543">
        <f>'03 15 г'!G80:H80</f>
        <v>16014.133999999991</v>
      </c>
      <c r="H79" s="544"/>
      <c r="I79" s="543">
        <f>'03 15 г'!I80:J80</f>
        <v>21221.629999999997</v>
      </c>
      <c r="J79" s="544"/>
      <c r="K79" s="61"/>
      <c r="L79" s="128">
        <f>G87+H47-I47-I87</f>
        <v>0</v>
      </c>
      <c r="M79" s="191"/>
      <c r="N79" s="191"/>
      <c r="O79" s="191"/>
      <c r="P79" s="192"/>
      <c r="Q79" s="192"/>
      <c r="R79" s="192"/>
    </row>
    <row r="80" spans="1:18" ht="18.75">
      <c r="A80" s="81"/>
      <c r="B80" s="598" t="s">
        <v>285</v>
      </c>
      <c r="C80" s="599"/>
      <c r="D80" s="599"/>
      <c r="E80" s="599"/>
      <c r="F80" s="600"/>
      <c r="G80" s="543">
        <f>G79+I47-H57+D51</f>
        <v>24190.83899999999</v>
      </c>
      <c r="H80" s="544"/>
      <c r="I80" s="545">
        <f>I79+I53+D54</f>
        <v>21858.269999999997</v>
      </c>
      <c r="J80" s="544"/>
      <c r="K80" s="61"/>
      <c r="M80" s="191"/>
      <c r="N80" s="191"/>
      <c r="O80" s="191"/>
      <c r="P80" s="192"/>
      <c r="Q80" s="192"/>
      <c r="R80" s="192"/>
    </row>
    <row r="81" spans="1:18" ht="18.75">
      <c r="A81" s="81"/>
      <c r="B81" s="61"/>
      <c r="C81" s="61"/>
      <c r="D81" s="61"/>
      <c r="E81" s="61"/>
      <c r="F81" s="61"/>
      <c r="G81" s="81"/>
      <c r="H81" s="81"/>
      <c r="I81" s="81"/>
      <c r="J81" s="61"/>
      <c r="K81" s="61"/>
      <c r="M81" s="191"/>
      <c r="N81" s="191"/>
      <c r="O81" s="191"/>
      <c r="P81" s="192"/>
      <c r="Q81" s="192"/>
      <c r="R81" s="192"/>
    </row>
    <row r="82" spans="1:18" ht="18" customHeight="1">
      <c r="A82" s="61"/>
      <c r="B82" s="61"/>
      <c r="C82" s="61"/>
      <c r="D82" s="61"/>
      <c r="E82" s="61"/>
      <c r="F82" s="61"/>
      <c r="G82" s="553" t="s">
        <v>278</v>
      </c>
      <c r="H82" s="554"/>
      <c r="I82" s="553" t="s">
        <v>279</v>
      </c>
      <c r="J82" s="554"/>
      <c r="K82" s="61"/>
      <c r="L82" s="128"/>
      <c r="M82" s="191"/>
      <c r="N82" s="191"/>
      <c r="O82" s="191"/>
      <c r="P82" s="192"/>
      <c r="Q82" s="192"/>
      <c r="R82" s="192"/>
    </row>
    <row r="83" spans="1:18" ht="18.75" hidden="1">
      <c r="A83" s="81"/>
      <c r="B83" s="61"/>
      <c r="C83" s="61"/>
      <c r="D83" s="61"/>
      <c r="E83" s="61"/>
      <c r="F83" s="61"/>
      <c r="G83" s="81"/>
      <c r="H83" s="81"/>
      <c r="I83" s="81"/>
      <c r="J83" s="61"/>
      <c r="K83" s="61"/>
      <c r="M83" s="186" t="s">
        <v>183</v>
      </c>
      <c r="N83" s="186"/>
      <c r="O83" s="186"/>
      <c r="P83" s="187">
        <v>407.15</v>
      </c>
      <c r="Q83" s="187">
        <v>391.95</v>
      </c>
      <c r="R83" s="187">
        <v>535.55</v>
      </c>
    </row>
    <row r="84" spans="1:18" ht="18.75" hidden="1">
      <c r="A84" s="81"/>
      <c r="B84" s="61"/>
      <c r="C84" s="61"/>
      <c r="D84" s="61"/>
      <c r="E84" s="61"/>
      <c r="F84" s="61"/>
      <c r="G84" s="81"/>
      <c r="H84" s="81"/>
      <c r="I84" s="81"/>
      <c r="J84" s="61"/>
      <c r="K84" s="61"/>
      <c r="M84" s="151" t="s">
        <v>186</v>
      </c>
      <c r="N84" s="151"/>
      <c r="O84" s="151"/>
      <c r="P84" s="152">
        <v>535.55</v>
      </c>
      <c r="Q84" s="152">
        <v>391.95</v>
      </c>
      <c r="R84" s="152">
        <v>663.91</v>
      </c>
    </row>
    <row r="85" spans="1:18" ht="18.75" hidden="1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M85" s="153" t="s">
        <v>189</v>
      </c>
      <c r="N85" s="153"/>
      <c r="O85" s="153"/>
      <c r="P85" s="152">
        <f>R84</f>
        <v>663.91</v>
      </c>
      <c r="Q85" s="154">
        <v>391.95</v>
      </c>
      <c r="R85" s="152" t="e">
        <f>P85+Q85-#REF!</f>
        <v>#REF!</v>
      </c>
    </row>
    <row r="86" spans="1:11" ht="18.75" hidden="1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</row>
    <row r="87" spans="1:11" ht="18.75">
      <c r="A87" s="61"/>
      <c r="B87" s="540" t="s">
        <v>282</v>
      </c>
      <c r="C87" s="541"/>
      <c r="D87" s="541"/>
      <c r="E87" s="541"/>
      <c r="F87" s="542"/>
      <c r="G87" s="543">
        <f>M47</f>
        <v>15283.44</v>
      </c>
      <c r="H87" s="544"/>
      <c r="I87" s="545">
        <f>N47</f>
        <v>8978.18</v>
      </c>
      <c r="J87" s="544"/>
      <c r="K87" s="61"/>
    </row>
    <row r="88" spans="1:11" ht="18.75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</row>
    <row r="89" spans="1:11" ht="18.75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</row>
    <row r="90" spans="1:8" s="61" customFormat="1" ht="18.75">
      <c r="A90" s="61" t="s">
        <v>55</v>
      </c>
      <c r="H90" s="61" t="s">
        <v>54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42">
    <mergeCell ref="C14:D15"/>
    <mergeCell ref="A35:K36"/>
    <mergeCell ref="B47:F47"/>
    <mergeCell ref="B48:F48"/>
    <mergeCell ref="B49:F49"/>
    <mergeCell ref="B50:F50"/>
    <mergeCell ref="B51:C51"/>
    <mergeCell ref="B53:F53"/>
    <mergeCell ref="B54:C54"/>
    <mergeCell ref="B57:F57"/>
    <mergeCell ref="B58:F58"/>
    <mergeCell ref="B59:F59"/>
    <mergeCell ref="A60:A61"/>
    <mergeCell ref="B60:F61"/>
    <mergeCell ref="G60:G61"/>
    <mergeCell ref="H60:H61"/>
    <mergeCell ref="A62:A63"/>
    <mergeCell ref="B62:F63"/>
    <mergeCell ref="G62:G63"/>
    <mergeCell ref="H62:H63"/>
    <mergeCell ref="B64:F64"/>
    <mergeCell ref="B65:F65"/>
    <mergeCell ref="B66:F66"/>
    <mergeCell ref="B67:F67"/>
    <mergeCell ref="B68:F68"/>
    <mergeCell ref="B75:F75"/>
    <mergeCell ref="G77:H77"/>
    <mergeCell ref="I77:J77"/>
    <mergeCell ref="M77:R77"/>
    <mergeCell ref="G78:H78"/>
    <mergeCell ref="I78:J78"/>
    <mergeCell ref="B79:F79"/>
    <mergeCell ref="G79:H79"/>
    <mergeCell ref="I79:J79"/>
    <mergeCell ref="B80:F80"/>
    <mergeCell ref="G80:H80"/>
    <mergeCell ref="I80:J80"/>
    <mergeCell ref="G82:H82"/>
    <mergeCell ref="I82:J82"/>
    <mergeCell ref="B87:F87"/>
    <mergeCell ref="G87:H87"/>
    <mergeCell ref="I87:J87"/>
  </mergeCells>
  <conditionalFormatting sqref="M47">
    <cfRule type="cellIs" priority="18" dxfId="87" operator="equal" stopIfTrue="1">
      <formula>0</formula>
    </cfRule>
  </conditionalFormatting>
  <conditionalFormatting sqref="M47">
    <cfRule type="cellIs" priority="17" dxfId="88" operator="equal" stopIfTrue="1">
      <formula>0</formula>
    </cfRule>
  </conditionalFormatting>
  <conditionalFormatting sqref="M47:N47">
    <cfRule type="cellIs" priority="16" dxfId="89" operator="equal" stopIfTrue="1">
      <formula>0</formula>
    </cfRule>
  </conditionalFormatting>
  <conditionalFormatting sqref="N47">
    <cfRule type="cellIs" priority="13" dxfId="90" operator="equal" stopIfTrue="1">
      <formula>0</formula>
    </cfRule>
    <cfRule type="cellIs" priority="14" dxfId="87" operator="equal" stopIfTrue="1">
      <formula>326166</formula>
    </cfRule>
    <cfRule type="cellIs" priority="15" dxfId="5" operator="equal" stopIfTrue="1">
      <formula>0</formula>
    </cfRule>
  </conditionalFormatting>
  <conditionalFormatting sqref="M47:N47">
    <cfRule type="cellIs" priority="11" dxfId="91" operator="equal" stopIfTrue="1">
      <formula>0</formula>
    </cfRule>
    <cfRule type="cellIs" priority="12" dxfId="8" operator="equal" stopIfTrue="1">
      <formula>0</formula>
    </cfRule>
  </conditionalFormatting>
  <conditionalFormatting sqref="M47:N47">
    <cfRule type="cellIs" priority="8" dxfId="7" operator="equal" stopIfTrue="1">
      <formula>0</formula>
    </cfRule>
    <cfRule type="cellIs" priority="9" dxfId="6" operator="equal" stopIfTrue="1">
      <formula>0</formula>
    </cfRule>
    <cfRule type="cellIs" priority="10" dxfId="5" operator="equal" stopIfTrue="1">
      <formula>0</formula>
    </cfRule>
  </conditionalFormatting>
  <conditionalFormatting sqref="M47:N47">
    <cfRule type="cellIs" priority="7" dxfId="92" operator="greaterThan" stopIfTrue="1">
      <formula>0</formula>
    </cfRule>
  </conditionalFormatting>
  <conditionalFormatting sqref="M47:N47">
    <cfRule type="cellIs" priority="6" dxfId="3" operator="greaterThan" stopIfTrue="1">
      <formula>0</formula>
    </cfRule>
  </conditionalFormatting>
  <conditionalFormatting sqref="M47:N47">
    <cfRule type="cellIs" priority="3" dxfId="93" operator="greaterThan" stopIfTrue="1">
      <formula>15</formula>
    </cfRule>
  </conditionalFormatting>
  <conditionalFormatting sqref="M47:N47">
    <cfRule type="cellIs" priority="1" dxfId="94" operator="greaterThan" stopIfTrue="1">
      <formula>15</formula>
    </cfRule>
    <cfRule type="cellIs" priority="2" dxfId="92" operator="greaterThan" stopIfTrue="1">
      <formula>15</formula>
    </cfRule>
  </conditionalFormatting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P83"/>
  <sheetViews>
    <sheetView zoomScalePageLayoutView="0" workbookViewId="0" topLeftCell="A4">
      <selection activeCell="O36" sqref="O36"/>
    </sheetView>
  </sheetViews>
  <sheetFormatPr defaultColWidth="9.140625" defaultRowHeight="15"/>
  <cols>
    <col min="2" max="2" width="12.00390625" style="0" customWidth="1"/>
    <col min="3" max="3" width="17.00390625" style="0" customWidth="1"/>
    <col min="4" max="4" width="13.7109375" style="0" customWidth="1"/>
  </cols>
  <sheetData>
    <row r="2" spans="3:5" ht="15">
      <c r="C2" t="s">
        <v>56</v>
      </c>
      <c r="D2" t="s">
        <v>79</v>
      </c>
      <c r="E2" t="s">
        <v>0</v>
      </c>
    </row>
    <row r="6" spans="2:9" ht="15">
      <c r="B6" s="1"/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/>
    </row>
    <row r="7" spans="2:9" ht="15">
      <c r="B7" s="1"/>
      <c r="C7" s="1" t="s">
        <v>7</v>
      </c>
      <c r="D7" s="1"/>
      <c r="E7" s="1"/>
      <c r="F7" s="1" t="s">
        <v>8</v>
      </c>
      <c r="G7" s="1" t="s">
        <v>9</v>
      </c>
      <c r="H7" s="1" t="s">
        <v>10</v>
      </c>
      <c r="I7" s="1"/>
    </row>
    <row r="8" spans="2:9" ht="15">
      <c r="B8" s="1" t="s">
        <v>11</v>
      </c>
      <c r="C8" s="1">
        <v>607.9</v>
      </c>
      <c r="D8" s="1">
        <v>946.12</v>
      </c>
      <c r="E8" s="1">
        <v>994.56</v>
      </c>
      <c r="F8" s="1"/>
      <c r="G8" s="1">
        <v>994.6</v>
      </c>
      <c r="H8" s="1">
        <v>559.46</v>
      </c>
      <c r="I8" s="1"/>
    </row>
    <row r="9" spans="2:9" ht="15">
      <c r="B9" s="1" t="s">
        <v>12</v>
      </c>
      <c r="C9" s="1">
        <v>1372.25</v>
      </c>
      <c r="D9" s="1">
        <v>2310.05</v>
      </c>
      <c r="E9" s="1">
        <v>2462.8</v>
      </c>
      <c r="F9" s="1"/>
      <c r="G9" s="1">
        <v>2462.8</v>
      </c>
      <c r="H9" s="1">
        <v>1219.5</v>
      </c>
      <c r="I9" s="1"/>
    </row>
    <row r="10" spans="2:9" ht="15">
      <c r="B10" s="1" t="s">
        <v>13</v>
      </c>
      <c r="C10" s="1"/>
      <c r="D10" s="1">
        <f>SUM(D8:D9)</f>
        <v>3256.17</v>
      </c>
      <c r="E10" s="1"/>
      <c r="F10" s="1"/>
      <c r="G10" s="1">
        <f>SUM(G8:G9)</f>
        <v>3457.4</v>
      </c>
      <c r="H10" s="1"/>
      <c r="I10" s="1"/>
    </row>
    <row r="11" ht="15">
      <c r="B11" t="s">
        <v>14</v>
      </c>
    </row>
    <row r="14" spans="3:16" ht="15">
      <c r="C14" s="1"/>
      <c r="D14" s="1" t="s">
        <v>15</v>
      </c>
      <c r="E14" s="1"/>
      <c r="F14" s="1"/>
      <c r="G14" s="1"/>
      <c r="H14" s="1"/>
      <c r="I14" s="1" t="s">
        <v>16</v>
      </c>
      <c r="J14" s="1" t="s">
        <v>17</v>
      </c>
      <c r="K14" s="1"/>
      <c r="L14" s="1"/>
      <c r="M14" s="1"/>
      <c r="N14" s="1"/>
      <c r="O14" s="1"/>
      <c r="P14" s="1"/>
    </row>
    <row r="15" spans="3:16" ht="15">
      <c r="C15" s="1"/>
      <c r="D15" s="1"/>
      <c r="E15" s="1"/>
      <c r="F15" s="1"/>
      <c r="G15" s="1"/>
      <c r="H15" s="1"/>
      <c r="I15" s="1"/>
      <c r="J15" s="1" t="s">
        <v>18</v>
      </c>
      <c r="K15" s="1" t="s">
        <v>19</v>
      </c>
      <c r="L15" s="1" t="s">
        <v>20</v>
      </c>
      <c r="M15" s="1" t="s">
        <v>21</v>
      </c>
      <c r="N15" s="1" t="s">
        <v>22</v>
      </c>
      <c r="O15" s="1"/>
      <c r="P15" s="1"/>
    </row>
    <row r="16" spans="3:16" ht="1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3:16" ht="1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3:16" ht="1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3:16" ht="15">
      <c r="C19" s="1"/>
      <c r="D19" s="1"/>
      <c r="E19" s="1"/>
      <c r="F19" s="1"/>
      <c r="G19" s="1"/>
      <c r="H19" s="1"/>
      <c r="I19" s="1"/>
      <c r="J19" s="1"/>
      <c r="K19" s="1"/>
      <c r="L19" s="1"/>
      <c r="M19" s="1" t="s">
        <v>24</v>
      </c>
      <c r="N19" s="1">
        <f>SUM(N17:N18)</f>
        <v>0</v>
      </c>
      <c r="O19" s="1"/>
      <c r="P19" s="1"/>
    </row>
    <row r="20" spans="3:16" ht="15">
      <c r="C20" s="1"/>
      <c r="D20" s="1"/>
      <c r="E20" s="1"/>
      <c r="F20" s="1"/>
      <c r="G20" s="1"/>
      <c r="H20" s="1" t="s">
        <v>25</v>
      </c>
      <c r="I20" s="1">
        <f>SUM(I16:I19)</f>
        <v>0</v>
      </c>
      <c r="J20" s="1"/>
      <c r="K20" s="1"/>
      <c r="L20" s="1"/>
      <c r="M20" s="1"/>
      <c r="N20" s="1"/>
      <c r="O20" s="1"/>
      <c r="P20" s="1"/>
    </row>
    <row r="21" spans="3:16" ht="1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3:16" ht="1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3:16" ht="15">
      <c r="C23" s="1"/>
      <c r="D23" s="1" t="s">
        <v>26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3:16" ht="15">
      <c r="C24" s="1"/>
      <c r="D24" s="1"/>
      <c r="E24" s="1"/>
      <c r="F24" s="1">
        <v>345.3</v>
      </c>
      <c r="G24" s="1" t="s">
        <v>68</v>
      </c>
      <c r="H24" s="1"/>
      <c r="I24" s="1">
        <v>2310.05</v>
      </c>
      <c r="J24" s="1"/>
      <c r="K24" s="1"/>
      <c r="L24" s="1"/>
      <c r="M24" s="1"/>
      <c r="N24" s="1"/>
      <c r="O24" s="1"/>
      <c r="P24" s="1"/>
    </row>
    <row r="25" spans="3:16" ht="1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3:16" ht="1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3:16" ht="15">
      <c r="C27" s="1"/>
      <c r="D27" s="1" t="s">
        <v>27</v>
      </c>
      <c r="E27" s="1"/>
      <c r="F27" s="1"/>
      <c r="G27" s="1" t="s">
        <v>28</v>
      </c>
      <c r="H27" s="1"/>
      <c r="I27" s="1"/>
      <c r="J27" s="1"/>
      <c r="K27" s="1"/>
      <c r="L27" s="1"/>
      <c r="M27" s="1"/>
      <c r="N27" s="1"/>
      <c r="O27" s="1"/>
      <c r="P27" s="1"/>
    </row>
    <row r="28" spans="3:16" ht="1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3:16" ht="1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3:16" ht="1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3:16" ht="1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3:16" ht="1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3:16" ht="1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3:16" ht="1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3:16" ht="15">
      <c r="C35" s="1"/>
      <c r="D35" s="1"/>
      <c r="E35" s="1"/>
      <c r="F35" s="1"/>
      <c r="G35" s="1" t="s">
        <v>24</v>
      </c>
      <c r="H35" s="1"/>
      <c r="I35" s="1">
        <f>SUM(I20:I34)</f>
        <v>2310.05</v>
      </c>
      <c r="J35" s="1"/>
      <c r="K35" s="1"/>
      <c r="L35" s="1"/>
      <c r="M35" s="1"/>
      <c r="N35" s="1"/>
      <c r="O35" s="1"/>
      <c r="P35" s="1"/>
    </row>
    <row r="36" spans="3:16" ht="1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40" spans="5:6" ht="15">
      <c r="E40" t="s">
        <v>29</v>
      </c>
      <c r="F40" t="s">
        <v>30</v>
      </c>
    </row>
    <row r="41" spans="5:10" ht="15">
      <c r="E41" t="s">
        <v>31</v>
      </c>
      <c r="I41">
        <v>13.5</v>
      </c>
      <c r="J41" t="s">
        <v>32</v>
      </c>
    </row>
    <row r="42" ht="15">
      <c r="J42" t="s">
        <v>33</v>
      </c>
    </row>
    <row r="43" spans="9:10" ht="15">
      <c r="I43">
        <v>13.5</v>
      </c>
      <c r="J43" t="s">
        <v>34</v>
      </c>
    </row>
    <row r="46" spans="10:11" ht="15">
      <c r="J46">
        <v>1620</v>
      </c>
      <c r="K46">
        <v>9.201</v>
      </c>
    </row>
    <row r="50" spans="4:6" ht="15">
      <c r="D50" t="s">
        <v>35</v>
      </c>
      <c r="F50" t="s">
        <v>36</v>
      </c>
    </row>
    <row r="51" spans="3:6" ht="15">
      <c r="C51">
        <v>345.3</v>
      </c>
      <c r="E51" t="s">
        <v>37</v>
      </c>
      <c r="F51" t="s">
        <v>66</v>
      </c>
    </row>
    <row r="52" ht="15">
      <c r="F52" t="s">
        <v>82</v>
      </c>
    </row>
    <row r="54" spans="3:16" ht="15">
      <c r="C54" s="1" t="s">
        <v>38</v>
      </c>
      <c r="D54" s="1" t="s">
        <v>39</v>
      </c>
      <c r="E54" s="1"/>
      <c r="F54" s="1"/>
      <c r="G54" s="1" t="s">
        <v>40</v>
      </c>
      <c r="H54" s="1" t="s">
        <v>41</v>
      </c>
      <c r="K54" s="1" t="s">
        <v>17</v>
      </c>
      <c r="L54" s="1"/>
      <c r="M54" s="1"/>
      <c r="N54" s="1"/>
      <c r="O54" s="1"/>
      <c r="P54" s="1"/>
    </row>
    <row r="55" spans="3:16" ht="15">
      <c r="C55" s="1">
        <v>1</v>
      </c>
      <c r="D55" s="1" t="s">
        <v>42</v>
      </c>
      <c r="E55" s="1"/>
      <c r="F55" s="1"/>
      <c r="G55" s="1" t="s">
        <v>43</v>
      </c>
      <c r="H55" s="1">
        <v>3256.16</v>
      </c>
      <c r="K55" s="1" t="s">
        <v>18</v>
      </c>
      <c r="L55" s="1" t="s">
        <v>19</v>
      </c>
      <c r="M55" s="1" t="s">
        <v>20</v>
      </c>
      <c r="N55" s="1" t="s">
        <v>21</v>
      </c>
      <c r="O55" s="1" t="s">
        <v>22</v>
      </c>
      <c r="P55" s="1"/>
    </row>
    <row r="56" spans="3:16" ht="15">
      <c r="C56" s="1"/>
      <c r="D56" s="1"/>
      <c r="E56" s="1"/>
      <c r="F56" s="1"/>
      <c r="G56" s="1"/>
      <c r="H56" s="1"/>
      <c r="K56" s="1"/>
      <c r="L56" s="1"/>
      <c r="M56" s="1"/>
      <c r="N56" s="1"/>
      <c r="O56" s="1"/>
      <c r="P56" s="1"/>
    </row>
    <row r="57" spans="3:16" ht="15">
      <c r="C57" s="1">
        <v>2</v>
      </c>
      <c r="D57" s="1" t="s">
        <v>44</v>
      </c>
      <c r="E57" s="1"/>
      <c r="F57" s="1"/>
      <c r="G57" s="1" t="s">
        <v>43</v>
      </c>
      <c r="H57" s="1">
        <v>3457.4</v>
      </c>
      <c r="K57" s="1"/>
      <c r="L57" s="1"/>
      <c r="M57" s="1"/>
      <c r="N57" s="1"/>
      <c r="O57" s="1"/>
      <c r="P57" s="1"/>
    </row>
    <row r="58" spans="3:16" ht="15">
      <c r="C58" s="1">
        <v>3</v>
      </c>
      <c r="D58" s="1"/>
      <c r="E58" s="1"/>
      <c r="F58" s="1"/>
      <c r="G58" s="1" t="s">
        <v>43</v>
      </c>
      <c r="H58" s="1"/>
      <c r="K58" s="1"/>
      <c r="L58" s="1"/>
      <c r="M58" s="1"/>
      <c r="N58" s="1"/>
      <c r="O58" s="1"/>
      <c r="P58" s="1"/>
    </row>
    <row r="59" spans="3:16" ht="15">
      <c r="C59" s="1">
        <v>4</v>
      </c>
      <c r="D59" s="1" t="s">
        <v>45</v>
      </c>
      <c r="E59" s="1"/>
      <c r="F59" s="1"/>
      <c r="G59" s="1" t="s">
        <v>43</v>
      </c>
      <c r="H59" s="1">
        <v>2310.05</v>
      </c>
      <c r="K59" s="1"/>
      <c r="L59" s="1"/>
      <c r="M59" s="1"/>
      <c r="N59" s="1"/>
      <c r="O59" s="1"/>
      <c r="P59" s="1"/>
    </row>
    <row r="60" spans="3:16" ht="15">
      <c r="C60" s="1"/>
      <c r="D60" s="1"/>
      <c r="E60" s="1"/>
      <c r="F60" s="1"/>
      <c r="G60" s="1"/>
      <c r="H60" s="1"/>
      <c r="K60" s="1"/>
      <c r="L60" s="1"/>
      <c r="M60" s="1"/>
      <c r="N60" s="1"/>
      <c r="O60" s="1"/>
      <c r="P60" s="1"/>
    </row>
    <row r="61" spans="3:16" ht="15">
      <c r="C61" s="1"/>
      <c r="D61" s="1"/>
      <c r="E61" s="1"/>
      <c r="F61" s="1"/>
      <c r="G61" s="1"/>
      <c r="H61" s="1"/>
      <c r="K61" s="1"/>
      <c r="L61" s="1"/>
      <c r="M61" s="1"/>
      <c r="N61" s="1"/>
      <c r="O61" s="1"/>
      <c r="P61" s="1"/>
    </row>
    <row r="62" spans="3:16" ht="15">
      <c r="C62" s="1">
        <v>6.69</v>
      </c>
      <c r="D62" s="1" t="s">
        <v>69</v>
      </c>
      <c r="E62" s="1"/>
      <c r="F62" s="1"/>
      <c r="G62" s="1" t="s">
        <v>43</v>
      </c>
      <c r="H62" s="1">
        <v>2310.05</v>
      </c>
      <c r="K62" s="1"/>
      <c r="L62" s="1"/>
      <c r="M62" s="1"/>
      <c r="N62" s="1"/>
      <c r="O62" s="1" t="s">
        <v>70</v>
      </c>
      <c r="P62" s="1"/>
    </row>
    <row r="63" spans="3:16" ht="15">
      <c r="C63" s="1"/>
      <c r="D63" s="1"/>
      <c r="E63" s="1"/>
      <c r="F63" s="1"/>
      <c r="G63" s="1"/>
      <c r="H63" s="1"/>
      <c r="K63" s="1"/>
      <c r="L63" s="1"/>
      <c r="M63" s="1"/>
      <c r="N63" s="1"/>
      <c r="O63" s="1"/>
      <c r="P63" s="1"/>
    </row>
    <row r="64" spans="3:16" ht="15">
      <c r="C64" s="1"/>
      <c r="D64" s="1"/>
      <c r="E64" s="1"/>
      <c r="F64" s="1"/>
      <c r="G64" s="1"/>
      <c r="H64" s="1"/>
      <c r="K64" s="1"/>
      <c r="L64" s="1"/>
      <c r="M64" s="1"/>
      <c r="N64" s="1"/>
      <c r="O64" s="1"/>
      <c r="P64" s="1"/>
    </row>
    <row r="65" spans="3:16" ht="15">
      <c r="C65" s="1"/>
      <c r="D65" s="1" t="s">
        <v>46</v>
      </c>
      <c r="E65" s="1"/>
      <c r="F65" s="1"/>
      <c r="G65" s="1" t="s">
        <v>43</v>
      </c>
      <c r="H65" s="1"/>
      <c r="K65" s="1"/>
      <c r="L65" s="1"/>
      <c r="M65" s="1"/>
      <c r="N65" s="1"/>
      <c r="O65" s="1"/>
      <c r="P65" s="1"/>
    </row>
    <row r="66" spans="3:16" ht="15">
      <c r="C66" s="1"/>
      <c r="D66" s="1"/>
      <c r="E66" s="1"/>
      <c r="F66" s="1"/>
      <c r="G66" s="1"/>
      <c r="H66" s="1"/>
      <c r="K66" s="1"/>
      <c r="L66" s="1"/>
      <c r="M66" s="1"/>
      <c r="N66" s="1" t="s">
        <v>24</v>
      </c>
      <c r="O66" s="1"/>
      <c r="P66" s="1"/>
    </row>
    <row r="67" spans="3:16" ht="15">
      <c r="C67" s="1"/>
      <c r="D67" s="1"/>
      <c r="E67" s="1"/>
      <c r="F67" s="1"/>
      <c r="G67" s="1"/>
      <c r="H67" s="1"/>
      <c r="K67" s="1"/>
      <c r="L67" s="1"/>
      <c r="M67" s="1"/>
      <c r="N67" s="1"/>
      <c r="O67" s="1"/>
      <c r="P67" s="1"/>
    </row>
    <row r="68" spans="3:16" ht="15">
      <c r="C68" s="1">
        <v>5</v>
      </c>
      <c r="D68" s="1" t="s">
        <v>47</v>
      </c>
      <c r="E68" s="1"/>
      <c r="F68" s="1"/>
      <c r="G68" s="1" t="s">
        <v>43</v>
      </c>
      <c r="H68" s="1"/>
      <c r="K68" s="1"/>
      <c r="L68" s="1"/>
      <c r="M68" s="1"/>
      <c r="N68" s="1"/>
      <c r="O68" s="1"/>
      <c r="P68" s="1"/>
    </row>
    <row r="69" spans="3:16" ht="15">
      <c r="C69" s="1"/>
      <c r="D69" s="1" t="s">
        <v>48</v>
      </c>
      <c r="E69" s="1"/>
      <c r="F69" s="1"/>
      <c r="G69" s="1" t="s">
        <v>43</v>
      </c>
      <c r="H69" s="1"/>
      <c r="K69" s="1"/>
      <c r="L69" s="1"/>
      <c r="M69" s="1"/>
      <c r="N69" s="1"/>
      <c r="O69" s="1"/>
      <c r="P69" s="1"/>
    </row>
    <row r="70" spans="3:16" ht="15">
      <c r="C70" s="1"/>
      <c r="D70" s="1" t="s">
        <v>49</v>
      </c>
      <c r="E70" s="1"/>
      <c r="F70" s="1"/>
      <c r="G70" s="1"/>
      <c r="H70" s="1">
        <v>1506.13</v>
      </c>
      <c r="K70" s="1"/>
      <c r="L70" s="1"/>
      <c r="M70" s="1"/>
      <c r="N70" s="1"/>
      <c r="O70" s="1"/>
      <c r="P70" s="1"/>
    </row>
    <row r="71" spans="3:16" ht="15">
      <c r="C71" s="1">
        <v>6</v>
      </c>
      <c r="D71" s="1" t="s">
        <v>50</v>
      </c>
      <c r="E71" s="1"/>
      <c r="F71" s="1"/>
      <c r="G71" s="1" t="s">
        <v>43</v>
      </c>
      <c r="H71" s="1"/>
      <c r="K71" s="1"/>
      <c r="L71" s="1"/>
      <c r="M71" s="1"/>
      <c r="N71" s="1"/>
      <c r="O71" s="1"/>
      <c r="P71" s="1"/>
    </row>
    <row r="72" spans="3:16" ht="15">
      <c r="C72" s="1">
        <v>7</v>
      </c>
      <c r="D72" s="1" t="s">
        <v>51</v>
      </c>
      <c r="E72" s="1"/>
      <c r="F72" s="1"/>
      <c r="G72" s="1" t="s">
        <v>43</v>
      </c>
      <c r="H72" s="1">
        <v>4253.64</v>
      </c>
      <c r="K72" s="1"/>
      <c r="L72" s="1"/>
      <c r="M72" s="1"/>
      <c r="N72" s="1"/>
      <c r="O72" s="1"/>
      <c r="P72" s="1"/>
    </row>
    <row r="73" spans="3:16" ht="15">
      <c r="C73" s="1">
        <v>8</v>
      </c>
      <c r="D73" s="1" t="s">
        <v>44</v>
      </c>
      <c r="E73" s="1"/>
      <c r="F73" s="1"/>
      <c r="G73" s="1" t="s">
        <v>43</v>
      </c>
      <c r="H73" s="1"/>
      <c r="K73" s="1"/>
      <c r="L73" s="1"/>
      <c r="M73" s="1"/>
      <c r="N73" s="1"/>
      <c r="O73" s="1"/>
      <c r="P73" s="1"/>
    </row>
    <row r="74" spans="3:16" ht="15">
      <c r="C74" s="1">
        <v>9</v>
      </c>
      <c r="D74" s="1" t="s">
        <v>52</v>
      </c>
      <c r="E74" s="1"/>
      <c r="F74" s="1"/>
      <c r="G74" s="1" t="s">
        <v>43</v>
      </c>
      <c r="H74" s="1">
        <v>2231.95</v>
      </c>
      <c r="K74" s="1"/>
      <c r="L74" s="1"/>
      <c r="M74" s="1"/>
      <c r="N74" s="1"/>
      <c r="O74" s="1"/>
      <c r="P74" s="1"/>
    </row>
    <row r="75" spans="3:16" ht="15">
      <c r="C75" s="1">
        <v>10</v>
      </c>
      <c r="D75" s="1" t="s">
        <v>53</v>
      </c>
      <c r="E75" s="1"/>
      <c r="F75" s="1"/>
      <c r="G75" s="1" t="s">
        <v>43</v>
      </c>
      <c r="H75" s="1"/>
      <c r="K75" s="1"/>
      <c r="L75" s="1"/>
      <c r="M75" s="1"/>
      <c r="N75" s="1"/>
      <c r="O75" s="1"/>
      <c r="P75" s="1"/>
    </row>
    <row r="76" ht="15">
      <c r="E76" t="s">
        <v>54</v>
      </c>
    </row>
    <row r="77" ht="15">
      <c r="E77" t="s">
        <v>55</v>
      </c>
    </row>
    <row r="78" spans="3:8" ht="15">
      <c r="C78" s="1"/>
      <c r="D78" s="1"/>
      <c r="E78" s="1">
        <v>331.65</v>
      </c>
      <c r="F78" s="1"/>
      <c r="G78" s="1">
        <v>129.75</v>
      </c>
      <c r="H78" s="1">
        <v>201.9</v>
      </c>
    </row>
    <row r="79" spans="3:8" ht="15">
      <c r="C79" s="1" t="s">
        <v>75</v>
      </c>
      <c r="D79" s="1">
        <v>201.9</v>
      </c>
      <c r="E79" s="1">
        <v>331.65</v>
      </c>
      <c r="F79" s="1"/>
      <c r="G79" s="1">
        <v>378.37</v>
      </c>
      <c r="H79" s="1">
        <v>155.18</v>
      </c>
    </row>
    <row r="80" spans="3:8" ht="15">
      <c r="C80" s="1" t="s">
        <v>77</v>
      </c>
      <c r="D80" s="1">
        <v>155.18</v>
      </c>
      <c r="E80" s="1">
        <v>331.65</v>
      </c>
      <c r="F80" s="1"/>
      <c r="G80" s="1">
        <v>236.54</v>
      </c>
      <c r="H80" s="1">
        <v>250.29</v>
      </c>
    </row>
    <row r="81" spans="3:8" ht="15">
      <c r="C81" s="1" t="s">
        <v>78</v>
      </c>
      <c r="D81" s="1">
        <v>250.29</v>
      </c>
      <c r="E81" s="1">
        <v>331.65</v>
      </c>
      <c r="F81" s="1"/>
      <c r="G81" s="1">
        <v>380.3</v>
      </c>
      <c r="H81" s="1">
        <v>201.64</v>
      </c>
    </row>
    <row r="82" spans="3:8" ht="15">
      <c r="C82" s="1" t="s">
        <v>80</v>
      </c>
      <c r="D82" s="1">
        <v>201.64</v>
      </c>
      <c r="E82" s="1">
        <v>331.65</v>
      </c>
      <c r="F82" s="1"/>
      <c r="G82" s="1">
        <v>381.17</v>
      </c>
      <c r="H82" s="1">
        <v>152.12</v>
      </c>
    </row>
    <row r="83" ht="15">
      <c r="G83">
        <f>SUM(G78:G82)</f>
        <v>1506.13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E53BE9"/>
  </sheetPr>
  <dimension ref="A1:Y90"/>
  <sheetViews>
    <sheetView view="pageBreakPreview" zoomScale="80" zoomScaleSheetLayoutView="80" zoomScalePageLayoutView="0" workbookViewId="0" topLeftCell="A48">
      <selection activeCell="K53" sqref="K53"/>
    </sheetView>
  </sheetViews>
  <sheetFormatPr defaultColWidth="9.140625" defaultRowHeight="15" outlineLevelCol="1"/>
  <cols>
    <col min="1" max="1" width="9.00390625" style="155" customWidth="1"/>
    <col min="2" max="2" width="12.140625" style="62" customWidth="1"/>
    <col min="3" max="3" width="11.140625" style="62" customWidth="1"/>
    <col min="4" max="4" width="12.8515625" style="62" customWidth="1"/>
    <col min="5" max="5" width="10.28125" style="62" customWidth="1"/>
    <col min="6" max="6" width="6.28125" style="62" customWidth="1"/>
    <col min="7" max="8" width="13.28125" style="62" customWidth="1"/>
    <col min="9" max="9" width="12.57421875" style="62" customWidth="1"/>
    <col min="10" max="10" width="14.00390625" style="62" customWidth="1"/>
    <col min="11" max="11" width="18.421875" style="62" customWidth="1"/>
    <col min="12" max="12" width="13.421875" style="62" hidden="1" customWidth="1" outlineLevel="1"/>
    <col min="13" max="15" width="9.7109375" style="62" hidden="1" customWidth="1" outlineLevel="1"/>
    <col min="16" max="16" width="10.00390625" style="62" hidden="1" customWidth="1" outlineLevel="1"/>
    <col min="17" max="17" width="10.57421875" style="62" hidden="1" customWidth="1" outlineLevel="1"/>
    <col min="18" max="18" width="10.00390625" style="62" hidden="1" customWidth="1" outlineLevel="1"/>
    <col min="19" max="19" width="9.140625" style="62" customWidth="1" collapsed="1"/>
    <col min="20" max="20" width="9.140625" style="62" customWidth="1"/>
    <col min="21" max="21" width="11.00390625" style="62" bestFit="1" customWidth="1"/>
    <col min="22" max="22" width="11.28125" style="62" bestFit="1" customWidth="1"/>
    <col min="23" max="23" width="10.00390625" style="62" bestFit="1" customWidth="1"/>
    <col min="24" max="24" width="11.00390625" style="62" bestFit="1" customWidth="1"/>
    <col min="25" max="27" width="9.140625" style="62" customWidth="1"/>
    <col min="28" max="28" width="12.8515625" style="62" customWidth="1"/>
    <col min="29" max="29" width="10.7109375" style="62" customWidth="1"/>
    <col min="30" max="16384" width="9.140625" style="62" customWidth="1"/>
  </cols>
  <sheetData>
    <row r="1" spans="1:11" ht="12.75" customHeight="1" hidden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8.75" hidden="1">
      <c r="A2" s="61"/>
      <c r="B2" s="63" t="s">
        <v>56</v>
      </c>
      <c r="C2" s="63"/>
      <c r="D2" s="63" t="s">
        <v>187</v>
      </c>
      <c r="E2" s="63"/>
      <c r="F2" s="63" t="s">
        <v>0</v>
      </c>
      <c r="G2" s="63"/>
      <c r="H2" s="63"/>
      <c r="I2" s="61"/>
      <c r="J2" s="61"/>
      <c r="K2" s="61"/>
    </row>
    <row r="3" spans="1:11" ht="18.75" hidden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.5" customHeight="1" hidden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18.75" hidden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8.75" hidden="1">
      <c r="A6" s="61"/>
      <c r="B6" s="64"/>
      <c r="C6" s="65" t="s">
        <v>1</v>
      </c>
      <c r="D6" s="65" t="s">
        <v>2</v>
      </c>
      <c r="E6" s="65"/>
      <c r="F6" s="65" t="s">
        <v>3</v>
      </c>
      <c r="G6" s="65" t="s">
        <v>4</v>
      </c>
      <c r="H6" s="65" t="s">
        <v>5</v>
      </c>
      <c r="I6" s="65" t="s">
        <v>6</v>
      </c>
      <c r="J6" s="65"/>
      <c r="K6" s="66"/>
    </row>
    <row r="7" spans="1:11" ht="18.75" hidden="1">
      <c r="A7" s="61"/>
      <c r="B7" s="64"/>
      <c r="C7" s="65" t="s">
        <v>7</v>
      </c>
      <c r="D7" s="65"/>
      <c r="E7" s="65"/>
      <c r="F7" s="65"/>
      <c r="G7" s="65" t="s">
        <v>8</v>
      </c>
      <c r="H7" s="65" t="s">
        <v>9</v>
      </c>
      <c r="I7" s="65" t="s">
        <v>10</v>
      </c>
      <c r="J7" s="65"/>
      <c r="K7" s="66"/>
    </row>
    <row r="8" spans="1:11" ht="18.75" hidden="1">
      <c r="A8" s="61"/>
      <c r="B8" s="64" t="s">
        <v>96</v>
      </c>
      <c r="C8" s="67">
        <v>48.28</v>
      </c>
      <c r="D8" s="67">
        <v>0</v>
      </c>
      <c r="E8" s="67"/>
      <c r="F8" s="68"/>
      <c r="G8" s="64"/>
      <c r="H8" s="67">
        <v>0</v>
      </c>
      <c r="I8" s="68">
        <v>48.28</v>
      </c>
      <c r="J8" s="64"/>
      <c r="K8" s="69"/>
    </row>
    <row r="9" spans="1:11" ht="18.75" hidden="1">
      <c r="A9" s="61"/>
      <c r="B9" s="64" t="s">
        <v>12</v>
      </c>
      <c r="C9" s="67">
        <v>4790.06</v>
      </c>
      <c r="D9" s="67">
        <v>3707.55</v>
      </c>
      <c r="E9" s="67"/>
      <c r="F9" s="68">
        <v>2795.32</v>
      </c>
      <c r="G9" s="64"/>
      <c r="H9" s="67">
        <v>2795.32</v>
      </c>
      <c r="I9" s="68">
        <v>5702.29</v>
      </c>
      <c r="J9" s="64"/>
      <c r="K9" s="69"/>
    </row>
    <row r="10" spans="1:11" ht="18.75" hidden="1">
      <c r="A10" s="61"/>
      <c r="B10" s="64" t="s">
        <v>13</v>
      </c>
      <c r="C10" s="64"/>
      <c r="D10" s="67">
        <f>SUM(D8:D9)</f>
        <v>3707.55</v>
      </c>
      <c r="E10" s="67"/>
      <c r="F10" s="64"/>
      <c r="G10" s="64"/>
      <c r="H10" s="67">
        <f>SUM(H8:H9)</f>
        <v>2795.32</v>
      </c>
      <c r="I10" s="64"/>
      <c r="J10" s="64"/>
      <c r="K10" s="69"/>
    </row>
    <row r="11" spans="1:11" ht="18.75" hidden="1">
      <c r="A11" s="61"/>
      <c r="B11" s="61" t="s">
        <v>14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ht="7.5" customHeight="1" hidden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8.25" customHeight="1" hidden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</row>
    <row r="14" spans="1:18" ht="18.75" hidden="1">
      <c r="A14" s="61"/>
      <c r="B14" s="70" t="s">
        <v>162</v>
      </c>
      <c r="C14" s="583" t="s">
        <v>180</v>
      </c>
      <c r="D14" s="584"/>
      <c r="E14" s="345"/>
      <c r="F14" s="65"/>
      <c r="G14" s="65"/>
      <c r="H14" s="65"/>
      <c r="I14" s="65" t="s">
        <v>16</v>
      </c>
      <c r="J14" s="69"/>
      <c r="K14" s="69"/>
      <c r="L14" s="72"/>
      <c r="M14" s="72"/>
      <c r="N14" s="72"/>
      <c r="O14" s="72"/>
      <c r="P14" s="72"/>
      <c r="Q14" s="72"/>
      <c r="R14" s="72"/>
    </row>
    <row r="15" spans="1:18" ht="14.25" customHeight="1" hidden="1">
      <c r="A15" s="61"/>
      <c r="B15" s="73"/>
      <c r="C15" s="585"/>
      <c r="D15" s="586"/>
      <c r="E15" s="346"/>
      <c r="F15" s="65"/>
      <c r="G15" s="65"/>
      <c r="H15" s="65" t="s">
        <v>181</v>
      </c>
      <c r="I15" s="65"/>
      <c r="J15" s="69"/>
      <c r="K15" s="69"/>
      <c r="L15" s="72"/>
      <c r="M15" s="72"/>
      <c r="N15" s="72"/>
      <c r="O15" s="72"/>
      <c r="P15" s="72"/>
      <c r="Q15" s="72"/>
      <c r="R15" s="72"/>
    </row>
    <row r="16" spans="1:18" ht="3.75" customHeight="1" hidden="1">
      <c r="A16" s="61"/>
      <c r="B16" s="75"/>
      <c r="C16" s="64"/>
      <c r="D16" s="64"/>
      <c r="E16" s="64"/>
      <c r="F16" s="64"/>
      <c r="G16" s="64"/>
      <c r="H16" s="64"/>
      <c r="I16" s="64"/>
      <c r="J16" s="69"/>
      <c r="K16" s="69"/>
      <c r="L16" s="72"/>
      <c r="M16" s="72"/>
      <c r="N16" s="72"/>
      <c r="O16" s="72"/>
      <c r="P16" s="72"/>
      <c r="Q16" s="72"/>
      <c r="R16" s="72"/>
    </row>
    <row r="17" spans="1:18" ht="13.5" customHeight="1" hidden="1">
      <c r="A17" s="61"/>
      <c r="B17" s="64"/>
      <c r="C17" s="64"/>
      <c r="D17" s="64"/>
      <c r="E17" s="64"/>
      <c r="F17" s="64"/>
      <c r="G17" s="64"/>
      <c r="H17" s="64"/>
      <c r="I17" s="64"/>
      <c r="J17" s="69"/>
      <c r="K17" s="69"/>
      <c r="L17" s="72"/>
      <c r="M17" s="72"/>
      <c r="N17" s="72"/>
      <c r="O17" s="72"/>
      <c r="P17" s="72"/>
      <c r="Q17" s="72"/>
      <c r="R17" s="72"/>
    </row>
    <row r="18" spans="1:18" ht="0.75" customHeight="1" hidden="1">
      <c r="A18" s="61"/>
      <c r="B18" s="64"/>
      <c r="C18" s="64"/>
      <c r="D18" s="64"/>
      <c r="E18" s="64"/>
      <c r="F18" s="64"/>
      <c r="G18" s="64"/>
      <c r="H18" s="64"/>
      <c r="I18" s="64"/>
      <c r="J18" s="69"/>
      <c r="K18" s="69"/>
      <c r="L18" s="72"/>
      <c r="M18" s="72"/>
      <c r="N18" s="72"/>
      <c r="O18" s="72"/>
      <c r="P18" s="72"/>
      <c r="Q18" s="72"/>
      <c r="R18" s="72"/>
    </row>
    <row r="19" spans="1:18" ht="14.25" customHeight="1" hidden="1" thickBot="1">
      <c r="A19" s="61"/>
      <c r="B19" s="64"/>
      <c r="C19" s="64"/>
      <c r="D19" s="64"/>
      <c r="E19" s="64"/>
      <c r="F19" s="64"/>
      <c r="G19" s="64"/>
      <c r="H19" s="64"/>
      <c r="I19" s="64"/>
      <c r="J19" s="69"/>
      <c r="K19" s="69"/>
      <c r="L19" s="72"/>
      <c r="M19" s="72"/>
      <c r="N19" s="72"/>
      <c r="O19" s="72"/>
      <c r="P19" s="72"/>
      <c r="Q19" s="72"/>
      <c r="R19" s="72"/>
    </row>
    <row r="20" spans="1:18" ht="0.75" customHeight="1" hidden="1">
      <c r="A20" s="61"/>
      <c r="B20" s="64"/>
      <c r="C20" s="64"/>
      <c r="D20" s="64"/>
      <c r="E20" s="64"/>
      <c r="F20" s="64"/>
      <c r="G20" s="64"/>
      <c r="H20" s="64"/>
      <c r="I20" s="64"/>
      <c r="J20" s="69"/>
      <c r="K20" s="69"/>
      <c r="L20" s="72"/>
      <c r="M20" s="72"/>
      <c r="N20" s="72"/>
      <c r="O20" s="72"/>
      <c r="P20" s="72"/>
      <c r="Q20" s="72"/>
      <c r="R20" s="72"/>
    </row>
    <row r="21" spans="1:18" ht="19.5" hidden="1" thickBot="1">
      <c r="A21" s="61"/>
      <c r="B21" s="64"/>
      <c r="C21" s="64"/>
      <c r="D21" s="64"/>
      <c r="E21" s="64"/>
      <c r="F21" s="64"/>
      <c r="G21" s="76" t="s">
        <v>130</v>
      </c>
      <c r="H21" s="77" t="s">
        <v>131</v>
      </c>
      <c r="I21" s="64"/>
      <c r="J21" s="69"/>
      <c r="K21" s="69"/>
      <c r="L21" s="72"/>
      <c r="M21" s="72"/>
      <c r="N21" s="72"/>
      <c r="O21" s="72"/>
      <c r="P21" s="72"/>
      <c r="Q21" s="72"/>
      <c r="R21" s="72"/>
    </row>
    <row r="22" spans="1:18" ht="18.75" hidden="1">
      <c r="A22" s="61"/>
      <c r="B22" s="78" t="s">
        <v>121</v>
      </c>
      <c r="C22" s="78"/>
      <c r="D22" s="78"/>
      <c r="E22" s="78"/>
      <c r="F22" s="67"/>
      <c r="G22" s="64">
        <v>347.8</v>
      </c>
      <c r="H22" s="64">
        <v>7.55</v>
      </c>
      <c r="I22" s="68">
        <f>G22*H22</f>
        <v>2625.89</v>
      </c>
      <c r="J22" s="69"/>
      <c r="K22" s="69"/>
      <c r="L22" s="72"/>
      <c r="M22" s="72"/>
      <c r="N22" s="72"/>
      <c r="O22" s="72"/>
      <c r="P22" s="72"/>
      <c r="Q22" s="72"/>
      <c r="R22" s="72"/>
    </row>
    <row r="23" spans="1:18" ht="18.75" hidden="1">
      <c r="A23" s="61"/>
      <c r="B23" s="78" t="s">
        <v>122</v>
      </c>
      <c r="C23" s="78"/>
      <c r="D23" s="78"/>
      <c r="E23" s="78"/>
      <c r="F23" s="64"/>
      <c r="G23" s="64"/>
      <c r="H23" s="64"/>
      <c r="I23" s="64"/>
      <c r="J23" s="69"/>
      <c r="K23" s="69"/>
      <c r="L23" s="72"/>
      <c r="M23" s="72"/>
      <c r="N23" s="72"/>
      <c r="O23" s="72"/>
      <c r="P23" s="72"/>
      <c r="Q23" s="72"/>
      <c r="R23" s="72"/>
    </row>
    <row r="24" spans="1:18" ht="2.25" customHeight="1" hidden="1">
      <c r="A24" s="61"/>
      <c r="B24" s="78" t="s">
        <v>123</v>
      </c>
      <c r="C24" s="78" t="s">
        <v>124</v>
      </c>
      <c r="D24" s="78"/>
      <c r="E24" s="78"/>
      <c r="F24" s="64"/>
      <c r="G24" s="64"/>
      <c r="H24" s="64"/>
      <c r="I24" s="64"/>
      <c r="J24" s="69"/>
      <c r="K24" s="69"/>
      <c r="L24" s="72"/>
      <c r="M24" s="72"/>
      <c r="N24" s="72"/>
      <c r="O24" s="72"/>
      <c r="P24" s="72"/>
      <c r="Q24" s="72"/>
      <c r="R24" s="72"/>
    </row>
    <row r="25" spans="1:18" ht="14.25" customHeight="1" hidden="1">
      <c r="A25" s="61"/>
      <c r="B25" s="78" t="s">
        <v>125</v>
      </c>
      <c r="C25" s="78"/>
      <c r="D25" s="78"/>
      <c r="E25" s="78"/>
      <c r="F25" s="64"/>
      <c r="G25" s="64"/>
      <c r="H25" s="64"/>
      <c r="I25" s="64"/>
      <c r="J25" s="69"/>
      <c r="K25" s="69"/>
      <c r="L25" s="72"/>
      <c r="M25" s="72"/>
      <c r="N25" s="72"/>
      <c r="O25" s="72"/>
      <c r="P25" s="72"/>
      <c r="Q25" s="72"/>
      <c r="R25" s="72"/>
    </row>
    <row r="26" spans="1:18" ht="18.75" hidden="1">
      <c r="A26" s="61"/>
      <c r="B26" s="64"/>
      <c r="C26" s="64"/>
      <c r="D26" s="64"/>
      <c r="E26" s="64"/>
      <c r="F26" s="64"/>
      <c r="G26" s="64"/>
      <c r="H26" s="64"/>
      <c r="I26" s="64"/>
      <c r="J26" s="69"/>
      <c r="K26" s="69"/>
      <c r="L26" s="72"/>
      <c r="M26" s="72"/>
      <c r="N26" s="72"/>
      <c r="O26" s="72"/>
      <c r="P26" s="72"/>
      <c r="Q26" s="72"/>
      <c r="R26" s="72"/>
    </row>
    <row r="27" spans="1:18" ht="0.75" customHeight="1" hidden="1">
      <c r="A27" s="61"/>
      <c r="B27" s="64"/>
      <c r="C27" s="64"/>
      <c r="D27" s="64"/>
      <c r="E27" s="64"/>
      <c r="F27" s="64"/>
      <c r="G27" s="64"/>
      <c r="H27" s="64"/>
      <c r="I27" s="64"/>
      <c r="J27" s="69"/>
      <c r="K27" s="69"/>
      <c r="L27" s="72"/>
      <c r="M27" s="72"/>
      <c r="N27" s="72"/>
      <c r="O27" s="72"/>
      <c r="P27" s="72"/>
      <c r="Q27" s="72"/>
      <c r="R27" s="72"/>
    </row>
    <row r="28" spans="1:18" ht="3.75" customHeight="1" hidden="1">
      <c r="A28" s="61"/>
      <c r="B28" s="64"/>
      <c r="C28" s="64"/>
      <c r="D28" s="64"/>
      <c r="E28" s="64"/>
      <c r="F28" s="64"/>
      <c r="G28" s="64"/>
      <c r="H28" s="64"/>
      <c r="I28" s="64"/>
      <c r="J28" s="69"/>
      <c r="K28" s="69"/>
      <c r="L28" s="72"/>
      <c r="M28" s="72"/>
      <c r="N28" s="72"/>
      <c r="O28" s="72"/>
      <c r="P28" s="72"/>
      <c r="Q28" s="72"/>
      <c r="R28" s="72"/>
    </row>
    <row r="29" spans="1:18" ht="18.75" hidden="1">
      <c r="A29" s="61"/>
      <c r="B29" s="64"/>
      <c r="C29" s="64"/>
      <c r="D29" s="64"/>
      <c r="E29" s="64"/>
      <c r="F29" s="64"/>
      <c r="G29" s="64"/>
      <c r="H29" s="64"/>
      <c r="I29" s="64"/>
      <c r="J29" s="69"/>
      <c r="K29" s="69"/>
      <c r="L29" s="72"/>
      <c r="M29" s="72"/>
      <c r="N29" s="72"/>
      <c r="O29" s="72"/>
      <c r="P29" s="72"/>
      <c r="Q29" s="72"/>
      <c r="R29" s="72"/>
    </row>
    <row r="30" spans="1:18" ht="0.75" customHeight="1" hidden="1">
      <c r="A30" s="61"/>
      <c r="B30" s="64"/>
      <c r="C30" s="64"/>
      <c r="D30" s="64"/>
      <c r="E30" s="64"/>
      <c r="F30" s="64"/>
      <c r="G30" s="64"/>
      <c r="H30" s="64"/>
      <c r="I30" s="64"/>
      <c r="J30" s="69"/>
      <c r="K30" s="69"/>
      <c r="L30" s="72"/>
      <c r="M30" s="72"/>
      <c r="N30" s="72"/>
      <c r="O30" s="72"/>
      <c r="P30" s="72"/>
      <c r="Q30" s="72"/>
      <c r="R30" s="72"/>
    </row>
    <row r="31" spans="1:18" ht="18.75" hidden="1">
      <c r="A31" s="61"/>
      <c r="B31" s="64"/>
      <c r="C31" s="64"/>
      <c r="D31" s="64"/>
      <c r="E31" s="64"/>
      <c r="F31" s="64"/>
      <c r="G31" s="64"/>
      <c r="H31" s="64"/>
      <c r="I31" s="64"/>
      <c r="J31" s="69"/>
      <c r="K31" s="69"/>
      <c r="L31" s="72"/>
      <c r="M31" s="72"/>
      <c r="N31" s="72"/>
      <c r="O31" s="72"/>
      <c r="P31" s="72"/>
      <c r="Q31" s="72"/>
      <c r="R31" s="72"/>
    </row>
    <row r="32" spans="1:18" ht="18.75" hidden="1">
      <c r="A32" s="61"/>
      <c r="B32" s="64"/>
      <c r="C32" s="64"/>
      <c r="D32" s="64"/>
      <c r="E32" s="64"/>
      <c r="F32" s="64"/>
      <c r="G32" s="64"/>
      <c r="H32" s="64"/>
      <c r="I32" s="64"/>
      <c r="J32" s="69"/>
      <c r="K32" s="69"/>
      <c r="L32" s="72"/>
      <c r="M32" s="72"/>
      <c r="N32" s="72"/>
      <c r="O32" s="72"/>
      <c r="P32" s="72"/>
      <c r="Q32" s="72"/>
      <c r="R32" s="72"/>
    </row>
    <row r="33" spans="1:18" ht="18.75" hidden="1">
      <c r="A33" s="61"/>
      <c r="B33" s="64"/>
      <c r="C33" s="64"/>
      <c r="D33" s="64"/>
      <c r="E33" s="64"/>
      <c r="F33" s="64"/>
      <c r="G33" s="65"/>
      <c r="H33" s="65"/>
      <c r="I33" s="79"/>
      <c r="J33" s="69"/>
      <c r="K33" s="69"/>
      <c r="L33" s="72"/>
      <c r="M33" s="72"/>
      <c r="N33" s="72"/>
      <c r="O33" s="72"/>
      <c r="P33" s="72"/>
      <c r="Q33" s="72"/>
      <c r="R33" s="72"/>
    </row>
    <row r="34" spans="1:18" ht="18.75" hidden="1">
      <c r="A34" s="61"/>
      <c r="B34" s="64"/>
      <c r="C34" s="64"/>
      <c r="D34" s="64"/>
      <c r="E34" s="64"/>
      <c r="F34" s="64"/>
      <c r="G34" s="64"/>
      <c r="H34" s="64" t="s">
        <v>24</v>
      </c>
      <c r="I34" s="80">
        <f>SUM(I17:I33)</f>
        <v>2625.89</v>
      </c>
      <c r="J34" s="69"/>
      <c r="K34" s="69"/>
      <c r="L34" s="72"/>
      <c r="M34" s="72"/>
      <c r="N34" s="72"/>
      <c r="O34" s="72"/>
      <c r="P34" s="72"/>
      <c r="Q34" s="72"/>
      <c r="R34" s="72"/>
    </row>
    <row r="35" spans="1:11" ht="15">
      <c r="A35" s="587" t="s">
        <v>199</v>
      </c>
      <c r="B35" s="587"/>
      <c r="C35" s="587"/>
      <c r="D35" s="587"/>
      <c r="E35" s="587"/>
      <c r="F35" s="587"/>
      <c r="G35" s="587"/>
      <c r="H35" s="587"/>
      <c r="I35" s="587"/>
      <c r="J35" s="587"/>
      <c r="K35" s="587"/>
    </row>
    <row r="36" spans="1:11" ht="15">
      <c r="A36" s="587"/>
      <c r="B36" s="587"/>
      <c r="C36" s="587"/>
      <c r="D36" s="587"/>
      <c r="E36" s="587"/>
      <c r="F36" s="587"/>
      <c r="G36" s="587"/>
      <c r="H36" s="587"/>
      <c r="I36" s="587"/>
      <c r="J36" s="587"/>
      <c r="K36" s="587"/>
    </row>
    <row r="37" spans="1:11" ht="18.75" hidden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</row>
    <row r="38" spans="1:11" ht="18.75" hidden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</row>
    <row r="39" spans="1:11" ht="18.75">
      <c r="A39" s="81"/>
      <c r="B39" s="82"/>
      <c r="C39" s="82"/>
      <c r="D39" s="82"/>
      <c r="E39" s="82"/>
      <c r="F39" s="82"/>
      <c r="G39" s="82"/>
      <c r="H39" s="81"/>
      <c r="I39" s="81"/>
      <c r="J39" s="61"/>
      <c r="K39" s="61"/>
    </row>
    <row r="40" spans="1:25" ht="18.75">
      <c r="A40" s="81"/>
      <c r="B40" s="83" t="s">
        <v>200</v>
      </c>
      <c r="C40" s="82"/>
      <c r="D40" s="82"/>
      <c r="E40" s="82"/>
      <c r="F40" s="82"/>
      <c r="G40" s="81"/>
      <c r="H40" s="82"/>
      <c r="I40" s="81"/>
      <c r="J40" s="61"/>
      <c r="K40" s="61"/>
      <c r="T40" s="303"/>
      <c r="U40" s="304"/>
      <c r="V40" s="304"/>
      <c r="W40" s="304"/>
      <c r="X40" s="304"/>
      <c r="Y40" s="304"/>
    </row>
    <row r="41" spans="1:25" ht="18.75">
      <c r="A41" s="81"/>
      <c r="B41" s="82" t="s">
        <v>201</v>
      </c>
      <c r="C41" s="81" t="s">
        <v>202</v>
      </c>
      <c r="D41" s="81"/>
      <c r="E41" s="81"/>
      <c r="F41" s="82"/>
      <c r="G41" s="81"/>
      <c r="H41" s="82"/>
      <c r="I41" s="81"/>
      <c r="J41" s="61"/>
      <c r="K41" s="61"/>
      <c r="T41" s="305"/>
      <c r="U41" s="306"/>
      <c r="V41" s="306"/>
      <c r="W41" s="306"/>
      <c r="X41" s="306"/>
      <c r="Y41" s="306"/>
    </row>
    <row r="42" spans="1:25" ht="18.75" customHeight="1">
      <c r="A42" s="81"/>
      <c r="B42" s="82" t="s">
        <v>203</v>
      </c>
      <c r="C42" s="84">
        <v>348.5</v>
      </c>
      <c r="D42" s="81" t="s">
        <v>204</v>
      </c>
      <c r="E42" s="81"/>
      <c r="F42" s="82"/>
      <c r="G42" s="81"/>
      <c r="H42" s="82"/>
      <c r="I42" s="81"/>
      <c r="J42" s="61"/>
      <c r="K42" s="61"/>
      <c r="T42" s="305"/>
      <c r="U42" s="192"/>
      <c r="V42" s="192"/>
      <c r="W42" s="192"/>
      <c r="X42" s="192"/>
      <c r="Y42" s="192"/>
    </row>
    <row r="43" spans="1:25" ht="18" customHeight="1">
      <c r="A43" s="81"/>
      <c r="B43" s="82" t="s">
        <v>205</v>
      </c>
      <c r="C43" s="85" t="s">
        <v>260</v>
      </c>
      <c r="D43" s="81" t="s">
        <v>288</v>
      </c>
      <c r="E43" s="81"/>
      <c r="F43" s="81"/>
      <c r="G43" s="82"/>
      <c r="H43" s="82"/>
      <c r="I43" s="81"/>
      <c r="J43" s="61"/>
      <c r="K43" s="61"/>
      <c r="T43" s="305"/>
      <c r="U43" s="192"/>
      <c r="V43" s="192"/>
      <c r="W43" s="192"/>
      <c r="X43" s="192"/>
      <c r="Y43" s="72"/>
    </row>
    <row r="44" spans="1:25" ht="69.75" customHeight="1">
      <c r="A44" s="81"/>
      <c r="B44" s="82"/>
      <c r="C44" s="85"/>
      <c r="D44" s="81"/>
      <c r="E44" s="81"/>
      <c r="F44" s="81"/>
      <c r="G44" s="82"/>
      <c r="H44" s="82"/>
      <c r="I44" s="81"/>
      <c r="J44" s="61"/>
      <c r="K44" s="61"/>
      <c r="T44" s="305"/>
      <c r="U44" s="192"/>
      <c r="V44" s="307"/>
      <c r="W44" s="307"/>
      <c r="X44" s="192"/>
      <c r="Y44" s="308"/>
    </row>
    <row r="45" spans="1:25" s="92" customFormat="1" ht="63" customHeight="1">
      <c r="A45" s="340"/>
      <c r="B45" s="87"/>
      <c r="C45" s="88"/>
      <c r="D45" s="340"/>
      <c r="E45" s="340"/>
      <c r="F45" s="340"/>
      <c r="G45" s="89" t="s">
        <v>208</v>
      </c>
      <c r="H45" s="90" t="s">
        <v>2</v>
      </c>
      <c r="I45" s="90" t="s">
        <v>3</v>
      </c>
      <c r="J45" s="91" t="s">
        <v>209</v>
      </c>
      <c r="K45" s="91" t="s">
        <v>210</v>
      </c>
      <c r="T45" s="305"/>
      <c r="U45" s="192"/>
      <c r="V45" s="192"/>
      <c r="W45" s="192"/>
      <c r="X45" s="192"/>
      <c r="Y45" s="72"/>
    </row>
    <row r="46" spans="1:25" ht="12" customHeight="1">
      <c r="A46" s="81"/>
      <c r="B46" s="82"/>
      <c r="C46" s="85"/>
      <c r="D46" s="81"/>
      <c r="E46" s="81"/>
      <c r="F46" s="81"/>
      <c r="G46" s="93" t="s">
        <v>43</v>
      </c>
      <c r="H46" s="93" t="s">
        <v>43</v>
      </c>
      <c r="I46" s="93" t="s">
        <v>43</v>
      </c>
      <c r="J46" s="64"/>
      <c r="K46" s="64"/>
      <c r="M46" s="347" t="s">
        <v>280</v>
      </c>
      <c r="N46" s="347" t="s">
        <v>281</v>
      </c>
      <c r="O46" s="347" t="s">
        <v>212</v>
      </c>
      <c r="P46" s="348" t="s">
        <v>211</v>
      </c>
      <c r="Q46" s="349" t="s">
        <v>249</v>
      </c>
      <c r="R46" s="349" t="s">
        <v>213</v>
      </c>
      <c r="S46" s="350"/>
      <c r="T46" s="305"/>
      <c r="U46" s="192"/>
      <c r="V46" s="192"/>
      <c r="W46" s="192"/>
      <c r="X46" s="192"/>
      <c r="Y46" s="72"/>
    </row>
    <row r="47" spans="1:25" ht="33" customHeight="1">
      <c r="A47" s="81"/>
      <c r="B47" s="588" t="s">
        <v>214</v>
      </c>
      <c r="C47" s="588"/>
      <c r="D47" s="588"/>
      <c r="E47" s="588"/>
      <c r="F47" s="588"/>
      <c r="G47" s="97">
        <f>G49+G50</f>
        <v>12.58</v>
      </c>
      <c r="H47" s="98">
        <f>ROUND(G47*C42,2)</f>
        <v>4384.13</v>
      </c>
      <c r="I47" s="98">
        <f>O47+P47</f>
        <v>3306.9199999999996</v>
      </c>
      <c r="J47" s="99">
        <f>J49+J50</f>
        <v>2512.6850000000004</v>
      </c>
      <c r="K47" s="99">
        <f>K49+K50</f>
        <v>794.2349999999992</v>
      </c>
      <c r="M47" s="361">
        <v>8978.18</v>
      </c>
      <c r="N47" s="361">
        <v>10055.39</v>
      </c>
      <c r="O47" s="257">
        <v>3306.9199999999996</v>
      </c>
      <c r="P47" s="257">
        <v>0</v>
      </c>
      <c r="Q47" s="257">
        <v>0</v>
      </c>
      <c r="R47" s="257">
        <v>0</v>
      </c>
      <c r="S47" s="257">
        <v>650.31</v>
      </c>
      <c r="T47" s="305"/>
      <c r="U47" s="192"/>
      <c r="V47" s="192"/>
      <c r="W47" s="192"/>
      <c r="X47" s="192"/>
      <c r="Y47" s="72"/>
    </row>
    <row r="48" spans="1:25" ht="18" customHeight="1">
      <c r="A48" s="81"/>
      <c r="B48" s="589" t="s">
        <v>215</v>
      </c>
      <c r="C48" s="590"/>
      <c r="D48" s="590"/>
      <c r="E48" s="590"/>
      <c r="F48" s="591"/>
      <c r="G48" s="97"/>
      <c r="H48" s="99"/>
      <c r="I48" s="99"/>
      <c r="J48" s="64"/>
      <c r="K48" s="64"/>
      <c r="T48" s="305"/>
      <c r="U48" s="192"/>
      <c r="V48" s="192"/>
      <c r="W48" s="192"/>
      <c r="X48" s="192"/>
      <c r="Y48" s="72"/>
    </row>
    <row r="49" spans="1:25" ht="18" customHeight="1">
      <c r="A49" s="81"/>
      <c r="B49" s="592" t="s">
        <v>12</v>
      </c>
      <c r="C49" s="592"/>
      <c r="D49" s="592"/>
      <c r="E49" s="592"/>
      <c r="F49" s="592"/>
      <c r="G49" s="97">
        <f>G58</f>
        <v>7.21</v>
      </c>
      <c r="H49" s="99">
        <f>ROUND(G49*C42,2)</f>
        <v>2512.69</v>
      </c>
      <c r="I49" s="99">
        <f>H49</f>
        <v>2512.69</v>
      </c>
      <c r="J49" s="99">
        <f>H58</f>
        <v>2512.6850000000004</v>
      </c>
      <c r="K49" s="99">
        <f>I49-J49</f>
        <v>0.004999999999654392</v>
      </c>
      <c r="T49" s="305"/>
      <c r="U49" s="192"/>
      <c r="V49" s="192"/>
      <c r="W49" s="192"/>
      <c r="X49" s="192"/>
      <c r="Y49" s="72"/>
    </row>
    <row r="50" spans="1:25" ht="18" customHeight="1">
      <c r="A50" s="81"/>
      <c r="B50" s="592" t="s">
        <v>46</v>
      </c>
      <c r="C50" s="592"/>
      <c r="D50" s="592"/>
      <c r="E50" s="592"/>
      <c r="F50" s="592"/>
      <c r="G50" s="97">
        <v>5.37</v>
      </c>
      <c r="H50" s="99">
        <f>ROUND(G50*C42,2)</f>
        <v>1871.45</v>
      </c>
      <c r="I50" s="99">
        <f>I47-I49</f>
        <v>794.2299999999996</v>
      </c>
      <c r="J50" s="99">
        <f>H65</f>
        <v>0</v>
      </c>
      <c r="K50" s="99">
        <f>I50-J50</f>
        <v>794.2299999999996</v>
      </c>
      <c r="T50" s="305"/>
      <c r="U50" s="192"/>
      <c r="V50" s="192"/>
      <c r="W50" s="192"/>
      <c r="X50" s="192"/>
      <c r="Y50" s="72"/>
    </row>
    <row r="51" spans="1:25" ht="18.75">
      <c r="A51" s="81"/>
      <c r="B51" s="601"/>
      <c r="C51" s="601"/>
      <c r="D51" s="291"/>
      <c r="E51" s="61"/>
      <c r="F51" s="61"/>
      <c r="G51" s="61"/>
      <c r="H51" s="61"/>
      <c r="I51" s="61"/>
      <c r="J51" s="61"/>
      <c r="K51" s="164"/>
      <c r="T51" s="305"/>
      <c r="U51" s="192"/>
      <c r="V51" s="192"/>
      <c r="W51" s="192"/>
      <c r="X51" s="192"/>
      <c r="Y51" s="72"/>
    </row>
    <row r="52" spans="1:25" ht="18.75">
      <c r="A52" s="81"/>
      <c r="B52" s="61"/>
      <c r="C52" s="61"/>
      <c r="D52" s="61"/>
      <c r="E52" s="61"/>
      <c r="F52" s="61"/>
      <c r="G52" s="163" t="s">
        <v>243</v>
      </c>
      <c r="H52" s="163" t="s">
        <v>2</v>
      </c>
      <c r="I52" s="163" t="s">
        <v>3</v>
      </c>
      <c r="J52" s="163" t="s">
        <v>244</v>
      </c>
      <c r="K52" s="163" t="s">
        <v>245</v>
      </c>
      <c r="T52" s="305"/>
      <c r="U52" s="192"/>
      <c r="V52" s="192"/>
      <c r="W52" s="192"/>
      <c r="X52" s="192"/>
      <c r="Y52" s="72"/>
    </row>
    <row r="53" spans="1:25" ht="18" customHeight="1">
      <c r="A53" s="61"/>
      <c r="B53" s="577" t="s">
        <v>242</v>
      </c>
      <c r="C53" s="577"/>
      <c r="D53" s="577"/>
      <c r="E53" s="577"/>
      <c r="F53" s="593"/>
      <c r="G53" s="107">
        <f>'04 15 г'!J53</f>
        <v>650.3100000000001</v>
      </c>
      <c r="H53" s="107">
        <f>Q47</f>
        <v>0</v>
      </c>
      <c r="I53" s="107">
        <f>R47</f>
        <v>0</v>
      </c>
      <c r="J53" s="107">
        <f>H53+G53-I53</f>
        <v>650.3100000000001</v>
      </c>
      <c r="K53" s="107">
        <v>0</v>
      </c>
      <c r="T53" s="309"/>
      <c r="U53" s="310"/>
      <c r="V53" s="310"/>
      <c r="W53" s="310"/>
      <c r="X53" s="310"/>
      <c r="Y53" s="310"/>
    </row>
    <row r="54" spans="1:11" ht="18" customHeight="1">
      <c r="A54" s="61"/>
      <c r="B54" s="602"/>
      <c r="C54" s="602"/>
      <c r="D54" s="330"/>
      <c r="F54" s="81"/>
      <c r="G54" s="82"/>
      <c r="H54" s="82"/>
      <c r="I54" s="81"/>
      <c r="J54" s="61"/>
      <c r="K54" s="61"/>
    </row>
    <row r="55" spans="1:11" ht="18.75">
      <c r="A55" s="81"/>
      <c r="B55" s="104"/>
      <c r="C55" s="105"/>
      <c r="D55" s="106"/>
      <c r="E55" s="106"/>
      <c r="F55" s="106"/>
      <c r="G55" s="107" t="s">
        <v>208</v>
      </c>
      <c r="H55" s="107" t="s">
        <v>217</v>
      </c>
      <c r="I55" s="81"/>
      <c r="J55" s="61"/>
      <c r="K55" s="61"/>
    </row>
    <row r="56" spans="1:9" s="114" customFormat="1" ht="11.25" customHeight="1">
      <c r="A56" s="108"/>
      <c r="B56" s="109"/>
      <c r="C56" s="110"/>
      <c r="D56" s="111"/>
      <c r="E56" s="111"/>
      <c r="F56" s="111"/>
      <c r="G56" s="112" t="s">
        <v>43</v>
      </c>
      <c r="H56" s="112" t="s">
        <v>43</v>
      </c>
      <c r="I56" s="113"/>
    </row>
    <row r="57" spans="1:20" ht="47.25" customHeight="1">
      <c r="A57" s="115" t="s">
        <v>218</v>
      </c>
      <c r="B57" s="594" t="s">
        <v>241</v>
      </c>
      <c r="C57" s="595"/>
      <c r="D57" s="595"/>
      <c r="E57" s="595"/>
      <c r="F57" s="595"/>
      <c r="G57" s="116"/>
      <c r="H57" s="117">
        <f>H58+H65</f>
        <v>2512.6850000000004</v>
      </c>
      <c r="I57" s="81"/>
      <c r="J57" s="61"/>
      <c r="K57" s="61"/>
      <c r="T57" s="288"/>
    </row>
    <row r="58" spans="1:11" ht="33.75" customHeight="1">
      <c r="A58" s="118" t="s">
        <v>220</v>
      </c>
      <c r="B58" s="558" t="s">
        <v>221</v>
      </c>
      <c r="C58" s="559"/>
      <c r="D58" s="559"/>
      <c r="E58" s="559"/>
      <c r="F58" s="560"/>
      <c r="G58" s="341">
        <f>G59+G60+G62+G64</f>
        <v>7.21</v>
      </c>
      <c r="H58" s="343">
        <f>H59+H60+H62+H64</f>
        <v>2512.6850000000004</v>
      </c>
      <c r="I58" s="81"/>
      <c r="J58" s="61"/>
      <c r="K58" s="121"/>
    </row>
    <row r="59" spans="1:11" ht="42.75" customHeight="1">
      <c r="A59" s="344" t="s">
        <v>222</v>
      </c>
      <c r="B59" s="580" t="s">
        <v>223</v>
      </c>
      <c r="C59" s="581"/>
      <c r="D59" s="581"/>
      <c r="E59" s="581"/>
      <c r="F59" s="582"/>
      <c r="G59" s="342">
        <v>1.34</v>
      </c>
      <c r="H59" s="343">
        <f>ROUND(G59*C42,2)</f>
        <v>466.99</v>
      </c>
      <c r="I59" s="81"/>
      <c r="J59" s="61"/>
      <c r="K59" s="121"/>
    </row>
    <row r="60" spans="1:11" ht="15" customHeight="1">
      <c r="A60" s="570" t="s">
        <v>224</v>
      </c>
      <c r="B60" s="571" t="s">
        <v>225</v>
      </c>
      <c r="C60" s="572"/>
      <c r="D60" s="572"/>
      <c r="E60" s="572"/>
      <c r="F60" s="573"/>
      <c r="G60" s="568">
        <v>2.02</v>
      </c>
      <c r="H60" s="569">
        <f>ROUND(G60*C42,2)</f>
        <v>703.97</v>
      </c>
      <c r="I60" s="81"/>
      <c r="J60" s="61"/>
      <c r="K60" s="61"/>
    </row>
    <row r="61" spans="1:11" ht="39.75" customHeight="1">
      <c r="A61" s="570"/>
      <c r="B61" s="574"/>
      <c r="C61" s="575"/>
      <c r="D61" s="575"/>
      <c r="E61" s="575"/>
      <c r="F61" s="576"/>
      <c r="G61" s="568"/>
      <c r="H61" s="569"/>
      <c r="I61" s="81"/>
      <c r="J61" s="61"/>
      <c r="K61" s="61"/>
    </row>
    <row r="62" spans="1:11" ht="21" customHeight="1">
      <c r="A62" s="570" t="s">
        <v>226</v>
      </c>
      <c r="B62" s="571" t="s">
        <v>227</v>
      </c>
      <c r="C62" s="572"/>
      <c r="D62" s="572"/>
      <c r="E62" s="572"/>
      <c r="F62" s="573"/>
      <c r="G62" s="568">
        <v>1.31</v>
      </c>
      <c r="H62" s="569">
        <f>G62*C42</f>
        <v>456.535</v>
      </c>
      <c r="I62" s="81"/>
      <c r="J62" s="61"/>
      <c r="K62" s="61"/>
    </row>
    <row r="63" spans="1:11" ht="15" customHeight="1">
      <c r="A63" s="570"/>
      <c r="B63" s="574"/>
      <c r="C63" s="575"/>
      <c r="D63" s="575"/>
      <c r="E63" s="575"/>
      <c r="F63" s="576"/>
      <c r="G63" s="568"/>
      <c r="H63" s="569"/>
      <c r="I63" s="81"/>
      <c r="J63" s="61"/>
      <c r="K63" s="61"/>
    </row>
    <row r="64" spans="1:12" ht="18.75" customHeight="1">
      <c r="A64" s="344" t="s">
        <v>228</v>
      </c>
      <c r="B64" s="555" t="s">
        <v>229</v>
      </c>
      <c r="C64" s="556"/>
      <c r="D64" s="556"/>
      <c r="E64" s="556"/>
      <c r="F64" s="557"/>
      <c r="G64" s="107">
        <v>2.54</v>
      </c>
      <c r="H64" s="127">
        <f>ROUND(G64*C42,2)</f>
        <v>885.19</v>
      </c>
      <c r="I64" s="81"/>
      <c r="J64" s="61"/>
      <c r="K64" s="61"/>
      <c r="L64" s="128"/>
    </row>
    <row r="65" spans="1:12" ht="18.75" customHeight="1">
      <c r="A65" s="129" t="s">
        <v>230</v>
      </c>
      <c r="B65" s="558" t="s">
        <v>231</v>
      </c>
      <c r="C65" s="559"/>
      <c r="D65" s="559"/>
      <c r="E65" s="559"/>
      <c r="F65" s="560"/>
      <c r="G65" s="98"/>
      <c r="H65" s="98">
        <f>H67+H68</f>
        <v>0</v>
      </c>
      <c r="I65" s="81"/>
      <c r="J65" s="61"/>
      <c r="K65" s="61"/>
      <c r="L65" s="128"/>
    </row>
    <row r="66" spans="1:11" ht="32.25" customHeight="1">
      <c r="A66" s="130"/>
      <c r="B66" s="561" t="s">
        <v>247</v>
      </c>
      <c r="C66" s="562"/>
      <c r="D66" s="562"/>
      <c r="E66" s="562"/>
      <c r="F66" s="563"/>
      <c r="G66" s="132"/>
      <c r="H66" s="133"/>
      <c r="I66" s="81"/>
      <c r="J66" s="61"/>
      <c r="K66" s="61"/>
    </row>
    <row r="67" spans="1:11" ht="18.75">
      <c r="A67" s="130"/>
      <c r="B67" s="564" t="s">
        <v>240</v>
      </c>
      <c r="C67" s="565"/>
      <c r="D67" s="565"/>
      <c r="E67" s="565"/>
      <c r="F67" s="566"/>
      <c r="G67" s="134"/>
      <c r="H67" s="135">
        <v>0</v>
      </c>
      <c r="I67" s="81"/>
      <c r="J67" s="61"/>
      <c r="K67" s="61"/>
    </row>
    <row r="68" spans="1:11" ht="18.75" customHeight="1">
      <c r="A68" s="130"/>
      <c r="B68" s="564" t="s">
        <v>240</v>
      </c>
      <c r="C68" s="565"/>
      <c r="D68" s="565"/>
      <c r="E68" s="565"/>
      <c r="F68" s="566"/>
      <c r="G68" s="127"/>
      <c r="H68" s="136"/>
      <c r="I68" s="81"/>
      <c r="J68" s="61"/>
      <c r="K68" s="61"/>
    </row>
    <row r="69" spans="1:11" ht="18.75">
      <c r="A69" s="130"/>
      <c r="B69" s="137"/>
      <c r="C69" s="138"/>
      <c r="D69" s="138"/>
      <c r="E69" s="138"/>
      <c r="F69" s="138"/>
      <c r="G69" s="103"/>
      <c r="H69" s="103"/>
      <c r="I69" s="81"/>
      <c r="J69" s="61"/>
      <c r="K69" s="61"/>
    </row>
    <row r="70" spans="1:11" ht="18.75">
      <c r="A70" s="130"/>
      <c r="B70" s="137"/>
      <c r="C70" s="138"/>
      <c r="D70" s="138"/>
      <c r="E70" s="138"/>
      <c r="F70" s="138"/>
      <c r="G70" s="139"/>
      <c r="H70" s="81"/>
      <c r="I70" s="81"/>
      <c r="J70" s="61"/>
      <c r="K70" s="61"/>
    </row>
    <row r="71" spans="1:11" ht="18.75">
      <c r="A71" s="130"/>
      <c r="K71" s="61"/>
    </row>
    <row r="72" spans="1:12" ht="18.75">
      <c r="A72" s="130"/>
      <c r="K72" s="61"/>
      <c r="L72" s="62">
        <v>4513</v>
      </c>
    </row>
    <row r="73" spans="1:15" s="72" customFormat="1" ht="18.75">
      <c r="A73" s="130"/>
      <c r="K73" s="69"/>
      <c r="L73" s="142" t="s">
        <v>236</v>
      </c>
      <c r="M73" s="142" t="s">
        <v>237</v>
      </c>
      <c r="N73" s="142"/>
      <c r="O73" s="142"/>
    </row>
    <row r="74" spans="1:15" s="72" customFormat="1" ht="18.75">
      <c r="A74" s="130"/>
      <c r="K74" s="69"/>
      <c r="L74" s="143">
        <f>G80</f>
        <v>24985.073999999986</v>
      </c>
      <c r="M74" s="143">
        <f>I80</f>
        <v>21858.269999999997</v>
      </c>
      <c r="N74" s="143"/>
      <c r="O74" s="143"/>
    </row>
    <row r="75" spans="1:11" ht="18.75">
      <c r="A75" s="82"/>
      <c r="B75" s="546"/>
      <c r="C75" s="547"/>
      <c r="D75" s="547"/>
      <c r="E75" s="547"/>
      <c r="F75" s="547"/>
      <c r="G75" s="145"/>
      <c r="H75" s="130"/>
      <c r="I75" s="81"/>
      <c r="J75" s="61"/>
      <c r="K75" s="61"/>
    </row>
    <row r="76" spans="1:11" ht="18.75">
      <c r="A76" s="81"/>
      <c r="B76" s="81"/>
      <c r="C76" s="81"/>
      <c r="D76" s="81"/>
      <c r="E76" s="81"/>
      <c r="F76" s="81"/>
      <c r="G76" s="84"/>
      <c r="H76" s="103"/>
      <c r="I76" s="81"/>
      <c r="J76" s="61"/>
      <c r="K76" s="61"/>
    </row>
    <row r="77" spans="1:18" ht="18.75">
      <c r="A77" s="81"/>
      <c r="B77" s="140"/>
      <c r="C77" s="141"/>
      <c r="D77" s="141"/>
      <c r="E77" s="141"/>
      <c r="F77" s="141"/>
      <c r="G77" s="567" t="s">
        <v>46</v>
      </c>
      <c r="H77" s="552"/>
      <c r="I77" s="551" t="s">
        <v>216</v>
      </c>
      <c r="J77" s="552"/>
      <c r="K77" s="61"/>
      <c r="M77" s="596"/>
      <c r="N77" s="596"/>
      <c r="O77" s="596"/>
      <c r="P77" s="597"/>
      <c r="Q77" s="597"/>
      <c r="R77" s="597"/>
    </row>
    <row r="78" spans="1:18" ht="18.75">
      <c r="A78" s="81"/>
      <c r="B78" s="140"/>
      <c r="C78" s="141"/>
      <c r="D78" s="141"/>
      <c r="E78" s="141"/>
      <c r="F78" s="141"/>
      <c r="G78" s="553" t="s">
        <v>43</v>
      </c>
      <c r="H78" s="554"/>
      <c r="I78" s="553" t="s">
        <v>43</v>
      </c>
      <c r="J78" s="554"/>
      <c r="K78" s="61"/>
      <c r="L78" s="172" t="s">
        <v>283</v>
      </c>
      <c r="M78" s="188"/>
      <c r="N78" s="188"/>
      <c r="O78" s="188"/>
      <c r="P78" s="189"/>
      <c r="Q78" s="188"/>
      <c r="R78" s="190"/>
    </row>
    <row r="79" spans="1:18" ht="18.75">
      <c r="A79" s="81"/>
      <c r="B79" s="598" t="s">
        <v>284</v>
      </c>
      <c r="C79" s="599"/>
      <c r="D79" s="599"/>
      <c r="E79" s="599"/>
      <c r="F79" s="600"/>
      <c r="G79" s="543">
        <f>'04 15 г'!G80:H80</f>
        <v>24190.83899999999</v>
      </c>
      <c r="H79" s="544"/>
      <c r="I79" s="543">
        <f>'04 15 г'!I80:J80</f>
        <v>21858.269999999997</v>
      </c>
      <c r="J79" s="544"/>
      <c r="K79" s="61"/>
      <c r="L79" s="128">
        <f>G87+H47-I47-I87</f>
        <v>0</v>
      </c>
      <c r="M79" s="191"/>
      <c r="N79" s="191"/>
      <c r="O79" s="191"/>
      <c r="P79" s="192"/>
      <c r="Q79" s="192"/>
      <c r="R79" s="192"/>
    </row>
    <row r="80" spans="1:18" ht="18.75">
      <c r="A80" s="81"/>
      <c r="B80" s="598" t="s">
        <v>285</v>
      </c>
      <c r="C80" s="599"/>
      <c r="D80" s="599"/>
      <c r="E80" s="599"/>
      <c r="F80" s="600"/>
      <c r="G80" s="543">
        <f>G79+I47-H57+D51</f>
        <v>24985.073999999986</v>
      </c>
      <c r="H80" s="544"/>
      <c r="I80" s="545">
        <f>I79+I53+D54</f>
        <v>21858.269999999997</v>
      </c>
      <c r="J80" s="544"/>
      <c r="K80" s="61"/>
      <c r="M80" s="191"/>
      <c r="N80" s="191"/>
      <c r="O80" s="191"/>
      <c r="P80" s="192"/>
      <c r="Q80" s="192"/>
      <c r="R80" s="192"/>
    </row>
    <row r="81" spans="1:18" ht="18.75">
      <c r="A81" s="81"/>
      <c r="B81" s="61"/>
      <c r="C81" s="61"/>
      <c r="D81" s="61"/>
      <c r="E81" s="61"/>
      <c r="F81" s="61"/>
      <c r="G81" s="81"/>
      <c r="H81" s="81"/>
      <c r="I81" s="81"/>
      <c r="J81" s="61"/>
      <c r="K81" s="61"/>
      <c r="M81" s="191"/>
      <c r="N81" s="191"/>
      <c r="O81" s="191"/>
      <c r="P81" s="192"/>
      <c r="Q81" s="192"/>
      <c r="R81" s="192"/>
    </row>
    <row r="82" spans="1:18" ht="18" customHeight="1">
      <c r="A82" s="61"/>
      <c r="B82" s="61"/>
      <c r="C82" s="61"/>
      <c r="D82" s="61"/>
      <c r="E82" s="61"/>
      <c r="F82" s="61"/>
      <c r="G82" s="553" t="s">
        <v>278</v>
      </c>
      <c r="H82" s="554"/>
      <c r="I82" s="553" t="s">
        <v>279</v>
      </c>
      <c r="J82" s="554"/>
      <c r="K82" s="61"/>
      <c r="L82" s="128"/>
      <c r="M82" s="191"/>
      <c r="N82" s="191"/>
      <c r="O82" s="191"/>
      <c r="P82" s="192"/>
      <c r="Q82" s="192"/>
      <c r="R82" s="192"/>
    </row>
    <row r="83" spans="1:18" ht="18.75" hidden="1">
      <c r="A83" s="81"/>
      <c r="B83" s="61"/>
      <c r="C83" s="61"/>
      <c r="D83" s="61"/>
      <c r="E83" s="61"/>
      <c r="F83" s="61"/>
      <c r="G83" s="81"/>
      <c r="H83" s="81"/>
      <c r="I83" s="81"/>
      <c r="J83" s="61"/>
      <c r="K83" s="61"/>
      <c r="M83" s="186" t="s">
        <v>183</v>
      </c>
      <c r="N83" s="186"/>
      <c r="O83" s="186"/>
      <c r="P83" s="187">
        <v>407.15</v>
      </c>
      <c r="Q83" s="187">
        <v>391.95</v>
      </c>
      <c r="R83" s="187">
        <v>535.55</v>
      </c>
    </row>
    <row r="84" spans="1:18" ht="18.75" hidden="1">
      <c r="A84" s="81"/>
      <c r="B84" s="61"/>
      <c r="C84" s="61"/>
      <c r="D84" s="61"/>
      <c r="E84" s="61"/>
      <c r="F84" s="61"/>
      <c r="G84" s="81"/>
      <c r="H84" s="81"/>
      <c r="I84" s="81"/>
      <c r="J84" s="61"/>
      <c r="K84" s="61"/>
      <c r="M84" s="151" t="s">
        <v>186</v>
      </c>
      <c r="N84" s="151"/>
      <c r="O84" s="151"/>
      <c r="P84" s="152">
        <v>535.55</v>
      </c>
      <c r="Q84" s="152">
        <v>391.95</v>
      </c>
      <c r="R84" s="152">
        <v>663.91</v>
      </c>
    </row>
    <row r="85" spans="1:18" ht="18.75" hidden="1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M85" s="153" t="s">
        <v>189</v>
      </c>
      <c r="N85" s="153"/>
      <c r="O85" s="153"/>
      <c r="P85" s="152">
        <f>R84</f>
        <v>663.91</v>
      </c>
      <c r="Q85" s="154">
        <v>391.95</v>
      </c>
      <c r="R85" s="152" t="e">
        <f>P85+Q85-#REF!</f>
        <v>#REF!</v>
      </c>
    </row>
    <row r="86" spans="1:11" ht="18.75" hidden="1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</row>
    <row r="87" spans="1:11" ht="18.75">
      <c r="A87" s="61"/>
      <c r="B87" s="540" t="s">
        <v>282</v>
      </c>
      <c r="C87" s="541"/>
      <c r="D87" s="541"/>
      <c r="E87" s="541"/>
      <c r="F87" s="542"/>
      <c r="G87" s="543">
        <f>M47</f>
        <v>8978.18</v>
      </c>
      <c r="H87" s="544"/>
      <c r="I87" s="545">
        <f>N47</f>
        <v>10055.39</v>
      </c>
      <c r="J87" s="544"/>
      <c r="K87" s="61"/>
    </row>
    <row r="88" spans="1:11" ht="18.75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</row>
    <row r="89" spans="1:11" ht="18.75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</row>
    <row r="90" spans="1:8" s="61" customFormat="1" ht="18.75">
      <c r="A90" s="61" t="s">
        <v>55</v>
      </c>
      <c r="H90" s="61" t="s">
        <v>54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42">
    <mergeCell ref="C14:D15"/>
    <mergeCell ref="A35:K36"/>
    <mergeCell ref="B47:F47"/>
    <mergeCell ref="B48:F48"/>
    <mergeCell ref="B49:F49"/>
    <mergeCell ref="B50:F50"/>
    <mergeCell ref="B51:C51"/>
    <mergeCell ref="B53:F53"/>
    <mergeCell ref="B54:C54"/>
    <mergeCell ref="B57:F57"/>
    <mergeCell ref="B58:F58"/>
    <mergeCell ref="B59:F59"/>
    <mergeCell ref="A60:A61"/>
    <mergeCell ref="B60:F61"/>
    <mergeCell ref="G60:G61"/>
    <mergeCell ref="H60:H61"/>
    <mergeCell ref="A62:A63"/>
    <mergeCell ref="B62:F63"/>
    <mergeCell ref="G62:G63"/>
    <mergeCell ref="H62:H63"/>
    <mergeCell ref="B64:F64"/>
    <mergeCell ref="B65:F65"/>
    <mergeCell ref="B66:F66"/>
    <mergeCell ref="B67:F67"/>
    <mergeCell ref="B68:F68"/>
    <mergeCell ref="B75:F75"/>
    <mergeCell ref="G77:H77"/>
    <mergeCell ref="I77:J77"/>
    <mergeCell ref="M77:R77"/>
    <mergeCell ref="G78:H78"/>
    <mergeCell ref="I78:J78"/>
    <mergeCell ref="B79:F79"/>
    <mergeCell ref="G79:H79"/>
    <mergeCell ref="I79:J79"/>
    <mergeCell ref="B80:F80"/>
    <mergeCell ref="G80:H80"/>
    <mergeCell ref="I80:J80"/>
    <mergeCell ref="G82:H82"/>
    <mergeCell ref="I82:J82"/>
    <mergeCell ref="B87:F87"/>
    <mergeCell ref="G87:H87"/>
    <mergeCell ref="I87:J87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71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E53BE9"/>
  </sheetPr>
  <dimension ref="A1:Y90"/>
  <sheetViews>
    <sheetView view="pageBreakPreview" zoomScale="80" zoomScaleSheetLayoutView="80" zoomScalePageLayoutView="0" workbookViewId="0" topLeftCell="A45">
      <selection activeCell="S47" sqref="S47"/>
    </sheetView>
  </sheetViews>
  <sheetFormatPr defaultColWidth="9.140625" defaultRowHeight="15" outlineLevelCol="1"/>
  <cols>
    <col min="1" max="1" width="9.00390625" style="155" customWidth="1"/>
    <col min="2" max="2" width="12.140625" style="62" customWidth="1"/>
    <col min="3" max="3" width="11.140625" style="62" customWidth="1"/>
    <col min="4" max="4" width="12.8515625" style="62" customWidth="1"/>
    <col min="5" max="5" width="10.28125" style="62" customWidth="1"/>
    <col min="6" max="6" width="6.28125" style="62" customWidth="1"/>
    <col min="7" max="8" width="13.28125" style="62" customWidth="1"/>
    <col min="9" max="9" width="12.57421875" style="62" customWidth="1"/>
    <col min="10" max="10" width="14.00390625" style="62" customWidth="1"/>
    <col min="11" max="11" width="18.421875" style="62" customWidth="1"/>
    <col min="12" max="12" width="13.421875" style="62" hidden="1" customWidth="1" outlineLevel="1"/>
    <col min="13" max="15" width="9.7109375" style="62" hidden="1" customWidth="1" outlineLevel="1"/>
    <col min="16" max="16" width="10.00390625" style="62" hidden="1" customWidth="1" outlineLevel="1"/>
    <col min="17" max="17" width="10.57421875" style="62" hidden="1" customWidth="1" outlineLevel="1"/>
    <col min="18" max="18" width="10.00390625" style="62" hidden="1" customWidth="1" outlineLevel="1"/>
    <col min="19" max="19" width="12.140625" style="62" customWidth="1" collapsed="1"/>
    <col min="20" max="20" width="9.140625" style="62" customWidth="1"/>
    <col min="21" max="21" width="11.00390625" style="62" bestFit="1" customWidth="1"/>
    <col min="22" max="22" width="11.28125" style="62" bestFit="1" customWidth="1"/>
    <col min="23" max="23" width="10.00390625" style="62" bestFit="1" customWidth="1"/>
    <col min="24" max="24" width="11.00390625" style="62" bestFit="1" customWidth="1"/>
    <col min="25" max="27" width="9.140625" style="62" customWidth="1"/>
    <col min="28" max="28" width="12.8515625" style="62" customWidth="1"/>
    <col min="29" max="29" width="10.7109375" style="62" customWidth="1"/>
    <col min="30" max="16384" width="9.140625" style="62" customWidth="1"/>
  </cols>
  <sheetData>
    <row r="1" spans="1:11" ht="12.75" customHeight="1" hidden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8.75" hidden="1">
      <c r="A2" s="61"/>
      <c r="B2" s="63" t="s">
        <v>56</v>
      </c>
      <c r="C2" s="63"/>
      <c r="D2" s="63" t="s">
        <v>187</v>
      </c>
      <c r="E2" s="63"/>
      <c r="F2" s="63" t="s">
        <v>0</v>
      </c>
      <c r="G2" s="63"/>
      <c r="H2" s="63"/>
      <c r="I2" s="61"/>
      <c r="J2" s="61"/>
      <c r="K2" s="61"/>
    </row>
    <row r="3" spans="1:11" ht="18.75" hidden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.5" customHeight="1" hidden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18.75" hidden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8.75" hidden="1">
      <c r="A6" s="61"/>
      <c r="B6" s="64"/>
      <c r="C6" s="65" t="s">
        <v>1</v>
      </c>
      <c r="D6" s="65" t="s">
        <v>2</v>
      </c>
      <c r="E6" s="65"/>
      <c r="F6" s="65" t="s">
        <v>3</v>
      </c>
      <c r="G6" s="65" t="s">
        <v>4</v>
      </c>
      <c r="H6" s="65" t="s">
        <v>5</v>
      </c>
      <c r="I6" s="65" t="s">
        <v>6</v>
      </c>
      <c r="J6" s="65"/>
      <c r="K6" s="66"/>
    </row>
    <row r="7" spans="1:11" ht="18.75" hidden="1">
      <c r="A7" s="61"/>
      <c r="B7" s="64"/>
      <c r="C7" s="65" t="s">
        <v>7</v>
      </c>
      <c r="D7" s="65"/>
      <c r="E7" s="65"/>
      <c r="F7" s="65"/>
      <c r="G7" s="65" t="s">
        <v>8</v>
      </c>
      <c r="H7" s="65" t="s">
        <v>9</v>
      </c>
      <c r="I7" s="65" t="s">
        <v>10</v>
      </c>
      <c r="J7" s="65"/>
      <c r="K7" s="66"/>
    </row>
    <row r="8" spans="1:11" ht="18.75" hidden="1">
      <c r="A8" s="61"/>
      <c r="B8" s="64" t="s">
        <v>96</v>
      </c>
      <c r="C8" s="67">
        <v>48.28</v>
      </c>
      <c r="D8" s="67">
        <v>0</v>
      </c>
      <c r="E8" s="67"/>
      <c r="F8" s="68"/>
      <c r="G8" s="64"/>
      <c r="H8" s="67">
        <v>0</v>
      </c>
      <c r="I8" s="68">
        <v>48.28</v>
      </c>
      <c r="J8" s="64"/>
      <c r="K8" s="69"/>
    </row>
    <row r="9" spans="1:11" ht="18.75" hidden="1">
      <c r="A9" s="61"/>
      <c r="B9" s="64" t="s">
        <v>12</v>
      </c>
      <c r="C9" s="67">
        <v>4790.06</v>
      </c>
      <c r="D9" s="67">
        <v>3707.55</v>
      </c>
      <c r="E9" s="67"/>
      <c r="F9" s="68">
        <v>2795.32</v>
      </c>
      <c r="G9" s="64"/>
      <c r="H9" s="67">
        <v>2795.32</v>
      </c>
      <c r="I9" s="68">
        <v>5702.29</v>
      </c>
      <c r="J9" s="64"/>
      <c r="K9" s="69"/>
    </row>
    <row r="10" spans="1:11" ht="18.75" hidden="1">
      <c r="A10" s="61"/>
      <c r="B10" s="64" t="s">
        <v>13</v>
      </c>
      <c r="C10" s="64"/>
      <c r="D10" s="67">
        <f>SUM(D8:D9)</f>
        <v>3707.55</v>
      </c>
      <c r="E10" s="67"/>
      <c r="F10" s="64"/>
      <c r="G10" s="64"/>
      <c r="H10" s="67">
        <f>SUM(H8:H9)</f>
        <v>2795.32</v>
      </c>
      <c r="I10" s="64"/>
      <c r="J10" s="64"/>
      <c r="K10" s="69"/>
    </row>
    <row r="11" spans="1:11" ht="18.75" hidden="1">
      <c r="A11" s="61"/>
      <c r="B11" s="61" t="s">
        <v>14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ht="7.5" customHeight="1" hidden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8.25" customHeight="1" hidden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</row>
    <row r="14" spans="1:18" ht="18.75" hidden="1">
      <c r="A14" s="61"/>
      <c r="B14" s="70" t="s">
        <v>162</v>
      </c>
      <c r="C14" s="583" t="s">
        <v>180</v>
      </c>
      <c r="D14" s="584"/>
      <c r="E14" s="359"/>
      <c r="F14" s="65"/>
      <c r="G14" s="65"/>
      <c r="H14" s="65"/>
      <c r="I14" s="65" t="s">
        <v>16</v>
      </c>
      <c r="J14" s="69"/>
      <c r="K14" s="69"/>
      <c r="L14" s="72"/>
      <c r="M14" s="72"/>
      <c r="N14" s="72"/>
      <c r="O14" s="72"/>
      <c r="P14" s="72"/>
      <c r="Q14" s="72"/>
      <c r="R14" s="72"/>
    </row>
    <row r="15" spans="1:18" ht="14.25" customHeight="1" hidden="1">
      <c r="A15" s="61"/>
      <c r="B15" s="73"/>
      <c r="C15" s="585"/>
      <c r="D15" s="586"/>
      <c r="E15" s="360"/>
      <c r="F15" s="65"/>
      <c r="G15" s="65"/>
      <c r="H15" s="65" t="s">
        <v>181</v>
      </c>
      <c r="I15" s="65"/>
      <c r="J15" s="69"/>
      <c r="K15" s="69"/>
      <c r="L15" s="72"/>
      <c r="M15" s="72"/>
      <c r="N15" s="72"/>
      <c r="O15" s="72"/>
      <c r="P15" s="72"/>
      <c r="Q15" s="72"/>
      <c r="R15" s="72"/>
    </row>
    <row r="16" spans="1:18" ht="3.75" customHeight="1" hidden="1">
      <c r="A16" s="61"/>
      <c r="B16" s="75"/>
      <c r="C16" s="64"/>
      <c r="D16" s="64"/>
      <c r="E16" s="64"/>
      <c r="F16" s="64"/>
      <c r="G16" s="64"/>
      <c r="H16" s="64"/>
      <c r="I16" s="64"/>
      <c r="J16" s="69"/>
      <c r="K16" s="69"/>
      <c r="L16" s="72"/>
      <c r="M16" s="72"/>
      <c r="N16" s="72"/>
      <c r="O16" s="72"/>
      <c r="P16" s="72"/>
      <c r="Q16" s="72"/>
      <c r="R16" s="72"/>
    </row>
    <row r="17" spans="1:18" ht="13.5" customHeight="1" hidden="1">
      <c r="A17" s="61"/>
      <c r="B17" s="64"/>
      <c r="C17" s="64"/>
      <c r="D17" s="64"/>
      <c r="E17" s="64"/>
      <c r="F17" s="64"/>
      <c r="G17" s="64"/>
      <c r="H17" s="64"/>
      <c r="I17" s="64"/>
      <c r="J17" s="69"/>
      <c r="K17" s="69"/>
      <c r="L17" s="72"/>
      <c r="M17" s="72"/>
      <c r="N17" s="72"/>
      <c r="O17" s="72"/>
      <c r="P17" s="72"/>
      <c r="Q17" s="72"/>
      <c r="R17" s="72"/>
    </row>
    <row r="18" spans="1:18" ht="0.75" customHeight="1" hidden="1">
      <c r="A18" s="61"/>
      <c r="B18" s="64"/>
      <c r="C18" s="64"/>
      <c r="D18" s="64"/>
      <c r="E18" s="64"/>
      <c r="F18" s="64"/>
      <c r="G18" s="64"/>
      <c r="H18" s="64"/>
      <c r="I18" s="64"/>
      <c r="J18" s="69"/>
      <c r="K18" s="69"/>
      <c r="L18" s="72"/>
      <c r="M18" s="72"/>
      <c r="N18" s="72"/>
      <c r="O18" s="72"/>
      <c r="P18" s="72"/>
      <c r="Q18" s="72"/>
      <c r="R18" s="72"/>
    </row>
    <row r="19" spans="1:18" ht="14.25" customHeight="1" hidden="1" thickBot="1">
      <c r="A19" s="61"/>
      <c r="B19" s="64"/>
      <c r="C19" s="64"/>
      <c r="D19" s="64"/>
      <c r="E19" s="64"/>
      <c r="F19" s="64"/>
      <c r="G19" s="64"/>
      <c r="H19" s="64"/>
      <c r="I19" s="64"/>
      <c r="J19" s="69"/>
      <c r="K19" s="69"/>
      <c r="L19" s="72"/>
      <c r="M19" s="72"/>
      <c r="N19" s="72"/>
      <c r="O19" s="72"/>
      <c r="P19" s="72"/>
      <c r="Q19" s="72"/>
      <c r="R19" s="72"/>
    </row>
    <row r="20" spans="1:18" ht="0.75" customHeight="1" hidden="1">
      <c r="A20" s="61"/>
      <c r="B20" s="64"/>
      <c r="C20" s="64"/>
      <c r="D20" s="64"/>
      <c r="E20" s="64"/>
      <c r="F20" s="64"/>
      <c r="G20" s="64"/>
      <c r="H20" s="64"/>
      <c r="I20" s="64"/>
      <c r="J20" s="69"/>
      <c r="K20" s="69"/>
      <c r="L20" s="72"/>
      <c r="M20" s="72"/>
      <c r="N20" s="72"/>
      <c r="O20" s="72"/>
      <c r="P20" s="72"/>
      <c r="Q20" s="72"/>
      <c r="R20" s="72"/>
    </row>
    <row r="21" spans="1:18" ht="19.5" hidden="1" thickBot="1">
      <c r="A21" s="61"/>
      <c r="B21" s="64"/>
      <c r="C21" s="64"/>
      <c r="D21" s="64"/>
      <c r="E21" s="64"/>
      <c r="F21" s="64"/>
      <c r="G21" s="76" t="s">
        <v>130</v>
      </c>
      <c r="H21" s="77" t="s">
        <v>131</v>
      </c>
      <c r="I21" s="64"/>
      <c r="J21" s="69"/>
      <c r="K21" s="69"/>
      <c r="L21" s="72"/>
      <c r="M21" s="72"/>
      <c r="N21" s="72"/>
      <c r="O21" s="72"/>
      <c r="P21" s="72"/>
      <c r="Q21" s="72"/>
      <c r="R21" s="72"/>
    </row>
    <row r="22" spans="1:18" ht="18.75" hidden="1">
      <c r="A22" s="61"/>
      <c r="B22" s="78" t="s">
        <v>121</v>
      </c>
      <c r="C22" s="78"/>
      <c r="D22" s="78"/>
      <c r="E22" s="78"/>
      <c r="F22" s="67"/>
      <c r="G22" s="64">
        <v>347.8</v>
      </c>
      <c r="H22" s="64">
        <v>7.55</v>
      </c>
      <c r="I22" s="68">
        <f>G22*H22</f>
        <v>2625.89</v>
      </c>
      <c r="J22" s="69"/>
      <c r="K22" s="69"/>
      <c r="L22" s="72"/>
      <c r="M22" s="72"/>
      <c r="N22" s="72"/>
      <c r="O22" s="72"/>
      <c r="P22" s="72"/>
      <c r="Q22" s="72"/>
      <c r="R22" s="72"/>
    </row>
    <row r="23" spans="1:18" ht="18.75" hidden="1">
      <c r="A23" s="61"/>
      <c r="B23" s="78" t="s">
        <v>122</v>
      </c>
      <c r="C23" s="78"/>
      <c r="D23" s="78"/>
      <c r="E23" s="78"/>
      <c r="F23" s="64"/>
      <c r="G23" s="64"/>
      <c r="H23" s="64"/>
      <c r="I23" s="64"/>
      <c r="J23" s="69"/>
      <c r="K23" s="69"/>
      <c r="L23" s="72"/>
      <c r="M23" s="72"/>
      <c r="N23" s="72"/>
      <c r="O23" s="72"/>
      <c r="P23" s="72"/>
      <c r="Q23" s="72"/>
      <c r="R23" s="72"/>
    </row>
    <row r="24" spans="1:18" ht="2.25" customHeight="1" hidden="1">
      <c r="A24" s="61"/>
      <c r="B24" s="78" t="s">
        <v>123</v>
      </c>
      <c r="C24" s="78" t="s">
        <v>124</v>
      </c>
      <c r="D24" s="78"/>
      <c r="E24" s="78"/>
      <c r="F24" s="64"/>
      <c r="G24" s="64"/>
      <c r="H24" s="64"/>
      <c r="I24" s="64"/>
      <c r="J24" s="69"/>
      <c r="K24" s="69"/>
      <c r="L24" s="72"/>
      <c r="M24" s="72"/>
      <c r="N24" s="72"/>
      <c r="O24" s="72"/>
      <c r="P24" s="72"/>
      <c r="Q24" s="72"/>
      <c r="R24" s="72"/>
    </row>
    <row r="25" spans="1:18" ht="14.25" customHeight="1" hidden="1">
      <c r="A25" s="61"/>
      <c r="B25" s="78" t="s">
        <v>125</v>
      </c>
      <c r="C25" s="78"/>
      <c r="D25" s="78"/>
      <c r="E25" s="78"/>
      <c r="F25" s="64"/>
      <c r="G25" s="64"/>
      <c r="H25" s="64"/>
      <c r="I25" s="64"/>
      <c r="J25" s="69"/>
      <c r="K25" s="69"/>
      <c r="L25" s="72"/>
      <c r="M25" s="72"/>
      <c r="N25" s="72"/>
      <c r="O25" s="72"/>
      <c r="P25" s="72"/>
      <c r="Q25" s="72"/>
      <c r="R25" s="72"/>
    </row>
    <row r="26" spans="1:18" ht="18.75" hidden="1">
      <c r="A26" s="61"/>
      <c r="B26" s="64"/>
      <c r="C26" s="64"/>
      <c r="D26" s="64"/>
      <c r="E26" s="64"/>
      <c r="F26" s="64"/>
      <c r="G26" s="64"/>
      <c r="H26" s="64"/>
      <c r="I26" s="64"/>
      <c r="J26" s="69"/>
      <c r="K26" s="69"/>
      <c r="L26" s="72"/>
      <c r="M26" s="72"/>
      <c r="N26" s="72"/>
      <c r="O26" s="72"/>
      <c r="P26" s="72"/>
      <c r="Q26" s="72"/>
      <c r="R26" s="72"/>
    </row>
    <row r="27" spans="1:18" ht="0.75" customHeight="1" hidden="1">
      <c r="A27" s="61"/>
      <c r="B27" s="64"/>
      <c r="C27" s="64"/>
      <c r="D27" s="64"/>
      <c r="E27" s="64"/>
      <c r="F27" s="64"/>
      <c r="G27" s="64"/>
      <c r="H27" s="64"/>
      <c r="I27" s="64"/>
      <c r="J27" s="69"/>
      <c r="K27" s="69"/>
      <c r="L27" s="72"/>
      <c r="M27" s="72"/>
      <c r="N27" s="72"/>
      <c r="O27" s="72"/>
      <c r="P27" s="72"/>
      <c r="Q27" s="72"/>
      <c r="R27" s="72"/>
    </row>
    <row r="28" spans="1:18" ht="3.75" customHeight="1" hidden="1">
      <c r="A28" s="61"/>
      <c r="B28" s="64"/>
      <c r="C28" s="64"/>
      <c r="D28" s="64"/>
      <c r="E28" s="64"/>
      <c r="F28" s="64"/>
      <c r="G28" s="64"/>
      <c r="H28" s="64"/>
      <c r="I28" s="64"/>
      <c r="J28" s="69"/>
      <c r="K28" s="69"/>
      <c r="L28" s="72"/>
      <c r="M28" s="72"/>
      <c r="N28" s="72"/>
      <c r="O28" s="72"/>
      <c r="P28" s="72"/>
      <c r="Q28" s="72"/>
      <c r="R28" s="72"/>
    </row>
    <row r="29" spans="1:18" ht="18.75" hidden="1">
      <c r="A29" s="61"/>
      <c r="B29" s="64"/>
      <c r="C29" s="64"/>
      <c r="D29" s="64"/>
      <c r="E29" s="64"/>
      <c r="F29" s="64"/>
      <c r="G29" s="64"/>
      <c r="H29" s="64"/>
      <c r="I29" s="64"/>
      <c r="J29" s="69"/>
      <c r="K29" s="69"/>
      <c r="L29" s="72"/>
      <c r="M29" s="72"/>
      <c r="N29" s="72"/>
      <c r="O29" s="72"/>
      <c r="P29" s="72"/>
      <c r="Q29" s="72"/>
      <c r="R29" s="72"/>
    </row>
    <row r="30" spans="1:18" ht="0.75" customHeight="1" hidden="1">
      <c r="A30" s="61"/>
      <c r="B30" s="64"/>
      <c r="C30" s="64"/>
      <c r="D30" s="64"/>
      <c r="E30" s="64"/>
      <c r="F30" s="64"/>
      <c r="G30" s="64"/>
      <c r="H30" s="64"/>
      <c r="I30" s="64"/>
      <c r="J30" s="69"/>
      <c r="K30" s="69"/>
      <c r="L30" s="72"/>
      <c r="M30" s="72"/>
      <c r="N30" s="72"/>
      <c r="O30" s="72"/>
      <c r="P30" s="72"/>
      <c r="Q30" s="72"/>
      <c r="R30" s="72"/>
    </row>
    <row r="31" spans="1:18" ht="18.75" hidden="1">
      <c r="A31" s="61"/>
      <c r="B31" s="64"/>
      <c r="C31" s="64"/>
      <c r="D31" s="64"/>
      <c r="E31" s="64"/>
      <c r="F31" s="64"/>
      <c r="G31" s="64"/>
      <c r="H31" s="64"/>
      <c r="I31" s="64"/>
      <c r="J31" s="69"/>
      <c r="K31" s="69"/>
      <c r="L31" s="72"/>
      <c r="M31" s="72"/>
      <c r="N31" s="72"/>
      <c r="O31" s="72"/>
      <c r="P31" s="72"/>
      <c r="Q31" s="72"/>
      <c r="R31" s="72"/>
    </row>
    <row r="32" spans="1:18" ht="18.75" hidden="1">
      <c r="A32" s="61"/>
      <c r="B32" s="64"/>
      <c r="C32" s="64"/>
      <c r="D32" s="64"/>
      <c r="E32" s="64"/>
      <c r="F32" s="64"/>
      <c r="G32" s="64"/>
      <c r="H32" s="64"/>
      <c r="I32" s="64"/>
      <c r="J32" s="69"/>
      <c r="K32" s="69"/>
      <c r="L32" s="72"/>
      <c r="M32" s="72"/>
      <c r="N32" s="72"/>
      <c r="O32" s="72"/>
      <c r="P32" s="72"/>
      <c r="Q32" s="72"/>
      <c r="R32" s="72"/>
    </row>
    <row r="33" spans="1:18" ht="18.75" hidden="1">
      <c r="A33" s="61"/>
      <c r="B33" s="64"/>
      <c r="C33" s="64"/>
      <c r="D33" s="64"/>
      <c r="E33" s="64"/>
      <c r="F33" s="64"/>
      <c r="G33" s="65"/>
      <c r="H33" s="65"/>
      <c r="I33" s="79"/>
      <c r="J33" s="69"/>
      <c r="K33" s="69"/>
      <c r="L33" s="72"/>
      <c r="M33" s="72"/>
      <c r="N33" s="72"/>
      <c r="O33" s="72"/>
      <c r="P33" s="72"/>
      <c r="Q33" s="72"/>
      <c r="R33" s="72"/>
    </row>
    <row r="34" spans="1:18" ht="18.75" hidden="1">
      <c r="A34" s="61"/>
      <c r="B34" s="64"/>
      <c r="C34" s="64"/>
      <c r="D34" s="64"/>
      <c r="E34" s="64"/>
      <c r="F34" s="64"/>
      <c r="G34" s="64"/>
      <c r="H34" s="64" t="s">
        <v>24</v>
      </c>
      <c r="I34" s="80">
        <f>SUM(I17:I33)</f>
        <v>2625.89</v>
      </c>
      <c r="J34" s="69"/>
      <c r="K34" s="69"/>
      <c r="L34" s="72"/>
      <c r="M34" s="72"/>
      <c r="N34" s="72"/>
      <c r="O34" s="72"/>
      <c r="P34" s="72"/>
      <c r="Q34" s="72"/>
      <c r="R34" s="72"/>
    </row>
    <row r="35" spans="1:11" ht="15">
      <c r="A35" s="587" t="s">
        <v>199</v>
      </c>
      <c r="B35" s="587"/>
      <c r="C35" s="587"/>
      <c r="D35" s="587"/>
      <c r="E35" s="587"/>
      <c r="F35" s="587"/>
      <c r="G35" s="587"/>
      <c r="H35" s="587"/>
      <c r="I35" s="587"/>
      <c r="J35" s="587"/>
      <c r="K35" s="587"/>
    </row>
    <row r="36" spans="1:11" ht="15">
      <c r="A36" s="587"/>
      <c r="B36" s="587"/>
      <c r="C36" s="587"/>
      <c r="D36" s="587"/>
      <c r="E36" s="587"/>
      <c r="F36" s="587"/>
      <c r="G36" s="587"/>
      <c r="H36" s="587"/>
      <c r="I36" s="587"/>
      <c r="J36" s="587"/>
      <c r="K36" s="587"/>
    </row>
    <row r="37" spans="1:11" ht="18.75" hidden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</row>
    <row r="38" spans="1:11" ht="18.75" hidden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</row>
    <row r="39" spans="1:11" ht="18.75">
      <c r="A39" s="81"/>
      <c r="B39" s="82"/>
      <c r="C39" s="82"/>
      <c r="D39" s="82"/>
      <c r="E39" s="82"/>
      <c r="F39" s="82"/>
      <c r="G39" s="82"/>
      <c r="H39" s="81"/>
      <c r="I39" s="81"/>
      <c r="J39" s="61"/>
      <c r="K39" s="61"/>
    </row>
    <row r="40" spans="1:25" ht="18.75">
      <c r="A40" s="81"/>
      <c r="B40" s="83" t="s">
        <v>200</v>
      </c>
      <c r="C40" s="82"/>
      <c r="D40" s="82"/>
      <c r="E40" s="82"/>
      <c r="F40" s="82"/>
      <c r="G40" s="81"/>
      <c r="H40" s="82"/>
      <c r="I40" s="81"/>
      <c r="J40" s="61"/>
      <c r="K40" s="61"/>
      <c r="T40" s="303"/>
      <c r="U40" s="304"/>
      <c r="V40" s="304"/>
      <c r="W40" s="304"/>
      <c r="X40" s="304"/>
      <c r="Y40" s="304"/>
    </row>
    <row r="41" spans="1:25" ht="18.75">
      <c r="A41" s="81"/>
      <c r="B41" s="82" t="s">
        <v>201</v>
      </c>
      <c r="C41" s="81" t="s">
        <v>202</v>
      </c>
      <c r="D41" s="81"/>
      <c r="E41" s="81"/>
      <c r="F41" s="82"/>
      <c r="G41" s="81"/>
      <c r="H41" s="82"/>
      <c r="I41" s="81"/>
      <c r="J41" s="61"/>
      <c r="K41" s="61"/>
      <c r="T41" s="305"/>
      <c r="U41" s="306"/>
      <c r="V41" s="306"/>
      <c r="W41" s="306"/>
      <c r="X41" s="306"/>
      <c r="Y41" s="306"/>
    </row>
    <row r="42" spans="1:25" ht="18.75" customHeight="1">
      <c r="A42" s="81"/>
      <c r="B42" s="82" t="s">
        <v>203</v>
      </c>
      <c r="C42" s="84">
        <v>348.5</v>
      </c>
      <c r="D42" s="81" t="s">
        <v>204</v>
      </c>
      <c r="E42" s="81"/>
      <c r="F42" s="82"/>
      <c r="G42" s="81"/>
      <c r="H42" s="82"/>
      <c r="I42" s="81"/>
      <c r="J42" s="61"/>
      <c r="K42" s="61"/>
      <c r="T42" s="305"/>
      <c r="U42" s="192"/>
      <c r="V42" s="192"/>
      <c r="W42" s="192"/>
      <c r="X42" s="192"/>
      <c r="Y42" s="192"/>
    </row>
    <row r="43" spans="1:25" ht="18" customHeight="1">
      <c r="A43" s="81"/>
      <c r="B43" s="82" t="s">
        <v>205</v>
      </c>
      <c r="C43" s="85" t="s">
        <v>274</v>
      </c>
      <c r="D43" s="81" t="s">
        <v>288</v>
      </c>
      <c r="E43" s="81"/>
      <c r="F43" s="81"/>
      <c r="G43" s="82"/>
      <c r="H43" s="82"/>
      <c r="I43" s="81"/>
      <c r="J43" s="61"/>
      <c r="K43" s="61"/>
      <c r="T43" s="305"/>
      <c r="U43" s="192"/>
      <c r="V43" s="192"/>
      <c r="W43" s="192"/>
      <c r="X43" s="192"/>
      <c r="Y43" s="72"/>
    </row>
    <row r="44" spans="1:25" ht="69.75" customHeight="1">
      <c r="A44" s="81"/>
      <c r="B44" s="82"/>
      <c r="C44" s="85"/>
      <c r="D44" s="81"/>
      <c r="E44" s="81"/>
      <c r="F44" s="81"/>
      <c r="G44" s="82"/>
      <c r="H44" s="82"/>
      <c r="I44" s="81"/>
      <c r="J44" s="61"/>
      <c r="K44" s="61"/>
      <c r="T44" s="305"/>
      <c r="U44" s="192"/>
      <c r="V44" s="307"/>
      <c r="W44" s="307"/>
      <c r="X44" s="192"/>
      <c r="Y44" s="308"/>
    </row>
    <row r="45" spans="1:25" s="92" customFormat="1" ht="63" customHeight="1">
      <c r="A45" s="355"/>
      <c r="B45" s="87"/>
      <c r="C45" s="88"/>
      <c r="D45" s="355"/>
      <c r="E45" s="355"/>
      <c r="F45" s="355"/>
      <c r="G45" s="89" t="s">
        <v>208</v>
      </c>
      <c r="H45" s="90" t="s">
        <v>2</v>
      </c>
      <c r="I45" s="90" t="s">
        <v>3</v>
      </c>
      <c r="J45" s="91" t="s">
        <v>209</v>
      </c>
      <c r="K45" s="91" t="s">
        <v>210</v>
      </c>
      <c r="T45" s="305"/>
      <c r="U45" s="192"/>
      <c r="V45" s="192"/>
      <c r="W45" s="192"/>
      <c r="X45" s="192"/>
      <c r="Y45" s="72"/>
    </row>
    <row r="46" spans="1:25" ht="12" customHeight="1">
      <c r="A46" s="81"/>
      <c r="B46" s="82"/>
      <c r="C46" s="85"/>
      <c r="D46" s="81"/>
      <c r="E46" s="81"/>
      <c r="F46" s="81"/>
      <c r="G46" s="93" t="s">
        <v>43</v>
      </c>
      <c r="H46" s="93" t="s">
        <v>43</v>
      </c>
      <c r="I46" s="93" t="s">
        <v>43</v>
      </c>
      <c r="J46" s="64"/>
      <c r="K46" s="64"/>
      <c r="M46" s="347" t="s">
        <v>280</v>
      </c>
      <c r="N46" s="347" t="s">
        <v>281</v>
      </c>
      <c r="O46" s="347" t="s">
        <v>212</v>
      </c>
      <c r="P46" s="348" t="s">
        <v>211</v>
      </c>
      <c r="Q46" s="349" t="s">
        <v>249</v>
      </c>
      <c r="R46" s="349" t="s">
        <v>213</v>
      </c>
      <c r="S46" s="369" t="s">
        <v>290</v>
      </c>
      <c r="T46" s="305"/>
      <c r="U46" s="192"/>
      <c r="V46" s="192"/>
      <c r="W46" s="192"/>
      <c r="X46" s="192"/>
      <c r="Y46" s="72"/>
    </row>
    <row r="47" spans="1:25" ht="33" customHeight="1">
      <c r="A47" s="81"/>
      <c r="B47" s="588" t="s">
        <v>214</v>
      </c>
      <c r="C47" s="588"/>
      <c r="D47" s="588"/>
      <c r="E47" s="588"/>
      <c r="F47" s="588"/>
      <c r="G47" s="97">
        <f>G49+G50</f>
        <v>12.58</v>
      </c>
      <c r="H47" s="98">
        <f>ROUND(G47*C42,2)</f>
        <v>4384.13</v>
      </c>
      <c r="I47" s="98">
        <f>O47+P47</f>
        <v>9593.28</v>
      </c>
      <c r="J47" s="99">
        <f>J49+J50</f>
        <v>2512.6850000000004</v>
      </c>
      <c r="K47" s="99">
        <f>K49+K50</f>
        <v>7080.594999999999</v>
      </c>
      <c r="M47" s="361">
        <v>10055.39</v>
      </c>
      <c r="N47" s="361">
        <v>4846.24</v>
      </c>
      <c r="O47" s="257">
        <v>9574.300000000001</v>
      </c>
      <c r="P47" s="257">
        <v>18.98</v>
      </c>
      <c r="Q47" s="257">
        <v>0</v>
      </c>
      <c r="R47" s="257">
        <v>650.31</v>
      </c>
      <c r="S47" s="257">
        <v>0</v>
      </c>
      <c r="T47" s="305"/>
      <c r="U47" s="192"/>
      <c r="V47" s="192"/>
      <c r="W47" s="192"/>
      <c r="X47" s="192"/>
      <c r="Y47" s="72"/>
    </row>
    <row r="48" spans="1:25" ht="18" customHeight="1">
      <c r="A48" s="81"/>
      <c r="B48" s="589" t="s">
        <v>215</v>
      </c>
      <c r="C48" s="590"/>
      <c r="D48" s="590"/>
      <c r="E48" s="590"/>
      <c r="F48" s="591"/>
      <c r="G48" s="97"/>
      <c r="H48" s="99"/>
      <c r="I48" s="99"/>
      <c r="J48" s="64"/>
      <c r="K48" s="64"/>
      <c r="T48" s="305"/>
      <c r="U48" s="192"/>
      <c r="V48" s="192"/>
      <c r="W48" s="192"/>
      <c r="X48" s="192"/>
      <c r="Y48" s="72"/>
    </row>
    <row r="49" spans="1:25" ht="18" customHeight="1">
      <c r="A49" s="81"/>
      <c r="B49" s="592" t="s">
        <v>12</v>
      </c>
      <c r="C49" s="592"/>
      <c r="D49" s="592"/>
      <c r="E49" s="592"/>
      <c r="F49" s="592"/>
      <c r="G49" s="97">
        <f>G58</f>
        <v>7.21</v>
      </c>
      <c r="H49" s="99">
        <f>ROUND(G49*C42,2)</f>
        <v>2512.69</v>
      </c>
      <c r="I49" s="99">
        <f>H49</f>
        <v>2512.69</v>
      </c>
      <c r="J49" s="99">
        <f>H58</f>
        <v>2512.6850000000004</v>
      </c>
      <c r="K49" s="99">
        <f>I49-J49</f>
        <v>0.004999999999654392</v>
      </c>
      <c r="T49" s="305"/>
      <c r="U49" s="192"/>
      <c r="V49" s="192"/>
      <c r="W49" s="192"/>
      <c r="X49" s="192"/>
      <c r="Y49" s="72"/>
    </row>
    <row r="50" spans="1:25" ht="18" customHeight="1">
      <c r="A50" s="81"/>
      <c r="B50" s="592" t="s">
        <v>46</v>
      </c>
      <c r="C50" s="592"/>
      <c r="D50" s="592"/>
      <c r="E50" s="592"/>
      <c r="F50" s="592"/>
      <c r="G50" s="97">
        <v>5.37</v>
      </c>
      <c r="H50" s="99">
        <f>ROUND(G50*C42,2)</f>
        <v>1871.45</v>
      </c>
      <c r="I50" s="99">
        <f>I47-I49</f>
        <v>7080.59</v>
      </c>
      <c r="J50" s="99">
        <f>H65</f>
        <v>0</v>
      </c>
      <c r="K50" s="99">
        <f>I50-J50</f>
        <v>7080.59</v>
      </c>
      <c r="T50" s="305"/>
      <c r="U50" s="192"/>
      <c r="V50" s="192"/>
      <c r="W50" s="192"/>
      <c r="X50" s="192"/>
      <c r="Y50" s="72"/>
    </row>
    <row r="51" spans="1:25" ht="18.75">
      <c r="A51" s="81"/>
      <c r="B51" s="601"/>
      <c r="C51" s="601"/>
      <c r="D51" s="291"/>
      <c r="E51" s="61"/>
      <c r="F51" s="61"/>
      <c r="G51" s="61"/>
      <c r="H51" s="61"/>
      <c r="I51" s="61"/>
      <c r="J51" s="61"/>
      <c r="K51" s="164"/>
      <c r="T51" s="305"/>
      <c r="U51" s="192"/>
      <c r="V51" s="192"/>
      <c r="W51" s="192"/>
      <c r="X51" s="192"/>
      <c r="Y51" s="72"/>
    </row>
    <row r="52" spans="1:25" ht="18.75">
      <c r="A52" s="81"/>
      <c r="B52" s="61"/>
      <c r="C52" s="61"/>
      <c r="D52" s="61"/>
      <c r="E52" s="61"/>
      <c r="F52" s="61"/>
      <c r="G52" s="163" t="s">
        <v>243</v>
      </c>
      <c r="H52" s="163" t="s">
        <v>2</v>
      </c>
      <c r="I52" s="163" t="s">
        <v>3</v>
      </c>
      <c r="J52" s="163" t="s">
        <v>244</v>
      </c>
      <c r="K52" s="163" t="s">
        <v>245</v>
      </c>
      <c r="T52" s="305"/>
      <c r="U52" s="192"/>
      <c r="V52" s="192"/>
      <c r="W52" s="192"/>
      <c r="X52" s="192"/>
      <c r="Y52" s="72"/>
    </row>
    <row r="53" spans="1:25" ht="18" customHeight="1">
      <c r="A53" s="61"/>
      <c r="B53" s="577" t="s">
        <v>242</v>
      </c>
      <c r="C53" s="577"/>
      <c r="D53" s="577"/>
      <c r="E53" s="577"/>
      <c r="F53" s="593"/>
      <c r="G53" s="107">
        <f>'05 15 г'!J53</f>
        <v>650.3100000000001</v>
      </c>
      <c r="H53" s="107">
        <f>Q47</f>
        <v>0</v>
      </c>
      <c r="I53" s="107">
        <f>R47</f>
        <v>650.31</v>
      </c>
      <c r="J53" s="107">
        <f>H53+G53-I53</f>
        <v>0</v>
      </c>
      <c r="K53" s="107">
        <v>0</v>
      </c>
      <c r="T53" s="309"/>
      <c r="U53" s="310"/>
      <c r="V53" s="310"/>
      <c r="W53" s="310"/>
      <c r="X53" s="310"/>
      <c r="Y53" s="310"/>
    </row>
    <row r="54" spans="1:11" ht="18" customHeight="1">
      <c r="A54" s="61"/>
      <c r="B54" s="602"/>
      <c r="C54" s="602"/>
      <c r="D54" s="330"/>
      <c r="F54" s="81"/>
      <c r="G54" s="82"/>
      <c r="H54" s="82"/>
      <c r="I54" s="81"/>
      <c r="J54" s="61"/>
      <c r="K54" s="61"/>
    </row>
    <row r="55" spans="1:11" ht="18.75">
      <c r="A55" s="81"/>
      <c r="B55" s="104"/>
      <c r="C55" s="105"/>
      <c r="D55" s="106"/>
      <c r="E55" s="106"/>
      <c r="F55" s="106"/>
      <c r="G55" s="107" t="s">
        <v>208</v>
      </c>
      <c r="H55" s="107" t="s">
        <v>217</v>
      </c>
      <c r="I55" s="81"/>
      <c r="J55" s="61"/>
      <c r="K55" s="61"/>
    </row>
    <row r="56" spans="1:9" s="114" customFormat="1" ht="11.25" customHeight="1">
      <c r="A56" s="108"/>
      <c r="B56" s="109"/>
      <c r="C56" s="110"/>
      <c r="D56" s="111"/>
      <c r="E56" s="111"/>
      <c r="F56" s="111"/>
      <c r="G56" s="112" t="s">
        <v>43</v>
      </c>
      <c r="H56" s="112" t="s">
        <v>43</v>
      </c>
      <c r="I56" s="113"/>
    </row>
    <row r="57" spans="1:20" ht="47.25" customHeight="1">
      <c r="A57" s="115" t="s">
        <v>218</v>
      </c>
      <c r="B57" s="594" t="s">
        <v>241</v>
      </c>
      <c r="C57" s="595"/>
      <c r="D57" s="595"/>
      <c r="E57" s="595"/>
      <c r="F57" s="595"/>
      <c r="G57" s="116"/>
      <c r="H57" s="117">
        <f>H58+H65</f>
        <v>2512.6850000000004</v>
      </c>
      <c r="I57" s="81"/>
      <c r="J57" s="61"/>
      <c r="K57" s="61"/>
      <c r="T57" s="288"/>
    </row>
    <row r="58" spans="1:11" ht="33.75" customHeight="1">
      <c r="A58" s="118" t="s">
        <v>220</v>
      </c>
      <c r="B58" s="558" t="s">
        <v>221</v>
      </c>
      <c r="C58" s="559"/>
      <c r="D58" s="559"/>
      <c r="E58" s="559"/>
      <c r="F58" s="560"/>
      <c r="G58" s="362">
        <f>G59+G60+G62+G64</f>
        <v>7.21</v>
      </c>
      <c r="H58" s="357">
        <f>H59+H60+H62+H64</f>
        <v>2512.6850000000004</v>
      </c>
      <c r="I58" s="81"/>
      <c r="J58" s="61"/>
      <c r="K58" s="121"/>
    </row>
    <row r="59" spans="1:11" ht="42.75" customHeight="1">
      <c r="A59" s="358" t="s">
        <v>222</v>
      </c>
      <c r="B59" s="580" t="s">
        <v>223</v>
      </c>
      <c r="C59" s="581"/>
      <c r="D59" s="581"/>
      <c r="E59" s="581"/>
      <c r="F59" s="582"/>
      <c r="G59" s="356">
        <v>1.34</v>
      </c>
      <c r="H59" s="357">
        <f>ROUND(G59*C42,2)</f>
        <v>466.99</v>
      </c>
      <c r="I59" s="81"/>
      <c r="J59" s="61"/>
      <c r="K59" s="121"/>
    </row>
    <row r="60" spans="1:11" ht="15" customHeight="1">
      <c r="A60" s="570" t="s">
        <v>224</v>
      </c>
      <c r="B60" s="571" t="s">
        <v>225</v>
      </c>
      <c r="C60" s="572"/>
      <c r="D60" s="572"/>
      <c r="E60" s="572"/>
      <c r="F60" s="573"/>
      <c r="G60" s="568">
        <v>2.02</v>
      </c>
      <c r="H60" s="569">
        <f>ROUND(G60*C42,2)</f>
        <v>703.97</v>
      </c>
      <c r="I60" s="81"/>
      <c r="J60" s="61"/>
      <c r="K60" s="61"/>
    </row>
    <row r="61" spans="1:11" ht="39.75" customHeight="1">
      <c r="A61" s="570"/>
      <c r="B61" s="574"/>
      <c r="C61" s="575"/>
      <c r="D61" s="575"/>
      <c r="E61" s="575"/>
      <c r="F61" s="576"/>
      <c r="G61" s="568"/>
      <c r="H61" s="569"/>
      <c r="I61" s="81"/>
      <c r="J61" s="61"/>
      <c r="K61" s="61"/>
    </row>
    <row r="62" spans="1:11" ht="21" customHeight="1">
      <c r="A62" s="570" t="s">
        <v>226</v>
      </c>
      <c r="B62" s="571" t="s">
        <v>227</v>
      </c>
      <c r="C62" s="572"/>
      <c r="D62" s="572"/>
      <c r="E62" s="572"/>
      <c r="F62" s="573"/>
      <c r="G62" s="568">
        <v>1.31</v>
      </c>
      <c r="H62" s="569">
        <f>G62*C42</f>
        <v>456.535</v>
      </c>
      <c r="I62" s="81"/>
      <c r="J62" s="61"/>
      <c r="K62" s="61"/>
    </row>
    <row r="63" spans="1:11" ht="15" customHeight="1">
      <c r="A63" s="570"/>
      <c r="B63" s="574"/>
      <c r="C63" s="575"/>
      <c r="D63" s="575"/>
      <c r="E63" s="575"/>
      <c r="F63" s="576"/>
      <c r="G63" s="568"/>
      <c r="H63" s="569"/>
      <c r="I63" s="81"/>
      <c r="J63" s="61"/>
      <c r="K63" s="61"/>
    </row>
    <row r="64" spans="1:12" ht="18.75" customHeight="1">
      <c r="A64" s="358" t="s">
        <v>228</v>
      </c>
      <c r="B64" s="555" t="s">
        <v>229</v>
      </c>
      <c r="C64" s="556"/>
      <c r="D64" s="556"/>
      <c r="E64" s="556"/>
      <c r="F64" s="557"/>
      <c r="G64" s="107">
        <v>2.54</v>
      </c>
      <c r="H64" s="127">
        <f>ROUND(G64*C42,2)</f>
        <v>885.19</v>
      </c>
      <c r="I64" s="81"/>
      <c r="J64" s="61"/>
      <c r="K64" s="61"/>
      <c r="L64" s="128"/>
    </row>
    <row r="65" spans="1:12" ht="18.75" customHeight="1">
      <c r="A65" s="129" t="s">
        <v>230</v>
      </c>
      <c r="B65" s="558" t="s">
        <v>231</v>
      </c>
      <c r="C65" s="559"/>
      <c r="D65" s="559"/>
      <c r="E65" s="559"/>
      <c r="F65" s="560"/>
      <c r="G65" s="98"/>
      <c r="H65" s="98">
        <f>H67+H68</f>
        <v>0</v>
      </c>
      <c r="I65" s="81"/>
      <c r="J65" s="61"/>
      <c r="K65" s="61"/>
      <c r="L65" s="128"/>
    </row>
    <row r="66" spans="1:11" ht="32.25" customHeight="1">
      <c r="A66" s="130"/>
      <c r="B66" s="561" t="s">
        <v>247</v>
      </c>
      <c r="C66" s="562"/>
      <c r="D66" s="562"/>
      <c r="E66" s="562"/>
      <c r="F66" s="563"/>
      <c r="G66" s="132"/>
      <c r="H66" s="133"/>
      <c r="I66" s="81"/>
      <c r="J66" s="61"/>
      <c r="K66" s="61"/>
    </row>
    <row r="67" spans="1:11" ht="18.75">
      <c r="A67" s="130"/>
      <c r="B67" s="564" t="s">
        <v>240</v>
      </c>
      <c r="C67" s="565"/>
      <c r="D67" s="565"/>
      <c r="E67" s="565"/>
      <c r="F67" s="566"/>
      <c r="G67" s="134"/>
      <c r="H67" s="135">
        <v>0</v>
      </c>
      <c r="I67" s="81"/>
      <c r="J67" s="61"/>
      <c r="K67" s="61"/>
    </row>
    <row r="68" spans="1:11" ht="18.75" customHeight="1">
      <c r="A68" s="130"/>
      <c r="B68" s="564" t="s">
        <v>240</v>
      </c>
      <c r="C68" s="565"/>
      <c r="D68" s="565"/>
      <c r="E68" s="565"/>
      <c r="F68" s="566"/>
      <c r="G68" s="127"/>
      <c r="H68" s="136"/>
      <c r="I68" s="81"/>
      <c r="J68" s="61"/>
      <c r="K68" s="61"/>
    </row>
    <row r="69" spans="1:11" ht="18.75">
      <c r="A69" s="130"/>
      <c r="B69" s="137"/>
      <c r="C69" s="138"/>
      <c r="D69" s="138"/>
      <c r="E69" s="138"/>
      <c r="F69" s="138"/>
      <c r="G69" s="103"/>
      <c r="H69" s="103"/>
      <c r="I69" s="81"/>
      <c r="J69" s="61"/>
      <c r="K69" s="61"/>
    </row>
    <row r="70" spans="1:11" ht="18.75">
      <c r="A70" s="130"/>
      <c r="B70" s="137"/>
      <c r="C70" s="138"/>
      <c r="D70" s="138"/>
      <c r="E70" s="138"/>
      <c r="F70" s="138"/>
      <c r="G70" s="139"/>
      <c r="H70" s="81"/>
      <c r="I70" s="81"/>
      <c r="J70" s="61"/>
      <c r="K70" s="61"/>
    </row>
    <row r="71" spans="1:11" ht="18.75">
      <c r="A71" s="130"/>
      <c r="K71" s="61"/>
    </row>
    <row r="72" spans="1:12" ht="18.75">
      <c r="A72" s="130"/>
      <c r="K72" s="61"/>
      <c r="L72" s="62">
        <v>4513</v>
      </c>
    </row>
    <row r="73" spans="1:15" s="72" customFormat="1" ht="18.75">
      <c r="A73" s="130"/>
      <c r="K73" s="69"/>
      <c r="L73" s="142" t="s">
        <v>236</v>
      </c>
      <c r="M73" s="142" t="s">
        <v>237</v>
      </c>
      <c r="N73" s="142"/>
      <c r="O73" s="142"/>
    </row>
    <row r="74" spans="1:15" s="72" customFormat="1" ht="18.75">
      <c r="A74" s="130"/>
      <c r="K74" s="69"/>
      <c r="L74" s="143">
        <f>G80</f>
        <v>32065.668999999983</v>
      </c>
      <c r="M74" s="143">
        <f>I80</f>
        <v>22508.579999999998</v>
      </c>
      <c r="N74" s="143"/>
      <c r="O74" s="143"/>
    </row>
    <row r="75" spans="1:11" ht="18.75">
      <c r="A75" s="82"/>
      <c r="B75" s="546"/>
      <c r="C75" s="547"/>
      <c r="D75" s="547"/>
      <c r="E75" s="547"/>
      <c r="F75" s="547"/>
      <c r="G75" s="145"/>
      <c r="H75" s="130"/>
      <c r="I75" s="81"/>
      <c r="J75" s="61"/>
      <c r="K75" s="61"/>
    </row>
    <row r="76" spans="1:11" ht="18.75">
      <c r="A76" s="81"/>
      <c r="B76" s="81"/>
      <c r="C76" s="81"/>
      <c r="D76" s="81"/>
      <c r="E76" s="81"/>
      <c r="F76" s="81"/>
      <c r="G76" s="84"/>
      <c r="H76" s="103"/>
      <c r="I76" s="81"/>
      <c r="J76" s="61"/>
      <c r="K76" s="61"/>
    </row>
    <row r="77" spans="1:18" ht="18.75">
      <c r="A77" s="81"/>
      <c r="B77" s="140"/>
      <c r="C77" s="141"/>
      <c r="D77" s="141"/>
      <c r="E77" s="141"/>
      <c r="F77" s="141"/>
      <c r="G77" s="567" t="s">
        <v>46</v>
      </c>
      <c r="H77" s="552"/>
      <c r="I77" s="551" t="s">
        <v>216</v>
      </c>
      <c r="J77" s="552"/>
      <c r="K77" s="61"/>
      <c r="M77" s="596"/>
      <c r="N77" s="596"/>
      <c r="O77" s="596"/>
      <c r="P77" s="597"/>
      <c r="Q77" s="597"/>
      <c r="R77" s="597"/>
    </row>
    <row r="78" spans="1:18" ht="18.75">
      <c r="A78" s="81"/>
      <c r="B78" s="140"/>
      <c r="C78" s="141"/>
      <c r="D78" s="141"/>
      <c r="E78" s="141"/>
      <c r="F78" s="141"/>
      <c r="G78" s="553" t="s">
        <v>43</v>
      </c>
      <c r="H78" s="554"/>
      <c r="I78" s="553" t="s">
        <v>43</v>
      </c>
      <c r="J78" s="554"/>
      <c r="K78" s="61"/>
      <c r="L78" s="172" t="s">
        <v>283</v>
      </c>
      <c r="M78" s="188"/>
      <c r="N78" s="188"/>
      <c r="O78" s="188"/>
      <c r="P78" s="189"/>
      <c r="Q78" s="188"/>
      <c r="R78" s="190"/>
    </row>
    <row r="79" spans="1:18" ht="18.75">
      <c r="A79" s="81"/>
      <c r="B79" s="598" t="s">
        <v>284</v>
      </c>
      <c r="C79" s="599"/>
      <c r="D79" s="599"/>
      <c r="E79" s="599"/>
      <c r="F79" s="600"/>
      <c r="G79" s="543">
        <f>'05 15 г'!G80:H80</f>
        <v>24985.073999999986</v>
      </c>
      <c r="H79" s="544"/>
      <c r="I79" s="543">
        <f>'05 15 г'!I80:J80</f>
        <v>21858.269999999997</v>
      </c>
      <c r="J79" s="544"/>
      <c r="K79" s="61"/>
      <c r="L79" s="128">
        <f>G87+H47-I47-I87</f>
        <v>0</v>
      </c>
      <c r="M79" s="191"/>
      <c r="N79" s="191"/>
      <c r="O79" s="191"/>
      <c r="P79" s="192"/>
      <c r="Q79" s="192"/>
      <c r="R79" s="192"/>
    </row>
    <row r="80" spans="1:18" ht="18.75">
      <c r="A80" s="81"/>
      <c r="B80" s="598" t="s">
        <v>285</v>
      </c>
      <c r="C80" s="599"/>
      <c r="D80" s="599"/>
      <c r="E80" s="599"/>
      <c r="F80" s="600"/>
      <c r="G80" s="543">
        <f>G79+I47-H57+D51</f>
        <v>32065.668999999983</v>
      </c>
      <c r="H80" s="544"/>
      <c r="I80" s="545">
        <f>I79+I53+D54</f>
        <v>22508.579999999998</v>
      </c>
      <c r="J80" s="544"/>
      <c r="K80" s="61"/>
      <c r="M80" s="191"/>
      <c r="N80" s="191"/>
      <c r="O80" s="191"/>
      <c r="P80" s="192"/>
      <c r="Q80" s="192"/>
      <c r="R80" s="192"/>
    </row>
    <row r="81" spans="1:18" ht="18.75">
      <c r="A81" s="81"/>
      <c r="B81" s="61"/>
      <c r="C81" s="61"/>
      <c r="D81" s="61"/>
      <c r="E81" s="61"/>
      <c r="F81" s="61"/>
      <c r="G81" s="81"/>
      <c r="H81" s="81"/>
      <c r="I81" s="81"/>
      <c r="J81" s="61"/>
      <c r="K81" s="61"/>
      <c r="M81" s="191"/>
      <c r="N81" s="191"/>
      <c r="O81" s="191"/>
      <c r="P81" s="192"/>
      <c r="Q81" s="192"/>
      <c r="R81" s="192"/>
    </row>
    <row r="82" spans="1:18" ht="18" customHeight="1">
      <c r="A82" s="61"/>
      <c r="B82" s="61"/>
      <c r="C82" s="61"/>
      <c r="D82" s="61"/>
      <c r="E82" s="61"/>
      <c r="F82" s="61"/>
      <c r="G82" s="553" t="s">
        <v>278</v>
      </c>
      <c r="H82" s="554"/>
      <c r="I82" s="553" t="s">
        <v>279</v>
      </c>
      <c r="J82" s="554"/>
      <c r="K82" s="61"/>
      <c r="L82" s="128"/>
      <c r="M82" s="191"/>
      <c r="N82" s="191"/>
      <c r="O82" s="191"/>
      <c r="P82" s="192"/>
      <c r="Q82" s="192"/>
      <c r="R82" s="192"/>
    </row>
    <row r="83" spans="1:18" ht="18.75" hidden="1">
      <c r="A83" s="81"/>
      <c r="B83" s="61"/>
      <c r="C83" s="61"/>
      <c r="D83" s="61"/>
      <c r="E83" s="61"/>
      <c r="F83" s="61"/>
      <c r="G83" s="81"/>
      <c r="H83" s="81"/>
      <c r="I83" s="81"/>
      <c r="J83" s="61"/>
      <c r="K83" s="61"/>
      <c r="M83" s="186" t="s">
        <v>183</v>
      </c>
      <c r="N83" s="186"/>
      <c r="O83" s="186"/>
      <c r="P83" s="187">
        <v>407.15</v>
      </c>
      <c r="Q83" s="187">
        <v>391.95</v>
      </c>
      <c r="R83" s="187">
        <v>535.55</v>
      </c>
    </row>
    <row r="84" spans="1:18" ht="18.75" hidden="1">
      <c r="A84" s="81"/>
      <c r="B84" s="61"/>
      <c r="C84" s="61"/>
      <c r="D84" s="61"/>
      <c r="E84" s="61"/>
      <c r="F84" s="61"/>
      <c r="G84" s="81"/>
      <c r="H84" s="81"/>
      <c r="I84" s="81"/>
      <c r="J84" s="61"/>
      <c r="K84" s="61"/>
      <c r="M84" s="151" t="s">
        <v>186</v>
      </c>
      <c r="N84" s="151"/>
      <c r="O84" s="151"/>
      <c r="P84" s="152">
        <v>535.55</v>
      </c>
      <c r="Q84" s="152">
        <v>391.95</v>
      </c>
      <c r="R84" s="152">
        <v>663.91</v>
      </c>
    </row>
    <row r="85" spans="1:18" ht="18.75" hidden="1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M85" s="153" t="s">
        <v>189</v>
      </c>
      <c r="N85" s="153"/>
      <c r="O85" s="153"/>
      <c r="P85" s="152">
        <f>R84</f>
        <v>663.91</v>
      </c>
      <c r="Q85" s="154">
        <v>391.95</v>
      </c>
      <c r="R85" s="152" t="e">
        <f>P85+Q85-#REF!</f>
        <v>#REF!</v>
      </c>
    </row>
    <row r="86" spans="1:11" ht="18.75" hidden="1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</row>
    <row r="87" spans="1:11" ht="18.75">
      <c r="A87" s="61"/>
      <c r="B87" s="540" t="s">
        <v>282</v>
      </c>
      <c r="C87" s="541"/>
      <c r="D87" s="541"/>
      <c r="E87" s="541"/>
      <c r="F87" s="542"/>
      <c r="G87" s="543">
        <f>M47</f>
        <v>10055.39</v>
      </c>
      <c r="H87" s="544"/>
      <c r="I87" s="545">
        <f>N47</f>
        <v>4846.24</v>
      </c>
      <c r="J87" s="544"/>
      <c r="K87" s="61"/>
    </row>
    <row r="88" spans="1:11" ht="18.75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</row>
    <row r="89" spans="1:11" ht="18.75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</row>
    <row r="90" spans="1:8" s="61" customFormat="1" ht="18.75">
      <c r="A90" s="61" t="s">
        <v>55</v>
      </c>
      <c r="H90" s="61" t="s">
        <v>54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42">
    <mergeCell ref="C14:D15"/>
    <mergeCell ref="A35:K36"/>
    <mergeCell ref="B47:F47"/>
    <mergeCell ref="B48:F48"/>
    <mergeCell ref="B49:F49"/>
    <mergeCell ref="B50:F50"/>
    <mergeCell ref="B51:C51"/>
    <mergeCell ref="B53:F53"/>
    <mergeCell ref="B54:C54"/>
    <mergeCell ref="B57:F57"/>
    <mergeCell ref="B58:F58"/>
    <mergeCell ref="B59:F59"/>
    <mergeCell ref="A60:A61"/>
    <mergeCell ref="B60:F61"/>
    <mergeCell ref="G60:G61"/>
    <mergeCell ref="H60:H61"/>
    <mergeCell ref="A62:A63"/>
    <mergeCell ref="B62:F63"/>
    <mergeCell ref="G62:G63"/>
    <mergeCell ref="H62:H63"/>
    <mergeCell ref="B64:F64"/>
    <mergeCell ref="B65:F65"/>
    <mergeCell ref="B66:F66"/>
    <mergeCell ref="B67:F67"/>
    <mergeCell ref="B68:F68"/>
    <mergeCell ref="B75:F75"/>
    <mergeCell ref="G77:H77"/>
    <mergeCell ref="I77:J77"/>
    <mergeCell ref="M77:R77"/>
    <mergeCell ref="G78:H78"/>
    <mergeCell ref="I78:J78"/>
    <mergeCell ref="B79:F79"/>
    <mergeCell ref="G79:H79"/>
    <mergeCell ref="I79:J79"/>
    <mergeCell ref="B80:F80"/>
    <mergeCell ref="G80:H80"/>
    <mergeCell ref="I80:J80"/>
    <mergeCell ref="G82:H82"/>
    <mergeCell ref="I82:J82"/>
    <mergeCell ref="B87:F87"/>
    <mergeCell ref="G87:H87"/>
    <mergeCell ref="I87:J87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71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E53BE9"/>
  </sheetPr>
  <dimension ref="A1:Y90"/>
  <sheetViews>
    <sheetView view="pageBreakPreview" zoomScale="80" zoomScaleSheetLayoutView="80" zoomScalePageLayoutView="0" workbookViewId="0" topLeftCell="A45">
      <selection activeCell="A58" sqref="A58:F58"/>
    </sheetView>
  </sheetViews>
  <sheetFormatPr defaultColWidth="9.140625" defaultRowHeight="15" outlineLevelCol="1"/>
  <cols>
    <col min="1" max="1" width="9.00390625" style="155" customWidth="1"/>
    <col min="2" max="2" width="12.140625" style="62" customWidth="1"/>
    <col min="3" max="3" width="11.140625" style="62" customWidth="1"/>
    <col min="4" max="4" width="12.8515625" style="62" customWidth="1"/>
    <col min="5" max="5" width="10.28125" style="62" customWidth="1"/>
    <col min="6" max="6" width="6.28125" style="62" customWidth="1"/>
    <col min="7" max="8" width="13.28125" style="62" customWidth="1"/>
    <col min="9" max="9" width="12.57421875" style="62" customWidth="1"/>
    <col min="10" max="10" width="14.00390625" style="62" customWidth="1"/>
    <col min="11" max="11" width="18.421875" style="62" customWidth="1"/>
    <col min="12" max="12" width="13.421875" style="62" hidden="1" customWidth="1" outlineLevel="1"/>
    <col min="13" max="15" width="9.7109375" style="62" hidden="1" customWidth="1" outlineLevel="1"/>
    <col min="16" max="16" width="10.00390625" style="62" hidden="1" customWidth="1" outlineLevel="1"/>
    <col min="17" max="17" width="10.57421875" style="62" hidden="1" customWidth="1" outlineLevel="1"/>
    <col min="18" max="18" width="10.00390625" style="62" hidden="1" customWidth="1" outlineLevel="1"/>
    <col min="19" max="19" width="12.140625" style="62" customWidth="1" collapsed="1"/>
    <col min="20" max="20" width="9.140625" style="62" customWidth="1"/>
    <col min="21" max="21" width="11.00390625" style="62" bestFit="1" customWidth="1"/>
    <col min="22" max="22" width="11.28125" style="62" bestFit="1" customWidth="1"/>
    <col min="23" max="23" width="10.00390625" style="62" bestFit="1" customWidth="1"/>
    <col min="24" max="24" width="11.00390625" style="62" bestFit="1" customWidth="1"/>
    <col min="25" max="27" width="9.140625" style="62" customWidth="1"/>
    <col min="28" max="28" width="12.8515625" style="62" customWidth="1"/>
    <col min="29" max="29" width="10.7109375" style="62" customWidth="1"/>
    <col min="30" max="16384" width="9.140625" style="62" customWidth="1"/>
  </cols>
  <sheetData>
    <row r="1" spans="1:11" ht="12.75" customHeight="1" hidden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8.75" hidden="1">
      <c r="A2" s="61"/>
      <c r="B2" s="63" t="s">
        <v>56</v>
      </c>
      <c r="C2" s="63"/>
      <c r="D2" s="63" t="s">
        <v>187</v>
      </c>
      <c r="E2" s="63"/>
      <c r="F2" s="63" t="s">
        <v>0</v>
      </c>
      <c r="G2" s="63"/>
      <c r="H2" s="63"/>
      <c r="I2" s="61"/>
      <c r="J2" s="61"/>
      <c r="K2" s="61"/>
    </row>
    <row r="3" spans="1:11" ht="18.75" hidden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.5" customHeight="1" hidden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18.75" hidden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8.75" hidden="1">
      <c r="A6" s="61"/>
      <c r="B6" s="64"/>
      <c r="C6" s="65" t="s">
        <v>1</v>
      </c>
      <c r="D6" s="65" t="s">
        <v>2</v>
      </c>
      <c r="E6" s="65"/>
      <c r="F6" s="65" t="s">
        <v>3</v>
      </c>
      <c r="G6" s="65" t="s">
        <v>4</v>
      </c>
      <c r="H6" s="65" t="s">
        <v>5</v>
      </c>
      <c r="I6" s="65" t="s">
        <v>6</v>
      </c>
      <c r="J6" s="65"/>
      <c r="K6" s="66"/>
    </row>
    <row r="7" spans="1:11" ht="18.75" hidden="1">
      <c r="A7" s="61"/>
      <c r="B7" s="64"/>
      <c r="C7" s="65" t="s">
        <v>7</v>
      </c>
      <c r="D7" s="65"/>
      <c r="E7" s="65"/>
      <c r="F7" s="65"/>
      <c r="G7" s="65" t="s">
        <v>8</v>
      </c>
      <c r="H7" s="65" t="s">
        <v>9</v>
      </c>
      <c r="I7" s="65" t="s">
        <v>10</v>
      </c>
      <c r="J7" s="65"/>
      <c r="K7" s="66"/>
    </row>
    <row r="8" spans="1:11" ht="18.75" hidden="1">
      <c r="A8" s="61"/>
      <c r="B8" s="64" t="s">
        <v>96</v>
      </c>
      <c r="C8" s="67">
        <v>48.28</v>
      </c>
      <c r="D8" s="67">
        <v>0</v>
      </c>
      <c r="E8" s="67"/>
      <c r="F8" s="68"/>
      <c r="G8" s="64"/>
      <c r="H8" s="67">
        <v>0</v>
      </c>
      <c r="I8" s="68">
        <v>48.28</v>
      </c>
      <c r="J8" s="64"/>
      <c r="K8" s="69"/>
    </row>
    <row r="9" spans="1:11" ht="18.75" hidden="1">
      <c r="A9" s="61"/>
      <c r="B9" s="64" t="s">
        <v>12</v>
      </c>
      <c r="C9" s="67">
        <v>4790.06</v>
      </c>
      <c r="D9" s="67">
        <v>3707.55</v>
      </c>
      <c r="E9" s="67"/>
      <c r="F9" s="68">
        <v>2795.32</v>
      </c>
      <c r="G9" s="64"/>
      <c r="H9" s="67">
        <v>2795.32</v>
      </c>
      <c r="I9" s="68">
        <v>5702.29</v>
      </c>
      <c r="J9" s="64"/>
      <c r="K9" s="69"/>
    </row>
    <row r="10" spans="1:11" ht="18.75" hidden="1">
      <c r="A10" s="61"/>
      <c r="B10" s="64" t="s">
        <v>13</v>
      </c>
      <c r="C10" s="64"/>
      <c r="D10" s="67">
        <f>SUM(D8:D9)</f>
        <v>3707.55</v>
      </c>
      <c r="E10" s="67"/>
      <c r="F10" s="64"/>
      <c r="G10" s="64"/>
      <c r="H10" s="67">
        <f>SUM(H8:H9)</f>
        <v>2795.32</v>
      </c>
      <c r="I10" s="64"/>
      <c r="J10" s="64"/>
      <c r="K10" s="69"/>
    </row>
    <row r="11" spans="1:11" ht="18.75" hidden="1">
      <c r="A11" s="61"/>
      <c r="B11" s="61" t="s">
        <v>14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ht="7.5" customHeight="1" hidden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8.25" customHeight="1" hidden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</row>
    <row r="14" spans="1:18" ht="18.75" hidden="1">
      <c r="A14" s="61"/>
      <c r="B14" s="70" t="s">
        <v>162</v>
      </c>
      <c r="C14" s="583" t="s">
        <v>180</v>
      </c>
      <c r="D14" s="584"/>
      <c r="E14" s="367"/>
      <c r="F14" s="65"/>
      <c r="G14" s="65"/>
      <c r="H14" s="65"/>
      <c r="I14" s="65" t="s">
        <v>16</v>
      </c>
      <c r="J14" s="69"/>
      <c r="K14" s="69"/>
      <c r="L14" s="72"/>
      <c r="M14" s="72"/>
      <c r="N14" s="72"/>
      <c r="O14" s="72"/>
      <c r="P14" s="72"/>
      <c r="Q14" s="72"/>
      <c r="R14" s="72"/>
    </row>
    <row r="15" spans="1:18" ht="14.25" customHeight="1" hidden="1">
      <c r="A15" s="61"/>
      <c r="B15" s="73"/>
      <c r="C15" s="585"/>
      <c r="D15" s="586"/>
      <c r="E15" s="368"/>
      <c r="F15" s="65"/>
      <c r="G15" s="65"/>
      <c r="H15" s="65" t="s">
        <v>181</v>
      </c>
      <c r="I15" s="65"/>
      <c r="J15" s="69"/>
      <c r="K15" s="69"/>
      <c r="L15" s="72"/>
      <c r="M15" s="72"/>
      <c r="N15" s="72"/>
      <c r="O15" s="72"/>
      <c r="P15" s="72"/>
      <c r="Q15" s="72"/>
      <c r="R15" s="72"/>
    </row>
    <row r="16" spans="1:18" ht="3.75" customHeight="1" hidden="1">
      <c r="A16" s="61"/>
      <c r="B16" s="75"/>
      <c r="C16" s="64"/>
      <c r="D16" s="64"/>
      <c r="E16" s="64"/>
      <c r="F16" s="64"/>
      <c r="G16" s="64"/>
      <c r="H16" s="64"/>
      <c r="I16" s="64"/>
      <c r="J16" s="69"/>
      <c r="K16" s="69"/>
      <c r="L16" s="72"/>
      <c r="M16" s="72"/>
      <c r="N16" s="72"/>
      <c r="O16" s="72"/>
      <c r="P16" s="72"/>
      <c r="Q16" s="72"/>
      <c r="R16" s="72"/>
    </row>
    <row r="17" spans="1:18" ht="13.5" customHeight="1" hidden="1">
      <c r="A17" s="61"/>
      <c r="B17" s="64"/>
      <c r="C17" s="64"/>
      <c r="D17" s="64"/>
      <c r="E17" s="64"/>
      <c r="F17" s="64"/>
      <c r="G17" s="64"/>
      <c r="H17" s="64"/>
      <c r="I17" s="64"/>
      <c r="J17" s="69"/>
      <c r="K17" s="69"/>
      <c r="L17" s="72"/>
      <c r="M17" s="72"/>
      <c r="N17" s="72"/>
      <c r="O17" s="72"/>
      <c r="P17" s="72"/>
      <c r="Q17" s="72"/>
      <c r="R17" s="72"/>
    </row>
    <row r="18" spans="1:18" ht="0.75" customHeight="1" hidden="1">
      <c r="A18" s="61"/>
      <c r="B18" s="64"/>
      <c r="C18" s="64"/>
      <c r="D18" s="64"/>
      <c r="E18" s="64"/>
      <c r="F18" s="64"/>
      <c r="G18" s="64"/>
      <c r="H18" s="64"/>
      <c r="I18" s="64"/>
      <c r="J18" s="69"/>
      <c r="K18" s="69"/>
      <c r="L18" s="72"/>
      <c r="M18" s="72"/>
      <c r="N18" s="72"/>
      <c r="O18" s="72"/>
      <c r="P18" s="72"/>
      <c r="Q18" s="72"/>
      <c r="R18" s="72"/>
    </row>
    <row r="19" spans="1:18" ht="14.25" customHeight="1" hidden="1" thickBot="1">
      <c r="A19" s="61"/>
      <c r="B19" s="64"/>
      <c r="C19" s="64"/>
      <c r="D19" s="64"/>
      <c r="E19" s="64"/>
      <c r="F19" s="64"/>
      <c r="G19" s="64"/>
      <c r="H19" s="64"/>
      <c r="I19" s="64"/>
      <c r="J19" s="69"/>
      <c r="K19" s="69"/>
      <c r="L19" s="72"/>
      <c r="M19" s="72"/>
      <c r="N19" s="72"/>
      <c r="O19" s="72"/>
      <c r="P19" s="72"/>
      <c r="Q19" s="72"/>
      <c r="R19" s="72"/>
    </row>
    <row r="20" spans="1:18" ht="0.75" customHeight="1" hidden="1">
      <c r="A20" s="61"/>
      <c r="B20" s="64"/>
      <c r="C20" s="64"/>
      <c r="D20" s="64"/>
      <c r="E20" s="64"/>
      <c r="F20" s="64"/>
      <c r="G20" s="64"/>
      <c r="H20" s="64"/>
      <c r="I20" s="64"/>
      <c r="J20" s="69"/>
      <c r="K20" s="69"/>
      <c r="L20" s="72"/>
      <c r="M20" s="72"/>
      <c r="N20" s="72"/>
      <c r="O20" s="72"/>
      <c r="P20" s="72"/>
      <c r="Q20" s="72"/>
      <c r="R20" s="72"/>
    </row>
    <row r="21" spans="1:18" ht="19.5" hidden="1" thickBot="1">
      <c r="A21" s="61"/>
      <c r="B21" s="64"/>
      <c r="C21" s="64"/>
      <c r="D21" s="64"/>
      <c r="E21" s="64"/>
      <c r="F21" s="64"/>
      <c r="G21" s="76" t="s">
        <v>130</v>
      </c>
      <c r="H21" s="77" t="s">
        <v>131</v>
      </c>
      <c r="I21" s="64"/>
      <c r="J21" s="69"/>
      <c r="K21" s="69"/>
      <c r="L21" s="72"/>
      <c r="M21" s="72"/>
      <c r="N21" s="72"/>
      <c r="O21" s="72"/>
      <c r="P21" s="72"/>
      <c r="Q21" s="72"/>
      <c r="R21" s="72"/>
    </row>
    <row r="22" spans="1:18" ht="18.75" hidden="1">
      <c r="A22" s="61"/>
      <c r="B22" s="78" t="s">
        <v>121</v>
      </c>
      <c r="C22" s="78"/>
      <c r="D22" s="78"/>
      <c r="E22" s="78"/>
      <c r="F22" s="67"/>
      <c r="G22" s="64">
        <v>347.8</v>
      </c>
      <c r="H22" s="64">
        <v>7.55</v>
      </c>
      <c r="I22" s="68">
        <f>G22*H22</f>
        <v>2625.89</v>
      </c>
      <c r="J22" s="69"/>
      <c r="K22" s="69"/>
      <c r="L22" s="72"/>
      <c r="M22" s="72"/>
      <c r="N22" s="72"/>
      <c r="O22" s="72"/>
      <c r="P22" s="72"/>
      <c r="Q22" s="72"/>
      <c r="R22" s="72"/>
    </row>
    <row r="23" spans="1:18" ht="18.75" hidden="1">
      <c r="A23" s="61"/>
      <c r="B23" s="78" t="s">
        <v>122</v>
      </c>
      <c r="C23" s="78"/>
      <c r="D23" s="78"/>
      <c r="E23" s="78"/>
      <c r="F23" s="64"/>
      <c r="G23" s="64"/>
      <c r="H23" s="64"/>
      <c r="I23" s="64"/>
      <c r="J23" s="69"/>
      <c r="K23" s="69"/>
      <c r="L23" s="72"/>
      <c r="M23" s="72"/>
      <c r="N23" s="72"/>
      <c r="O23" s="72"/>
      <c r="P23" s="72"/>
      <c r="Q23" s="72"/>
      <c r="R23" s="72"/>
    </row>
    <row r="24" spans="1:18" ht="2.25" customHeight="1" hidden="1">
      <c r="A24" s="61"/>
      <c r="B24" s="78" t="s">
        <v>123</v>
      </c>
      <c r="C24" s="78" t="s">
        <v>124</v>
      </c>
      <c r="D24" s="78"/>
      <c r="E24" s="78"/>
      <c r="F24" s="64"/>
      <c r="G24" s="64"/>
      <c r="H24" s="64"/>
      <c r="I24" s="64"/>
      <c r="J24" s="69"/>
      <c r="K24" s="69"/>
      <c r="L24" s="72"/>
      <c r="M24" s="72"/>
      <c r="N24" s="72"/>
      <c r="O24" s="72"/>
      <c r="P24" s="72"/>
      <c r="Q24" s="72"/>
      <c r="R24" s="72"/>
    </row>
    <row r="25" spans="1:18" ht="14.25" customHeight="1" hidden="1">
      <c r="A25" s="61"/>
      <c r="B25" s="78" t="s">
        <v>125</v>
      </c>
      <c r="C25" s="78"/>
      <c r="D25" s="78"/>
      <c r="E25" s="78"/>
      <c r="F25" s="64"/>
      <c r="G25" s="64"/>
      <c r="H25" s="64"/>
      <c r="I25" s="64"/>
      <c r="J25" s="69"/>
      <c r="K25" s="69"/>
      <c r="L25" s="72"/>
      <c r="M25" s="72"/>
      <c r="N25" s="72"/>
      <c r="O25" s="72"/>
      <c r="P25" s="72"/>
      <c r="Q25" s="72"/>
      <c r="R25" s="72"/>
    </row>
    <row r="26" spans="1:18" ht="18.75" hidden="1">
      <c r="A26" s="61"/>
      <c r="B26" s="64"/>
      <c r="C26" s="64"/>
      <c r="D26" s="64"/>
      <c r="E26" s="64"/>
      <c r="F26" s="64"/>
      <c r="G26" s="64"/>
      <c r="H26" s="64"/>
      <c r="I26" s="64"/>
      <c r="J26" s="69"/>
      <c r="K26" s="69"/>
      <c r="L26" s="72"/>
      <c r="M26" s="72"/>
      <c r="N26" s="72"/>
      <c r="O26" s="72"/>
      <c r="P26" s="72"/>
      <c r="Q26" s="72"/>
      <c r="R26" s="72"/>
    </row>
    <row r="27" spans="1:18" ht="0.75" customHeight="1" hidden="1">
      <c r="A27" s="61"/>
      <c r="B27" s="64"/>
      <c r="C27" s="64"/>
      <c r="D27" s="64"/>
      <c r="E27" s="64"/>
      <c r="F27" s="64"/>
      <c r="G27" s="64"/>
      <c r="H27" s="64"/>
      <c r="I27" s="64"/>
      <c r="J27" s="69"/>
      <c r="K27" s="69"/>
      <c r="L27" s="72"/>
      <c r="M27" s="72"/>
      <c r="N27" s="72"/>
      <c r="O27" s="72"/>
      <c r="P27" s="72"/>
      <c r="Q27" s="72"/>
      <c r="R27" s="72"/>
    </row>
    <row r="28" spans="1:18" ht="3.75" customHeight="1" hidden="1">
      <c r="A28" s="61"/>
      <c r="B28" s="64"/>
      <c r="C28" s="64"/>
      <c r="D28" s="64"/>
      <c r="E28" s="64"/>
      <c r="F28" s="64"/>
      <c r="G28" s="64"/>
      <c r="H28" s="64"/>
      <c r="I28" s="64"/>
      <c r="J28" s="69"/>
      <c r="K28" s="69"/>
      <c r="L28" s="72"/>
      <c r="M28" s="72"/>
      <c r="N28" s="72"/>
      <c r="O28" s="72"/>
      <c r="P28" s="72"/>
      <c r="Q28" s="72"/>
      <c r="R28" s="72"/>
    </row>
    <row r="29" spans="1:18" ht="18.75" hidden="1">
      <c r="A29" s="61"/>
      <c r="B29" s="64"/>
      <c r="C29" s="64"/>
      <c r="D29" s="64"/>
      <c r="E29" s="64"/>
      <c r="F29" s="64"/>
      <c r="G29" s="64"/>
      <c r="H29" s="64"/>
      <c r="I29" s="64"/>
      <c r="J29" s="69"/>
      <c r="K29" s="69"/>
      <c r="L29" s="72"/>
      <c r="M29" s="72"/>
      <c r="N29" s="72"/>
      <c r="O29" s="72"/>
      <c r="P29" s="72"/>
      <c r="Q29" s="72"/>
      <c r="R29" s="72"/>
    </row>
    <row r="30" spans="1:18" ht="0.75" customHeight="1" hidden="1">
      <c r="A30" s="61"/>
      <c r="B30" s="64"/>
      <c r="C30" s="64"/>
      <c r="D30" s="64"/>
      <c r="E30" s="64"/>
      <c r="F30" s="64"/>
      <c r="G30" s="64"/>
      <c r="H30" s="64"/>
      <c r="I30" s="64"/>
      <c r="J30" s="69"/>
      <c r="K30" s="69"/>
      <c r="L30" s="72"/>
      <c r="M30" s="72"/>
      <c r="N30" s="72"/>
      <c r="O30" s="72"/>
      <c r="P30" s="72"/>
      <c r="Q30" s="72"/>
      <c r="R30" s="72"/>
    </row>
    <row r="31" spans="1:18" ht="18.75" hidden="1">
      <c r="A31" s="61"/>
      <c r="B31" s="64"/>
      <c r="C31" s="64"/>
      <c r="D31" s="64"/>
      <c r="E31" s="64"/>
      <c r="F31" s="64"/>
      <c r="G31" s="64"/>
      <c r="H31" s="64"/>
      <c r="I31" s="64"/>
      <c r="J31" s="69"/>
      <c r="K31" s="69"/>
      <c r="L31" s="72"/>
      <c r="M31" s="72"/>
      <c r="N31" s="72"/>
      <c r="O31" s="72"/>
      <c r="P31" s="72"/>
      <c r="Q31" s="72"/>
      <c r="R31" s="72"/>
    </row>
    <row r="32" spans="1:18" ht="18.75" hidden="1">
      <c r="A32" s="61"/>
      <c r="B32" s="64"/>
      <c r="C32" s="64"/>
      <c r="D32" s="64"/>
      <c r="E32" s="64"/>
      <c r="F32" s="64"/>
      <c r="G32" s="64"/>
      <c r="H32" s="64"/>
      <c r="I32" s="64"/>
      <c r="J32" s="69"/>
      <c r="K32" s="69"/>
      <c r="L32" s="72"/>
      <c r="M32" s="72"/>
      <c r="N32" s="72"/>
      <c r="O32" s="72"/>
      <c r="P32" s="72"/>
      <c r="Q32" s="72"/>
      <c r="R32" s="72"/>
    </row>
    <row r="33" spans="1:18" ht="18.75" hidden="1">
      <c r="A33" s="61"/>
      <c r="B33" s="64"/>
      <c r="C33" s="64"/>
      <c r="D33" s="64"/>
      <c r="E33" s="64"/>
      <c r="F33" s="64"/>
      <c r="G33" s="65"/>
      <c r="H33" s="65"/>
      <c r="I33" s="79"/>
      <c r="J33" s="69"/>
      <c r="K33" s="69"/>
      <c r="L33" s="72"/>
      <c r="M33" s="72"/>
      <c r="N33" s="72"/>
      <c r="O33" s="72"/>
      <c r="P33" s="72"/>
      <c r="Q33" s="72"/>
      <c r="R33" s="72"/>
    </row>
    <row r="34" spans="1:18" ht="18.75" hidden="1">
      <c r="A34" s="61"/>
      <c r="B34" s="64"/>
      <c r="C34" s="64"/>
      <c r="D34" s="64"/>
      <c r="E34" s="64"/>
      <c r="F34" s="64"/>
      <c r="G34" s="64"/>
      <c r="H34" s="64" t="s">
        <v>24</v>
      </c>
      <c r="I34" s="80">
        <f>SUM(I17:I33)</f>
        <v>2625.89</v>
      </c>
      <c r="J34" s="69"/>
      <c r="K34" s="69"/>
      <c r="L34" s="72"/>
      <c r="M34" s="72"/>
      <c r="N34" s="72"/>
      <c r="O34" s="72"/>
      <c r="P34" s="72"/>
      <c r="Q34" s="72"/>
      <c r="R34" s="72"/>
    </row>
    <row r="35" spans="1:11" ht="15">
      <c r="A35" s="587" t="s">
        <v>199</v>
      </c>
      <c r="B35" s="587"/>
      <c r="C35" s="587"/>
      <c r="D35" s="587"/>
      <c r="E35" s="587"/>
      <c r="F35" s="587"/>
      <c r="G35" s="587"/>
      <c r="H35" s="587"/>
      <c r="I35" s="587"/>
      <c r="J35" s="587"/>
      <c r="K35" s="587"/>
    </row>
    <row r="36" spans="1:11" ht="15">
      <c r="A36" s="587"/>
      <c r="B36" s="587"/>
      <c r="C36" s="587"/>
      <c r="D36" s="587"/>
      <c r="E36" s="587"/>
      <c r="F36" s="587"/>
      <c r="G36" s="587"/>
      <c r="H36" s="587"/>
      <c r="I36" s="587"/>
      <c r="J36" s="587"/>
      <c r="K36" s="587"/>
    </row>
    <row r="37" spans="1:11" ht="18.75" hidden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</row>
    <row r="38" spans="1:11" ht="18.75" hidden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</row>
    <row r="39" spans="1:11" ht="18.75">
      <c r="A39" s="81"/>
      <c r="B39" s="82"/>
      <c r="C39" s="82"/>
      <c r="D39" s="82"/>
      <c r="E39" s="82"/>
      <c r="F39" s="82"/>
      <c r="G39" s="82"/>
      <c r="H39" s="81"/>
      <c r="I39" s="81"/>
      <c r="J39" s="61"/>
      <c r="K39" s="61"/>
    </row>
    <row r="40" spans="1:25" ht="18.75">
      <c r="A40" s="81"/>
      <c r="B40" s="83" t="s">
        <v>200</v>
      </c>
      <c r="C40" s="82"/>
      <c r="D40" s="82"/>
      <c r="E40" s="82"/>
      <c r="F40" s="82"/>
      <c r="G40" s="81"/>
      <c r="H40" s="82"/>
      <c r="I40" s="81"/>
      <c r="J40" s="61"/>
      <c r="K40" s="61"/>
      <c r="T40" s="303"/>
      <c r="U40" s="304"/>
      <c r="V40" s="304"/>
      <c r="W40" s="304"/>
      <c r="X40" s="304"/>
      <c r="Y40" s="304"/>
    </row>
    <row r="41" spans="1:25" ht="18.75">
      <c r="A41" s="81"/>
      <c r="B41" s="82" t="s">
        <v>201</v>
      </c>
      <c r="C41" s="81" t="s">
        <v>202</v>
      </c>
      <c r="D41" s="81"/>
      <c r="E41" s="81"/>
      <c r="F41" s="82"/>
      <c r="G41" s="81"/>
      <c r="H41" s="82"/>
      <c r="I41" s="81"/>
      <c r="J41" s="61"/>
      <c r="K41" s="61"/>
      <c r="T41" s="305"/>
      <c r="U41" s="306"/>
      <c r="V41" s="306"/>
      <c r="W41" s="306"/>
      <c r="X41" s="306"/>
      <c r="Y41" s="306"/>
    </row>
    <row r="42" spans="1:25" ht="18.75" customHeight="1">
      <c r="A42" s="81"/>
      <c r="B42" s="82" t="s">
        <v>203</v>
      </c>
      <c r="C42" s="84">
        <v>348.5</v>
      </c>
      <c r="D42" s="81" t="s">
        <v>204</v>
      </c>
      <c r="E42" s="81"/>
      <c r="F42" s="82"/>
      <c r="G42" s="81"/>
      <c r="H42" s="82"/>
      <c r="I42" s="81"/>
      <c r="J42" s="61"/>
      <c r="K42" s="61"/>
      <c r="T42" s="305"/>
      <c r="U42" s="192"/>
      <c r="V42" s="192"/>
      <c r="W42" s="192"/>
      <c r="X42" s="192"/>
      <c r="Y42" s="192"/>
    </row>
    <row r="43" spans="1:25" ht="18" customHeight="1">
      <c r="A43" s="81"/>
      <c r="B43" s="82" t="s">
        <v>205</v>
      </c>
      <c r="C43" s="85" t="s">
        <v>275</v>
      </c>
      <c r="D43" s="81" t="s">
        <v>288</v>
      </c>
      <c r="E43" s="81"/>
      <c r="F43" s="81"/>
      <c r="G43" s="82"/>
      <c r="H43" s="82"/>
      <c r="I43" s="81"/>
      <c r="J43" s="61"/>
      <c r="K43" s="61"/>
      <c r="T43" s="305"/>
      <c r="U43" s="192"/>
      <c r="V43" s="192"/>
      <c r="W43" s="192"/>
      <c r="X43" s="192"/>
      <c r="Y43" s="72"/>
    </row>
    <row r="44" spans="1:25" ht="69.75" customHeight="1">
      <c r="A44" s="81"/>
      <c r="B44" s="82"/>
      <c r="C44" s="85"/>
      <c r="D44" s="81"/>
      <c r="E44" s="81"/>
      <c r="F44" s="81"/>
      <c r="G44" s="82"/>
      <c r="H44" s="82"/>
      <c r="I44" s="81"/>
      <c r="J44" s="61"/>
      <c r="K44" s="61"/>
      <c r="T44" s="305"/>
      <c r="U44" s="192"/>
      <c r="V44" s="307"/>
      <c r="W44" s="307"/>
      <c r="X44" s="192"/>
      <c r="Y44" s="308"/>
    </row>
    <row r="45" spans="1:25" s="92" customFormat="1" ht="63" customHeight="1">
      <c r="A45" s="363"/>
      <c r="B45" s="87"/>
      <c r="C45" s="88"/>
      <c r="D45" s="363"/>
      <c r="E45" s="363"/>
      <c r="F45" s="363"/>
      <c r="G45" s="89" t="s">
        <v>208</v>
      </c>
      <c r="H45" s="90" t="s">
        <v>2</v>
      </c>
      <c r="I45" s="90" t="s">
        <v>3</v>
      </c>
      <c r="J45" s="91" t="s">
        <v>209</v>
      </c>
      <c r="K45" s="91" t="s">
        <v>210</v>
      </c>
      <c r="T45" s="305"/>
      <c r="U45" s="192"/>
      <c r="V45" s="192"/>
      <c r="W45" s="192"/>
      <c r="X45" s="192"/>
      <c r="Y45" s="72"/>
    </row>
    <row r="46" spans="1:25" ht="12" customHeight="1">
      <c r="A46" s="81"/>
      <c r="B46" s="82"/>
      <c r="C46" s="85"/>
      <c r="D46" s="81"/>
      <c r="E46" s="81"/>
      <c r="F46" s="81"/>
      <c r="G46" s="93" t="s">
        <v>43</v>
      </c>
      <c r="H46" s="93" t="s">
        <v>43</v>
      </c>
      <c r="I46" s="93" t="s">
        <v>43</v>
      </c>
      <c r="J46" s="64"/>
      <c r="K46" s="64"/>
      <c r="M46" s="347" t="s">
        <v>280</v>
      </c>
      <c r="N46" s="347" t="s">
        <v>281</v>
      </c>
      <c r="O46" s="347" t="s">
        <v>291</v>
      </c>
      <c r="P46" s="348" t="s">
        <v>292</v>
      </c>
      <c r="Q46" s="349" t="s">
        <v>249</v>
      </c>
      <c r="R46" s="349" t="s">
        <v>293</v>
      </c>
      <c r="S46" s="369" t="s">
        <v>290</v>
      </c>
      <c r="T46" s="305"/>
      <c r="U46" s="192"/>
      <c r="V46" s="192"/>
      <c r="W46" s="192"/>
      <c r="X46" s="192"/>
      <c r="Y46" s="72"/>
    </row>
    <row r="47" spans="1:25" ht="33" customHeight="1">
      <c r="A47" s="81"/>
      <c r="B47" s="588" t="s">
        <v>214</v>
      </c>
      <c r="C47" s="588"/>
      <c r="D47" s="588"/>
      <c r="E47" s="588"/>
      <c r="F47" s="588"/>
      <c r="G47" s="97">
        <f>G49+G50</f>
        <v>12.58</v>
      </c>
      <c r="H47" s="98">
        <f>ROUND(G47*C42,2)</f>
        <v>4384.13</v>
      </c>
      <c r="I47" s="98">
        <f>O47+P47</f>
        <v>3767.2000000000003</v>
      </c>
      <c r="J47" s="99">
        <f>J49+J50</f>
        <v>2512.6850000000004</v>
      </c>
      <c r="K47" s="99">
        <f>K49+K50</f>
        <v>1254.5149999999999</v>
      </c>
      <c r="M47" s="361">
        <v>4846.24</v>
      </c>
      <c r="N47" s="361">
        <v>5463.17</v>
      </c>
      <c r="O47" s="257">
        <v>3767.2000000000003</v>
      </c>
      <c r="P47" s="257">
        <v>0</v>
      </c>
      <c r="Q47" s="257">
        <v>0</v>
      </c>
      <c r="R47" s="257">
        <v>0</v>
      </c>
      <c r="S47" s="257">
        <v>0</v>
      </c>
      <c r="T47" s="305"/>
      <c r="U47" s="192"/>
      <c r="V47" s="192"/>
      <c r="W47" s="192"/>
      <c r="X47" s="192"/>
      <c r="Y47" s="72"/>
    </row>
    <row r="48" spans="1:25" ht="18" customHeight="1">
      <c r="A48" s="81"/>
      <c r="B48" s="589" t="s">
        <v>215</v>
      </c>
      <c r="C48" s="590"/>
      <c r="D48" s="590"/>
      <c r="E48" s="590"/>
      <c r="F48" s="591"/>
      <c r="G48" s="97"/>
      <c r="H48" s="99"/>
      <c r="I48" s="99"/>
      <c r="J48" s="64"/>
      <c r="K48" s="64"/>
      <c r="T48" s="305"/>
      <c r="U48" s="192"/>
      <c r="V48" s="192"/>
      <c r="W48" s="192"/>
      <c r="X48" s="192"/>
      <c r="Y48" s="72"/>
    </row>
    <row r="49" spans="1:25" ht="18" customHeight="1">
      <c r="A49" s="81"/>
      <c r="B49" s="592" t="s">
        <v>12</v>
      </c>
      <c r="C49" s="592"/>
      <c r="D49" s="592"/>
      <c r="E49" s="592"/>
      <c r="F49" s="592"/>
      <c r="G49" s="97">
        <f>G58</f>
        <v>7.21</v>
      </c>
      <c r="H49" s="99">
        <f>ROUND(G49*C42,2)</f>
        <v>2512.69</v>
      </c>
      <c r="I49" s="99">
        <f>H49</f>
        <v>2512.69</v>
      </c>
      <c r="J49" s="99">
        <f>H58</f>
        <v>2512.6850000000004</v>
      </c>
      <c r="K49" s="99">
        <f>I49-J49</f>
        <v>0.004999999999654392</v>
      </c>
      <c r="T49" s="305"/>
      <c r="U49" s="192"/>
      <c r="V49" s="192"/>
      <c r="W49" s="192"/>
      <c r="X49" s="192"/>
      <c r="Y49" s="72"/>
    </row>
    <row r="50" spans="1:25" ht="18" customHeight="1">
      <c r="A50" s="81"/>
      <c r="B50" s="592" t="s">
        <v>46</v>
      </c>
      <c r="C50" s="592"/>
      <c r="D50" s="592"/>
      <c r="E50" s="592"/>
      <c r="F50" s="592"/>
      <c r="G50" s="97">
        <v>5.37</v>
      </c>
      <c r="H50" s="99">
        <f>ROUND(G50*C42,2)</f>
        <v>1871.45</v>
      </c>
      <c r="I50" s="99">
        <f>I47-I49</f>
        <v>1254.5100000000002</v>
      </c>
      <c r="J50" s="99">
        <f>H65</f>
        <v>0</v>
      </c>
      <c r="K50" s="99">
        <f>I50-J50</f>
        <v>1254.5100000000002</v>
      </c>
      <c r="T50" s="305"/>
      <c r="U50" s="192"/>
      <c r="V50" s="192"/>
      <c r="W50" s="192"/>
      <c r="X50" s="192"/>
      <c r="Y50" s="72"/>
    </row>
    <row r="51" spans="1:25" ht="18.75">
      <c r="A51" s="81"/>
      <c r="B51" s="601"/>
      <c r="C51" s="601"/>
      <c r="D51" s="291"/>
      <c r="E51" s="61"/>
      <c r="F51" s="61"/>
      <c r="G51" s="61"/>
      <c r="H51" s="61"/>
      <c r="I51" s="61"/>
      <c r="J51" s="61"/>
      <c r="K51" s="164"/>
      <c r="T51" s="305"/>
      <c r="U51" s="192"/>
      <c r="V51" s="192"/>
      <c r="W51" s="192"/>
      <c r="X51" s="192"/>
      <c r="Y51" s="72"/>
    </row>
    <row r="52" spans="1:25" ht="18.75">
      <c r="A52" s="81"/>
      <c r="B52" s="61"/>
      <c r="C52" s="61"/>
      <c r="D52" s="61"/>
      <c r="E52" s="61"/>
      <c r="F52" s="61"/>
      <c r="G52" s="163" t="s">
        <v>243</v>
      </c>
      <c r="H52" s="163" t="s">
        <v>2</v>
      </c>
      <c r="I52" s="163" t="s">
        <v>3</v>
      </c>
      <c r="J52" s="163" t="s">
        <v>244</v>
      </c>
      <c r="K52" s="163" t="s">
        <v>245</v>
      </c>
      <c r="T52" s="305"/>
      <c r="U52" s="192"/>
      <c r="V52" s="192"/>
      <c r="W52" s="192"/>
      <c r="X52" s="192"/>
      <c r="Y52" s="72"/>
    </row>
    <row r="53" spans="1:25" ht="18" customHeight="1">
      <c r="A53" s="61"/>
      <c r="B53" s="577" t="s">
        <v>242</v>
      </c>
      <c r="C53" s="577"/>
      <c r="D53" s="577"/>
      <c r="E53" s="577"/>
      <c r="F53" s="593"/>
      <c r="G53" s="107">
        <f>'06 15 г'!J53</f>
        <v>0</v>
      </c>
      <c r="H53" s="107">
        <f>Q47</f>
        <v>0</v>
      </c>
      <c r="I53" s="107">
        <f>R47</f>
        <v>0</v>
      </c>
      <c r="J53" s="107">
        <f>H53+G53-I53</f>
        <v>0</v>
      </c>
      <c r="K53" s="107">
        <v>0</v>
      </c>
      <c r="T53" s="309"/>
      <c r="U53" s="310"/>
      <c r="V53" s="310"/>
      <c r="W53" s="310"/>
      <c r="X53" s="310"/>
      <c r="Y53" s="310"/>
    </row>
    <row r="54" spans="1:11" ht="18" customHeight="1">
      <c r="A54" s="61"/>
      <c r="B54" s="602"/>
      <c r="C54" s="602"/>
      <c r="D54" s="330"/>
      <c r="F54" s="81"/>
      <c r="G54" s="82"/>
      <c r="H54" s="82"/>
      <c r="I54" s="81"/>
      <c r="J54" s="61"/>
      <c r="K54" s="61"/>
    </row>
    <row r="55" spans="1:11" ht="18.75">
      <c r="A55" s="81"/>
      <c r="B55" s="104"/>
      <c r="C55" s="105"/>
      <c r="D55" s="106"/>
      <c r="E55" s="106"/>
      <c r="F55" s="106"/>
      <c r="G55" s="107" t="s">
        <v>208</v>
      </c>
      <c r="H55" s="107" t="s">
        <v>217</v>
      </c>
      <c r="I55" s="81"/>
      <c r="J55" s="61"/>
      <c r="K55" s="61"/>
    </row>
    <row r="56" spans="1:9" s="114" customFormat="1" ht="11.25" customHeight="1">
      <c r="A56" s="108"/>
      <c r="B56" s="109"/>
      <c r="C56" s="110"/>
      <c r="D56" s="111"/>
      <c r="E56" s="111"/>
      <c r="F56" s="111"/>
      <c r="G56" s="112" t="s">
        <v>43</v>
      </c>
      <c r="H56" s="112" t="s">
        <v>43</v>
      </c>
      <c r="I56" s="113"/>
    </row>
    <row r="57" spans="1:20" ht="47.25" customHeight="1">
      <c r="A57" s="115" t="s">
        <v>218</v>
      </c>
      <c r="B57" s="594" t="s">
        <v>241</v>
      </c>
      <c r="C57" s="595"/>
      <c r="D57" s="595"/>
      <c r="E57" s="595"/>
      <c r="F57" s="595"/>
      <c r="G57" s="116"/>
      <c r="H57" s="370">
        <f>H58+H65</f>
        <v>2512.6850000000004</v>
      </c>
      <c r="I57" s="81"/>
      <c r="J57" s="61"/>
      <c r="K57" s="61"/>
      <c r="T57" s="288"/>
    </row>
    <row r="58" spans="1:11" ht="33.75" customHeight="1">
      <c r="A58" s="118" t="s">
        <v>220</v>
      </c>
      <c r="B58" s="558" t="s">
        <v>221</v>
      </c>
      <c r="C58" s="559"/>
      <c r="D58" s="559"/>
      <c r="E58" s="559"/>
      <c r="F58" s="560"/>
      <c r="G58" s="362">
        <f>G59+G60+G62+G64</f>
        <v>7.21</v>
      </c>
      <c r="H58" s="365">
        <f>H59+H60+H62+H64</f>
        <v>2512.6850000000004</v>
      </c>
      <c r="I58" s="81"/>
      <c r="J58" s="61"/>
      <c r="K58" s="121"/>
    </row>
    <row r="59" spans="1:11" ht="42.75" customHeight="1">
      <c r="A59" s="366" t="s">
        <v>222</v>
      </c>
      <c r="B59" s="580" t="s">
        <v>223</v>
      </c>
      <c r="C59" s="581"/>
      <c r="D59" s="581"/>
      <c r="E59" s="581"/>
      <c r="F59" s="582"/>
      <c r="G59" s="364">
        <v>1.34</v>
      </c>
      <c r="H59" s="365">
        <f>ROUND(G59*C42,2)</f>
        <v>466.99</v>
      </c>
      <c r="I59" s="81"/>
      <c r="J59" s="61"/>
      <c r="K59" s="121"/>
    </row>
    <row r="60" spans="1:11" ht="15" customHeight="1">
      <c r="A60" s="570" t="s">
        <v>224</v>
      </c>
      <c r="B60" s="571" t="s">
        <v>225</v>
      </c>
      <c r="C60" s="572"/>
      <c r="D60" s="572"/>
      <c r="E60" s="572"/>
      <c r="F60" s="573"/>
      <c r="G60" s="568">
        <v>2.02</v>
      </c>
      <c r="H60" s="569">
        <f>ROUND(G60*C42,2)</f>
        <v>703.97</v>
      </c>
      <c r="I60" s="81"/>
      <c r="J60" s="61"/>
      <c r="K60" s="61"/>
    </row>
    <row r="61" spans="1:11" ht="39.75" customHeight="1">
      <c r="A61" s="570"/>
      <c r="B61" s="574"/>
      <c r="C61" s="575"/>
      <c r="D61" s="575"/>
      <c r="E61" s="575"/>
      <c r="F61" s="576"/>
      <c r="G61" s="568"/>
      <c r="H61" s="569"/>
      <c r="I61" s="81"/>
      <c r="J61" s="61"/>
      <c r="K61" s="61"/>
    </row>
    <row r="62" spans="1:11" ht="21" customHeight="1">
      <c r="A62" s="570" t="s">
        <v>226</v>
      </c>
      <c r="B62" s="571" t="s">
        <v>227</v>
      </c>
      <c r="C62" s="572"/>
      <c r="D62" s="572"/>
      <c r="E62" s="572"/>
      <c r="F62" s="573"/>
      <c r="G62" s="568">
        <v>1.31</v>
      </c>
      <c r="H62" s="569">
        <f>G62*C42</f>
        <v>456.535</v>
      </c>
      <c r="I62" s="81"/>
      <c r="J62" s="61"/>
      <c r="K62" s="61"/>
    </row>
    <row r="63" spans="1:11" ht="15" customHeight="1">
      <c r="A63" s="570"/>
      <c r="B63" s="574"/>
      <c r="C63" s="575"/>
      <c r="D63" s="575"/>
      <c r="E63" s="575"/>
      <c r="F63" s="576"/>
      <c r="G63" s="568"/>
      <c r="H63" s="569"/>
      <c r="I63" s="81"/>
      <c r="J63" s="61"/>
      <c r="K63" s="61"/>
    </row>
    <row r="64" spans="1:12" ht="18.75" customHeight="1">
      <c r="A64" s="366" t="s">
        <v>228</v>
      </c>
      <c r="B64" s="555" t="s">
        <v>229</v>
      </c>
      <c r="C64" s="556"/>
      <c r="D64" s="556"/>
      <c r="E64" s="556"/>
      <c r="F64" s="557"/>
      <c r="G64" s="107">
        <v>2.54</v>
      </c>
      <c r="H64" s="127">
        <f>ROUND(G64*C42,2)</f>
        <v>885.19</v>
      </c>
      <c r="I64" s="81"/>
      <c r="J64" s="61"/>
      <c r="K64" s="61"/>
      <c r="L64" s="128"/>
    </row>
    <row r="65" spans="1:12" ht="18.75" customHeight="1">
      <c r="A65" s="129" t="s">
        <v>230</v>
      </c>
      <c r="B65" s="558" t="s">
        <v>231</v>
      </c>
      <c r="C65" s="559"/>
      <c r="D65" s="559"/>
      <c r="E65" s="559"/>
      <c r="F65" s="560"/>
      <c r="G65" s="98"/>
      <c r="H65" s="98">
        <f>H67+H68</f>
        <v>0</v>
      </c>
      <c r="I65" s="81"/>
      <c r="J65" s="61"/>
      <c r="K65" s="61"/>
      <c r="L65" s="128"/>
    </row>
    <row r="66" spans="1:11" ht="32.25" customHeight="1">
      <c r="A66" s="130"/>
      <c r="B66" s="561" t="s">
        <v>247</v>
      </c>
      <c r="C66" s="562"/>
      <c r="D66" s="562"/>
      <c r="E66" s="562"/>
      <c r="F66" s="563"/>
      <c r="G66" s="132"/>
      <c r="H66" s="133"/>
      <c r="I66" s="81"/>
      <c r="J66" s="61"/>
      <c r="K66" s="61"/>
    </row>
    <row r="67" spans="1:11" ht="18.75">
      <c r="A67" s="130"/>
      <c r="B67" s="564" t="s">
        <v>240</v>
      </c>
      <c r="C67" s="565"/>
      <c r="D67" s="565"/>
      <c r="E67" s="565"/>
      <c r="F67" s="566"/>
      <c r="G67" s="134"/>
      <c r="H67" s="135"/>
      <c r="I67" s="81"/>
      <c r="J67" s="61"/>
      <c r="K67" s="61"/>
    </row>
    <row r="68" spans="1:11" ht="18.75" customHeight="1">
      <c r="A68" s="130"/>
      <c r="B68" s="564" t="s">
        <v>240</v>
      </c>
      <c r="C68" s="565"/>
      <c r="D68" s="565"/>
      <c r="E68" s="565"/>
      <c r="F68" s="566"/>
      <c r="G68" s="127"/>
      <c r="H68" s="136"/>
      <c r="I68" s="81"/>
      <c r="J68" s="61"/>
      <c r="K68" s="61"/>
    </row>
    <row r="69" spans="1:11" ht="18.75">
      <c r="A69" s="130"/>
      <c r="B69" s="137"/>
      <c r="C69" s="138"/>
      <c r="D69" s="138"/>
      <c r="E69" s="138"/>
      <c r="F69" s="138"/>
      <c r="G69" s="103"/>
      <c r="H69" s="103"/>
      <c r="I69" s="81"/>
      <c r="J69" s="61"/>
      <c r="K69" s="61"/>
    </row>
    <row r="70" spans="1:11" ht="18.75">
      <c r="A70" s="130"/>
      <c r="B70" s="137"/>
      <c r="C70" s="138"/>
      <c r="D70" s="138"/>
      <c r="E70" s="138"/>
      <c r="F70" s="138"/>
      <c r="G70" s="139"/>
      <c r="H70" s="81"/>
      <c r="I70" s="81"/>
      <c r="J70" s="61"/>
      <c r="K70" s="61"/>
    </row>
    <row r="71" spans="1:11" ht="18.75">
      <c r="A71" s="130"/>
      <c r="K71" s="61"/>
    </row>
    <row r="72" spans="1:12" ht="18.75">
      <c r="A72" s="130"/>
      <c r="K72" s="61"/>
      <c r="L72" s="62">
        <v>4513</v>
      </c>
    </row>
    <row r="73" spans="1:15" s="72" customFormat="1" ht="18.75">
      <c r="A73" s="130"/>
      <c r="K73" s="69"/>
      <c r="L73" s="142" t="s">
        <v>236</v>
      </c>
      <c r="M73" s="142" t="s">
        <v>237</v>
      </c>
      <c r="N73" s="142"/>
      <c r="O73" s="142"/>
    </row>
    <row r="74" spans="1:15" s="72" customFormat="1" ht="18.75">
      <c r="A74" s="130"/>
      <c r="K74" s="69"/>
      <c r="L74" s="143">
        <f>G80</f>
        <v>33320.18399999999</v>
      </c>
      <c r="M74" s="143">
        <f>I80</f>
        <v>22508.579999999998</v>
      </c>
      <c r="N74" s="143"/>
      <c r="O74" s="143"/>
    </row>
    <row r="75" spans="1:11" ht="18.75">
      <c r="A75" s="82"/>
      <c r="B75" s="546"/>
      <c r="C75" s="547"/>
      <c r="D75" s="547"/>
      <c r="E75" s="547"/>
      <c r="F75" s="547"/>
      <c r="G75" s="145"/>
      <c r="H75" s="130"/>
      <c r="I75" s="81"/>
      <c r="J75" s="61"/>
      <c r="K75" s="61"/>
    </row>
    <row r="76" spans="1:11" ht="18.75">
      <c r="A76" s="81"/>
      <c r="B76" s="81"/>
      <c r="C76" s="81"/>
      <c r="D76" s="81"/>
      <c r="E76" s="81"/>
      <c r="F76" s="81"/>
      <c r="G76" s="84"/>
      <c r="H76" s="103"/>
      <c r="I76" s="81"/>
      <c r="J76" s="61"/>
      <c r="K76" s="61"/>
    </row>
    <row r="77" spans="1:18" ht="18.75">
      <c r="A77" s="81"/>
      <c r="B77" s="140"/>
      <c r="C77" s="141"/>
      <c r="D77" s="141"/>
      <c r="E77" s="141"/>
      <c r="F77" s="141"/>
      <c r="G77" s="567" t="s">
        <v>46</v>
      </c>
      <c r="H77" s="552"/>
      <c r="I77" s="551" t="s">
        <v>216</v>
      </c>
      <c r="J77" s="552"/>
      <c r="K77" s="61"/>
      <c r="M77" s="596"/>
      <c r="N77" s="596"/>
      <c r="O77" s="596"/>
      <c r="P77" s="597"/>
      <c r="Q77" s="597"/>
      <c r="R77" s="597"/>
    </row>
    <row r="78" spans="1:18" ht="18.75">
      <c r="A78" s="81"/>
      <c r="B78" s="140"/>
      <c r="C78" s="141"/>
      <c r="D78" s="141"/>
      <c r="E78" s="141"/>
      <c r="F78" s="141"/>
      <c r="G78" s="553" t="s">
        <v>43</v>
      </c>
      <c r="H78" s="554"/>
      <c r="I78" s="553" t="s">
        <v>43</v>
      </c>
      <c r="J78" s="554"/>
      <c r="K78" s="61"/>
      <c r="L78" s="172" t="s">
        <v>283</v>
      </c>
      <c r="M78" s="188"/>
      <c r="N78" s="188"/>
      <c r="O78" s="188"/>
      <c r="P78" s="189"/>
      <c r="Q78" s="188"/>
      <c r="R78" s="190"/>
    </row>
    <row r="79" spans="1:18" ht="18.75">
      <c r="A79" s="81"/>
      <c r="B79" s="598" t="s">
        <v>284</v>
      </c>
      <c r="C79" s="599"/>
      <c r="D79" s="599"/>
      <c r="E79" s="599"/>
      <c r="F79" s="600"/>
      <c r="G79" s="543">
        <f>'06 15 г'!G80:H80</f>
        <v>32065.668999999983</v>
      </c>
      <c r="H79" s="544"/>
      <c r="I79" s="543">
        <f>'06 15 г'!I80:J80</f>
        <v>22508.579999999998</v>
      </c>
      <c r="J79" s="544"/>
      <c r="K79" s="61"/>
      <c r="L79" s="128">
        <f>G87+H47-I47-I87</f>
        <v>0</v>
      </c>
      <c r="M79" s="191"/>
      <c r="N79" s="191"/>
      <c r="O79" s="191"/>
      <c r="P79" s="192"/>
      <c r="Q79" s="192"/>
      <c r="R79" s="192"/>
    </row>
    <row r="80" spans="1:18" ht="18.75">
      <c r="A80" s="81"/>
      <c r="B80" s="598" t="s">
        <v>285</v>
      </c>
      <c r="C80" s="599"/>
      <c r="D80" s="599"/>
      <c r="E80" s="599"/>
      <c r="F80" s="600"/>
      <c r="G80" s="543">
        <f>G79+I47-H57+D51</f>
        <v>33320.18399999999</v>
      </c>
      <c r="H80" s="603"/>
      <c r="I80" s="545">
        <f>I79+I53+D54</f>
        <v>22508.579999999998</v>
      </c>
      <c r="J80" s="603"/>
      <c r="K80" s="61"/>
      <c r="M80" s="191"/>
      <c r="N80" s="191"/>
      <c r="O80" s="191"/>
      <c r="P80" s="192"/>
      <c r="Q80" s="192"/>
      <c r="R80" s="192"/>
    </row>
    <row r="81" spans="1:18" ht="18.75">
      <c r="A81" s="81"/>
      <c r="B81" s="61"/>
      <c r="C81" s="61"/>
      <c r="D81" s="61"/>
      <c r="E81" s="61"/>
      <c r="F81" s="61"/>
      <c r="G81" s="81"/>
      <c r="H81" s="81"/>
      <c r="I81" s="81"/>
      <c r="J81" s="61"/>
      <c r="K81" s="61"/>
      <c r="M81" s="191"/>
      <c r="N81" s="191"/>
      <c r="O81" s="191"/>
      <c r="P81" s="192"/>
      <c r="Q81" s="192"/>
      <c r="R81" s="192"/>
    </row>
    <row r="82" spans="1:18" ht="18" customHeight="1">
      <c r="A82" s="61"/>
      <c r="B82" s="61"/>
      <c r="C82" s="61"/>
      <c r="D82" s="61"/>
      <c r="E82" s="61"/>
      <c r="F82" s="61"/>
      <c r="G82" s="553" t="s">
        <v>278</v>
      </c>
      <c r="H82" s="554"/>
      <c r="I82" s="553" t="s">
        <v>279</v>
      </c>
      <c r="J82" s="554"/>
      <c r="K82" s="61"/>
      <c r="L82" s="128"/>
      <c r="M82" s="191"/>
      <c r="N82" s="191"/>
      <c r="O82" s="191"/>
      <c r="P82" s="192"/>
      <c r="Q82" s="192"/>
      <c r="R82" s="192"/>
    </row>
    <row r="83" spans="1:18" ht="18.75" hidden="1">
      <c r="A83" s="81"/>
      <c r="B83" s="61"/>
      <c r="C83" s="61"/>
      <c r="D83" s="61"/>
      <c r="E83" s="61"/>
      <c r="F83" s="61"/>
      <c r="G83" s="81"/>
      <c r="H83" s="81"/>
      <c r="I83" s="81"/>
      <c r="J83" s="61"/>
      <c r="K83" s="61"/>
      <c r="M83" s="186" t="s">
        <v>183</v>
      </c>
      <c r="N83" s="186"/>
      <c r="O83" s="186"/>
      <c r="P83" s="187">
        <v>407.15</v>
      </c>
      <c r="Q83" s="187">
        <v>391.95</v>
      </c>
      <c r="R83" s="187">
        <v>535.55</v>
      </c>
    </row>
    <row r="84" spans="1:18" ht="18.75" hidden="1">
      <c r="A84" s="81"/>
      <c r="B84" s="61"/>
      <c r="C84" s="61"/>
      <c r="D84" s="61"/>
      <c r="E84" s="61"/>
      <c r="F84" s="61"/>
      <c r="G84" s="81"/>
      <c r="H84" s="81"/>
      <c r="I84" s="81"/>
      <c r="J84" s="61"/>
      <c r="K84" s="61"/>
      <c r="M84" s="151" t="s">
        <v>186</v>
      </c>
      <c r="N84" s="151"/>
      <c r="O84" s="151"/>
      <c r="P84" s="152">
        <v>535.55</v>
      </c>
      <c r="Q84" s="152">
        <v>391.95</v>
      </c>
      <c r="R84" s="152">
        <v>663.91</v>
      </c>
    </row>
    <row r="85" spans="1:18" ht="18.75" hidden="1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M85" s="153" t="s">
        <v>189</v>
      </c>
      <c r="N85" s="153"/>
      <c r="O85" s="153"/>
      <c r="P85" s="152">
        <f>R84</f>
        <v>663.91</v>
      </c>
      <c r="Q85" s="154">
        <v>391.95</v>
      </c>
      <c r="R85" s="152" t="e">
        <f>P85+Q85-#REF!</f>
        <v>#REF!</v>
      </c>
    </row>
    <row r="86" spans="1:11" ht="18.75" hidden="1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</row>
    <row r="87" spans="1:11" ht="18.75">
      <c r="A87" s="61"/>
      <c r="B87" s="540" t="s">
        <v>282</v>
      </c>
      <c r="C87" s="541"/>
      <c r="D87" s="541"/>
      <c r="E87" s="541"/>
      <c r="F87" s="542"/>
      <c r="G87" s="543">
        <f>M47</f>
        <v>4846.24</v>
      </c>
      <c r="H87" s="544"/>
      <c r="I87" s="545">
        <f>N47</f>
        <v>5463.17</v>
      </c>
      <c r="J87" s="544"/>
      <c r="K87" s="61"/>
    </row>
    <row r="88" spans="1:11" ht="18.75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</row>
    <row r="89" spans="1:11" ht="18.75">
      <c r="A89" s="371" t="s">
        <v>295</v>
      </c>
      <c r="B89" s="61"/>
      <c r="C89" s="61"/>
      <c r="D89" s="61"/>
      <c r="E89" s="61"/>
      <c r="F89" s="61"/>
      <c r="G89" s="61"/>
      <c r="H89" s="61" t="s">
        <v>54</v>
      </c>
      <c r="I89" s="61"/>
      <c r="J89" s="61"/>
      <c r="K89" s="61"/>
    </row>
    <row r="90" spans="1:8" s="61" customFormat="1" ht="18.75">
      <c r="A90" s="371" t="s">
        <v>294</v>
      </c>
      <c r="H90" s="61" t="s">
        <v>55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42">
    <mergeCell ref="C14:D15"/>
    <mergeCell ref="A35:K36"/>
    <mergeCell ref="B47:F47"/>
    <mergeCell ref="B48:F48"/>
    <mergeCell ref="B49:F49"/>
    <mergeCell ref="B50:F50"/>
    <mergeCell ref="B51:C51"/>
    <mergeCell ref="B53:F53"/>
    <mergeCell ref="B54:C54"/>
    <mergeCell ref="B57:F57"/>
    <mergeCell ref="B58:F58"/>
    <mergeCell ref="B59:F59"/>
    <mergeCell ref="A60:A61"/>
    <mergeCell ref="B60:F61"/>
    <mergeCell ref="G60:G61"/>
    <mergeCell ref="H60:H61"/>
    <mergeCell ref="A62:A63"/>
    <mergeCell ref="B62:F63"/>
    <mergeCell ref="G62:G63"/>
    <mergeCell ref="H62:H63"/>
    <mergeCell ref="B64:F64"/>
    <mergeCell ref="B65:F65"/>
    <mergeCell ref="B66:F66"/>
    <mergeCell ref="B67:F67"/>
    <mergeCell ref="B68:F68"/>
    <mergeCell ref="B75:F75"/>
    <mergeCell ref="G77:H77"/>
    <mergeCell ref="I77:J77"/>
    <mergeCell ref="M77:R77"/>
    <mergeCell ref="G78:H78"/>
    <mergeCell ref="I78:J78"/>
    <mergeCell ref="B79:F79"/>
    <mergeCell ref="G79:H79"/>
    <mergeCell ref="I79:J79"/>
    <mergeCell ref="B80:F80"/>
    <mergeCell ref="G80:H80"/>
    <mergeCell ref="I80:J80"/>
    <mergeCell ref="G82:H82"/>
    <mergeCell ref="I82:J82"/>
    <mergeCell ref="B87:F87"/>
    <mergeCell ref="G87:H87"/>
    <mergeCell ref="I87:J87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71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E53BE9"/>
  </sheetPr>
  <dimension ref="A1:Y88"/>
  <sheetViews>
    <sheetView view="pageBreakPreview" zoomScale="80" zoomScaleSheetLayoutView="80" zoomScalePageLayoutView="0" workbookViewId="0" topLeftCell="A48">
      <selection activeCell="G78" sqref="G78:H78"/>
    </sheetView>
  </sheetViews>
  <sheetFormatPr defaultColWidth="9.140625" defaultRowHeight="15" outlineLevelCol="1"/>
  <cols>
    <col min="1" max="1" width="9.00390625" style="155" customWidth="1"/>
    <col min="2" max="2" width="12.140625" style="62" customWidth="1"/>
    <col min="3" max="3" width="11.140625" style="62" customWidth="1"/>
    <col min="4" max="4" width="12.8515625" style="62" customWidth="1"/>
    <col min="5" max="5" width="10.28125" style="62" customWidth="1"/>
    <col min="6" max="6" width="6.28125" style="62" customWidth="1"/>
    <col min="7" max="8" width="13.28125" style="62" customWidth="1"/>
    <col min="9" max="9" width="12.57421875" style="62" customWidth="1"/>
    <col min="10" max="10" width="14.00390625" style="62" customWidth="1"/>
    <col min="11" max="11" width="18.421875" style="62" customWidth="1"/>
    <col min="12" max="12" width="13.421875" style="62" hidden="1" customWidth="1" outlineLevel="1"/>
    <col min="13" max="15" width="9.7109375" style="62" hidden="1" customWidth="1" outlineLevel="1"/>
    <col min="16" max="16" width="10.00390625" style="62" hidden="1" customWidth="1" outlineLevel="1"/>
    <col min="17" max="17" width="10.57421875" style="62" hidden="1" customWidth="1" outlineLevel="1"/>
    <col min="18" max="18" width="10.00390625" style="62" hidden="1" customWidth="1" outlineLevel="1"/>
    <col min="19" max="19" width="12.140625" style="62" customWidth="1" collapsed="1"/>
    <col min="20" max="20" width="9.140625" style="62" customWidth="1"/>
    <col min="21" max="21" width="11.00390625" style="62" bestFit="1" customWidth="1"/>
    <col min="22" max="22" width="11.28125" style="62" bestFit="1" customWidth="1"/>
    <col min="23" max="23" width="10.00390625" style="62" bestFit="1" customWidth="1"/>
    <col min="24" max="24" width="11.00390625" style="62" bestFit="1" customWidth="1"/>
    <col min="25" max="27" width="9.140625" style="62" customWidth="1"/>
    <col min="28" max="28" width="12.8515625" style="62" customWidth="1"/>
    <col min="29" max="29" width="10.7109375" style="62" customWidth="1"/>
    <col min="30" max="16384" width="9.140625" style="62" customWidth="1"/>
  </cols>
  <sheetData>
    <row r="1" spans="1:11" ht="12.75" customHeight="1" hidden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8.75" hidden="1">
      <c r="A2" s="61"/>
      <c r="B2" s="63" t="s">
        <v>56</v>
      </c>
      <c r="C2" s="63"/>
      <c r="D2" s="63" t="s">
        <v>187</v>
      </c>
      <c r="E2" s="63"/>
      <c r="F2" s="63" t="s">
        <v>0</v>
      </c>
      <c r="G2" s="63"/>
      <c r="H2" s="63"/>
      <c r="I2" s="61"/>
      <c r="J2" s="61"/>
      <c r="K2" s="61"/>
    </row>
    <row r="3" spans="1:11" ht="18.75" hidden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.5" customHeight="1" hidden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18.75" hidden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8.75" hidden="1">
      <c r="A6" s="61"/>
      <c r="B6" s="64"/>
      <c r="C6" s="65" t="s">
        <v>1</v>
      </c>
      <c r="D6" s="65" t="s">
        <v>2</v>
      </c>
      <c r="E6" s="65"/>
      <c r="F6" s="65" t="s">
        <v>3</v>
      </c>
      <c r="G6" s="65" t="s">
        <v>4</v>
      </c>
      <c r="H6" s="65" t="s">
        <v>5</v>
      </c>
      <c r="I6" s="65" t="s">
        <v>6</v>
      </c>
      <c r="J6" s="65"/>
      <c r="K6" s="66"/>
    </row>
    <row r="7" spans="1:11" ht="18.75" hidden="1">
      <c r="A7" s="61"/>
      <c r="B7" s="64"/>
      <c r="C7" s="65" t="s">
        <v>7</v>
      </c>
      <c r="D7" s="65"/>
      <c r="E7" s="65"/>
      <c r="F7" s="65"/>
      <c r="G7" s="65" t="s">
        <v>8</v>
      </c>
      <c r="H7" s="65" t="s">
        <v>9</v>
      </c>
      <c r="I7" s="65" t="s">
        <v>10</v>
      </c>
      <c r="J7" s="65"/>
      <c r="K7" s="66"/>
    </row>
    <row r="8" spans="1:11" ht="18.75" hidden="1">
      <c r="A8" s="61"/>
      <c r="B8" s="64" t="s">
        <v>96</v>
      </c>
      <c r="C8" s="67">
        <v>48.28</v>
      </c>
      <c r="D8" s="67">
        <v>0</v>
      </c>
      <c r="E8" s="67"/>
      <c r="F8" s="68"/>
      <c r="G8" s="64"/>
      <c r="H8" s="67">
        <v>0</v>
      </c>
      <c r="I8" s="68">
        <v>48.28</v>
      </c>
      <c r="J8" s="64"/>
      <c r="K8" s="69"/>
    </row>
    <row r="9" spans="1:11" ht="18.75" hidden="1">
      <c r="A9" s="61"/>
      <c r="B9" s="64" t="s">
        <v>12</v>
      </c>
      <c r="C9" s="67">
        <v>4790.06</v>
      </c>
      <c r="D9" s="67">
        <v>3707.55</v>
      </c>
      <c r="E9" s="67"/>
      <c r="F9" s="68">
        <v>2795.32</v>
      </c>
      <c r="G9" s="64"/>
      <c r="H9" s="67">
        <v>2795.32</v>
      </c>
      <c r="I9" s="68">
        <v>5702.29</v>
      </c>
      <c r="J9" s="64"/>
      <c r="K9" s="69"/>
    </row>
    <row r="10" spans="1:11" ht="18.75" hidden="1">
      <c r="A10" s="61"/>
      <c r="B10" s="64" t="s">
        <v>13</v>
      </c>
      <c r="C10" s="64"/>
      <c r="D10" s="67">
        <f>SUM(D8:D9)</f>
        <v>3707.55</v>
      </c>
      <c r="E10" s="67"/>
      <c r="F10" s="64"/>
      <c r="G10" s="64"/>
      <c r="H10" s="67">
        <f>SUM(H8:H9)</f>
        <v>2795.32</v>
      </c>
      <c r="I10" s="64"/>
      <c r="J10" s="64"/>
      <c r="K10" s="69"/>
    </row>
    <row r="11" spans="1:11" ht="18.75" hidden="1">
      <c r="A11" s="61"/>
      <c r="B11" s="61" t="s">
        <v>14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ht="7.5" customHeight="1" hidden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8.25" customHeight="1" hidden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</row>
    <row r="14" spans="1:18" ht="18.75" hidden="1">
      <c r="A14" s="61"/>
      <c r="B14" s="70" t="s">
        <v>162</v>
      </c>
      <c r="C14" s="583" t="s">
        <v>180</v>
      </c>
      <c r="D14" s="584"/>
      <c r="E14" s="384"/>
      <c r="F14" s="65"/>
      <c r="G14" s="65"/>
      <c r="H14" s="65"/>
      <c r="I14" s="65" t="s">
        <v>16</v>
      </c>
      <c r="J14" s="69"/>
      <c r="K14" s="69"/>
      <c r="L14" s="72"/>
      <c r="M14" s="72"/>
      <c r="N14" s="72"/>
      <c r="O14" s="72"/>
      <c r="P14" s="72"/>
      <c r="Q14" s="72"/>
      <c r="R14" s="72"/>
    </row>
    <row r="15" spans="1:18" ht="14.25" customHeight="1" hidden="1">
      <c r="A15" s="61"/>
      <c r="B15" s="73"/>
      <c r="C15" s="585"/>
      <c r="D15" s="586"/>
      <c r="E15" s="385"/>
      <c r="F15" s="65"/>
      <c r="G15" s="65"/>
      <c r="H15" s="65" t="s">
        <v>181</v>
      </c>
      <c r="I15" s="65"/>
      <c r="J15" s="69"/>
      <c r="K15" s="69"/>
      <c r="L15" s="72"/>
      <c r="M15" s="72"/>
      <c r="N15" s="72"/>
      <c r="O15" s="72"/>
      <c r="P15" s="72"/>
      <c r="Q15" s="72"/>
      <c r="R15" s="72"/>
    </row>
    <row r="16" spans="1:18" ht="3.75" customHeight="1" hidden="1">
      <c r="A16" s="61"/>
      <c r="B16" s="75"/>
      <c r="C16" s="64"/>
      <c r="D16" s="64"/>
      <c r="E16" s="64"/>
      <c r="F16" s="64"/>
      <c r="G16" s="64"/>
      <c r="H16" s="64"/>
      <c r="I16" s="64"/>
      <c r="J16" s="69"/>
      <c r="K16" s="69"/>
      <c r="L16" s="72"/>
      <c r="M16" s="72"/>
      <c r="N16" s="72"/>
      <c r="O16" s="72"/>
      <c r="P16" s="72"/>
      <c r="Q16" s="72"/>
      <c r="R16" s="72"/>
    </row>
    <row r="17" spans="1:18" ht="13.5" customHeight="1" hidden="1">
      <c r="A17" s="61"/>
      <c r="B17" s="64"/>
      <c r="C17" s="64"/>
      <c r="D17" s="64"/>
      <c r="E17" s="64"/>
      <c r="F17" s="64"/>
      <c r="G17" s="64"/>
      <c r="H17" s="64"/>
      <c r="I17" s="64"/>
      <c r="J17" s="69"/>
      <c r="K17" s="69"/>
      <c r="L17" s="72"/>
      <c r="M17" s="72"/>
      <c r="N17" s="72"/>
      <c r="O17" s="72"/>
      <c r="P17" s="72"/>
      <c r="Q17" s="72"/>
      <c r="R17" s="72"/>
    </row>
    <row r="18" spans="1:18" ht="0.75" customHeight="1" hidden="1">
      <c r="A18" s="61"/>
      <c r="B18" s="64"/>
      <c r="C18" s="64"/>
      <c r="D18" s="64"/>
      <c r="E18" s="64"/>
      <c r="F18" s="64"/>
      <c r="G18" s="64"/>
      <c r="H18" s="64"/>
      <c r="I18" s="64"/>
      <c r="J18" s="69"/>
      <c r="K18" s="69"/>
      <c r="L18" s="72"/>
      <c r="M18" s="72"/>
      <c r="N18" s="72"/>
      <c r="O18" s="72"/>
      <c r="P18" s="72"/>
      <c r="Q18" s="72"/>
      <c r="R18" s="72"/>
    </row>
    <row r="19" spans="1:18" ht="14.25" customHeight="1" hidden="1" thickBot="1">
      <c r="A19" s="61"/>
      <c r="B19" s="64"/>
      <c r="C19" s="64"/>
      <c r="D19" s="64"/>
      <c r="E19" s="64"/>
      <c r="F19" s="64"/>
      <c r="G19" s="64"/>
      <c r="H19" s="64"/>
      <c r="I19" s="64"/>
      <c r="J19" s="69"/>
      <c r="K19" s="69"/>
      <c r="L19" s="72"/>
      <c r="M19" s="72"/>
      <c r="N19" s="72"/>
      <c r="O19" s="72"/>
      <c r="P19" s="72"/>
      <c r="Q19" s="72"/>
      <c r="R19" s="72"/>
    </row>
    <row r="20" spans="1:18" ht="0.75" customHeight="1" hidden="1">
      <c r="A20" s="61"/>
      <c r="B20" s="64"/>
      <c r="C20" s="64"/>
      <c r="D20" s="64"/>
      <c r="E20" s="64"/>
      <c r="F20" s="64"/>
      <c r="G20" s="64"/>
      <c r="H20" s="64"/>
      <c r="I20" s="64"/>
      <c r="J20" s="69"/>
      <c r="K20" s="69"/>
      <c r="L20" s="72"/>
      <c r="M20" s="72"/>
      <c r="N20" s="72"/>
      <c r="O20" s="72"/>
      <c r="P20" s="72"/>
      <c r="Q20" s="72"/>
      <c r="R20" s="72"/>
    </row>
    <row r="21" spans="1:18" ht="19.5" hidden="1" thickBot="1">
      <c r="A21" s="61"/>
      <c r="B21" s="64"/>
      <c r="C21" s="64"/>
      <c r="D21" s="64"/>
      <c r="E21" s="64"/>
      <c r="F21" s="64"/>
      <c r="G21" s="76" t="s">
        <v>130</v>
      </c>
      <c r="H21" s="77" t="s">
        <v>131</v>
      </c>
      <c r="I21" s="64"/>
      <c r="J21" s="69"/>
      <c r="K21" s="69"/>
      <c r="L21" s="72"/>
      <c r="M21" s="72"/>
      <c r="N21" s="72"/>
      <c r="O21" s="72"/>
      <c r="P21" s="72"/>
      <c r="Q21" s="72"/>
      <c r="R21" s="72"/>
    </row>
    <row r="22" spans="1:18" ht="18.75" hidden="1">
      <c r="A22" s="61"/>
      <c r="B22" s="78" t="s">
        <v>121</v>
      </c>
      <c r="C22" s="78"/>
      <c r="D22" s="78"/>
      <c r="E22" s="78"/>
      <c r="F22" s="67"/>
      <c r="G22" s="64">
        <v>347.8</v>
      </c>
      <c r="H22" s="64">
        <v>7.55</v>
      </c>
      <c r="I22" s="68">
        <f>G22*H22</f>
        <v>2625.89</v>
      </c>
      <c r="J22" s="69"/>
      <c r="K22" s="69"/>
      <c r="L22" s="72"/>
      <c r="M22" s="72"/>
      <c r="N22" s="72"/>
      <c r="O22" s="72"/>
      <c r="P22" s="72"/>
      <c r="Q22" s="72"/>
      <c r="R22" s="72"/>
    </row>
    <row r="23" spans="1:18" ht="18.75" hidden="1">
      <c r="A23" s="61"/>
      <c r="B23" s="78" t="s">
        <v>122</v>
      </c>
      <c r="C23" s="78"/>
      <c r="D23" s="78"/>
      <c r="E23" s="78"/>
      <c r="F23" s="64"/>
      <c r="G23" s="64"/>
      <c r="H23" s="64"/>
      <c r="I23" s="64"/>
      <c r="J23" s="69"/>
      <c r="K23" s="69"/>
      <c r="L23" s="72"/>
      <c r="M23" s="72"/>
      <c r="N23" s="72"/>
      <c r="O23" s="72"/>
      <c r="P23" s="72"/>
      <c r="Q23" s="72"/>
      <c r="R23" s="72"/>
    </row>
    <row r="24" spans="1:18" ht="2.25" customHeight="1" hidden="1">
      <c r="A24" s="61"/>
      <c r="B24" s="78" t="s">
        <v>123</v>
      </c>
      <c r="C24" s="78" t="s">
        <v>124</v>
      </c>
      <c r="D24" s="78"/>
      <c r="E24" s="78"/>
      <c r="F24" s="64"/>
      <c r="G24" s="64"/>
      <c r="H24" s="64"/>
      <c r="I24" s="64"/>
      <c r="J24" s="69"/>
      <c r="K24" s="69"/>
      <c r="L24" s="72"/>
      <c r="M24" s="72"/>
      <c r="N24" s="72"/>
      <c r="O24" s="72"/>
      <c r="P24" s="72"/>
      <c r="Q24" s="72"/>
      <c r="R24" s="72"/>
    </row>
    <row r="25" spans="1:18" ht="14.25" customHeight="1" hidden="1">
      <c r="A25" s="61"/>
      <c r="B25" s="78" t="s">
        <v>125</v>
      </c>
      <c r="C25" s="78"/>
      <c r="D25" s="78"/>
      <c r="E25" s="78"/>
      <c r="F25" s="64"/>
      <c r="G25" s="64"/>
      <c r="H25" s="64"/>
      <c r="I25" s="64"/>
      <c r="J25" s="69"/>
      <c r="K25" s="69"/>
      <c r="L25" s="72"/>
      <c r="M25" s="72"/>
      <c r="N25" s="72"/>
      <c r="O25" s="72"/>
      <c r="P25" s="72"/>
      <c r="Q25" s="72"/>
      <c r="R25" s="72"/>
    </row>
    <row r="26" spans="1:18" ht="18.75" hidden="1">
      <c r="A26" s="61"/>
      <c r="B26" s="64"/>
      <c r="C26" s="64"/>
      <c r="D26" s="64"/>
      <c r="E26" s="64"/>
      <c r="F26" s="64"/>
      <c r="G26" s="64"/>
      <c r="H26" s="64"/>
      <c r="I26" s="64"/>
      <c r="J26" s="69"/>
      <c r="K26" s="69"/>
      <c r="L26" s="72"/>
      <c r="M26" s="72"/>
      <c r="N26" s="72"/>
      <c r="O26" s="72"/>
      <c r="P26" s="72"/>
      <c r="Q26" s="72"/>
      <c r="R26" s="72"/>
    </row>
    <row r="27" spans="1:18" ht="0.75" customHeight="1" hidden="1">
      <c r="A27" s="61"/>
      <c r="B27" s="64"/>
      <c r="C27" s="64"/>
      <c r="D27" s="64"/>
      <c r="E27" s="64"/>
      <c r="F27" s="64"/>
      <c r="G27" s="64"/>
      <c r="H27" s="64"/>
      <c r="I27" s="64"/>
      <c r="J27" s="69"/>
      <c r="K27" s="69"/>
      <c r="L27" s="72"/>
      <c r="M27" s="72"/>
      <c r="N27" s="72"/>
      <c r="O27" s="72"/>
      <c r="P27" s="72"/>
      <c r="Q27" s="72"/>
      <c r="R27" s="72"/>
    </row>
    <row r="28" spans="1:18" ht="3.75" customHeight="1" hidden="1">
      <c r="A28" s="61"/>
      <c r="B28" s="64"/>
      <c r="C28" s="64"/>
      <c r="D28" s="64"/>
      <c r="E28" s="64"/>
      <c r="F28" s="64"/>
      <c r="G28" s="64"/>
      <c r="H28" s="64"/>
      <c r="I28" s="64"/>
      <c r="J28" s="69"/>
      <c r="K28" s="69"/>
      <c r="L28" s="72"/>
      <c r="M28" s="72"/>
      <c r="N28" s="72"/>
      <c r="O28" s="72"/>
      <c r="P28" s="72"/>
      <c r="Q28" s="72"/>
      <c r="R28" s="72"/>
    </row>
    <row r="29" spans="1:18" ht="18.75" hidden="1">
      <c r="A29" s="61"/>
      <c r="B29" s="64"/>
      <c r="C29" s="64"/>
      <c r="D29" s="64"/>
      <c r="E29" s="64"/>
      <c r="F29" s="64"/>
      <c r="G29" s="64"/>
      <c r="H29" s="64"/>
      <c r="I29" s="64"/>
      <c r="J29" s="69"/>
      <c r="K29" s="69"/>
      <c r="L29" s="72"/>
      <c r="M29" s="72"/>
      <c r="N29" s="72"/>
      <c r="O29" s="72"/>
      <c r="P29" s="72"/>
      <c r="Q29" s="72"/>
      <c r="R29" s="72"/>
    </row>
    <row r="30" spans="1:18" ht="0.75" customHeight="1" hidden="1">
      <c r="A30" s="61"/>
      <c r="B30" s="64"/>
      <c r="C30" s="64"/>
      <c r="D30" s="64"/>
      <c r="E30" s="64"/>
      <c r="F30" s="64"/>
      <c r="G30" s="64"/>
      <c r="H30" s="64"/>
      <c r="I30" s="64"/>
      <c r="J30" s="69"/>
      <c r="K30" s="69"/>
      <c r="L30" s="72"/>
      <c r="M30" s="72"/>
      <c r="N30" s="72"/>
      <c r="O30" s="72"/>
      <c r="P30" s="72"/>
      <c r="Q30" s="72"/>
      <c r="R30" s="72"/>
    </row>
    <row r="31" spans="1:18" ht="18.75" hidden="1">
      <c r="A31" s="61"/>
      <c r="B31" s="64"/>
      <c r="C31" s="64"/>
      <c r="D31" s="64"/>
      <c r="E31" s="64"/>
      <c r="F31" s="64"/>
      <c r="G31" s="64"/>
      <c r="H31" s="64"/>
      <c r="I31" s="64"/>
      <c r="J31" s="69"/>
      <c r="K31" s="69"/>
      <c r="L31" s="72"/>
      <c r="M31" s="72"/>
      <c r="N31" s="72"/>
      <c r="O31" s="72"/>
      <c r="P31" s="72"/>
      <c r="Q31" s="72"/>
      <c r="R31" s="72"/>
    </row>
    <row r="32" spans="1:18" ht="18.75" hidden="1">
      <c r="A32" s="61"/>
      <c r="B32" s="64"/>
      <c r="C32" s="64"/>
      <c r="D32" s="64"/>
      <c r="E32" s="64"/>
      <c r="F32" s="64"/>
      <c r="G32" s="64"/>
      <c r="H32" s="64"/>
      <c r="I32" s="64"/>
      <c r="J32" s="69"/>
      <c r="K32" s="69"/>
      <c r="L32" s="72"/>
      <c r="M32" s="72"/>
      <c r="N32" s="72"/>
      <c r="O32" s="72"/>
      <c r="P32" s="72"/>
      <c r="Q32" s="72"/>
      <c r="R32" s="72"/>
    </row>
    <row r="33" spans="1:18" ht="18.75" hidden="1">
      <c r="A33" s="61"/>
      <c r="B33" s="64"/>
      <c r="C33" s="64"/>
      <c r="D33" s="64"/>
      <c r="E33" s="64"/>
      <c r="F33" s="64"/>
      <c r="G33" s="65"/>
      <c r="H33" s="65"/>
      <c r="I33" s="79"/>
      <c r="J33" s="69"/>
      <c r="K33" s="69"/>
      <c r="L33" s="72"/>
      <c r="M33" s="72"/>
      <c r="N33" s="72"/>
      <c r="O33" s="72"/>
      <c r="P33" s="72"/>
      <c r="Q33" s="72"/>
      <c r="R33" s="72"/>
    </row>
    <row r="34" spans="1:18" ht="18.75" hidden="1">
      <c r="A34" s="61"/>
      <c r="B34" s="64"/>
      <c r="C34" s="64"/>
      <c r="D34" s="64"/>
      <c r="E34" s="64"/>
      <c r="F34" s="64"/>
      <c r="G34" s="64"/>
      <c r="H34" s="64" t="s">
        <v>24</v>
      </c>
      <c r="I34" s="80">
        <f>SUM(I17:I33)</f>
        <v>2625.89</v>
      </c>
      <c r="J34" s="69"/>
      <c r="K34" s="69"/>
      <c r="L34" s="72"/>
      <c r="M34" s="72"/>
      <c r="N34" s="72"/>
      <c r="O34" s="72"/>
      <c r="P34" s="72"/>
      <c r="Q34" s="72"/>
      <c r="R34" s="72"/>
    </row>
    <row r="35" spans="1:11" ht="15">
      <c r="A35" s="587" t="s">
        <v>199</v>
      </c>
      <c r="B35" s="587"/>
      <c r="C35" s="587"/>
      <c r="D35" s="587"/>
      <c r="E35" s="587"/>
      <c r="F35" s="587"/>
      <c r="G35" s="587"/>
      <c r="H35" s="587"/>
      <c r="I35" s="587"/>
      <c r="J35" s="587"/>
      <c r="K35" s="587"/>
    </row>
    <row r="36" spans="1:11" ht="15">
      <c r="A36" s="587"/>
      <c r="B36" s="587"/>
      <c r="C36" s="587"/>
      <c r="D36" s="587"/>
      <c r="E36" s="587"/>
      <c r="F36" s="587"/>
      <c r="G36" s="587"/>
      <c r="H36" s="587"/>
      <c r="I36" s="587"/>
      <c r="J36" s="587"/>
      <c r="K36" s="587"/>
    </row>
    <row r="37" spans="1:11" ht="18.75" hidden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</row>
    <row r="38" spans="1:11" ht="18.75" hidden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</row>
    <row r="39" spans="1:11" ht="18.75">
      <c r="A39" s="81"/>
      <c r="B39" s="82"/>
      <c r="C39" s="82"/>
      <c r="D39" s="82"/>
      <c r="E39" s="82"/>
      <c r="F39" s="82"/>
      <c r="G39" s="82"/>
      <c r="H39" s="81"/>
      <c r="I39" s="81"/>
      <c r="J39" s="61"/>
      <c r="K39" s="61"/>
    </row>
    <row r="40" spans="1:25" ht="18.75">
      <c r="A40" s="81"/>
      <c r="B40" s="83" t="s">
        <v>200</v>
      </c>
      <c r="C40" s="82"/>
      <c r="D40" s="82"/>
      <c r="E40" s="82"/>
      <c r="F40" s="82"/>
      <c r="G40" s="81"/>
      <c r="H40" s="82"/>
      <c r="I40" s="81"/>
      <c r="J40" s="61"/>
      <c r="K40" s="61"/>
      <c r="T40" s="303"/>
      <c r="U40" s="304"/>
      <c r="V40" s="304"/>
      <c r="W40" s="304"/>
      <c r="X40" s="304"/>
      <c r="Y40" s="304"/>
    </row>
    <row r="41" spans="1:25" ht="18.75">
      <c r="A41" s="81"/>
      <c r="B41" s="82" t="s">
        <v>201</v>
      </c>
      <c r="C41" s="81" t="s">
        <v>202</v>
      </c>
      <c r="D41" s="81"/>
      <c r="E41" s="81"/>
      <c r="F41" s="82"/>
      <c r="G41" s="81"/>
      <c r="H41" s="82"/>
      <c r="I41" s="81"/>
      <c r="J41" s="61"/>
      <c r="K41" s="61"/>
      <c r="T41" s="305"/>
      <c r="U41" s="306"/>
      <c r="V41" s="306"/>
      <c r="W41" s="306"/>
      <c r="X41" s="306"/>
      <c r="Y41" s="306"/>
    </row>
    <row r="42" spans="1:25" ht="18.75" customHeight="1">
      <c r="A42" s="81"/>
      <c r="B42" s="82" t="s">
        <v>203</v>
      </c>
      <c r="C42" s="84">
        <v>348.5</v>
      </c>
      <c r="D42" s="81" t="s">
        <v>204</v>
      </c>
      <c r="E42" s="81"/>
      <c r="F42" s="82"/>
      <c r="G42" s="81"/>
      <c r="H42" s="82"/>
      <c r="I42" s="81"/>
      <c r="J42" s="61"/>
      <c r="K42" s="61"/>
      <c r="T42" s="305"/>
      <c r="U42" s="192"/>
      <c r="V42" s="192"/>
      <c r="W42" s="192"/>
      <c r="X42" s="192"/>
      <c r="Y42" s="192"/>
    </row>
    <row r="43" spans="1:25" ht="18" customHeight="1">
      <c r="A43" s="81"/>
      <c r="B43" s="82" t="s">
        <v>205</v>
      </c>
      <c r="C43" s="85" t="s">
        <v>276</v>
      </c>
      <c r="D43" s="81" t="s">
        <v>288</v>
      </c>
      <c r="E43" s="81"/>
      <c r="F43" s="81"/>
      <c r="G43" s="82"/>
      <c r="H43" s="82"/>
      <c r="I43" s="81"/>
      <c r="J43" s="61"/>
      <c r="K43" s="61"/>
      <c r="T43" s="305"/>
      <c r="U43" s="192"/>
      <c r="V43" s="192"/>
      <c r="W43" s="192"/>
      <c r="X43" s="192"/>
      <c r="Y43" s="72"/>
    </row>
    <row r="44" spans="1:25" ht="69.75" customHeight="1">
      <c r="A44" s="81"/>
      <c r="B44" s="82"/>
      <c r="C44" s="85"/>
      <c r="D44" s="81"/>
      <c r="E44" s="81"/>
      <c r="F44" s="81"/>
      <c r="G44" s="82"/>
      <c r="H44" s="82"/>
      <c r="I44" s="81"/>
      <c r="J44" s="61"/>
      <c r="K44" s="61"/>
      <c r="T44" s="305"/>
      <c r="U44" s="192"/>
      <c r="V44" s="307"/>
      <c r="W44" s="307"/>
      <c r="X44" s="192"/>
      <c r="Y44" s="308"/>
    </row>
    <row r="45" spans="1:25" s="92" customFormat="1" ht="63" customHeight="1">
      <c r="A45" s="380"/>
      <c r="B45" s="87"/>
      <c r="C45" s="88"/>
      <c r="D45" s="380"/>
      <c r="E45" s="380"/>
      <c r="F45" s="380"/>
      <c r="G45" s="89" t="s">
        <v>208</v>
      </c>
      <c r="H45" s="90" t="s">
        <v>2</v>
      </c>
      <c r="I45" s="90" t="s">
        <v>3</v>
      </c>
      <c r="J45" s="91" t="s">
        <v>209</v>
      </c>
      <c r="K45" s="91" t="s">
        <v>210</v>
      </c>
      <c r="T45" s="305"/>
      <c r="U45" s="192"/>
      <c r="V45" s="192"/>
      <c r="W45" s="192"/>
      <c r="X45" s="192"/>
      <c r="Y45" s="72"/>
    </row>
    <row r="46" spans="1:25" ht="12" customHeight="1">
      <c r="A46" s="81"/>
      <c r="B46" s="82"/>
      <c r="C46" s="85"/>
      <c r="D46" s="81"/>
      <c r="E46" s="81"/>
      <c r="F46" s="81"/>
      <c r="G46" s="93" t="s">
        <v>43</v>
      </c>
      <c r="H46" s="93" t="s">
        <v>43</v>
      </c>
      <c r="I46" s="93" t="s">
        <v>43</v>
      </c>
      <c r="J46" s="64"/>
      <c r="K46" s="64"/>
      <c r="M46" s="347" t="s">
        <v>280</v>
      </c>
      <c r="N46" s="347" t="s">
        <v>281</v>
      </c>
      <c r="O46" s="347" t="s">
        <v>291</v>
      </c>
      <c r="P46" s="348" t="s">
        <v>292</v>
      </c>
      <c r="Q46" s="349" t="s">
        <v>249</v>
      </c>
      <c r="R46" s="349" t="s">
        <v>293</v>
      </c>
      <c r="S46" s="369" t="s">
        <v>290</v>
      </c>
      <c r="T46" s="305"/>
      <c r="U46" s="192"/>
      <c r="V46" s="192"/>
      <c r="W46" s="192"/>
      <c r="X46" s="192"/>
      <c r="Y46" s="72"/>
    </row>
    <row r="47" spans="1:25" ht="33" customHeight="1">
      <c r="A47" s="81"/>
      <c r="B47" s="588" t="s">
        <v>214</v>
      </c>
      <c r="C47" s="588"/>
      <c r="D47" s="588"/>
      <c r="E47" s="588"/>
      <c r="F47" s="588"/>
      <c r="G47" s="97">
        <f>G49+G50</f>
        <v>12.58</v>
      </c>
      <c r="H47" s="98">
        <f>ROUND(G47*C42,2)</f>
        <v>4384.13</v>
      </c>
      <c r="I47" s="98">
        <f>O47+P47</f>
        <v>3172.2200000000003</v>
      </c>
      <c r="J47" s="99">
        <f>J49+J50</f>
        <v>2512.6850000000004</v>
      </c>
      <c r="K47" s="99">
        <f>K49+K50</f>
        <v>659.5350000000003</v>
      </c>
      <c r="M47" s="361">
        <v>5463.17</v>
      </c>
      <c r="N47" s="361">
        <v>6675.08</v>
      </c>
      <c r="O47" s="257">
        <v>3172.2200000000003</v>
      </c>
      <c r="P47" s="257">
        <v>0</v>
      </c>
      <c r="Q47" s="257">
        <v>0</v>
      </c>
      <c r="R47" s="257">
        <v>0</v>
      </c>
      <c r="S47" s="257">
        <v>0</v>
      </c>
      <c r="T47" s="305"/>
      <c r="U47" s="192"/>
      <c r="V47" s="192"/>
      <c r="W47" s="192"/>
      <c r="X47" s="192"/>
      <c r="Y47" s="72"/>
    </row>
    <row r="48" spans="1:25" ht="18" customHeight="1">
      <c r="A48" s="81"/>
      <c r="B48" s="589" t="s">
        <v>215</v>
      </c>
      <c r="C48" s="590"/>
      <c r="D48" s="590"/>
      <c r="E48" s="590"/>
      <c r="F48" s="591"/>
      <c r="G48" s="97"/>
      <c r="H48" s="99"/>
      <c r="I48" s="99"/>
      <c r="J48" s="64"/>
      <c r="K48" s="64"/>
      <c r="T48" s="305"/>
      <c r="U48" s="192"/>
      <c r="V48" s="192"/>
      <c r="W48" s="192"/>
      <c r="X48" s="192"/>
      <c r="Y48" s="72"/>
    </row>
    <row r="49" spans="1:25" ht="18" customHeight="1">
      <c r="A49" s="81"/>
      <c r="B49" s="592" t="s">
        <v>12</v>
      </c>
      <c r="C49" s="592"/>
      <c r="D49" s="592"/>
      <c r="E49" s="592"/>
      <c r="F49" s="592"/>
      <c r="G49" s="97">
        <f>G58</f>
        <v>7.21</v>
      </c>
      <c r="H49" s="99">
        <f>G49*C42</f>
        <v>2512.685</v>
      </c>
      <c r="I49" s="99">
        <f>H49</f>
        <v>2512.685</v>
      </c>
      <c r="J49" s="99">
        <f>H58</f>
        <v>2512.6850000000004</v>
      </c>
      <c r="K49" s="99">
        <f>I49-J49</f>
        <v>0</v>
      </c>
      <c r="T49" s="305"/>
      <c r="U49" s="192"/>
      <c r="V49" s="192"/>
      <c r="W49" s="192"/>
      <c r="X49" s="192"/>
      <c r="Y49" s="72"/>
    </row>
    <row r="50" spans="1:25" ht="18" customHeight="1">
      <c r="A50" s="81"/>
      <c r="B50" s="606" t="s">
        <v>46</v>
      </c>
      <c r="C50" s="606"/>
      <c r="D50" s="606"/>
      <c r="E50" s="592"/>
      <c r="F50" s="592"/>
      <c r="G50" s="97">
        <v>5.37</v>
      </c>
      <c r="H50" s="99">
        <f>G50*C42</f>
        <v>1871.445</v>
      </c>
      <c r="I50" s="99">
        <f>I47-I49</f>
        <v>659.5350000000003</v>
      </c>
      <c r="J50" s="99">
        <f>H63</f>
        <v>0</v>
      </c>
      <c r="K50" s="99">
        <f>I50-J50</f>
        <v>659.5350000000003</v>
      </c>
      <c r="T50" s="305"/>
      <c r="U50" s="192"/>
      <c r="V50" s="192"/>
      <c r="W50" s="192"/>
      <c r="X50" s="192"/>
      <c r="Y50" s="72"/>
    </row>
    <row r="51" spans="1:25" ht="18.75">
      <c r="A51" s="81"/>
      <c r="B51" s="604"/>
      <c r="C51" s="604"/>
      <c r="D51" s="400"/>
      <c r="E51" s="61"/>
      <c r="F51" s="61"/>
      <c r="G51" s="61"/>
      <c r="H51" s="61"/>
      <c r="I51" s="61"/>
      <c r="J51" s="61"/>
      <c r="K51" s="164"/>
      <c r="T51" s="305"/>
      <c r="U51" s="192"/>
      <c r="V51" s="192"/>
      <c r="W51" s="192"/>
      <c r="X51" s="192"/>
      <c r="Y51" s="72"/>
    </row>
    <row r="52" spans="1:25" ht="18.75">
      <c r="A52" s="81"/>
      <c r="B52" s="61"/>
      <c r="C52" s="61"/>
      <c r="D52" s="61"/>
      <c r="E52" s="61"/>
      <c r="F52" s="61"/>
      <c r="G52" s="163" t="s">
        <v>243</v>
      </c>
      <c r="H52" s="163" t="s">
        <v>2</v>
      </c>
      <c r="I52" s="163" t="s">
        <v>3</v>
      </c>
      <c r="J52" s="163" t="s">
        <v>244</v>
      </c>
      <c r="K52" s="432" t="s">
        <v>333</v>
      </c>
      <c r="T52" s="305"/>
      <c r="U52" s="192"/>
      <c r="V52" s="192"/>
      <c r="W52" s="192"/>
      <c r="X52" s="192"/>
      <c r="Y52" s="72"/>
    </row>
    <row r="53" spans="1:25" ht="18" customHeight="1">
      <c r="A53" s="61"/>
      <c r="B53" s="605" t="s">
        <v>242</v>
      </c>
      <c r="C53" s="605"/>
      <c r="D53" s="605"/>
      <c r="E53" s="577"/>
      <c r="F53" s="593"/>
      <c r="G53" s="107">
        <f>'07 15 г'!J53</f>
        <v>0</v>
      </c>
      <c r="H53" s="107">
        <f>Q47</f>
        <v>0</v>
      </c>
      <c r="I53" s="107">
        <f>R47</f>
        <v>0</v>
      </c>
      <c r="J53" s="107">
        <f>H53+G53-I53</f>
        <v>0</v>
      </c>
      <c r="K53" s="107">
        <v>22508.58</v>
      </c>
      <c r="T53" s="309"/>
      <c r="U53" s="310"/>
      <c r="V53" s="310"/>
      <c r="W53" s="310"/>
      <c r="X53" s="310"/>
      <c r="Y53" s="310"/>
    </row>
    <row r="54" spans="1:11" ht="18" customHeight="1">
      <c r="A54" s="61"/>
      <c r="B54" s="431" t="s">
        <v>334</v>
      </c>
      <c r="C54" s="431"/>
      <c r="D54" s="399"/>
      <c r="F54" s="81"/>
      <c r="G54" s="82"/>
      <c r="H54" s="82"/>
      <c r="I54" s="81"/>
      <c r="J54" s="61"/>
      <c r="K54" s="61"/>
    </row>
    <row r="55" spans="1:11" ht="18.75">
      <c r="A55" s="81"/>
      <c r="B55" s="104"/>
      <c r="C55" s="105"/>
      <c r="D55" s="106"/>
      <c r="E55" s="106"/>
      <c r="F55" s="106"/>
      <c r="G55" s="107" t="s">
        <v>208</v>
      </c>
      <c r="H55" s="107" t="s">
        <v>217</v>
      </c>
      <c r="I55" s="81"/>
      <c r="J55" s="61"/>
      <c r="K55" s="61"/>
    </row>
    <row r="56" spans="1:9" s="114" customFormat="1" ht="11.25" customHeight="1">
      <c r="A56" s="108"/>
      <c r="B56" s="109"/>
      <c r="C56" s="110"/>
      <c r="D56" s="111"/>
      <c r="E56" s="111"/>
      <c r="F56" s="111"/>
      <c r="G56" s="112" t="s">
        <v>43</v>
      </c>
      <c r="H56" s="112" t="s">
        <v>43</v>
      </c>
      <c r="I56" s="113"/>
    </row>
    <row r="57" spans="1:20" ht="47.25" customHeight="1">
      <c r="A57" s="115" t="s">
        <v>218</v>
      </c>
      <c r="B57" s="594" t="s">
        <v>241</v>
      </c>
      <c r="C57" s="595"/>
      <c r="D57" s="595"/>
      <c r="E57" s="595"/>
      <c r="F57" s="595"/>
      <c r="G57" s="116"/>
      <c r="H57" s="370">
        <f>H58+H63</f>
        <v>2512.6850000000004</v>
      </c>
      <c r="I57" s="81"/>
      <c r="J57" s="61"/>
      <c r="K57" s="61"/>
      <c r="T57" s="288"/>
    </row>
    <row r="58" spans="1:11" ht="18.75" customHeight="1">
      <c r="A58" s="118" t="s">
        <v>220</v>
      </c>
      <c r="B58" s="558" t="s">
        <v>221</v>
      </c>
      <c r="C58" s="559"/>
      <c r="D58" s="559"/>
      <c r="E58" s="559"/>
      <c r="F58" s="560"/>
      <c r="G58" s="362">
        <f>SUM(G59:G62)</f>
        <v>7.21</v>
      </c>
      <c r="H58" s="402">
        <f>SUM(H59:H62)</f>
        <v>2512.6850000000004</v>
      </c>
      <c r="I58" s="81"/>
      <c r="J58" s="61"/>
      <c r="K58" s="121"/>
    </row>
    <row r="59" spans="1:11" ht="34.5" customHeight="1">
      <c r="A59" s="383" t="s">
        <v>222</v>
      </c>
      <c r="B59" s="580" t="s">
        <v>223</v>
      </c>
      <c r="C59" s="581"/>
      <c r="D59" s="581"/>
      <c r="E59" s="581"/>
      <c r="F59" s="582"/>
      <c r="G59" s="381">
        <v>1.34</v>
      </c>
      <c r="H59" s="382">
        <f>G59*C42</f>
        <v>466.99</v>
      </c>
      <c r="I59" s="81"/>
      <c r="J59" s="61"/>
      <c r="K59" s="121"/>
    </row>
    <row r="60" spans="1:11" ht="34.5" customHeight="1">
      <c r="A60" s="388" t="s">
        <v>224</v>
      </c>
      <c r="B60" s="571" t="s">
        <v>225</v>
      </c>
      <c r="C60" s="572"/>
      <c r="D60" s="572"/>
      <c r="E60" s="572"/>
      <c r="F60" s="573"/>
      <c r="G60" s="389">
        <v>2.02</v>
      </c>
      <c r="H60" s="401">
        <f>G60*C42</f>
        <v>703.97</v>
      </c>
      <c r="I60" s="81"/>
      <c r="J60" s="61"/>
      <c r="K60" s="61"/>
    </row>
    <row r="61" spans="1:11" ht="34.5" customHeight="1">
      <c r="A61" s="388" t="s">
        <v>226</v>
      </c>
      <c r="B61" s="571" t="s">
        <v>227</v>
      </c>
      <c r="C61" s="572"/>
      <c r="D61" s="572"/>
      <c r="E61" s="572"/>
      <c r="F61" s="573"/>
      <c r="G61" s="389">
        <v>1.31</v>
      </c>
      <c r="H61" s="401">
        <f>G61*C42</f>
        <v>456.535</v>
      </c>
      <c r="I61" s="81"/>
      <c r="J61" s="61"/>
      <c r="K61" s="61"/>
    </row>
    <row r="62" spans="1:12" ht="18.75" customHeight="1">
      <c r="A62" s="383" t="s">
        <v>228</v>
      </c>
      <c r="B62" s="555" t="s">
        <v>229</v>
      </c>
      <c r="C62" s="556"/>
      <c r="D62" s="556"/>
      <c r="E62" s="556"/>
      <c r="F62" s="557"/>
      <c r="G62" s="107">
        <v>2.54</v>
      </c>
      <c r="H62" s="127">
        <f>G62*C42</f>
        <v>885.19</v>
      </c>
      <c r="I62" s="81"/>
      <c r="J62" s="61"/>
      <c r="K62" s="61"/>
      <c r="L62" s="128"/>
    </row>
    <row r="63" spans="1:12" ht="18.75" customHeight="1">
      <c r="A63" s="129" t="s">
        <v>230</v>
      </c>
      <c r="B63" s="558" t="s">
        <v>231</v>
      </c>
      <c r="C63" s="559"/>
      <c r="D63" s="559"/>
      <c r="E63" s="559"/>
      <c r="F63" s="560"/>
      <c r="G63" s="98"/>
      <c r="H63" s="98">
        <f>SUM(H64:H66)</f>
        <v>0</v>
      </c>
      <c r="I63" s="81"/>
      <c r="J63" s="61"/>
      <c r="K63" s="61"/>
      <c r="L63" s="128"/>
    </row>
    <row r="64" spans="1:11" ht="32.25" customHeight="1">
      <c r="A64" s="130"/>
      <c r="B64" s="561" t="s">
        <v>247</v>
      </c>
      <c r="C64" s="562"/>
      <c r="D64" s="562"/>
      <c r="E64" s="562"/>
      <c r="F64" s="563"/>
      <c r="G64" s="132"/>
      <c r="H64" s="133"/>
      <c r="I64" s="81"/>
      <c r="J64" s="61"/>
      <c r="K64" s="61"/>
    </row>
    <row r="65" spans="1:11" ht="18.75">
      <c r="A65" s="130"/>
      <c r="B65" s="564" t="s">
        <v>240</v>
      </c>
      <c r="C65" s="565"/>
      <c r="D65" s="565"/>
      <c r="E65" s="565"/>
      <c r="F65" s="566"/>
      <c r="G65" s="134"/>
      <c r="H65" s="135"/>
      <c r="I65" s="81"/>
      <c r="J65" s="61"/>
      <c r="K65" s="61"/>
    </row>
    <row r="66" spans="1:11" ht="18.75" customHeight="1">
      <c r="A66" s="130"/>
      <c r="B66" s="564" t="s">
        <v>240</v>
      </c>
      <c r="C66" s="565"/>
      <c r="D66" s="565"/>
      <c r="E66" s="565"/>
      <c r="F66" s="566"/>
      <c r="G66" s="127"/>
      <c r="H66" s="136"/>
      <c r="I66" s="81"/>
      <c r="J66" s="61"/>
      <c r="K66" s="61"/>
    </row>
    <row r="67" spans="1:11" ht="18.75">
      <c r="A67" s="130"/>
      <c r="B67" s="137"/>
      <c r="C67" s="138"/>
      <c r="D67" s="138"/>
      <c r="E67" s="138"/>
      <c r="F67" s="138"/>
      <c r="G67" s="103"/>
      <c r="H67" s="103"/>
      <c r="I67" s="81"/>
      <c r="J67" s="61"/>
      <c r="K67" s="61"/>
    </row>
    <row r="68" spans="1:11" ht="18.75">
      <c r="A68" s="130"/>
      <c r="B68" s="137"/>
      <c r="C68" s="138"/>
      <c r="D68" s="138"/>
      <c r="E68" s="138"/>
      <c r="F68" s="138"/>
      <c r="G68" s="139"/>
      <c r="H68" s="81"/>
      <c r="I68" s="81"/>
      <c r="J68" s="61"/>
      <c r="K68" s="61"/>
    </row>
    <row r="69" spans="1:11" ht="18.75">
      <c r="A69" s="130"/>
      <c r="K69" s="61"/>
    </row>
    <row r="70" spans="1:12" ht="18.75">
      <c r="A70" s="130"/>
      <c r="K70" s="61"/>
      <c r="L70" s="62">
        <v>4513</v>
      </c>
    </row>
    <row r="71" spans="1:15" s="72" customFormat="1" ht="18.75">
      <c r="A71" s="130"/>
      <c r="K71" s="69"/>
      <c r="L71" s="142" t="s">
        <v>236</v>
      </c>
      <c r="M71" s="142" t="s">
        <v>237</v>
      </c>
      <c r="N71" s="142"/>
      <c r="O71" s="142"/>
    </row>
    <row r="72" spans="1:15" s="72" customFormat="1" ht="18.75">
      <c r="A72" s="130"/>
      <c r="K72" s="69"/>
      <c r="L72" s="143">
        <f>G78</f>
        <v>56488.29899999999</v>
      </c>
      <c r="M72" s="143">
        <f>I78</f>
        <v>0</v>
      </c>
      <c r="N72" s="143"/>
      <c r="O72" s="143"/>
    </row>
    <row r="73" spans="1:11" ht="18.75">
      <c r="A73" s="82"/>
      <c r="B73" s="546"/>
      <c r="C73" s="547"/>
      <c r="D73" s="547"/>
      <c r="E73" s="547"/>
      <c r="F73" s="547"/>
      <c r="G73" s="145"/>
      <c r="H73" s="130"/>
      <c r="I73" s="81"/>
      <c r="J73" s="61"/>
      <c r="K73" s="61"/>
    </row>
    <row r="74" spans="1:11" ht="18.75">
      <c r="A74" s="81"/>
      <c r="B74" s="81"/>
      <c r="C74" s="81"/>
      <c r="D74" s="81"/>
      <c r="E74" s="81"/>
      <c r="F74" s="81"/>
      <c r="G74" s="84"/>
      <c r="H74" s="103"/>
      <c r="I74" s="81"/>
      <c r="J74" s="61"/>
      <c r="K74" s="61"/>
    </row>
    <row r="75" spans="1:18" ht="18.75">
      <c r="A75" s="81"/>
      <c r="B75" s="140"/>
      <c r="C75" s="141"/>
      <c r="D75" s="141"/>
      <c r="E75" s="141"/>
      <c r="F75" s="141"/>
      <c r="G75" s="567" t="s">
        <v>46</v>
      </c>
      <c r="H75" s="552"/>
      <c r="I75" s="551" t="s">
        <v>216</v>
      </c>
      <c r="J75" s="552"/>
      <c r="K75" s="61"/>
      <c r="M75" s="596"/>
      <c r="N75" s="596"/>
      <c r="O75" s="596"/>
      <c r="P75" s="597"/>
      <c r="Q75" s="597"/>
      <c r="R75" s="597"/>
    </row>
    <row r="76" spans="1:18" ht="18.75">
      <c r="A76" s="81"/>
      <c r="B76" s="140"/>
      <c r="C76" s="141"/>
      <c r="D76" s="141"/>
      <c r="E76" s="141"/>
      <c r="F76" s="141"/>
      <c r="G76" s="553" t="s">
        <v>43</v>
      </c>
      <c r="H76" s="554"/>
      <c r="I76" s="553" t="s">
        <v>43</v>
      </c>
      <c r="J76" s="554"/>
      <c r="K76" s="61"/>
      <c r="L76" s="172" t="s">
        <v>283</v>
      </c>
      <c r="M76" s="188"/>
      <c r="N76" s="188"/>
      <c r="O76" s="188"/>
      <c r="P76" s="189"/>
      <c r="Q76" s="188"/>
      <c r="R76" s="190"/>
    </row>
    <row r="77" spans="1:18" ht="18.75">
      <c r="A77" s="81"/>
      <c r="B77" s="598" t="s">
        <v>284</v>
      </c>
      <c r="C77" s="599"/>
      <c r="D77" s="599"/>
      <c r="E77" s="599"/>
      <c r="F77" s="600"/>
      <c r="G77" s="543">
        <f>'07 15 г'!G80:H80</f>
        <v>33320.18399999999</v>
      </c>
      <c r="H77" s="544"/>
      <c r="I77" s="543">
        <f>'07 15 г'!I80:J80</f>
        <v>22508.579999999998</v>
      </c>
      <c r="J77" s="544"/>
      <c r="K77" s="61"/>
      <c r="L77" s="128">
        <f>G85+H47-I47-I85</f>
        <v>0</v>
      </c>
      <c r="M77" s="191"/>
      <c r="N77" s="191"/>
      <c r="O77" s="191"/>
      <c r="P77" s="192"/>
      <c r="Q77" s="192"/>
      <c r="R77" s="192"/>
    </row>
    <row r="78" spans="1:18" ht="18.75">
      <c r="A78" s="81"/>
      <c r="B78" s="598" t="s">
        <v>285</v>
      </c>
      <c r="C78" s="599"/>
      <c r="D78" s="599"/>
      <c r="E78" s="599"/>
      <c r="F78" s="600"/>
      <c r="G78" s="543">
        <f>G77+K53+I47-H57</f>
        <v>56488.29899999999</v>
      </c>
      <c r="H78" s="603"/>
      <c r="I78" s="545">
        <f>I77+I53+D54-K53</f>
        <v>0</v>
      </c>
      <c r="J78" s="603"/>
      <c r="K78" s="61"/>
      <c r="M78" s="191"/>
      <c r="N78" s="191"/>
      <c r="O78" s="191"/>
      <c r="P78" s="192"/>
      <c r="Q78" s="192"/>
      <c r="R78" s="192"/>
    </row>
    <row r="79" spans="1:18" ht="18.75">
      <c r="A79" s="81"/>
      <c r="B79" s="61"/>
      <c r="C79" s="61"/>
      <c r="D79" s="61"/>
      <c r="E79" s="61"/>
      <c r="F79" s="61"/>
      <c r="G79" s="81"/>
      <c r="H79" s="81"/>
      <c r="I79" s="81"/>
      <c r="J79" s="61"/>
      <c r="K79" s="61"/>
      <c r="M79" s="191"/>
      <c r="N79" s="191"/>
      <c r="O79" s="191"/>
      <c r="P79" s="192"/>
      <c r="Q79" s="192"/>
      <c r="R79" s="192"/>
    </row>
    <row r="80" spans="1:18" ht="18" customHeight="1">
      <c r="A80" s="61"/>
      <c r="B80" s="61"/>
      <c r="C80" s="61"/>
      <c r="D80" s="61"/>
      <c r="E80" s="61"/>
      <c r="F80" s="61"/>
      <c r="G80" s="553" t="s">
        <v>278</v>
      </c>
      <c r="H80" s="554"/>
      <c r="I80" s="553" t="s">
        <v>279</v>
      </c>
      <c r="J80" s="554"/>
      <c r="K80" s="61"/>
      <c r="L80" s="128"/>
      <c r="M80" s="191"/>
      <c r="N80" s="191"/>
      <c r="O80" s="191"/>
      <c r="P80" s="192"/>
      <c r="Q80" s="192"/>
      <c r="R80" s="192"/>
    </row>
    <row r="81" spans="1:18" ht="18.75" hidden="1">
      <c r="A81" s="81"/>
      <c r="B81" s="61"/>
      <c r="C81" s="61"/>
      <c r="D81" s="61"/>
      <c r="E81" s="61"/>
      <c r="F81" s="61"/>
      <c r="G81" s="81"/>
      <c r="H81" s="81"/>
      <c r="I81" s="81"/>
      <c r="J81" s="61"/>
      <c r="K81" s="61"/>
      <c r="M81" s="186" t="s">
        <v>183</v>
      </c>
      <c r="N81" s="186"/>
      <c r="O81" s="186"/>
      <c r="P81" s="187">
        <v>407.15</v>
      </c>
      <c r="Q81" s="187">
        <v>391.95</v>
      </c>
      <c r="R81" s="187">
        <v>535.55</v>
      </c>
    </row>
    <row r="82" spans="1:18" ht="18.75" hidden="1">
      <c r="A82" s="81"/>
      <c r="B82" s="61"/>
      <c r="C82" s="61"/>
      <c r="D82" s="61"/>
      <c r="E82" s="61"/>
      <c r="F82" s="61"/>
      <c r="G82" s="81"/>
      <c r="H82" s="81"/>
      <c r="I82" s="81"/>
      <c r="J82" s="61"/>
      <c r="K82" s="61"/>
      <c r="M82" s="151" t="s">
        <v>186</v>
      </c>
      <c r="N82" s="151"/>
      <c r="O82" s="151"/>
      <c r="P82" s="152">
        <v>535.55</v>
      </c>
      <c r="Q82" s="152">
        <v>391.95</v>
      </c>
      <c r="R82" s="152">
        <v>663.91</v>
      </c>
    </row>
    <row r="83" spans="1:18" ht="18.75" hidden="1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M83" s="153" t="s">
        <v>189</v>
      </c>
      <c r="N83" s="153"/>
      <c r="O83" s="153"/>
      <c r="P83" s="152">
        <f>R82</f>
        <v>663.91</v>
      </c>
      <c r="Q83" s="154">
        <v>391.95</v>
      </c>
      <c r="R83" s="152" t="e">
        <f>P83+Q83-#REF!</f>
        <v>#REF!</v>
      </c>
    </row>
    <row r="84" spans="1:11" ht="18.75" hidden="1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</row>
    <row r="85" spans="1:11" ht="18.75">
      <c r="A85" s="61"/>
      <c r="B85" s="540" t="s">
        <v>282</v>
      </c>
      <c r="C85" s="541"/>
      <c r="D85" s="541"/>
      <c r="E85" s="541"/>
      <c r="F85" s="542"/>
      <c r="G85" s="543">
        <f>M47</f>
        <v>5463.17</v>
      </c>
      <c r="H85" s="544"/>
      <c r="I85" s="545">
        <f>N47</f>
        <v>6675.08</v>
      </c>
      <c r="J85" s="544"/>
      <c r="K85" s="61"/>
    </row>
    <row r="86" spans="1:11" ht="18.75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</row>
    <row r="87" spans="1:11" ht="18.75">
      <c r="A87" s="371" t="s">
        <v>295</v>
      </c>
      <c r="B87" s="61"/>
      <c r="C87" s="61"/>
      <c r="D87" s="61"/>
      <c r="E87" s="61"/>
      <c r="F87" s="61"/>
      <c r="G87" s="61"/>
      <c r="H87" s="61" t="s">
        <v>54</v>
      </c>
      <c r="I87" s="61"/>
      <c r="J87" s="61"/>
      <c r="K87" s="61"/>
    </row>
    <row r="88" spans="1:8" s="61" customFormat="1" ht="18.75">
      <c r="A88" s="371" t="s">
        <v>294</v>
      </c>
      <c r="H88" s="61" t="s">
        <v>55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35">
    <mergeCell ref="C14:D15"/>
    <mergeCell ref="A35:K36"/>
    <mergeCell ref="B47:F47"/>
    <mergeCell ref="B48:F48"/>
    <mergeCell ref="B49:F49"/>
    <mergeCell ref="B50:F50"/>
    <mergeCell ref="B60:F60"/>
    <mergeCell ref="B61:F61"/>
    <mergeCell ref="B51:C51"/>
    <mergeCell ref="B53:F53"/>
    <mergeCell ref="B57:F57"/>
    <mergeCell ref="B58:F58"/>
    <mergeCell ref="B59:F59"/>
    <mergeCell ref="B62:F62"/>
    <mergeCell ref="B63:F63"/>
    <mergeCell ref="B64:F64"/>
    <mergeCell ref="B65:F65"/>
    <mergeCell ref="B66:F66"/>
    <mergeCell ref="B73:F73"/>
    <mergeCell ref="G75:H75"/>
    <mergeCell ref="I75:J75"/>
    <mergeCell ref="M75:R75"/>
    <mergeCell ref="G76:H76"/>
    <mergeCell ref="I76:J76"/>
    <mergeCell ref="B77:F77"/>
    <mergeCell ref="G77:H77"/>
    <mergeCell ref="I77:J77"/>
    <mergeCell ref="B78:F78"/>
    <mergeCell ref="G78:H78"/>
    <mergeCell ref="I78:J78"/>
    <mergeCell ref="G80:H80"/>
    <mergeCell ref="I80:J80"/>
    <mergeCell ref="B85:F85"/>
    <mergeCell ref="G85:H85"/>
    <mergeCell ref="I85:J85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71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E53BE9"/>
  </sheetPr>
  <dimension ref="A1:Y88"/>
  <sheetViews>
    <sheetView view="pageBreakPreview" zoomScale="80" zoomScaleSheetLayoutView="80" zoomScalePageLayoutView="0" workbookViewId="0" topLeftCell="A48">
      <selection activeCell="H65" sqref="H65"/>
    </sheetView>
  </sheetViews>
  <sheetFormatPr defaultColWidth="9.140625" defaultRowHeight="15" outlineLevelCol="1"/>
  <cols>
    <col min="1" max="1" width="9.00390625" style="155" customWidth="1"/>
    <col min="2" max="2" width="12.140625" style="62" customWidth="1"/>
    <col min="3" max="3" width="11.140625" style="62" customWidth="1"/>
    <col min="4" max="4" width="12.8515625" style="62" customWidth="1"/>
    <col min="5" max="5" width="10.28125" style="62" customWidth="1"/>
    <col min="6" max="6" width="6.28125" style="62" customWidth="1"/>
    <col min="7" max="8" width="13.28125" style="62" customWidth="1"/>
    <col min="9" max="9" width="12.57421875" style="62" customWidth="1"/>
    <col min="10" max="10" width="14.00390625" style="62" customWidth="1"/>
    <col min="11" max="11" width="18.421875" style="62" customWidth="1"/>
    <col min="12" max="12" width="13.421875" style="62" hidden="1" customWidth="1" outlineLevel="1"/>
    <col min="13" max="15" width="9.7109375" style="62" hidden="1" customWidth="1" outlineLevel="1"/>
    <col min="16" max="16" width="10.00390625" style="62" hidden="1" customWidth="1" outlineLevel="1"/>
    <col min="17" max="17" width="10.57421875" style="62" hidden="1" customWidth="1" outlineLevel="1"/>
    <col min="18" max="18" width="10.00390625" style="62" hidden="1" customWidth="1" outlineLevel="1"/>
    <col min="19" max="19" width="12.140625" style="62" hidden="1" customWidth="1" outlineLevel="1"/>
    <col min="20" max="20" width="9.140625" style="62" customWidth="1" collapsed="1"/>
    <col min="21" max="21" width="11.00390625" style="62" bestFit="1" customWidth="1"/>
    <col min="22" max="22" width="11.28125" style="62" bestFit="1" customWidth="1"/>
    <col min="23" max="23" width="10.00390625" style="62" bestFit="1" customWidth="1"/>
    <col min="24" max="24" width="11.00390625" style="62" bestFit="1" customWidth="1"/>
    <col min="25" max="27" width="9.140625" style="62" customWidth="1"/>
    <col min="28" max="28" width="12.8515625" style="62" customWidth="1"/>
    <col min="29" max="29" width="10.7109375" style="62" customWidth="1"/>
    <col min="30" max="16384" width="9.140625" style="62" customWidth="1"/>
  </cols>
  <sheetData>
    <row r="1" spans="1:11" ht="12.75" customHeight="1" hidden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8.75" hidden="1">
      <c r="A2" s="61"/>
      <c r="B2" s="63" t="s">
        <v>56</v>
      </c>
      <c r="C2" s="63"/>
      <c r="D2" s="63" t="s">
        <v>187</v>
      </c>
      <c r="E2" s="63"/>
      <c r="F2" s="63" t="s">
        <v>0</v>
      </c>
      <c r="G2" s="63"/>
      <c r="H2" s="63"/>
      <c r="I2" s="61"/>
      <c r="J2" s="61"/>
      <c r="K2" s="61"/>
    </row>
    <row r="3" spans="1:11" ht="18.75" hidden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.5" customHeight="1" hidden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18.75" hidden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8.75" hidden="1">
      <c r="A6" s="61"/>
      <c r="B6" s="64"/>
      <c r="C6" s="65" t="s">
        <v>1</v>
      </c>
      <c r="D6" s="65" t="s">
        <v>2</v>
      </c>
      <c r="E6" s="65"/>
      <c r="F6" s="65" t="s">
        <v>3</v>
      </c>
      <c r="G6" s="65" t="s">
        <v>4</v>
      </c>
      <c r="H6" s="65" t="s">
        <v>5</v>
      </c>
      <c r="I6" s="65" t="s">
        <v>6</v>
      </c>
      <c r="J6" s="65"/>
      <c r="K6" s="66"/>
    </row>
    <row r="7" spans="1:11" ht="18.75" hidden="1">
      <c r="A7" s="61"/>
      <c r="B7" s="64"/>
      <c r="C7" s="65" t="s">
        <v>7</v>
      </c>
      <c r="D7" s="65"/>
      <c r="E7" s="65"/>
      <c r="F7" s="65"/>
      <c r="G7" s="65" t="s">
        <v>8</v>
      </c>
      <c r="H7" s="65" t="s">
        <v>9</v>
      </c>
      <c r="I7" s="65" t="s">
        <v>10</v>
      </c>
      <c r="J7" s="65"/>
      <c r="K7" s="66"/>
    </row>
    <row r="8" spans="1:11" ht="18.75" hidden="1">
      <c r="A8" s="61"/>
      <c r="B8" s="64" t="s">
        <v>96</v>
      </c>
      <c r="C8" s="67">
        <v>48.28</v>
      </c>
      <c r="D8" s="67">
        <v>0</v>
      </c>
      <c r="E8" s="67"/>
      <c r="F8" s="68"/>
      <c r="G8" s="64"/>
      <c r="H8" s="67">
        <v>0</v>
      </c>
      <c r="I8" s="68">
        <v>48.28</v>
      </c>
      <c r="J8" s="64"/>
      <c r="K8" s="69"/>
    </row>
    <row r="9" spans="1:11" ht="18.75" hidden="1">
      <c r="A9" s="61"/>
      <c r="B9" s="64" t="s">
        <v>12</v>
      </c>
      <c r="C9" s="67">
        <v>4790.06</v>
      </c>
      <c r="D9" s="67">
        <v>3707.55</v>
      </c>
      <c r="E9" s="67"/>
      <c r="F9" s="68">
        <v>2795.32</v>
      </c>
      <c r="G9" s="64"/>
      <c r="H9" s="67">
        <v>2795.32</v>
      </c>
      <c r="I9" s="68">
        <v>5702.29</v>
      </c>
      <c r="J9" s="64"/>
      <c r="K9" s="69"/>
    </row>
    <row r="10" spans="1:11" ht="18.75" hidden="1">
      <c r="A10" s="61"/>
      <c r="B10" s="64" t="s">
        <v>13</v>
      </c>
      <c r="C10" s="64"/>
      <c r="D10" s="67">
        <f>SUM(D8:D9)</f>
        <v>3707.55</v>
      </c>
      <c r="E10" s="67"/>
      <c r="F10" s="64"/>
      <c r="G10" s="64"/>
      <c r="H10" s="67">
        <f>SUM(H8:H9)</f>
        <v>2795.32</v>
      </c>
      <c r="I10" s="64"/>
      <c r="J10" s="64"/>
      <c r="K10" s="69"/>
    </row>
    <row r="11" spans="1:11" ht="18.75" hidden="1">
      <c r="A11" s="61"/>
      <c r="B11" s="61" t="s">
        <v>14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ht="7.5" customHeight="1" hidden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8.25" customHeight="1" hidden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</row>
    <row r="14" spans="1:18" ht="18.75" hidden="1">
      <c r="A14" s="61"/>
      <c r="B14" s="70" t="s">
        <v>162</v>
      </c>
      <c r="C14" s="583" t="s">
        <v>180</v>
      </c>
      <c r="D14" s="584"/>
      <c r="E14" s="437"/>
      <c r="F14" s="65"/>
      <c r="G14" s="65"/>
      <c r="H14" s="65"/>
      <c r="I14" s="65" t="s">
        <v>16</v>
      </c>
      <c r="J14" s="69"/>
      <c r="K14" s="69"/>
      <c r="L14" s="72"/>
      <c r="M14" s="72"/>
      <c r="N14" s="72"/>
      <c r="O14" s="72"/>
      <c r="P14" s="72"/>
      <c r="Q14" s="72"/>
      <c r="R14" s="72"/>
    </row>
    <row r="15" spans="1:18" ht="14.25" customHeight="1" hidden="1">
      <c r="A15" s="61"/>
      <c r="B15" s="73"/>
      <c r="C15" s="585"/>
      <c r="D15" s="586"/>
      <c r="E15" s="438"/>
      <c r="F15" s="65"/>
      <c r="G15" s="65"/>
      <c r="H15" s="65" t="s">
        <v>181</v>
      </c>
      <c r="I15" s="65"/>
      <c r="J15" s="69"/>
      <c r="K15" s="69"/>
      <c r="L15" s="72"/>
      <c r="M15" s="72"/>
      <c r="N15" s="72"/>
      <c r="O15" s="72"/>
      <c r="P15" s="72"/>
      <c r="Q15" s="72"/>
      <c r="R15" s="72"/>
    </row>
    <row r="16" spans="1:18" ht="3.75" customHeight="1" hidden="1">
      <c r="A16" s="61"/>
      <c r="B16" s="75"/>
      <c r="C16" s="64"/>
      <c r="D16" s="64"/>
      <c r="E16" s="64"/>
      <c r="F16" s="64"/>
      <c r="G16" s="64"/>
      <c r="H16" s="64"/>
      <c r="I16" s="64"/>
      <c r="J16" s="69"/>
      <c r="K16" s="69"/>
      <c r="L16" s="72"/>
      <c r="M16" s="72"/>
      <c r="N16" s="72"/>
      <c r="O16" s="72"/>
      <c r="P16" s="72"/>
      <c r="Q16" s="72"/>
      <c r="R16" s="72"/>
    </row>
    <row r="17" spans="1:18" ht="13.5" customHeight="1" hidden="1">
      <c r="A17" s="61"/>
      <c r="B17" s="64"/>
      <c r="C17" s="64"/>
      <c r="D17" s="64"/>
      <c r="E17" s="64"/>
      <c r="F17" s="64"/>
      <c r="G17" s="64"/>
      <c r="H17" s="64"/>
      <c r="I17" s="64"/>
      <c r="J17" s="69"/>
      <c r="K17" s="69"/>
      <c r="L17" s="72"/>
      <c r="M17" s="72"/>
      <c r="N17" s="72"/>
      <c r="O17" s="72"/>
      <c r="P17" s="72"/>
      <c r="Q17" s="72"/>
      <c r="R17" s="72"/>
    </row>
    <row r="18" spans="1:18" ht="0.75" customHeight="1" hidden="1">
      <c r="A18" s="61"/>
      <c r="B18" s="64"/>
      <c r="C18" s="64"/>
      <c r="D18" s="64"/>
      <c r="E18" s="64"/>
      <c r="F18" s="64"/>
      <c r="G18" s="64"/>
      <c r="H18" s="64"/>
      <c r="I18" s="64"/>
      <c r="J18" s="69"/>
      <c r="K18" s="69"/>
      <c r="L18" s="72"/>
      <c r="M18" s="72"/>
      <c r="N18" s="72"/>
      <c r="O18" s="72"/>
      <c r="P18" s="72"/>
      <c r="Q18" s="72"/>
      <c r="R18" s="72"/>
    </row>
    <row r="19" spans="1:18" ht="14.25" customHeight="1" hidden="1" thickBot="1">
      <c r="A19" s="61"/>
      <c r="B19" s="64"/>
      <c r="C19" s="64"/>
      <c r="D19" s="64"/>
      <c r="E19" s="64"/>
      <c r="F19" s="64"/>
      <c r="G19" s="64"/>
      <c r="H19" s="64"/>
      <c r="I19" s="64"/>
      <c r="J19" s="69"/>
      <c r="K19" s="69"/>
      <c r="L19" s="72"/>
      <c r="M19" s="72"/>
      <c r="N19" s="72"/>
      <c r="O19" s="72"/>
      <c r="P19" s="72"/>
      <c r="Q19" s="72"/>
      <c r="R19" s="72"/>
    </row>
    <row r="20" spans="1:18" ht="0.75" customHeight="1" hidden="1">
      <c r="A20" s="61"/>
      <c r="B20" s="64"/>
      <c r="C20" s="64"/>
      <c r="D20" s="64"/>
      <c r="E20" s="64"/>
      <c r="F20" s="64"/>
      <c r="G20" s="64"/>
      <c r="H20" s="64"/>
      <c r="I20" s="64"/>
      <c r="J20" s="69"/>
      <c r="K20" s="69"/>
      <c r="L20" s="72"/>
      <c r="M20" s="72"/>
      <c r="N20" s="72"/>
      <c r="O20" s="72"/>
      <c r="P20" s="72"/>
      <c r="Q20" s="72"/>
      <c r="R20" s="72"/>
    </row>
    <row r="21" spans="1:18" ht="19.5" hidden="1" thickBot="1">
      <c r="A21" s="61"/>
      <c r="B21" s="64"/>
      <c r="C21" s="64"/>
      <c r="D21" s="64"/>
      <c r="E21" s="64"/>
      <c r="F21" s="64"/>
      <c r="G21" s="76" t="s">
        <v>130</v>
      </c>
      <c r="H21" s="77" t="s">
        <v>131</v>
      </c>
      <c r="I21" s="64"/>
      <c r="J21" s="69"/>
      <c r="K21" s="69"/>
      <c r="L21" s="72"/>
      <c r="M21" s="72"/>
      <c r="N21" s="72"/>
      <c r="O21" s="72"/>
      <c r="P21" s="72"/>
      <c r="Q21" s="72"/>
      <c r="R21" s="72"/>
    </row>
    <row r="22" spans="1:18" ht="18.75" hidden="1">
      <c r="A22" s="61"/>
      <c r="B22" s="78" t="s">
        <v>121</v>
      </c>
      <c r="C22" s="78"/>
      <c r="D22" s="78"/>
      <c r="E22" s="78"/>
      <c r="F22" s="67"/>
      <c r="G22" s="64">
        <v>347.8</v>
      </c>
      <c r="H22" s="64">
        <v>7.55</v>
      </c>
      <c r="I22" s="68">
        <f>G22*H22</f>
        <v>2625.89</v>
      </c>
      <c r="J22" s="69"/>
      <c r="K22" s="69"/>
      <c r="L22" s="72"/>
      <c r="M22" s="72"/>
      <c r="N22" s="72"/>
      <c r="O22" s="72"/>
      <c r="P22" s="72"/>
      <c r="Q22" s="72"/>
      <c r="R22" s="72"/>
    </row>
    <row r="23" spans="1:18" ht="18.75" hidden="1">
      <c r="A23" s="61"/>
      <c r="B23" s="78" t="s">
        <v>122</v>
      </c>
      <c r="C23" s="78"/>
      <c r="D23" s="78"/>
      <c r="E23" s="78"/>
      <c r="F23" s="64"/>
      <c r="G23" s="64"/>
      <c r="H23" s="64"/>
      <c r="I23" s="64"/>
      <c r="J23" s="69"/>
      <c r="K23" s="69"/>
      <c r="L23" s="72"/>
      <c r="M23" s="72"/>
      <c r="N23" s="72"/>
      <c r="O23" s="72"/>
      <c r="P23" s="72"/>
      <c r="Q23" s="72"/>
      <c r="R23" s="72"/>
    </row>
    <row r="24" spans="1:18" ht="2.25" customHeight="1" hidden="1">
      <c r="A24" s="61"/>
      <c r="B24" s="78" t="s">
        <v>123</v>
      </c>
      <c r="C24" s="78" t="s">
        <v>124</v>
      </c>
      <c r="D24" s="78"/>
      <c r="E24" s="78"/>
      <c r="F24" s="64"/>
      <c r="G24" s="64"/>
      <c r="H24" s="64"/>
      <c r="I24" s="64"/>
      <c r="J24" s="69"/>
      <c r="K24" s="69"/>
      <c r="L24" s="72"/>
      <c r="M24" s="72"/>
      <c r="N24" s="72"/>
      <c r="O24" s="72"/>
      <c r="P24" s="72"/>
      <c r="Q24" s="72"/>
      <c r="R24" s="72"/>
    </row>
    <row r="25" spans="1:18" ht="14.25" customHeight="1" hidden="1">
      <c r="A25" s="61"/>
      <c r="B25" s="78" t="s">
        <v>125</v>
      </c>
      <c r="C25" s="78"/>
      <c r="D25" s="78"/>
      <c r="E25" s="78"/>
      <c r="F25" s="64"/>
      <c r="G25" s="64"/>
      <c r="H25" s="64"/>
      <c r="I25" s="64"/>
      <c r="J25" s="69"/>
      <c r="K25" s="69"/>
      <c r="L25" s="72"/>
      <c r="M25" s="72"/>
      <c r="N25" s="72"/>
      <c r="O25" s="72"/>
      <c r="P25" s="72"/>
      <c r="Q25" s="72"/>
      <c r="R25" s="72"/>
    </row>
    <row r="26" spans="1:18" ht="18.75" hidden="1">
      <c r="A26" s="61"/>
      <c r="B26" s="64"/>
      <c r="C26" s="64"/>
      <c r="D26" s="64"/>
      <c r="E26" s="64"/>
      <c r="F26" s="64"/>
      <c r="G26" s="64"/>
      <c r="H26" s="64"/>
      <c r="I26" s="64"/>
      <c r="J26" s="69"/>
      <c r="K26" s="69"/>
      <c r="L26" s="72"/>
      <c r="M26" s="72"/>
      <c r="N26" s="72"/>
      <c r="O26" s="72"/>
      <c r="P26" s="72"/>
      <c r="Q26" s="72"/>
      <c r="R26" s="72"/>
    </row>
    <row r="27" spans="1:18" ht="0.75" customHeight="1" hidden="1">
      <c r="A27" s="61"/>
      <c r="B27" s="64"/>
      <c r="C27" s="64"/>
      <c r="D27" s="64"/>
      <c r="E27" s="64"/>
      <c r="F27" s="64"/>
      <c r="G27" s="64"/>
      <c r="H27" s="64"/>
      <c r="I27" s="64"/>
      <c r="J27" s="69"/>
      <c r="K27" s="69"/>
      <c r="L27" s="72"/>
      <c r="M27" s="72"/>
      <c r="N27" s="72"/>
      <c r="O27" s="72"/>
      <c r="P27" s="72"/>
      <c r="Q27" s="72"/>
      <c r="R27" s="72"/>
    </row>
    <row r="28" spans="1:18" ht="3.75" customHeight="1" hidden="1">
      <c r="A28" s="61"/>
      <c r="B28" s="64"/>
      <c r="C28" s="64"/>
      <c r="D28" s="64"/>
      <c r="E28" s="64"/>
      <c r="F28" s="64"/>
      <c r="G28" s="64"/>
      <c r="H28" s="64"/>
      <c r="I28" s="64"/>
      <c r="J28" s="69"/>
      <c r="K28" s="69"/>
      <c r="L28" s="72"/>
      <c r="M28" s="72"/>
      <c r="N28" s="72"/>
      <c r="O28" s="72"/>
      <c r="P28" s="72"/>
      <c r="Q28" s="72"/>
      <c r="R28" s="72"/>
    </row>
    <row r="29" spans="1:18" ht="18.75" hidden="1">
      <c r="A29" s="61"/>
      <c r="B29" s="64"/>
      <c r="C29" s="64"/>
      <c r="D29" s="64"/>
      <c r="E29" s="64"/>
      <c r="F29" s="64"/>
      <c r="G29" s="64"/>
      <c r="H29" s="64"/>
      <c r="I29" s="64"/>
      <c r="J29" s="69"/>
      <c r="K29" s="69"/>
      <c r="L29" s="72"/>
      <c r="M29" s="72"/>
      <c r="N29" s="72"/>
      <c r="O29" s="72"/>
      <c r="P29" s="72"/>
      <c r="Q29" s="72"/>
      <c r="R29" s="72"/>
    </row>
    <row r="30" spans="1:18" ht="0.75" customHeight="1" hidden="1">
      <c r="A30" s="61"/>
      <c r="B30" s="64"/>
      <c r="C30" s="64"/>
      <c r="D30" s="64"/>
      <c r="E30" s="64"/>
      <c r="F30" s="64"/>
      <c r="G30" s="64"/>
      <c r="H30" s="64"/>
      <c r="I30" s="64"/>
      <c r="J30" s="69"/>
      <c r="K30" s="69"/>
      <c r="L30" s="72"/>
      <c r="M30" s="72"/>
      <c r="N30" s="72"/>
      <c r="O30" s="72"/>
      <c r="P30" s="72"/>
      <c r="Q30" s="72"/>
      <c r="R30" s="72"/>
    </row>
    <row r="31" spans="1:18" ht="18.75" hidden="1">
      <c r="A31" s="61"/>
      <c r="B31" s="64"/>
      <c r="C31" s="64"/>
      <c r="D31" s="64"/>
      <c r="E31" s="64"/>
      <c r="F31" s="64"/>
      <c r="G31" s="64"/>
      <c r="H31" s="64"/>
      <c r="I31" s="64"/>
      <c r="J31" s="69"/>
      <c r="K31" s="69"/>
      <c r="L31" s="72"/>
      <c r="M31" s="72"/>
      <c r="N31" s="72"/>
      <c r="O31" s="72"/>
      <c r="P31" s="72"/>
      <c r="Q31" s="72"/>
      <c r="R31" s="72"/>
    </row>
    <row r="32" spans="1:18" ht="18.75" hidden="1">
      <c r="A32" s="61"/>
      <c r="B32" s="64"/>
      <c r="C32" s="64"/>
      <c r="D32" s="64"/>
      <c r="E32" s="64"/>
      <c r="F32" s="64"/>
      <c r="G32" s="64"/>
      <c r="H32" s="64"/>
      <c r="I32" s="64"/>
      <c r="J32" s="69"/>
      <c r="K32" s="69"/>
      <c r="L32" s="72"/>
      <c r="M32" s="72"/>
      <c r="N32" s="72"/>
      <c r="O32" s="72"/>
      <c r="P32" s="72"/>
      <c r="Q32" s="72"/>
      <c r="R32" s="72"/>
    </row>
    <row r="33" spans="1:18" ht="18.75" hidden="1">
      <c r="A33" s="61"/>
      <c r="B33" s="64"/>
      <c r="C33" s="64"/>
      <c r="D33" s="64"/>
      <c r="E33" s="64"/>
      <c r="F33" s="64"/>
      <c r="G33" s="65"/>
      <c r="H33" s="65"/>
      <c r="I33" s="79"/>
      <c r="J33" s="69"/>
      <c r="K33" s="69"/>
      <c r="L33" s="72"/>
      <c r="M33" s="72"/>
      <c r="N33" s="72"/>
      <c r="O33" s="72"/>
      <c r="P33" s="72"/>
      <c r="Q33" s="72"/>
      <c r="R33" s="72"/>
    </row>
    <row r="34" spans="1:18" ht="18.75" hidden="1">
      <c r="A34" s="61"/>
      <c r="B34" s="64"/>
      <c r="C34" s="64"/>
      <c r="D34" s="64"/>
      <c r="E34" s="64"/>
      <c r="F34" s="64"/>
      <c r="G34" s="64"/>
      <c r="H34" s="64" t="s">
        <v>24</v>
      </c>
      <c r="I34" s="80">
        <f>SUM(I17:I33)</f>
        <v>2625.89</v>
      </c>
      <c r="J34" s="69"/>
      <c r="K34" s="69"/>
      <c r="L34" s="72"/>
      <c r="M34" s="72"/>
      <c r="N34" s="72"/>
      <c r="O34" s="72"/>
      <c r="P34" s="72"/>
      <c r="Q34" s="72"/>
      <c r="R34" s="72"/>
    </row>
    <row r="35" spans="1:11" ht="15">
      <c r="A35" s="587" t="s">
        <v>199</v>
      </c>
      <c r="B35" s="587"/>
      <c r="C35" s="587"/>
      <c r="D35" s="587"/>
      <c r="E35" s="587"/>
      <c r="F35" s="587"/>
      <c r="G35" s="587"/>
      <c r="H35" s="587"/>
      <c r="I35" s="587"/>
      <c r="J35" s="587"/>
      <c r="K35" s="587"/>
    </row>
    <row r="36" spans="1:11" ht="15">
      <c r="A36" s="587"/>
      <c r="B36" s="587"/>
      <c r="C36" s="587"/>
      <c r="D36" s="587"/>
      <c r="E36" s="587"/>
      <c r="F36" s="587"/>
      <c r="G36" s="587"/>
      <c r="H36" s="587"/>
      <c r="I36" s="587"/>
      <c r="J36" s="587"/>
      <c r="K36" s="587"/>
    </row>
    <row r="37" spans="1:11" ht="18.75" hidden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</row>
    <row r="38" spans="1:11" ht="18.75" hidden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</row>
    <row r="39" spans="1:11" ht="18.75">
      <c r="A39" s="81"/>
      <c r="B39" s="82"/>
      <c r="C39" s="82"/>
      <c r="D39" s="82"/>
      <c r="E39" s="82"/>
      <c r="F39" s="82"/>
      <c r="G39" s="82"/>
      <c r="H39" s="81"/>
      <c r="I39" s="81"/>
      <c r="J39" s="61"/>
      <c r="K39" s="61"/>
    </row>
    <row r="40" spans="1:25" ht="18.75">
      <c r="A40" s="81"/>
      <c r="B40" s="83" t="s">
        <v>200</v>
      </c>
      <c r="C40" s="82"/>
      <c r="D40" s="82"/>
      <c r="E40" s="82"/>
      <c r="F40" s="82"/>
      <c r="G40" s="81"/>
      <c r="H40" s="82"/>
      <c r="I40" s="81"/>
      <c r="J40" s="61"/>
      <c r="K40" s="61"/>
      <c r="T40" s="303"/>
      <c r="U40" s="304"/>
      <c r="V40" s="304"/>
      <c r="W40" s="304"/>
      <c r="X40" s="304"/>
      <c r="Y40" s="304"/>
    </row>
    <row r="41" spans="1:25" ht="18.75">
      <c r="A41" s="81"/>
      <c r="B41" s="82" t="s">
        <v>201</v>
      </c>
      <c r="C41" s="81" t="s">
        <v>202</v>
      </c>
      <c r="D41" s="81"/>
      <c r="E41" s="81"/>
      <c r="F41" s="82"/>
      <c r="G41" s="81"/>
      <c r="H41" s="82"/>
      <c r="I41" s="81"/>
      <c r="J41" s="61"/>
      <c r="K41" s="61"/>
      <c r="T41" s="305"/>
      <c r="U41" s="306"/>
      <c r="V41" s="306"/>
      <c r="W41" s="306"/>
      <c r="X41" s="306"/>
      <c r="Y41" s="306"/>
    </row>
    <row r="42" spans="1:25" ht="18.75" customHeight="1">
      <c r="A42" s="81"/>
      <c r="B42" s="82" t="s">
        <v>203</v>
      </c>
      <c r="C42" s="84">
        <v>348.5</v>
      </c>
      <c r="D42" s="81" t="s">
        <v>204</v>
      </c>
      <c r="E42" s="81"/>
      <c r="F42" s="82"/>
      <c r="G42" s="81"/>
      <c r="H42" s="82"/>
      <c r="I42" s="81"/>
      <c r="J42" s="61"/>
      <c r="K42" s="61"/>
      <c r="T42" s="305"/>
      <c r="U42" s="192"/>
      <c r="V42" s="192"/>
      <c r="W42" s="192"/>
      <c r="X42" s="192"/>
      <c r="Y42" s="192"/>
    </row>
    <row r="43" spans="1:25" ht="18" customHeight="1">
      <c r="A43" s="81"/>
      <c r="B43" s="82" t="s">
        <v>205</v>
      </c>
      <c r="C43" s="85" t="s">
        <v>277</v>
      </c>
      <c r="D43" s="81" t="s">
        <v>288</v>
      </c>
      <c r="E43" s="81"/>
      <c r="F43" s="81"/>
      <c r="G43" s="82"/>
      <c r="H43" s="82"/>
      <c r="I43" s="81"/>
      <c r="J43" s="61"/>
      <c r="K43" s="61"/>
      <c r="T43" s="305"/>
      <c r="U43" s="192"/>
      <c r="V43" s="192"/>
      <c r="W43" s="192"/>
      <c r="X43" s="192"/>
      <c r="Y43" s="72"/>
    </row>
    <row r="44" spans="1:25" ht="69.75" customHeight="1">
      <c r="A44" s="81"/>
      <c r="B44" s="82"/>
      <c r="C44" s="85"/>
      <c r="D44" s="81"/>
      <c r="E44" s="81"/>
      <c r="F44" s="81"/>
      <c r="G44" s="82"/>
      <c r="H44" s="82"/>
      <c r="I44" s="81"/>
      <c r="J44" s="61"/>
      <c r="K44" s="61"/>
      <c r="T44" s="305"/>
      <c r="U44" s="192"/>
      <c r="V44" s="307"/>
      <c r="W44" s="307"/>
      <c r="X44" s="192"/>
      <c r="Y44" s="308"/>
    </row>
    <row r="45" spans="1:25" s="92" customFormat="1" ht="63" customHeight="1">
      <c r="A45" s="433"/>
      <c r="B45" s="87"/>
      <c r="C45" s="88"/>
      <c r="D45" s="433"/>
      <c r="E45" s="433"/>
      <c r="F45" s="433"/>
      <c r="G45" s="89" t="s">
        <v>208</v>
      </c>
      <c r="H45" s="90" t="s">
        <v>2</v>
      </c>
      <c r="I45" s="90" t="s">
        <v>3</v>
      </c>
      <c r="J45" s="91" t="s">
        <v>209</v>
      </c>
      <c r="K45" s="91" t="s">
        <v>210</v>
      </c>
      <c r="T45" s="305"/>
      <c r="U45" s="192"/>
      <c r="V45" s="192"/>
      <c r="W45" s="192"/>
      <c r="X45" s="192"/>
      <c r="Y45" s="72"/>
    </row>
    <row r="46" spans="1:25" ht="12" customHeight="1">
      <c r="A46" s="81"/>
      <c r="B46" s="82"/>
      <c r="C46" s="85"/>
      <c r="D46" s="81"/>
      <c r="E46" s="81"/>
      <c r="F46" s="81"/>
      <c r="G46" s="93" t="s">
        <v>43</v>
      </c>
      <c r="H46" s="93" t="s">
        <v>43</v>
      </c>
      <c r="I46" s="93" t="s">
        <v>43</v>
      </c>
      <c r="J46" s="93" t="s">
        <v>43</v>
      </c>
      <c r="K46" s="93" t="s">
        <v>43</v>
      </c>
      <c r="M46" s="347" t="s">
        <v>280</v>
      </c>
      <c r="N46" s="347" t="s">
        <v>281</v>
      </c>
      <c r="O46" s="347" t="s">
        <v>291</v>
      </c>
      <c r="P46" s="348" t="s">
        <v>292</v>
      </c>
      <c r="Q46" s="349" t="s">
        <v>249</v>
      </c>
      <c r="R46" s="349" t="s">
        <v>293</v>
      </c>
      <c r="S46" s="369" t="s">
        <v>290</v>
      </c>
      <c r="T46" s="305"/>
      <c r="U46" s="192"/>
      <c r="V46" s="192"/>
      <c r="W46" s="192"/>
      <c r="X46" s="192"/>
      <c r="Y46" s="72"/>
    </row>
    <row r="47" spans="1:25" ht="33" customHeight="1">
      <c r="A47" s="81"/>
      <c r="B47" s="588" t="s">
        <v>214</v>
      </c>
      <c r="C47" s="588"/>
      <c r="D47" s="588"/>
      <c r="E47" s="588"/>
      <c r="F47" s="588"/>
      <c r="G47" s="97">
        <f>G49+G50</f>
        <v>12.58</v>
      </c>
      <c r="H47" s="98">
        <f>ROUND(G47*C42,2)</f>
        <v>4384.13</v>
      </c>
      <c r="I47" s="98">
        <f>O47+P47</f>
        <v>4005.02</v>
      </c>
      <c r="J47" s="99">
        <f>J49+J50</f>
        <v>74301.785</v>
      </c>
      <c r="K47" s="99">
        <f>K49+K50</f>
        <v>-70296.765</v>
      </c>
      <c r="M47" s="361">
        <v>6675.08</v>
      </c>
      <c r="N47" s="361">
        <v>7054.180000000001</v>
      </c>
      <c r="O47" s="257">
        <v>4005.02</v>
      </c>
      <c r="P47" s="257">
        <v>0</v>
      </c>
      <c r="Q47" s="257">
        <v>0</v>
      </c>
      <c r="R47" s="257">
        <v>0</v>
      </c>
      <c r="S47" s="257">
        <v>0</v>
      </c>
      <c r="T47" s="305"/>
      <c r="U47" s="192"/>
      <c r="V47" s="192"/>
      <c r="W47" s="192"/>
      <c r="X47" s="192"/>
      <c r="Y47" s="72"/>
    </row>
    <row r="48" spans="1:25" ht="18" customHeight="1">
      <c r="A48" s="81"/>
      <c r="B48" s="589" t="s">
        <v>215</v>
      </c>
      <c r="C48" s="590"/>
      <c r="D48" s="590"/>
      <c r="E48" s="590"/>
      <c r="F48" s="591"/>
      <c r="G48" s="97"/>
      <c r="H48" s="99"/>
      <c r="I48" s="99"/>
      <c r="J48" s="64"/>
      <c r="K48" s="64"/>
      <c r="T48" s="305"/>
      <c r="U48" s="192"/>
      <c r="V48" s="192"/>
      <c r="W48" s="192"/>
      <c r="X48" s="192"/>
      <c r="Y48" s="72"/>
    </row>
    <row r="49" spans="1:25" ht="18" customHeight="1">
      <c r="A49" s="81"/>
      <c r="B49" s="592" t="s">
        <v>12</v>
      </c>
      <c r="C49" s="592"/>
      <c r="D49" s="592"/>
      <c r="E49" s="592"/>
      <c r="F49" s="592"/>
      <c r="G49" s="97">
        <f>G58</f>
        <v>7.21</v>
      </c>
      <c r="H49" s="99">
        <f>G49*C42</f>
        <v>2512.685</v>
      </c>
      <c r="I49" s="99">
        <f>H49</f>
        <v>2512.685</v>
      </c>
      <c r="J49" s="99">
        <f>H58</f>
        <v>2512.6850000000004</v>
      </c>
      <c r="K49" s="99">
        <f>I49-J49</f>
        <v>0</v>
      </c>
      <c r="T49" s="305"/>
      <c r="U49" s="192"/>
      <c r="V49" s="192"/>
      <c r="W49" s="192"/>
      <c r="X49" s="192"/>
      <c r="Y49" s="72"/>
    </row>
    <row r="50" spans="1:25" ht="18" customHeight="1">
      <c r="A50" s="81"/>
      <c r="B50" s="606" t="s">
        <v>46</v>
      </c>
      <c r="C50" s="606"/>
      <c r="D50" s="606"/>
      <c r="E50" s="592"/>
      <c r="F50" s="592"/>
      <c r="G50" s="97">
        <v>5.37</v>
      </c>
      <c r="H50" s="99">
        <f>G50*C42</f>
        <v>1871.445</v>
      </c>
      <c r="I50" s="99">
        <f>I47-I49</f>
        <v>1492.335</v>
      </c>
      <c r="J50" s="99">
        <f>H63</f>
        <v>71789.1</v>
      </c>
      <c r="K50" s="99">
        <f>I50-J50</f>
        <v>-70296.765</v>
      </c>
      <c r="T50" s="305"/>
      <c r="U50" s="192"/>
      <c r="V50" s="192"/>
      <c r="W50" s="192"/>
      <c r="X50" s="192"/>
      <c r="Y50" s="72"/>
    </row>
    <row r="51" spans="1:25" ht="18.75">
      <c r="A51" s="81"/>
      <c r="B51" s="604"/>
      <c r="C51" s="604"/>
      <c r="D51" s="400"/>
      <c r="E51" s="61"/>
      <c r="F51" s="61"/>
      <c r="G51" s="61"/>
      <c r="H51" s="61"/>
      <c r="I51" s="61"/>
      <c r="J51" s="61"/>
      <c r="K51" s="164"/>
      <c r="T51" s="305"/>
      <c r="U51" s="192"/>
      <c r="V51" s="192"/>
      <c r="W51" s="192"/>
      <c r="X51" s="192"/>
      <c r="Y51" s="72"/>
    </row>
    <row r="52" spans="1:25" ht="18.75">
      <c r="A52" s="81"/>
      <c r="B52" s="61"/>
      <c r="C52" s="61"/>
      <c r="D52" s="61"/>
      <c r="E52" s="61"/>
      <c r="F52" s="61"/>
      <c r="G52" s="163" t="s">
        <v>243</v>
      </c>
      <c r="H52" s="163" t="s">
        <v>2</v>
      </c>
      <c r="I52" s="163" t="s">
        <v>3</v>
      </c>
      <c r="J52" s="163" t="s">
        <v>244</v>
      </c>
      <c r="K52" s="432" t="s">
        <v>333</v>
      </c>
      <c r="T52" s="305"/>
      <c r="U52" s="192"/>
      <c r="V52" s="192"/>
      <c r="W52" s="192"/>
      <c r="X52" s="192"/>
      <c r="Y52" s="72"/>
    </row>
    <row r="53" spans="1:25" ht="18" customHeight="1">
      <c r="A53" s="61"/>
      <c r="B53" s="605" t="s">
        <v>242</v>
      </c>
      <c r="C53" s="605"/>
      <c r="D53" s="605"/>
      <c r="E53" s="577"/>
      <c r="F53" s="593"/>
      <c r="G53" s="107">
        <f>'08 15 г'!J53</f>
        <v>0</v>
      </c>
      <c r="H53" s="107">
        <f>Q47</f>
        <v>0</v>
      </c>
      <c r="I53" s="107">
        <f>R47</f>
        <v>0</v>
      </c>
      <c r="J53" s="107">
        <f>H53+G53-I53</f>
        <v>0</v>
      </c>
      <c r="K53" s="107">
        <f>I53</f>
        <v>0</v>
      </c>
      <c r="T53" s="309"/>
      <c r="U53" s="310"/>
      <c r="V53" s="310"/>
      <c r="W53" s="310"/>
      <c r="X53" s="310"/>
      <c r="Y53" s="310"/>
    </row>
    <row r="54" spans="1:11" ht="18" customHeight="1">
      <c r="A54" s="61"/>
      <c r="B54" s="431" t="s">
        <v>334</v>
      </c>
      <c r="C54" s="431"/>
      <c r="D54" s="399"/>
      <c r="F54" s="81"/>
      <c r="G54" s="82"/>
      <c r="H54" s="82"/>
      <c r="I54" s="81"/>
      <c r="J54" s="61"/>
      <c r="K54" s="61"/>
    </row>
    <row r="55" spans="1:11" ht="18.75">
      <c r="A55" s="81"/>
      <c r="B55" s="104"/>
      <c r="C55" s="105"/>
      <c r="D55" s="106"/>
      <c r="E55" s="106"/>
      <c r="F55" s="106"/>
      <c r="G55" s="107" t="s">
        <v>208</v>
      </c>
      <c r="H55" s="107" t="s">
        <v>217</v>
      </c>
      <c r="I55" s="81"/>
      <c r="J55" s="61"/>
      <c r="K55" s="61"/>
    </row>
    <row r="56" spans="1:9" s="114" customFormat="1" ht="11.25" customHeight="1">
      <c r="A56" s="108"/>
      <c r="B56" s="109"/>
      <c r="C56" s="110"/>
      <c r="D56" s="111"/>
      <c r="E56" s="111"/>
      <c r="F56" s="111"/>
      <c r="G56" s="112" t="s">
        <v>43</v>
      </c>
      <c r="H56" s="112" t="s">
        <v>43</v>
      </c>
      <c r="I56" s="113"/>
    </row>
    <row r="57" spans="1:20" ht="47.25" customHeight="1">
      <c r="A57" s="115" t="s">
        <v>218</v>
      </c>
      <c r="B57" s="594" t="s">
        <v>241</v>
      </c>
      <c r="C57" s="595"/>
      <c r="D57" s="595"/>
      <c r="E57" s="595"/>
      <c r="F57" s="595"/>
      <c r="G57" s="116"/>
      <c r="H57" s="370">
        <f>H58+H63</f>
        <v>74301.785</v>
      </c>
      <c r="I57" s="81"/>
      <c r="J57" s="61"/>
      <c r="K57" s="61"/>
      <c r="T57" s="288"/>
    </row>
    <row r="58" spans="1:11" ht="18.75" customHeight="1">
      <c r="A58" s="118" t="s">
        <v>220</v>
      </c>
      <c r="B58" s="558" t="s">
        <v>221</v>
      </c>
      <c r="C58" s="559"/>
      <c r="D58" s="559"/>
      <c r="E58" s="559"/>
      <c r="F58" s="560"/>
      <c r="G58" s="362">
        <f>SUM(G59:G62)</f>
        <v>7.21</v>
      </c>
      <c r="H58" s="402">
        <f>SUM(H59:H62)</f>
        <v>2512.6850000000004</v>
      </c>
      <c r="I58" s="81"/>
      <c r="J58" s="61"/>
      <c r="K58" s="121"/>
    </row>
    <row r="59" spans="1:11" ht="34.5" customHeight="1">
      <c r="A59" s="436" t="s">
        <v>222</v>
      </c>
      <c r="B59" s="580" t="s">
        <v>223</v>
      </c>
      <c r="C59" s="581"/>
      <c r="D59" s="581"/>
      <c r="E59" s="581"/>
      <c r="F59" s="582"/>
      <c r="G59" s="434">
        <v>1.34</v>
      </c>
      <c r="H59" s="435">
        <f>G59*C42</f>
        <v>466.99</v>
      </c>
      <c r="I59" s="81"/>
      <c r="J59" s="61"/>
      <c r="K59" s="121"/>
    </row>
    <row r="60" spans="1:11" ht="34.5" customHeight="1">
      <c r="A60" s="388" t="s">
        <v>224</v>
      </c>
      <c r="B60" s="571" t="s">
        <v>225</v>
      </c>
      <c r="C60" s="572"/>
      <c r="D60" s="572"/>
      <c r="E60" s="572"/>
      <c r="F60" s="573"/>
      <c r="G60" s="389">
        <v>2.02</v>
      </c>
      <c r="H60" s="401">
        <f>G60*C42</f>
        <v>703.97</v>
      </c>
      <c r="I60" s="81"/>
      <c r="J60" s="61"/>
      <c r="K60" s="61"/>
    </row>
    <row r="61" spans="1:11" ht="34.5" customHeight="1">
      <c r="A61" s="388" t="s">
        <v>226</v>
      </c>
      <c r="B61" s="571" t="s">
        <v>227</v>
      </c>
      <c r="C61" s="572"/>
      <c r="D61" s="572"/>
      <c r="E61" s="572"/>
      <c r="F61" s="573"/>
      <c r="G61" s="389">
        <v>1.31</v>
      </c>
      <c r="H61" s="401">
        <f>G61*C42</f>
        <v>456.535</v>
      </c>
      <c r="I61" s="81"/>
      <c r="J61" s="61"/>
      <c r="K61" s="61"/>
    </row>
    <row r="62" spans="1:12" ht="18.75" customHeight="1">
      <c r="A62" s="436" t="s">
        <v>228</v>
      </c>
      <c r="B62" s="555" t="s">
        <v>229</v>
      </c>
      <c r="C62" s="556"/>
      <c r="D62" s="556"/>
      <c r="E62" s="556"/>
      <c r="F62" s="557"/>
      <c r="G62" s="107">
        <v>2.54</v>
      </c>
      <c r="H62" s="127">
        <f>G62*C42</f>
        <v>885.19</v>
      </c>
      <c r="I62" s="81"/>
      <c r="J62" s="61"/>
      <c r="K62" s="61"/>
      <c r="L62" s="128"/>
    </row>
    <row r="63" spans="1:12" ht="18.75" customHeight="1">
      <c r="A63" s="129" t="s">
        <v>230</v>
      </c>
      <c r="B63" s="558" t="s">
        <v>231</v>
      </c>
      <c r="C63" s="559"/>
      <c r="D63" s="559"/>
      <c r="E63" s="559"/>
      <c r="F63" s="560"/>
      <c r="G63" s="98"/>
      <c r="H63" s="98">
        <f>SUM(H64:H66)</f>
        <v>71789.1</v>
      </c>
      <c r="I63" s="81"/>
      <c r="J63" s="61"/>
      <c r="K63" s="61"/>
      <c r="L63" s="128"/>
    </row>
    <row r="64" spans="1:11" ht="32.25" customHeight="1">
      <c r="A64" s="130"/>
      <c r="B64" s="561" t="s">
        <v>247</v>
      </c>
      <c r="C64" s="562"/>
      <c r="D64" s="562"/>
      <c r="E64" s="562"/>
      <c r="F64" s="563"/>
      <c r="G64" s="132"/>
      <c r="H64" s="133"/>
      <c r="I64" s="81"/>
      <c r="J64" s="61"/>
      <c r="K64" s="61"/>
    </row>
    <row r="65" spans="1:11" ht="18.75">
      <c r="A65" s="130"/>
      <c r="B65" s="564" t="s">
        <v>335</v>
      </c>
      <c r="C65" s="565"/>
      <c r="D65" s="565"/>
      <c r="E65" s="565"/>
      <c r="F65" s="566"/>
      <c r="G65" s="134"/>
      <c r="H65" s="135">
        <v>71789.1</v>
      </c>
      <c r="I65" s="81"/>
      <c r="J65" s="61"/>
      <c r="K65" s="61"/>
    </row>
    <row r="66" spans="1:11" ht="18.75" customHeight="1">
      <c r="A66" s="130"/>
      <c r="B66" s="564" t="s">
        <v>240</v>
      </c>
      <c r="C66" s="565"/>
      <c r="D66" s="565"/>
      <c r="E66" s="565"/>
      <c r="F66" s="566"/>
      <c r="G66" s="127"/>
      <c r="H66" s="136"/>
      <c r="I66" s="81"/>
      <c r="J66" s="61"/>
      <c r="K66" s="61"/>
    </row>
    <row r="67" spans="1:11" ht="18.75">
      <c r="A67" s="130"/>
      <c r="B67" s="137"/>
      <c r="C67" s="138"/>
      <c r="D67" s="138"/>
      <c r="E67" s="138"/>
      <c r="F67" s="138"/>
      <c r="G67" s="103"/>
      <c r="H67" s="103"/>
      <c r="I67" s="81"/>
      <c r="J67" s="61"/>
      <c r="K67" s="61"/>
    </row>
    <row r="68" spans="1:11" ht="18.75">
      <c r="A68" s="130"/>
      <c r="B68" s="137"/>
      <c r="C68" s="138"/>
      <c r="D68" s="138"/>
      <c r="E68" s="138"/>
      <c r="F68" s="138"/>
      <c r="G68" s="139"/>
      <c r="H68" s="81"/>
      <c r="I68" s="81"/>
      <c r="J68" s="61"/>
      <c r="K68" s="61"/>
    </row>
    <row r="69" spans="1:11" ht="18.75">
      <c r="A69" s="130"/>
      <c r="K69" s="61"/>
    </row>
    <row r="70" spans="1:12" ht="18.75">
      <c r="A70" s="130"/>
      <c r="K70" s="61"/>
      <c r="L70" s="62">
        <v>4513</v>
      </c>
    </row>
    <row r="71" spans="1:15" s="72" customFormat="1" ht="18.75">
      <c r="A71" s="130"/>
      <c r="K71" s="69"/>
      <c r="L71" s="142" t="s">
        <v>236</v>
      </c>
      <c r="M71" s="142" t="s">
        <v>237</v>
      </c>
      <c r="N71" s="142"/>
      <c r="O71" s="142"/>
    </row>
    <row r="72" spans="1:15" s="72" customFormat="1" ht="18.75">
      <c r="A72" s="130"/>
      <c r="K72" s="69"/>
      <c r="L72" s="143">
        <f>G78</f>
        <v>-13808.466000000015</v>
      </c>
      <c r="M72" s="143">
        <f>I78</f>
        <v>0</v>
      </c>
      <c r="N72" s="143"/>
      <c r="O72" s="143"/>
    </row>
    <row r="73" spans="1:11" ht="18.75">
      <c r="A73" s="82"/>
      <c r="B73" s="546"/>
      <c r="C73" s="547"/>
      <c r="D73" s="547"/>
      <c r="E73" s="547"/>
      <c r="F73" s="547"/>
      <c r="G73" s="145"/>
      <c r="H73" s="130"/>
      <c r="I73" s="81"/>
      <c r="J73" s="61"/>
      <c r="K73" s="61"/>
    </row>
    <row r="74" spans="1:11" ht="18.75">
      <c r="A74" s="81"/>
      <c r="B74" s="81"/>
      <c r="C74" s="81"/>
      <c r="D74" s="81"/>
      <c r="E74" s="81"/>
      <c r="F74" s="81"/>
      <c r="G74" s="84"/>
      <c r="H74" s="103"/>
      <c r="I74" s="81"/>
      <c r="J74" s="61"/>
      <c r="K74" s="61"/>
    </row>
    <row r="75" spans="1:18" ht="18.75">
      <c r="A75" s="81"/>
      <c r="B75" s="140"/>
      <c r="C75" s="141"/>
      <c r="D75" s="141"/>
      <c r="E75" s="141"/>
      <c r="F75" s="141"/>
      <c r="G75" s="567" t="s">
        <v>46</v>
      </c>
      <c r="H75" s="552"/>
      <c r="I75" s="551" t="s">
        <v>216</v>
      </c>
      <c r="J75" s="552"/>
      <c r="K75" s="61"/>
      <c r="M75" s="596"/>
      <c r="N75" s="596"/>
      <c r="O75" s="596"/>
      <c r="P75" s="597"/>
      <c r="Q75" s="597"/>
      <c r="R75" s="597"/>
    </row>
    <row r="76" spans="1:18" ht="18.75">
      <c r="A76" s="81"/>
      <c r="B76" s="140"/>
      <c r="C76" s="141"/>
      <c r="D76" s="141"/>
      <c r="E76" s="141"/>
      <c r="F76" s="141"/>
      <c r="G76" s="553" t="s">
        <v>43</v>
      </c>
      <c r="H76" s="554"/>
      <c r="I76" s="553" t="s">
        <v>43</v>
      </c>
      <c r="J76" s="554"/>
      <c r="K76" s="61"/>
      <c r="L76" s="172" t="s">
        <v>283</v>
      </c>
      <c r="M76" s="188"/>
      <c r="N76" s="188"/>
      <c r="O76" s="188"/>
      <c r="P76" s="189"/>
      <c r="Q76" s="188"/>
      <c r="R76" s="190"/>
    </row>
    <row r="77" spans="1:18" ht="18.75">
      <c r="A77" s="81"/>
      <c r="B77" s="598" t="s">
        <v>284</v>
      </c>
      <c r="C77" s="599"/>
      <c r="D77" s="599"/>
      <c r="E77" s="599"/>
      <c r="F77" s="600"/>
      <c r="G77" s="543">
        <f>'08 15 г'!G78:H78</f>
        <v>56488.29899999999</v>
      </c>
      <c r="H77" s="544"/>
      <c r="I77" s="543">
        <f>'08 15 г'!I78:J78</f>
        <v>0</v>
      </c>
      <c r="J77" s="544"/>
      <c r="K77" s="61"/>
      <c r="L77" s="128">
        <f>G85+H47-I47-I85</f>
        <v>0.009999999997489795</v>
      </c>
      <c r="M77" s="191"/>
      <c r="N77" s="191"/>
      <c r="O77" s="191"/>
      <c r="P77" s="192"/>
      <c r="Q77" s="192"/>
      <c r="R77" s="192"/>
    </row>
    <row r="78" spans="1:18" ht="18.75">
      <c r="A78" s="81"/>
      <c r="B78" s="598" t="s">
        <v>285</v>
      </c>
      <c r="C78" s="599"/>
      <c r="D78" s="599"/>
      <c r="E78" s="599"/>
      <c r="F78" s="600"/>
      <c r="G78" s="543">
        <f>G77+K53+I47-H57</f>
        <v>-13808.466000000015</v>
      </c>
      <c r="H78" s="603"/>
      <c r="I78" s="545">
        <f>I77+I53+D54-K53</f>
        <v>0</v>
      </c>
      <c r="J78" s="603"/>
      <c r="K78" s="61"/>
      <c r="M78" s="191"/>
      <c r="N78" s="191"/>
      <c r="O78" s="191"/>
      <c r="P78" s="192"/>
      <c r="Q78" s="192"/>
      <c r="R78" s="192"/>
    </row>
    <row r="79" spans="1:18" ht="18.75">
      <c r="A79" s="81"/>
      <c r="B79" s="61"/>
      <c r="C79" s="61"/>
      <c r="D79" s="61"/>
      <c r="E79" s="61"/>
      <c r="F79" s="61"/>
      <c r="G79" s="81"/>
      <c r="H79" s="81"/>
      <c r="I79" s="81"/>
      <c r="J79" s="61"/>
      <c r="K79" s="61"/>
      <c r="M79" s="191"/>
      <c r="N79" s="191"/>
      <c r="O79" s="191"/>
      <c r="P79" s="192"/>
      <c r="Q79" s="192"/>
      <c r="R79" s="192"/>
    </row>
    <row r="80" spans="1:18" ht="18" customHeight="1">
      <c r="A80" s="61"/>
      <c r="B80" s="61"/>
      <c r="C80" s="61"/>
      <c r="D80" s="61"/>
      <c r="E80" s="61"/>
      <c r="F80" s="61"/>
      <c r="G80" s="553" t="s">
        <v>278</v>
      </c>
      <c r="H80" s="554"/>
      <c r="I80" s="553" t="s">
        <v>279</v>
      </c>
      <c r="J80" s="554"/>
      <c r="K80" s="61"/>
      <c r="L80" s="128"/>
      <c r="M80" s="191"/>
      <c r="N80" s="191"/>
      <c r="O80" s="191"/>
      <c r="P80" s="192"/>
      <c r="Q80" s="192"/>
      <c r="R80" s="192"/>
    </row>
    <row r="81" spans="1:18" ht="18.75" hidden="1">
      <c r="A81" s="81"/>
      <c r="B81" s="61"/>
      <c r="C81" s="61"/>
      <c r="D81" s="61"/>
      <c r="E81" s="61"/>
      <c r="F81" s="61"/>
      <c r="G81" s="81"/>
      <c r="H81" s="81"/>
      <c r="I81" s="81"/>
      <c r="J81" s="61"/>
      <c r="K81" s="61"/>
      <c r="M81" s="186" t="s">
        <v>183</v>
      </c>
      <c r="N81" s="186"/>
      <c r="O81" s="186"/>
      <c r="P81" s="187">
        <v>407.15</v>
      </c>
      <c r="Q81" s="187">
        <v>391.95</v>
      </c>
      <c r="R81" s="187">
        <v>535.55</v>
      </c>
    </row>
    <row r="82" spans="1:18" ht="18.75" hidden="1">
      <c r="A82" s="81"/>
      <c r="B82" s="61"/>
      <c r="C82" s="61"/>
      <c r="D82" s="61"/>
      <c r="E82" s="61"/>
      <c r="F82" s="61"/>
      <c r="G82" s="81"/>
      <c r="H82" s="81"/>
      <c r="I82" s="81"/>
      <c r="J82" s="61"/>
      <c r="K82" s="61"/>
      <c r="M82" s="151" t="s">
        <v>186</v>
      </c>
      <c r="N82" s="151"/>
      <c r="O82" s="151"/>
      <c r="P82" s="152">
        <v>535.55</v>
      </c>
      <c r="Q82" s="152">
        <v>391.95</v>
      </c>
      <c r="R82" s="152">
        <v>663.91</v>
      </c>
    </row>
    <row r="83" spans="1:18" ht="18.75" hidden="1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M83" s="153" t="s">
        <v>189</v>
      </c>
      <c r="N83" s="153"/>
      <c r="O83" s="153"/>
      <c r="P83" s="152">
        <f>R82</f>
        <v>663.91</v>
      </c>
      <c r="Q83" s="154">
        <v>391.95</v>
      </c>
      <c r="R83" s="152" t="e">
        <f>P83+Q83-#REF!</f>
        <v>#REF!</v>
      </c>
    </row>
    <row r="84" spans="1:11" ht="18.75" hidden="1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</row>
    <row r="85" spans="1:11" ht="18.75">
      <c r="A85" s="61"/>
      <c r="B85" s="540" t="s">
        <v>282</v>
      </c>
      <c r="C85" s="541"/>
      <c r="D85" s="541"/>
      <c r="E85" s="541"/>
      <c r="F85" s="542"/>
      <c r="G85" s="543">
        <f>M47</f>
        <v>6675.08</v>
      </c>
      <c r="H85" s="544"/>
      <c r="I85" s="545">
        <f>N47</f>
        <v>7054.180000000001</v>
      </c>
      <c r="J85" s="544"/>
      <c r="K85" s="61"/>
    </row>
    <row r="86" spans="1:11" ht="18.75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</row>
    <row r="87" spans="1:11" ht="18.75">
      <c r="A87" s="371" t="s">
        <v>295</v>
      </c>
      <c r="B87" s="61"/>
      <c r="C87" s="61"/>
      <c r="D87" s="61"/>
      <c r="E87" s="61"/>
      <c r="F87" s="61"/>
      <c r="G87" s="61"/>
      <c r="H87" s="61" t="s">
        <v>54</v>
      </c>
      <c r="I87" s="61"/>
      <c r="J87" s="61"/>
      <c r="K87" s="61"/>
    </row>
    <row r="88" spans="1:8" s="61" customFormat="1" ht="18.75">
      <c r="A88" s="371" t="s">
        <v>294</v>
      </c>
      <c r="H88" s="61" t="s">
        <v>55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35">
    <mergeCell ref="C14:D15"/>
    <mergeCell ref="A35:K36"/>
    <mergeCell ref="B47:F47"/>
    <mergeCell ref="B48:F48"/>
    <mergeCell ref="B49:F49"/>
    <mergeCell ref="B50:F50"/>
    <mergeCell ref="B51:C51"/>
    <mergeCell ref="B53:F53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I78:J78"/>
    <mergeCell ref="B73:F73"/>
    <mergeCell ref="G75:H75"/>
    <mergeCell ref="I75:J75"/>
    <mergeCell ref="M75:R75"/>
    <mergeCell ref="G76:H76"/>
    <mergeCell ref="I76:J76"/>
    <mergeCell ref="G80:H80"/>
    <mergeCell ref="I80:J80"/>
    <mergeCell ref="B85:F85"/>
    <mergeCell ref="G85:H85"/>
    <mergeCell ref="I85:J85"/>
    <mergeCell ref="B77:F77"/>
    <mergeCell ref="G77:H77"/>
    <mergeCell ref="I77:J77"/>
    <mergeCell ref="B78:F78"/>
    <mergeCell ref="G78:H78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71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E53BE9"/>
  </sheetPr>
  <dimension ref="A1:Y88"/>
  <sheetViews>
    <sheetView view="pageBreakPreview" zoomScale="80" zoomScaleSheetLayoutView="80" zoomScalePageLayoutView="0" workbookViewId="0" topLeftCell="A48">
      <selection activeCell="K80" sqref="K80"/>
    </sheetView>
  </sheetViews>
  <sheetFormatPr defaultColWidth="9.140625" defaultRowHeight="15" outlineLevelCol="1"/>
  <cols>
    <col min="1" max="1" width="9.00390625" style="155" customWidth="1"/>
    <col min="2" max="2" width="12.140625" style="62" customWidth="1"/>
    <col min="3" max="3" width="11.140625" style="62" customWidth="1"/>
    <col min="4" max="4" width="12.8515625" style="62" customWidth="1"/>
    <col min="5" max="5" width="10.28125" style="62" customWidth="1"/>
    <col min="6" max="6" width="6.28125" style="62" customWidth="1"/>
    <col min="7" max="8" width="13.28125" style="62" customWidth="1"/>
    <col min="9" max="9" width="12.57421875" style="62" customWidth="1"/>
    <col min="10" max="10" width="14.00390625" style="62" customWidth="1"/>
    <col min="11" max="11" width="18.421875" style="62" customWidth="1"/>
    <col min="12" max="12" width="13.421875" style="62" hidden="1" customWidth="1" outlineLevel="1"/>
    <col min="13" max="15" width="9.7109375" style="62" hidden="1" customWidth="1" outlineLevel="1"/>
    <col min="16" max="16" width="10.00390625" style="62" hidden="1" customWidth="1" outlineLevel="1"/>
    <col min="17" max="17" width="10.57421875" style="62" hidden="1" customWidth="1" outlineLevel="1"/>
    <col min="18" max="18" width="10.00390625" style="62" hidden="1" customWidth="1" outlineLevel="1"/>
    <col min="19" max="19" width="12.140625" style="62" hidden="1" customWidth="1" outlineLevel="1"/>
    <col min="20" max="20" width="9.140625" style="62" customWidth="1" collapsed="1"/>
    <col min="21" max="21" width="11.00390625" style="62" bestFit="1" customWidth="1"/>
    <col min="22" max="22" width="11.28125" style="62" bestFit="1" customWidth="1"/>
    <col min="23" max="23" width="10.00390625" style="62" bestFit="1" customWidth="1"/>
    <col min="24" max="24" width="11.00390625" style="62" bestFit="1" customWidth="1"/>
    <col min="25" max="27" width="9.140625" style="62" customWidth="1"/>
    <col min="28" max="28" width="12.8515625" style="62" customWidth="1"/>
    <col min="29" max="29" width="10.7109375" style="62" customWidth="1"/>
    <col min="30" max="16384" width="9.140625" style="62" customWidth="1"/>
  </cols>
  <sheetData>
    <row r="1" spans="1:11" ht="12.75" customHeight="1" hidden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8.75" hidden="1">
      <c r="A2" s="61"/>
      <c r="B2" s="63" t="s">
        <v>56</v>
      </c>
      <c r="C2" s="63"/>
      <c r="D2" s="63" t="s">
        <v>187</v>
      </c>
      <c r="E2" s="63"/>
      <c r="F2" s="63" t="s">
        <v>0</v>
      </c>
      <c r="G2" s="63"/>
      <c r="H2" s="63"/>
      <c r="I2" s="61"/>
      <c r="J2" s="61"/>
      <c r="K2" s="61"/>
    </row>
    <row r="3" spans="1:11" ht="18.75" hidden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.5" customHeight="1" hidden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18.75" hidden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8.75" hidden="1">
      <c r="A6" s="61"/>
      <c r="B6" s="64"/>
      <c r="C6" s="65" t="s">
        <v>1</v>
      </c>
      <c r="D6" s="65" t="s">
        <v>2</v>
      </c>
      <c r="E6" s="65"/>
      <c r="F6" s="65" t="s">
        <v>3</v>
      </c>
      <c r="G6" s="65" t="s">
        <v>4</v>
      </c>
      <c r="H6" s="65" t="s">
        <v>5</v>
      </c>
      <c r="I6" s="65" t="s">
        <v>6</v>
      </c>
      <c r="J6" s="65"/>
      <c r="K6" s="66"/>
    </row>
    <row r="7" spans="1:11" ht="18.75" hidden="1">
      <c r="A7" s="61"/>
      <c r="B7" s="64"/>
      <c r="C7" s="65" t="s">
        <v>7</v>
      </c>
      <c r="D7" s="65"/>
      <c r="E7" s="65"/>
      <c r="F7" s="65"/>
      <c r="G7" s="65" t="s">
        <v>8</v>
      </c>
      <c r="H7" s="65" t="s">
        <v>9</v>
      </c>
      <c r="I7" s="65" t="s">
        <v>10</v>
      </c>
      <c r="J7" s="65"/>
      <c r="K7" s="66"/>
    </row>
    <row r="8" spans="1:11" ht="18.75" hidden="1">
      <c r="A8" s="61"/>
      <c r="B8" s="64" t="s">
        <v>96</v>
      </c>
      <c r="C8" s="67">
        <v>48.28</v>
      </c>
      <c r="D8" s="67">
        <v>0</v>
      </c>
      <c r="E8" s="67"/>
      <c r="F8" s="68"/>
      <c r="G8" s="64"/>
      <c r="H8" s="67">
        <v>0</v>
      </c>
      <c r="I8" s="68">
        <v>48.28</v>
      </c>
      <c r="J8" s="64"/>
      <c r="K8" s="69"/>
    </row>
    <row r="9" spans="1:11" ht="18.75" hidden="1">
      <c r="A9" s="61"/>
      <c r="B9" s="64" t="s">
        <v>12</v>
      </c>
      <c r="C9" s="67">
        <v>4790.06</v>
      </c>
      <c r="D9" s="67">
        <v>3707.55</v>
      </c>
      <c r="E9" s="67"/>
      <c r="F9" s="68">
        <v>2795.32</v>
      </c>
      <c r="G9" s="64"/>
      <c r="H9" s="67">
        <v>2795.32</v>
      </c>
      <c r="I9" s="68">
        <v>5702.29</v>
      </c>
      <c r="J9" s="64"/>
      <c r="K9" s="69"/>
    </row>
    <row r="10" spans="1:11" ht="18.75" hidden="1">
      <c r="A10" s="61"/>
      <c r="B10" s="64" t="s">
        <v>13</v>
      </c>
      <c r="C10" s="64"/>
      <c r="D10" s="67">
        <f>SUM(D8:D9)</f>
        <v>3707.55</v>
      </c>
      <c r="E10" s="67"/>
      <c r="F10" s="64"/>
      <c r="G10" s="64"/>
      <c r="H10" s="67">
        <f>SUM(H8:H9)</f>
        <v>2795.32</v>
      </c>
      <c r="I10" s="64"/>
      <c r="J10" s="64"/>
      <c r="K10" s="69"/>
    </row>
    <row r="11" spans="1:11" ht="18.75" hidden="1">
      <c r="A11" s="61"/>
      <c r="B11" s="61" t="s">
        <v>14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ht="7.5" customHeight="1" hidden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8.25" customHeight="1" hidden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</row>
    <row r="14" spans="1:18" ht="18.75" hidden="1">
      <c r="A14" s="61"/>
      <c r="B14" s="70" t="s">
        <v>162</v>
      </c>
      <c r="C14" s="583" t="s">
        <v>180</v>
      </c>
      <c r="D14" s="584"/>
      <c r="E14" s="443"/>
      <c r="F14" s="65"/>
      <c r="G14" s="65"/>
      <c r="H14" s="65"/>
      <c r="I14" s="65" t="s">
        <v>16</v>
      </c>
      <c r="J14" s="69"/>
      <c r="K14" s="69"/>
      <c r="L14" s="72"/>
      <c r="M14" s="72"/>
      <c r="N14" s="72"/>
      <c r="O14" s="72"/>
      <c r="P14" s="72"/>
      <c r="Q14" s="72"/>
      <c r="R14" s="72"/>
    </row>
    <row r="15" spans="1:18" ht="14.25" customHeight="1" hidden="1">
      <c r="A15" s="61"/>
      <c r="B15" s="73"/>
      <c r="C15" s="585"/>
      <c r="D15" s="586"/>
      <c r="E15" s="444"/>
      <c r="F15" s="65"/>
      <c r="G15" s="65"/>
      <c r="H15" s="65" t="s">
        <v>181</v>
      </c>
      <c r="I15" s="65"/>
      <c r="J15" s="69"/>
      <c r="K15" s="69"/>
      <c r="L15" s="72"/>
      <c r="M15" s="72"/>
      <c r="N15" s="72"/>
      <c r="O15" s="72"/>
      <c r="P15" s="72"/>
      <c r="Q15" s="72"/>
      <c r="R15" s="72"/>
    </row>
    <row r="16" spans="1:18" ht="3.75" customHeight="1" hidden="1">
      <c r="A16" s="61"/>
      <c r="B16" s="75"/>
      <c r="C16" s="64"/>
      <c r="D16" s="64"/>
      <c r="E16" s="64"/>
      <c r="F16" s="64"/>
      <c r="G16" s="64"/>
      <c r="H16" s="64"/>
      <c r="I16" s="64"/>
      <c r="J16" s="69"/>
      <c r="K16" s="69"/>
      <c r="L16" s="72"/>
      <c r="M16" s="72"/>
      <c r="N16" s="72"/>
      <c r="O16" s="72"/>
      <c r="P16" s="72"/>
      <c r="Q16" s="72"/>
      <c r="R16" s="72"/>
    </row>
    <row r="17" spans="1:18" ht="13.5" customHeight="1" hidden="1">
      <c r="A17" s="61"/>
      <c r="B17" s="64"/>
      <c r="C17" s="64"/>
      <c r="D17" s="64"/>
      <c r="E17" s="64"/>
      <c r="F17" s="64"/>
      <c r="G17" s="64"/>
      <c r="H17" s="64"/>
      <c r="I17" s="64"/>
      <c r="J17" s="69"/>
      <c r="K17" s="69"/>
      <c r="L17" s="72"/>
      <c r="M17" s="72"/>
      <c r="N17" s="72"/>
      <c r="O17" s="72"/>
      <c r="P17" s="72"/>
      <c r="Q17" s="72"/>
      <c r="R17" s="72"/>
    </row>
    <row r="18" spans="1:18" ht="0.75" customHeight="1" hidden="1">
      <c r="A18" s="61"/>
      <c r="B18" s="64"/>
      <c r="C18" s="64"/>
      <c r="D18" s="64"/>
      <c r="E18" s="64"/>
      <c r="F18" s="64"/>
      <c r="G18" s="64"/>
      <c r="H18" s="64"/>
      <c r="I18" s="64"/>
      <c r="J18" s="69"/>
      <c r="K18" s="69"/>
      <c r="L18" s="72"/>
      <c r="M18" s="72"/>
      <c r="N18" s="72"/>
      <c r="O18" s="72"/>
      <c r="P18" s="72"/>
      <c r="Q18" s="72"/>
      <c r="R18" s="72"/>
    </row>
    <row r="19" spans="1:18" ht="14.25" customHeight="1" hidden="1" thickBot="1">
      <c r="A19" s="61"/>
      <c r="B19" s="64"/>
      <c r="C19" s="64"/>
      <c r="D19" s="64"/>
      <c r="E19" s="64"/>
      <c r="F19" s="64"/>
      <c r="G19" s="64"/>
      <c r="H19" s="64"/>
      <c r="I19" s="64"/>
      <c r="J19" s="69"/>
      <c r="K19" s="69"/>
      <c r="L19" s="72"/>
      <c r="M19" s="72"/>
      <c r="N19" s="72"/>
      <c r="O19" s="72"/>
      <c r="P19" s="72"/>
      <c r="Q19" s="72"/>
      <c r="R19" s="72"/>
    </row>
    <row r="20" spans="1:18" ht="0.75" customHeight="1" hidden="1">
      <c r="A20" s="61"/>
      <c r="B20" s="64"/>
      <c r="C20" s="64"/>
      <c r="D20" s="64"/>
      <c r="E20" s="64"/>
      <c r="F20" s="64"/>
      <c r="G20" s="64"/>
      <c r="H20" s="64"/>
      <c r="I20" s="64"/>
      <c r="J20" s="69"/>
      <c r="K20" s="69"/>
      <c r="L20" s="72"/>
      <c r="M20" s="72"/>
      <c r="N20" s="72"/>
      <c r="O20" s="72"/>
      <c r="P20" s="72"/>
      <c r="Q20" s="72"/>
      <c r="R20" s="72"/>
    </row>
    <row r="21" spans="1:18" ht="19.5" hidden="1" thickBot="1">
      <c r="A21" s="61"/>
      <c r="B21" s="64"/>
      <c r="C21" s="64"/>
      <c r="D21" s="64"/>
      <c r="E21" s="64"/>
      <c r="F21" s="64"/>
      <c r="G21" s="76" t="s">
        <v>130</v>
      </c>
      <c r="H21" s="77" t="s">
        <v>131</v>
      </c>
      <c r="I21" s="64"/>
      <c r="J21" s="69"/>
      <c r="K21" s="69"/>
      <c r="L21" s="72"/>
      <c r="M21" s="72"/>
      <c r="N21" s="72"/>
      <c r="O21" s="72"/>
      <c r="P21" s="72"/>
      <c r="Q21" s="72"/>
      <c r="R21" s="72"/>
    </row>
    <row r="22" spans="1:18" ht="18.75" hidden="1">
      <c r="A22" s="61"/>
      <c r="B22" s="78" t="s">
        <v>121</v>
      </c>
      <c r="C22" s="78"/>
      <c r="D22" s="78"/>
      <c r="E22" s="78"/>
      <c r="F22" s="67"/>
      <c r="G22" s="64">
        <v>347.8</v>
      </c>
      <c r="H22" s="64">
        <v>7.55</v>
      </c>
      <c r="I22" s="68">
        <f>G22*H22</f>
        <v>2625.89</v>
      </c>
      <c r="J22" s="69"/>
      <c r="K22" s="69"/>
      <c r="L22" s="72"/>
      <c r="M22" s="72"/>
      <c r="N22" s="72"/>
      <c r="O22" s="72"/>
      <c r="P22" s="72"/>
      <c r="Q22" s="72"/>
      <c r="R22" s="72"/>
    </row>
    <row r="23" spans="1:18" ht="18.75" hidden="1">
      <c r="A23" s="61"/>
      <c r="B23" s="78" t="s">
        <v>122</v>
      </c>
      <c r="C23" s="78"/>
      <c r="D23" s="78"/>
      <c r="E23" s="78"/>
      <c r="F23" s="64"/>
      <c r="G23" s="64"/>
      <c r="H23" s="64"/>
      <c r="I23" s="64"/>
      <c r="J23" s="69"/>
      <c r="K23" s="69"/>
      <c r="L23" s="72"/>
      <c r="M23" s="72"/>
      <c r="N23" s="72"/>
      <c r="O23" s="72"/>
      <c r="P23" s="72"/>
      <c r="Q23" s="72"/>
      <c r="R23" s="72"/>
    </row>
    <row r="24" spans="1:18" ht="2.25" customHeight="1" hidden="1">
      <c r="A24" s="61"/>
      <c r="B24" s="78" t="s">
        <v>123</v>
      </c>
      <c r="C24" s="78" t="s">
        <v>124</v>
      </c>
      <c r="D24" s="78"/>
      <c r="E24" s="78"/>
      <c r="F24" s="64"/>
      <c r="G24" s="64"/>
      <c r="H24" s="64"/>
      <c r="I24" s="64"/>
      <c r="J24" s="69"/>
      <c r="K24" s="69"/>
      <c r="L24" s="72"/>
      <c r="M24" s="72"/>
      <c r="N24" s="72"/>
      <c r="O24" s="72"/>
      <c r="P24" s="72"/>
      <c r="Q24" s="72"/>
      <c r="R24" s="72"/>
    </row>
    <row r="25" spans="1:18" ht="14.25" customHeight="1" hidden="1">
      <c r="A25" s="61"/>
      <c r="B25" s="78" t="s">
        <v>125</v>
      </c>
      <c r="C25" s="78"/>
      <c r="D25" s="78"/>
      <c r="E25" s="78"/>
      <c r="F25" s="64"/>
      <c r="G25" s="64"/>
      <c r="H25" s="64"/>
      <c r="I25" s="64"/>
      <c r="J25" s="69"/>
      <c r="K25" s="69"/>
      <c r="L25" s="72"/>
      <c r="M25" s="72"/>
      <c r="N25" s="72"/>
      <c r="O25" s="72"/>
      <c r="P25" s="72"/>
      <c r="Q25" s="72"/>
      <c r="R25" s="72"/>
    </row>
    <row r="26" spans="1:18" ht="18.75" hidden="1">
      <c r="A26" s="61"/>
      <c r="B26" s="64"/>
      <c r="C26" s="64"/>
      <c r="D26" s="64"/>
      <c r="E26" s="64"/>
      <c r="F26" s="64"/>
      <c r="G26" s="64"/>
      <c r="H26" s="64"/>
      <c r="I26" s="64"/>
      <c r="J26" s="69"/>
      <c r="K26" s="69"/>
      <c r="L26" s="72"/>
      <c r="M26" s="72"/>
      <c r="N26" s="72"/>
      <c r="O26" s="72"/>
      <c r="P26" s="72"/>
      <c r="Q26" s="72"/>
      <c r="R26" s="72"/>
    </row>
    <row r="27" spans="1:18" ht="0.75" customHeight="1" hidden="1">
      <c r="A27" s="61"/>
      <c r="B27" s="64"/>
      <c r="C27" s="64"/>
      <c r="D27" s="64"/>
      <c r="E27" s="64"/>
      <c r="F27" s="64"/>
      <c r="G27" s="64"/>
      <c r="H27" s="64"/>
      <c r="I27" s="64"/>
      <c r="J27" s="69"/>
      <c r="K27" s="69"/>
      <c r="L27" s="72"/>
      <c r="M27" s="72"/>
      <c r="N27" s="72"/>
      <c r="O27" s="72"/>
      <c r="P27" s="72"/>
      <c r="Q27" s="72"/>
      <c r="R27" s="72"/>
    </row>
    <row r="28" spans="1:18" ht="3.75" customHeight="1" hidden="1">
      <c r="A28" s="61"/>
      <c r="B28" s="64"/>
      <c r="C28" s="64"/>
      <c r="D28" s="64"/>
      <c r="E28" s="64"/>
      <c r="F28" s="64"/>
      <c r="G28" s="64"/>
      <c r="H28" s="64"/>
      <c r="I28" s="64"/>
      <c r="J28" s="69"/>
      <c r="K28" s="69"/>
      <c r="L28" s="72"/>
      <c r="M28" s="72"/>
      <c r="N28" s="72"/>
      <c r="O28" s="72"/>
      <c r="P28" s="72"/>
      <c r="Q28" s="72"/>
      <c r="R28" s="72"/>
    </row>
    <row r="29" spans="1:18" ht="18.75" hidden="1">
      <c r="A29" s="61"/>
      <c r="B29" s="64"/>
      <c r="C29" s="64"/>
      <c r="D29" s="64"/>
      <c r="E29" s="64"/>
      <c r="F29" s="64"/>
      <c r="G29" s="64"/>
      <c r="H29" s="64"/>
      <c r="I29" s="64"/>
      <c r="J29" s="69"/>
      <c r="K29" s="69"/>
      <c r="L29" s="72"/>
      <c r="M29" s="72"/>
      <c r="N29" s="72"/>
      <c r="O29" s="72"/>
      <c r="P29" s="72"/>
      <c r="Q29" s="72"/>
      <c r="R29" s="72"/>
    </row>
    <row r="30" spans="1:18" ht="0.75" customHeight="1" hidden="1">
      <c r="A30" s="61"/>
      <c r="B30" s="64"/>
      <c r="C30" s="64"/>
      <c r="D30" s="64"/>
      <c r="E30" s="64"/>
      <c r="F30" s="64"/>
      <c r="G30" s="64"/>
      <c r="H30" s="64"/>
      <c r="I30" s="64"/>
      <c r="J30" s="69"/>
      <c r="K30" s="69"/>
      <c r="L30" s="72"/>
      <c r="M30" s="72"/>
      <c r="N30" s="72"/>
      <c r="O30" s="72"/>
      <c r="P30" s="72"/>
      <c r="Q30" s="72"/>
      <c r="R30" s="72"/>
    </row>
    <row r="31" spans="1:18" ht="18.75" hidden="1">
      <c r="A31" s="61"/>
      <c r="B31" s="64"/>
      <c r="C31" s="64"/>
      <c r="D31" s="64"/>
      <c r="E31" s="64"/>
      <c r="F31" s="64"/>
      <c r="G31" s="64"/>
      <c r="H31" s="64"/>
      <c r="I31" s="64"/>
      <c r="J31" s="69"/>
      <c r="K31" s="69"/>
      <c r="L31" s="72"/>
      <c r="M31" s="72"/>
      <c r="N31" s="72"/>
      <c r="O31" s="72"/>
      <c r="P31" s="72"/>
      <c r="Q31" s="72"/>
      <c r="R31" s="72"/>
    </row>
    <row r="32" spans="1:18" ht="18.75" hidden="1">
      <c r="A32" s="61"/>
      <c r="B32" s="64"/>
      <c r="C32" s="64"/>
      <c r="D32" s="64"/>
      <c r="E32" s="64"/>
      <c r="F32" s="64"/>
      <c r="G32" s="64"/>
      <c r="H32" s="64"/>
      <c r="I32" s="64"/>
      <c r="J32" s="69"/>
      <c r="K32" s="69"/>
      <c r="L32" s="72"/>
      <c r="M32" s="72"/>
      <c r="N32" s="72"/>
      <c r="O32" s="72"/>
      <c r="P32" s="72"/>
      <c r="Q32" s="72"/>
      <c r="R32" s="72"/>
    </row>
    <row r="33" spans="1:18" ht="18.75" hidden="1">
      <c r="A33" s="61"/>
      <c r="B33" s="64"/>
      <c r="C33" s="64"/>
      <c r="D33" s="64"/>
      <c r="E33" s="64"/>
      <c r="F33" s="64"/>
      <c r="G33" s="65"/>
      <c r="H33" s="65"/>
      <c r="I33" s="79"/>
      <c r="J33" s="69"/>
      <c r="K33" s="69"/>
      <c r="L33" s="72"/>
      <c r="M33" s="72"/>
      <c r="N33" s="72"/>
      <c r="O33" s="72"/>
      <c r="P33" s="72"/>
      <c r="Q33" s="72"/>
      <c r="R33" s="72"/>
    </row>
    <row r="34" spans="1:18" ht="18.75" hidden="1">
      <c r="A34" s="61"/>
      <c r="B34" s="64"/>
      <c r="C34" s="64"/>
      <c r="D34" s="64"/>
      <c r="E34" s="64"/>
      <c r="F34" s="64"/>
      <c r="G34" s="64"/>
      <c r="H34" s="64" t="s">
        <v>24</v>
      </c>
      <c r="I34" s="80">
        <f>SUM(I17:I33)</f>
        <v>2625.89</v>
      </c>
      <c r="J34" s="69"/>
      <c r="K34" s="69"/>
      <c r="L34" s="72"/>
      <c r="M34" s="72"/>
      <c r="N34" s="72"/>
      <c r="O34" s="72"/>
      <c r="P34" s="72"/>
      <c r="Q34" s="72"/>
      <c r="R34" s="72"/>
    </row>
    <row r="35" spans="1:11" ht="15">
      <c r="A35" s="587" t="s">
        <v>199</v>
      </c>
      <c r="B35" s="587"/>
      <c r="C35" s="587"/>
      <c r="D35" s="587"/>
      <c r="E35" s="587"/>
      <c r="F35" s="587"/>
      <c r="G35" s="587"/>
      <c r="H35" s="587"/>
      <c r="I35" s="587"/>
      <c r="J35" s="587"/>
      <c r="K35" s="587"/>
    </row>
    <row r="36" spans="1:11" ht="15">
      <c r="A36" s="587"/>
      <c r="B36" s="587"/>
      <c r="C36" s="587"/>
      <c r="D36" s="587"/>
      <c r="E36" s="587"/>
      <c r="F36" s="587"/>
      <c r="G36" s="587"/>
      <c r="H36" s="587"/>
      <c r="I36" s="587"/>
      <c r="J36" s="587"/>
      <c r="K36" s="587"/>
    </row>
    <row r="37" spans="1:11" ht="18.75" hidden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</row>
    <row r="38" spans="1:11" ht="18.75" hidden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</row>
    <row r="39" spans="1:11" ht="18.75">
      <c r="A39" s="81"/>
      <c r="B39" s="82"/>
      <c r="C39" s="82"/>
      <c r="D39" s="82"/>
      <c r="E39" s="82"/>
      <c r="F39" s="82"/>
      <c r="G39" s="82"/>
      <c r="H39" s="81"/>
      <c r="I39" s="81"/>
      <c r="J39" s="61"/>
      <c r="K39" s="61"/>
    </row>
    <row r="40" spans="1:25" ht="18.75">
      <c r="A40" s="81"/>
      <c r="B40" s="83" t="s">
        <v>200</v>
      </c>
      <c r="C40" s="82"/>
      <c r="D40" s="82"/>
      <c r="E40" s="82"/>
      <c r="F40" s="82"/>
      <c r="G40" s="81"/>
      <c r="H40" s="82"/>
      <c r="I40" s="81"/>
      <c r="J40" s="61"/>
      <c r="K40" s="61"/>
      <c r="T40" s="303"/>
      <c r="U40" s="304"/>
      <c r="V40" s="304"/>
      <c r="W40" s="304"/>
      <c r="X40" s="304"/>
      <c r="Y40" s="304"/>
    </row>
    <row r="41" spans="1:25" ht="18.75">
      <c r="A41" s="81"/>
      <c r="B41" s="82" t="s">
        <v>201</v>
      </c>
      <c r="C41" s="81" t="s">
        <v>202</v>
      </c>
      <c r="D41" s="81"/>
      <c r="E41" s="81"/>
      <c r="F41" s="82"/>
      <c r="G41" s="81"/>
      <c r="H41" s="82"/>
      <c r="I41" s="81"/>
      <c r="J41" s="61"/>
      <c r="K41" s="61"/>
      <c r="T41" s="305"/>
      <c r="U41" s="306"/>
      <c r="V41" s="306"/>
      <c r="W41" s="306"/>
      <c r="X41" s="306"/>
      <c r="Y41" s="306"/>
    </row>
    <row r="42" spans="1:25" ht="18.75" customHeight="1">
      <c r="A42" s="81"/>
      <c r="B42" s="82" t="s">
        <v>203</v>
      </c>
      <c r="C42" s="84">
        <v>348.5</v>
      </c>
      <c r="D42" s="81" t="s">
        <v>204</v>
      </c>
      <c r="E42" s="81"/>
      <c r="F42" s="82"/>
      <c r="G42" s="81"/>
      <c r="H42" s="82"/>
      <c r="I42" s="81"/>
      <c r="J42" s="61"/>
      <c r="K42" s="61"/>
      <c r="T42" s="305"/>
      <c r="U42" s="192"/>
      <c r="V42" s="192"/>
      <c r="W42" s="192"/>
      <c r="X42" s="192"/>
      <c r="Y42" s="192"/>
    </row>
    <row r="43" spans="1:25" ht="18" customHeight="1">
      <c r="A43" s="81"/>
      <c r="B43" s="82" t="s">
        <v>205</v>
      </c>
      <c r="C43" s="85" t="s">
        <v>206</v>
      </c>
      <c r="D43" s="81" t="s">
        <v>288</v>
      </c>
      <c r="E43" s="81"/>
      <c r="F43" s="81"/>
      <c r="G43" s="82"/>
      <c r="H43" s="82"/>
      <c r="I43" s="81"/>
      <c r="J43" s="61"/>
      <c r="K43" s="61"/>
      <c r="T43" s="305"/>
      <c r="U43" s="192"/>
      <c r="V43" s="192"/>
      <c r="W43" s="192"/>
      <c r="X43" s="192"/>
      <c r="Y43" s="72"/>
    </row>
    <row r="44" spans="1:25" ht="69.75" customHeight="1">
      <c r="A44" s="81"/>
      <c r="B44" s="82"/>
      <c r="C44" s="85"/>
      <c r="D44" s="81"/>
      <c r="E44" s="81"/>
      <c r="F44" s="81"/>
      <c r="G44" s="82"/>
      <c r="H44" s="82"/>
      <c r="I44" s="81"/>
      <c r="J44" s="61"/>
      <c r="K44" s="61"/>
      <c r="T44" s="305"/>
      <c r="U44" s="192"/>
      <c r="V44" s="307"/>
      <c r="W44" s="307"/>
      <c r="X44" s="192"/>
      <c r="Y44" s="308"/>
    </row>
    <row r="45" spans="1:25" s="92" customFormat="1" ht="63" customHeight="1">
      <c r="A45" s="439"/>
      <c r="B45" s="87"/>
      <c r="C45" s="88"/>
      <c r="D45" s="439"/>
      <c r="E45" s="439"/>
      <c r="F45" s="439"/>
      <c r="G45" s="89" t="s">
        <v>208</v>
      </c>
      <c r="H45" s="90" t="s">
        <v>2</v>
      </c>
      <c r="I45" s="90" t="s">
        <v>3</v>
      </c>
      <c r="J45" s="91" t="s">
        <v>209</v>
      </c>
      <c r="K45" s="91" t="s">
        <v>210</v>
      </c>
      <c r="T45" s="305"/>
      <c r="U45" s="192"/>
      <c r="V45" s="192"/>
      <c r="W45" s="192"/>
      <c r="X45" s="192"/>
      <c r="Y45" s="72"/>
    </row>
    <row r="46" spans="1:25" ht="12" customHeight="1">
      <c r="A46" s="81"/>
      <c r="B46" s="82"/>
      <c r="C46" s="85"/>
      <c r="D46" s="81"/>
      <c r="E46" s="81"/>
      <c r="F46" s="81"/>
      <c r="G46" s="93" t="s">
        <v>43</v>
      </c>
      <c r="H46" s="93" t="s">
        <v>43</v>
      </c>
      <c r="I46" s="93" t="s">
        <v>43</v>
      </c>
      <c r="J46" s="93" t="s">
        <v>43</v>
      </c>
      <c r="K46" s="93" t="s">
        <v>43</v>
      </c>
      <c r="M46" s="347" t="s">
        <v>280</v>
      </c>
      <c r="N46" s="347" t="s">
        <v>281</v>
      </c>
      <c r="O46" s="347" t="s">
        <v>291</v>
      </c>
      <c r="P46" s="348" t="s">
        <v>292</v>
      </c>
      <c r="Q46" s="349" t="s">
        <v>249</v>
      </c>
      <c r="R46" s="349" t="s">
        <v>293</v>
      </c>
      <c r="S46" s="369" t="s">
        <v>290</v>
      </c>
      <c r="T46" s="305"/>
      <c r="U46" s="192"/>
      <c r="V46" s="192"/>
      <c r="W46" s="192"/>
      <c r="X46" s="192"/>
      <c r="Y46" s="72"/>
    </row>
    <row r="47" spans="1:25" ht="33" customHeight="1">
      <c r="A47" s="81"/>
      <c r="B47" s="588" t="s">
        <v>214</v>
      </c>
      <c r="C47" s="588"/>
      <c r="D47" s="588"/>
      <c r="E47" s="588"/>
      <c r="F47" s="588"/>
      <c r="G47" s="97">
        <f>G49+G50</f>
        <v>14.36</v>
      </c>
      <c r="H47" s="98">
        <f>H49+H50</f>
        <v>5004.46</v>
      </c>
      <c r="I47" s="98">
        <f>I49+I50</f>
        <v>3720.96</v>
      </c>
      <c r="J47" s="98">
        <f>J49+J50</f>
        <v>2551.02</v>
      </c>
      <c r="K47" s="98">
        <f>K49+K50</f>
        <v>1169.94</v>
      </c>
      <c r="M47" s="361">
        <v>7054.180000000001</v>
      </c>
      <c r="N47" s="361">
        <v>7717.349999999999</v>
      </c>
      <c r="O47" s="257">
        <v>3720.96</v>
      </c>
      <c r="P47" s="257">
        <v>0</v>
      </c>
      <c r="Q47" s="257">
        <v>0</v>
      </c>
      <c r="R47" s="257">
        <v>0</v>
      </c>
      <c r="S47" s="257">
        <v>0</v>
      </c>
      <c r="T47" s="305"/>
      <c r="U47" s="192"/>
      <c r="V47" s="192"/>
      <c r="W47" s="192"/>
      <c r="X47" s="192"/>
      <c r="Y47" s="72"/>
    </row>
    <row r="48" spans="1:25" ht="18" customHeight="1">
      <c r="A48" s="81"/>
      <c r="B48" s="589" t="s">
        <v>215</v>
      </c>
      <c r="C48" s="590"/>
      <c r="D48" s="590"/>
      <c r="E48" s="590"/>
      <c r="F48" s="591"/>
      <c r="G48" s="97"/>
      <c r="H48" s="99"/>
      <c r="I48" s="99"/>
      <c r="J48" s="64"/>
      <c r="K48" s="64"/>
      <c r="T48" s="305"/>
      <c r="U48" s="192"/>
      <c r="V48" s="192"/>
      <c r="W48" s="192"/>
      <c r="X48" s="192"/>
      <c r="Y48" s="72"/>
    </row>
    <row r="49" spans="1:25" ht="18" customHeight="1">
      <c r="A49" s="81"/>
      <c r="B49" s="592" t="s">
        <v>12</v>
      </c>
      <c r="C49" s="592"/>
      <c r="D49" s="592"/>
      <c r="E49" s="592"/>
      <c r="F49" s="592"/>
      <c r="G49" s="97">
        <f>G58</f>
        <v>7.32</v>
      </c>
      <c r="H49" s="99">
        <f>G49*C42</f>
        <v>2551.02</v>
      </c>
      <c r="I49" s="99">
        <f>H49</f>
        <v>2551.02</v>
      </c>
      <c r="J49" s="99">
        <f>H58</f>
        <v>2551.02</v>
      </c>
      <c r="K49" s="99">
        <f>I49-J49</f>
        <v>0</v>
      </c>
      <c r="T49" s="305"/>
      <c r="U49" s="192"/>
      <c r="V49" s="192"/>
      <c r="W49" s="192"/>
      <c r="X49" s="192"/>
      <c r="Y49" s="72"/>
    </row>
    <row r="50" spans="1:25" ht="18" customHeight="1">
      <c r="A50" s="81"/>
      <c r="B50" s="606" t="s">
        <v>46</v>
      </c>
      <c r="C50" s="606"/>
      <c r="D50" s="606"/>
      <c r="E50" s="592"/>
      <c r="F50" s="592"/>
      <c r="G50" s="97">
        <v>7.04</v>
      </c>
      <c r="H50" s="99">
        <f>G50*C42</f>
        <v>2453.44</v>
      </c>
      <c r="I50" s="99">
        <f>O47+P47-I49</f>
        <v>1169.94</v>
      </c>
      <c r="J50" s="99">
        <f>H63</f>
        <v>0</v>
      </c>
      <c r="K50" s="99">
        <f>I50-J50</f>
        <v>1169.94</v>
      </c>
      <c r="T50" s="305"/>
      <c r="U50" s="192"/>
      <c r="V50" s="192"/>
      <c r="W50" s="192"/>
      <c r="X50" s="192"/>
      <c r="Y50" s="72"/>
    </row>
    <row r="51" spans="1:25" ht="18.75">
      <c r="A51" s="81"/>
      <c r="B51" s="604"/>
      <c r="C51" s="604"/>
      <c r="D51" s="400"/>
      <c r="E51" s="61"/>
      <c r="F51" s="61"/>
      <c r="G51" s="61"/>
      <c r="H51" s="61"/>
      <c r="I51" s="61"/>
      <c r="J51" s="61"/>
      <c r="K51" s="164"/>
      <c r="T51" s="305"/>
      <c r="U51" s="192"/>
      <c r="V51" s="192"/>
      <c r="W51" s="192"/>
      <c r="X51" s="192"/>
      <c r="Y51" s="72"/>
    </row>
    <row r="52" spans="1:25" ht="18.75">
      <c r="A52" s="81"/>
      <c r="B52" s="61"/>
      <c r="C52" s="61"/>
      <c r="D52" s="61"/>
      <c r="E52" s="61"/>
      <c r="F52" s="61"/>
      <c r="G52" s="163" t="s">
        <v>243</v>
      </c>
      <c r="H52" s="163" t="s">
        <v>2</v>
      </c>
      <c r="I52" s="163" t="s">
        <v>3</v>
      </c>
      <c r="J52" s="163" t="s">
        <v>244</v>
      </c>
      <c r="K52" s="432" t="s">
        <v>333</v>
      </c>
      <c r="T52" s="305"/>
      <c r="U52" s="192"/>
      <c r="V52" s="192"/>
      <c r="W52" s="192"/>
      <c r="X52" s="192"/>
      <c r="Y52" s="72"/>
    </row>
    <row r="53" spans="1:25" ht="18" customHeight="1">
      <c r="A53" s="61"/>
      <c r="B53" s="605" t="s">
        <v>242</v>
      </c>
      <c r="C53" s="605"/>
      <c r="D53" s="605"/>
      <c r="E53" s="577"/>
      <c r="F53" s="593"/>
      <c r="G53" s="107">
        <f>'09 15 г'!J53</f>
        <v>0</v>
      </c>
      <c r="H53" s="107">
        <f>Q47</f>
        <v>0</v>
      </c>
      <c r="I53" s="107">
        <f>R47</f>
        <v>0</v>
      </c>
      <c r="J53" s="107">
        <f>H53+G53-I53</f>
        <v>0</v>
      </c>
      <c r="K53" s="107">
        <f>I53</f>
        <v>0</v>
      </c>
      <c r="T53" s="309"/>
      <c r="U53" s="310"/>
      <c r="V53" s="310"/>
      <c r="W53" s="310"/>
      <c r="X53" s="310"/>
      <c r="Y53" s="310"/>
    </row>
    <row r="54" spans="1:11" ht="18" customHeight="1">
      <c r="A54" s="61"/>
      <c r="B54" s="431" t="s">
        <v>334</v>
      </c>
      <c r="C54" s="431"/>
      <c r="D54" s="399"/>
      <c r="F54" s="81"/>
      <c r="G54" s="82"/>
      <c r="H54" s="82"/>
      <c r="I54" s="81"/>
      <c r="J54" s="61"/>
      <c r="K54" s="61"/>
    </row>
    <row r="55" spans="1:11" ht="18.75">
      <c r="A55" s="81"/>
      <c r="B55" s="104"/>
      <c r="C55" s="105"/>
      <c r="D55" s="106"/>
      <c r="E55" s="106"/>
      <c r="F55" s="106"/>
      <c r="G55" s="107" t="s">
        <v>208</v>
      </c>
      <c r="H55" s="107" t="s">
        <v>217</v>
      </c>
      <c r="I55" s="81"/>
      <c r="J55" s="61"/>
      <c r="K55" s="61"/>
    </row>
    <row r="56" spans="1:9" s="114" customFormat="1" ht="11.25" customHeight="1">
      <c r="A56" s="108"/>
      <c r="B56" s="109"/>
      <c r="C56" s="110"/>
      <c r="D56" s="111"/>
      <c r="E56" s="111"/>
      <c r="F56" s="111"/>
      <c r="G56" s="112" t="s">
        <v>43</v>
      </c>
      <c r="H56" s="112" t="s">
        <v>43</v>
      </c>
      <c r="I56" s="113"/>
    </row>
    <row r="57" spans="1:20" ht="47.25" customHeight="1">
      <c r="A57" s="115" t="s">
        <v>218</v>
      </c>
      <c r="B57" s="594" t="s">
        <v>241</v>
      </c>
      <c r="C57" s="595"/>
      <c r="D57" s="595"/>
      <c r="E57" s="595"/>
      <c r="F57" s="595"/>
      <c r="G57" s="116"/>
      <c r="H57" s="370">
        <f>H58+H63</f>
        <v>2551.02</v>
      </c>
      <c r="I57" s="81"/>
      <c r="J57" s="61"/>
      <c r="K57" s="61"/>
      <c r="T57" s="288"/>
    </row>
    <row r="58" spans="1:11" ht="18.75" customHeight="1">
      <c r="A58" s="118" t="s">
        <v>220</v>
      </c>
      <c r="B58" s="558" t="s">
        <v>221</v>
      </c>
      <c r="C58" s="559"/>
      <c r="D58" s="559"/>
      <c r="E58" s="559"/>
      <c r="F58" s="560"/>
      <c r="G58" s="362">
        <f>SUM(G59:G62)</f>
        <v>7.32</v>
      </c>
      <c r="H58" s="402">
        <f>SUM(H59:H62)</f>
        <v>2551.02</v>
      </c>
      <c r="I58" s="81"/>
      <c r="J58" s="61"/>
      <c r="K58" s="121"/>
    </row>
    <row r="59" spans="1:11" ht="34.5" customHeight="1">
      <c r="A59" s="442" t="s">
        <v>222</v>
      </c>
      <c r="B59" s="580" t="s">
        <v>223</v>
      </c>
      <c r="C59" s="581"/>
      <c r="D59" s="581"/>
      <c r="E59" s="581"/>
      <c r="F59" s="582"/>
      <c r="G59" s="440">
        <v>1.53</v>
      </c>
      <c r="H59" s="441">
        <f>G59*C42</f>
        <v>533.205</v>
      </c>
      <c r="I59" s="81"/>
      <c r="J59" s="61"/>
      <c r="K59" s="121"/>
    </row>
    <row r="60" spans="1:11" ht="34.5" customHeight="1">
      <c r="A60" s="388" t="s">
        <v>224</v>
      </c>
      <c r="B60" s="571" t="s">
        <v>225</v>
      </c>
      <c r="C60" s="572"/>
      <c r="D60" s="572"/>
      <c r="E60" s="572"/>
      <c r="F60" s="573"/>
      <c r="G60" s="389">
        <v>2.3</v>
      </c>
      <c r="H60" s="401">
        <f>G60*C42</f>
        <v>801.55</v>
      </c>
      <c r="I60" s="81"/>
      <c r="J60" s="61"/>
      <c r="K60" s="61"/>
    </row>
    <row r="61" spans="1:11" ht="34.5" customHeight="1">
      <c r="A61" s="388" t="s">
        <v>226</v>
      </c>
      <c r="B61" s="571" t="s">
        <v>227</v>
      </c>
      <c r="C61" s="572"/>
      <c r="D61" s="572"/>
      <c r="E61" s="572"/>
      <c r="F61" s="573"/>
      <c r="G61" s="389">
        <v>1.49</v>
      </c>
      <c r="H61" s="401">
        <f>G61*C42</f>
        <v>519.265</v>
      </c>
      <c r="I61" s="81"/>
      <c r="J61" s="61"/>
      <c r="K61" s="61"/>
    </row>
    <row r="62" spans="1:12" ht="18.75" customHeight="1">
      <c r="A62" s="442" t="s">
        <v>228</v>
      </c>
      <c r="B62" s="555" t="s">
        <v>229</v>
      </c>
      <c r="C62" s="556"/>
      <c r="D62" s="556"/>
      <c r="E62" s="556"/>
      <c r="F62" s="557"/>
      <c r="G62" s="107">
        <v>2</v>
      </c>
      <c r="H62" s="127">
        <f>G62*C42</f>
        <v>697</v>
      </c>
      <c r="I62" s="81"/>
      <c r="J62" s="61"/>
      <c r="K62" s="61"/>
      <c r="L62" s="128"/>
    </row>
    <row r="63" spans="1:12" ht="18.75" customHeight="1">
      <c r="A63" s="129" t="s">
        <v>230</v>
      </c>
      <c r="B63" s="558" t="s">
        <v>231</v>
      </c>
      <c r="C63" s="559"/>
      <c r="D63" s="559"/>
      <c r="E63" s="559"/>
      <c r="F63" s="560"/>
      <c r="G63" s="98"/>
      <c r="H63" s="98">
        <f>SUM(H64:H66)</f>
        <v>0</v>
      </c>
      <c r="I63" s="81"/>
      <c r="J63" s="61"/>
      <c r="K63" s="61"/>
      <c r="L63" s="128"/>
    </row>
    <row r="64" spans="1:11" ht="32.25" customHeight="1">
      <c r="A64" s="130"/>
      <c r="B64" s="561" t="s">
        <v>247</v>
      </c>
      <c r="C64" s="562"/>
      <c r="D64" s="562"/>
      <c r="E64" s="562"/>
      <c r="F64" s="563"/>
      <c r="G64" s="132"/>
      <c r="H64" s="133"/>
      <c r="I64" s="81"/>
      <c r="J64" s="61"/>
      <c r="K64" s="61"/>
    </row>
    <row r="65" spans="1:11" ht="18.75">
      <c r="A65" s="130"/>
      <c r="B65" s="564" t="s">
        <v>240</v>
      </c>
      <c r="C65" s="565"/>
      <c r="D65" s="565"/>
      <c r="E65" s="565"/>
      <c r="F65" s="566"/>
      <c r="G65" s="134"/>
      <c r="H65" s="135"/>
      <c r="I65" s="81"/>
      <c r="J65" s="61"/>
      <c r="K65" s="61"/>
    </row>
    <row r="66" spans="1:11" ht="18.75" customHeight="1">
      <c r="A66" s="130"/>
      <c r="B66" s="564" t="s">
        <v>240</v>
      </c>
      <c r="C66" s="565"/>
      <c r="D66" s="565"/>
      <c r="E66" s="565"/>
      <c r="F66" s="566"/>
      <c r="G66" s="127"/>
      <c r="H66" s="136"/>
      <c r="I66" s="81"/>
      <c r="J66" s="61"/>
      <c r="K66" s="61"/>
    </row>
    <row r="67" spans="1:11" ht="18.75">
      <c r="A67" s="130"/>
      <c r="B67" s="137"/>
      <c r="C67" s="138"/>
      <c r="D67" s="138"/>
      <c r="E67" s="138"/>
      <c r="F67" s="138"/>
      <c r="G67" s="103"/>
      <c r="H67" s="103"/>
      <c r="I67" s="81"/>
      <c r="J67" s="61"/>
      <c r="K67" s="61"/>
    </row>
    <row r="68" spans="1:11" ht="18.75">
      <c r="A68" s="130"/>
      <c r="B68" s="137"/>
      <c r="C68" s="138"/>
      <c r="D68" s="138"/>
      <c r="E68" s="138"/>
      <c r="F68" s="138"/>
      <c r="G68" s="139"/>
      <c r="H68" s="81"/>
      <c r="I68" s="81"/>
      <c r="J68" s="61"/>
      <c r="K68" s="61"/>
    </row>
    <row r="69" spans="1:11" ht="18.75">
      <c r="A69" s="130"/>
      <c r="K69" s="61"/>
    </row>
    <row r="70" spans="1:12" ht="18.75">
      <c r="A70" s="130"/>
      <c r="K70" s="61"/>
      <c r="L70" s="62">
        <v>4513</v>
      </c>
    </row>
    <row r="71" spans="1:15" s="72" customFormat="1" ht="18.75">
      <c r="A71" s="130"/>
      <c r="K71" s="69"/>
      <c r="L71" s="142" t="s">
        <v>236</v>
      </c>
      <c r="M71" s="142" t="s">
        <v>237</v>
      </c>
      <c r="N71" s="142"/>
      <c r="O71" s="142"/>
    </row>
    <row r="72" spans="1:15" s="72" customFormat="1" ht="18.75">
      <c r="A72" s="130"/>
      <c r="K72" s="69"/>
      <c r="L72" s="143">
        <f>G78</f>
        <v>-12638.526000000016</v>
      </c>
      <c r="M72" s="143">
        <f>I78</f>
        <v>0</v>
      </c>
      <c r="N72" s="143"/>
      <c r="O72" s="143"/>
    </row>
    <row r="73" spans="1:11" ht="18.75">
      <c r="A73" s="82"/>
      <c r="B73" s="546"/>
      <c r="C73" s="547"/>
      <c r="D73" s="547"/>
      <c r="E73" s="547"/>
      <c r="F73" s="547"/>
      <c r="G73" s="145"/>
      <c r="H73" s="130"/>
      <c r="I73" s="81"/>
      <c r="J73" s="61"/>
      <c r="K73" s="61"/>
    </row>
    <row r="74" spans="1:11" ht="18.75">
      <c r="A74" s="81"/>
      <c r="B74" s="81"/>
      <c r="C74" s="81"/>
      <c r="D74" s="81"/>
      <c r="E74" s="81"/>
      <c r="F74" s="81"/>
      <c r="G74" s="84"/>
      <c r="H74" s="103"/>
      <c r="I74" s="81"/>
      <c r="J74" s="61"/>
      <c r="K74" s="61"/>
    </row>
    <row r="75" spans="1:18" ht="18.75">
      <c r="A75" s="81"/>
      <c r="B75" s="140"/>
      <c r="C75" s="141"/>
      <c r="D75" s="141"/>
      <c r="E75" s="141"/>
      <c r="F75" s="141"/>
      <c r="G75" s="567" t="s">
        <v>46</v>
      </c>
      <c r="H75" s="552"/>
      <c r="I75" s="551" t="s">
        <v>216</v>
      </c>
      <c r="J75" s="552"/>
      <c r="K75" s="61"/>
      <c r="M75" s="596"/>
      <c r="N75" s="596"/>
      <c r="O75" s="596"/>
      <c r="P75" s="597"/>
      <c r="Q75" s="597"/>
      <c r="R75" s="597"/>
    </row>
    <row r="76" spans="1:18" ht="18.75">
      <c r="A76" s="81"/>
      <c r="B76" s="140"/>
      <c r="C76" s="141"/>
      <c r="D76" s="141"/>
      <c r="E76" s="141"/>
      <c r="F76" s="141"/>
      <c r="G76" s="553" t="s">
        <v>43</v>
      </c>
      <c r="H76" s="554"/>
      <c r="I76" s="553" t="s">
        <v>43</v>
      </c>
      <c r="J76" s="554"/>
      <c r="K76" s="61"/>
      <c r="L76" s="172" t="s">
        <v>283</v>
      </c>
      <c r="M76" s="188"/>
      <c r="N76" s="188"/>
      <c r="O76" s="188"/>
      <c r="P76" s="189"/>
      <c r="Q76" s="188"/>
      <c r="R76" s="190"/>
    </row>
    <row r="77" spans="1:18" ht="18.75">
      <c r="A77" s="81"/>
      <c r="B77" s="598" t="s">
        <v>284</v>
      </c>
      <c r="C77" s="599"/>
      <c r="D77" s="599"/>
      <c r="E77" s="599"/>
      <c r="F77" s="600"/>
      <c r="G77" s="543">
        <f>'09 15 г'!G78:H78</f>
        <v>-13808.466000000015</v>
      </c>
      <c r="H77" s="544"/>
      <c r="I77" s="543">
        <f>'09 15 г'!I78:J78</f>
        <v>0</v>
      </c>
      <c r="J77" s="544"/>
      <c r="K77" s="61"/>
      <c r="L77" s="128">
        <f>G85+H47-I47-I85</f>
        <v>620.3300000000008</v>
      </c>
      <c r="M77" s="191"/>
      <c r="N77" s="191"/>
      <c r="O77" s="191"/>
      <c r="P77" s="192"/>
      <c r="Q77" s="192"/>
      <c r="R77" s="192"/>
    </row>
    <row r="78" spans="1:18" ht="18.75">
      <c r="A78" s="81"/>
      <c r="B78" s="598" t="s">
        <v>285</v>
      </c>
      <c r="C78" s="599"/>
      <c r="D78" s="599"/>
      <c r="E78" s="599"/>
      <c r="F78" s="600"/>
      <c r="G78" s="543">
        <f>G77+K53+I47-H57</f>
        <v>-12638.526000000016</v>
      </c>
      <c r="H78" s="603"/>
      <c r="I78" s="545">
        <f>I77+I53+D54-K53</f>
        <v>0</v>
      </c>
      <c r="J78" s="603"/>
      <c r="K78" s="61"/>
      <c r="M78" s="191"/>
      <c r="N78" s="191"/>
      <c r="O78" s="191"/>
      <c r="P78" s="192"/>
      <c r="Q78" s="192"/>
      <c r="R78" s="192"/>
    </row>
    <row r="79" spans="1:18" ht="18.75">
      <c r="A79" s="81"/>
      <c r="B79" s="61"/>
      <c r="C79" s="61"/>
      <c r="D79" s="61"/>
      <c r="E79" s="61"/>
      <c r="F79" s="61"/>
      <c r="G79" s="81"/>
      <c r="H79" s="81"/>
      <c r="I79" s="81"/>
      <c r="J79" s="61"/>
      <c r="K79" s="61"/>
      <c r="M79" s="191"/>
      <c r="N79" s="191"/>
      <c r="O79" s="191"/>
      <c r="P79" s="192"/>
      <c r="Q79" s="192"/>
      <c r="R79" s="192"/>
    </row>
    <row r="80" spans="1:18" ht="18" customHeight="1">
      <c r="A80" s="61"/>
      <c r="B80" s="61"/>
      <c r="C80" s="61"/>
      <c r="D80" s="61"/>
      <c r="E80" s="61"/>
      <c r="F80" s="61"/>
      <c r="G80" s="553" t="s">
        <v>278</v>
      </c>
      <c r="H80" s="554"/>
      <c r="I80" s="553" t="s">
        <v>279</v>
      </c>
      <c r="J80" s="554"/>
      <c r="K80" s="61"/>
      <c r="L80" s="128"/>
      <c r="M80" s="191"/>
      <c r="N80" s="191"/>
      <c r="O80" s="191"/>
      <c r="P80" s="192"/>
      <c r="Q80" s="192"/>
      <c r="R80" s="192"/>
    </row>
    <row r="81" spans="1:18" ht="18.75" hidden="1">
      <c r="A81" s="81"/>
      <c r="B81" s="61"/>
      <c r="C81" s="61"/>
      <c r="D81" s="61"/>
      <c r="E81" s="61"/>
      <c r="F81" s="61"/>
      <c r="G81" s="81"/>
      <c r="H81" s="81"/>
      <c r="I81" s="81"/>
      <c r="J81" s="61"/>
      <c r="K81" s="61"/>
      <c r="M81" s="186" t="s">
        <v>183</v>
      </c>
      <c r="N81" s="186"/>
      <c r="O81" s="186"/>
      <c r="P81" s="187">
        <v>407.15</v>
      </c>
      <c r="Q81" s="187">
        <v>391.95</v>
      </c>
      <c r="R81" s="187">
        <v>535.55</v>
      </c>
    </row>
    <row r="82" spans="1:18" ht="18.75" hidden="1">
      <c r="A82" s="81"/>
      <c r="B82" s="61"/>
      <c r="C82" s="61"/>
      <c r="D82" s="61"/>
      <c r="E82" s="61"/>
      <c r="F82" s="61"/>
      <c r="G82" s="81"/>
      <c r="H82" s="81"/>
      <c r="I82" s="81"/>
      <c r="J82" s="61"/>
      <c r="K82" s="61"/>
      <c r="M82" s="151" t="s">
        <v>186</v>
      </c>
      <c r="N82" s="151"/>
      <c r="O82" s="151"/>
      <c r="P82" s="152">
        <v>535.55</v>
      </c>
      <c r="Q82" s="152">
        <v>391.95</v>
      </c>
      <c r="R82" s="152">
        <v>663.91</v>
      </c>
    </row>
    <row r="83" spans="1:18" ht="18.75" hidden="1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M83" s="153" t="s">
        <v>189</v>
      </c>
      <c r="N83" s="153"/>
      <c r="O83" s="153"/>
      <c r="P83" s="152">
        <f>R82</f>
        <v>663.91</v>
      </c>
      <c r="Q83" s="154">
        <v>391.95</v>
      </c>
      <c r="R83" s="152" t="e">
        <f>P83+Q83-#REF!</f>
        <v>#REF!</v>
      </c>
    </row>
    <row r="84" spans="1:11" ht="18.75" hidden="1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</row>
    <row r="85" spans="1:11" ht="18.75">
      <c r="A85" s="61"/>
      <c r="B85" s="540" t="s">
        <v>282</v>
      </c>
      <c r="C85" s="541"/>
      <c r="D85" s="541"/>
      <c r="E85" s="541"/>
      <c r="F85" s="542"/>
      <c r="G85" s="543">
        <f>M47</f>
        <v>7054.180000000001</v>
      </c>
      <c r="H85" s="544"/>
      <c r="I85" s="545">
        <f>N47</f>
        <v>7717.349999999999</v>
      </c>
      <c r="J85" s="544"/>
      <c r="K85" s="61"/>
    </row>
    <row r="86" spans="1:11" ht="18.75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</row>
    <row r="87" spans="1:11" ht="18.75">
      <c r="A87" s="371" t="s">
        <v>295</v>
      </c>
      <c r="B87" s="61"/>
      <c r="C87" s="61"/>
      <c r="D87" s="61"/>
      <c r="E87" s="61"/>
      <c r="F87" s="61"/>
      <c r="G87" s="61"/>
      <c r="H87" s="61" t="s">
        <v>54</v>
      </c>
      <c r="I87" s="61"/>
      <c r="J87" s="61"/>
      <c r="K87" s="61"/>
    </row>
    <row r="88" spans="1:8" s="61" customFormat="1" ht="18.75">
      <c r="A88" s="371" t="s">
        <v>294</v>
      </c>
      <c r="H88" s="61" t="s">
        <v>55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35">
    <mergeCell ref="C14:D15"/>
    <mergeCell ref="A35:K36"/>
    <mergeCell ref="B47:F47"/>
    <mergeCell ref="B48:F48"/>
    <mergeCell ref="B49:F49"/>
    <mergeCell ref="B50:F50"/>
    <mergeCell ref="B51:C51"/>
    <mergeCell ref="B53:F53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I78:J78"/>
    <mergeCell ref="B73:F73"/>
    <mergeCell ref="G75:H75"/>
    <mergeCell ref="I75:J75"/>
    <mergeCell ref="M75:R75"/>
    <mergeCell ref="G76:H76"/>
    <mergeCell ref="I76:J76"/>
    <mergeCell ref="G80:H80"/>
    <mergeCell ref="I80:J80"/>
    <mergeCell ref="B85:F85"/>
    <mergeCell ref="G85:H85"/>
    <mergeCell ref="I85:J85"/>
    <mergeCell ref="B77:F77"/>
    <mergeCell ref="G77:H77"/>
    <mergeCell ref="I77:J77"/>
    <mergeCell ref="B78:F78"/>
    <mergeCell ref="G78:H78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71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E53BE9"/>
  </sheetPr>
  <dimension ref="A1:Y88"/>
  <sheetViews>
    <sheetView view="pageBreakPreview" zoomScale="80" zoomScaleSheetLayoutView="80" zoomScalePageLayoutView="0" workbookViewId="0" topLeftCell="A54">
      <selection activeCell="J68" sqref="J68"/>
    </sheetView>
  </sheetViews>
  <sheetFormatPr defaultColWidth="9.140625" defaultRowHeight="15" outlineLevelCol="1"/>
  <cols>
    <col min="1" max="1" width="9.00390625" style="155" customWidth="1"/>
    <col min="2" max="2" width="12.140625" style="62" customWidth="1"/>
    <col min="3" max="3" width="11.140625" style="62" customWidth="1"/>
    <col min="4" max="4" width="12.8515625" style="62" customWidth="1"/>
    <col min="5" max="5" width="10.28125" style="62" customWidth="1"/>
    <col min="6" max="6" width="6.28125" style="62" customWidth="1"/>
    <col min="7" max="8" width="13.28125" style="62" customWidth="1"/>
    <col min="9" max="9" width="12.57421875" style="62" customWidth="1"/>
    <col min="10" max="10" width="14.00390625" style="62" customWidth="1"/>
    <col min="11" max="11" width="18.421875" style="62" customWidth="1"/>
    <col min="12" max="12" width="13.421875" style="62" hidden="1" customWidth="1" outlineLevel="1"/>
    <col min="13" max="15" width="9.7109375" style="62" hidden="1" customWidth="1" outlineLevel="1"/>
    <col min="16" max="16" width="10.00390625" style="62" hidden="1" customWidth="1" outlineLevel="1"/>
    <col min="17" max="17" width="10.57421875" style="62" hidden="1" customWidth="1" outlineLevel="1"/>
    <col min="18" max="18" width="10.00390625" style="62" hidden="1" customWidth="1" outlineLevel="1"/>
    <col min="19" max="19" width="12.140625" style="62" hidden="1" customWidth="1" outlineLevel="1"/>
    <col min="20" max="20" width="9.140625" style="62" customWidth="1" collapsed="1"/>
    <col min="21" max="21" width="11.00390625" style="62" bestFit="1" customWidth="1"/>
    <col min="22" max="22" width="11.28125" style="62" bestFit="1" customWidth="1"/>
    <col min="23" max="23" width="10.00390625" style="62" bestFit="1" customWidth="1"/>
    <col min="24" max="24" width="11.00390625" style="62" bestFit="1" customWidth="1"/>
    <col min="25" max="27" width="9.140625" style="62" customWidth="1"/>
    <col min="28" max="28" width="12.8515625" style="62" customWidth="1"/>
    <col min="29" max="29" width="10.7109375" style="62" customWidth="1"/>
    <col min="30" max="16384" width="9.140625" style="62" customWidth="1"/>
  </cols>
  <sheetData>
    <row r="1" spans="1:11" ht="12.75" customHeight="1" hidden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8.75" hidden="1">
      <c r="A2" s="61"/>
      <c r="B2" s="63" t="s">
        <v>56</v>
      </c>
      <c r="C2" s="63"/>
      <c r="D2" s="63" t="s">
        <v>187</v>
      </c>
      <c r="E2" s="63"/>
      <c r="F2" s="63" t="s">
        <v>0</v>
      </c>
      <c r="G2" s="63"/>
      <c r="H2" s="63"/>
      <c r="I2" s="61"/>
      <c r="J2" s="61"/>
      <c r="K2" s="61"/>
    </row>
    <row r="3" spans="1:11" ht="18.75" hidden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.5" customHeight="1" hidden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18.75" hidden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8.75" hidden="1">
      <c r="A6" s="61"/>
      <c r="B6" s="64"/>
      <c r="C6" s="65" t="s">
        <v>1</v>
      </c>
      <c r="D6" s="65" t="s">
        <v>2</v>
      </c>
      <c r="E6" s="65"/>
      <c r="F6" s="65" t="s">
        <v>3</v>
      </c>
      <c r="G6" s="65" t="s">
        <v>4</v>
      </c>
      <c r="H6" s="65" t="s">
        <v>5</v>
      </c>
      <c r="I6" s="65" t="s">
        <v>6</v>
      </c>
      <c r="J6" s="65"/>
      <c r="K6" s="66"/>
    </row>
    <row r="7" spans="1:11" ht="18.75" hidden="1">
      <c r="A7" s="61"/>
      <c r="B7" s="64"/>
      <c r="C7" s="65" t="s">
        <v>7</v>
      </c>
      <c r="D7" s="65"/>
      <c r="E7" s="65"/>
      <c r="F7" s="65"/>
      <c r="G7" s="65" t="s">
        <v>8</v>
      </c>
      <c r="H7" s="65" t="s">
        <v>9</v>
      </c>
      <c r="I7" s="65" t="s">
        <v>10</v>
      </c>
      <c r="J7" s="65"/>
      <c r="K7" s="66"/>
    </row>
    <row r="8" spans="1:11" ht="18.75" hidden="1">
      <c r="A8" s="61"/>
      <c r="B8" s="64" t="s">
        <v>96</v>
      </c>
      <c r="C8" s="67">
        <v>48.28</v>
      </c>
      <c r="D8" s="67">
        <v>0</v>
      </c>
      <c r="E8" s="67"/>
      <c r="F8" s="68"/>
      <c r="G8" s="64"/>
      <c r="H8" s="67">
        <v>0</v>
      </c>
      <c r="I8" s="68">
        <v>48.28</v>
      </c>
      <c r="J8" s="64"/>
      <c r="K8" s="69"/>
    </row>
    <row r="9" spans="1:11" ht="18.75" hidden="1">
      <c r="A9" s="61"/>
      <c r="B9" s="64" t="s">
        <v>12</v>
      </c>
      <c r="C9" s="67">
        <v>4790.06</v>
      </c>
      <c r="D9" s="67">
        <v>3707.55</v>
      </c>
      <c r="E9" s="67"/>
      <c r="F9" s="68">
        <v>2795.32</v>
      </c>
      <c r="G9" s="64"/>
      <c r="H9" s="67">
        <v>2795.32</v>
      </c>
      <c r="I9" s="68">
        <v>5702.29</v>
      </c>
      <c r="J9" s="64"/>
      <c r="K9" s="69"/>
    </row>
    <row r="10" spans="1:11" ht="18.75" hidden="1">
      <c r="A10" s="61"/>
      <c r="B10" s="64" t="s">
        <v>13</v>
      </c>
      <c r="C10" s="64"/>
      <c r="D10" s="67">
        <f>SUM(D8:D9)</f>
        <v>3707.55</v>
      </c>
      <c r="E10" s="67"/>
      <c r="F10" s="64"/>
      <c r="G10" s="64"/>
      <c r="H10" s="67">
        <f>SUM(H8:H9)</f>
        <v>2795.32</v>
      </c>
      <c r="I10" s="64"/>
      <c r="J10" s="64"/>
      <c r="K10" s="69"/>
    </row>
    <row r="11" spans="1:11" ht="18.75" hidden="1">
      <c r="A11" s="61"/>
      <c r="B11" s="61" t="s">
        <v>14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ht="7.5" customHeight="1" hidden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8.25" customHeight="1" hidden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</row>
    <row r="14" spans="1:18" ht="18.75" hidden="1">
      <c r="A14" s="61"/>
      <c r="B14" s="70" t="s">
        <v>162</v>
      </c>
      <c r="C14" s="583" t="s">
        <v>180</v>
      </c>
      <c r="D14" s="584"/>
      <c r="E14" s="445"/>
      <c r="F14" s="65"/>
      <c r="G14" s="65"/>
      <c r="H14" s="65"/>
      <c r="I14" s="65" t="s">
        <v>16</v>
      </c>
      <c r="J14" s="69"/>
      <c r="K14" s="69"/>
      <c r="L14" s="72"/>
      <c r="M14" s="72"/>
      <c r="N14" s="72"/>
      <c r="O14" s="72"/>
      <c r="P14" s="72"/>
      <c r="Q14" s="72"/>
      <c r="R14" s="72"/>
    </row>
    <row r="15" spans="1:18" ht="14.25" customHeight="1" hidden="1">
      <c r="A15" s="61"/>
      <c r="B15" s="73"/>
      <c r="C15" s="585"/>
      <c r="D15" s="586"/>
      <c r="E15" s="446"/>
      <c r="F15" s="65"/>
      <c r="G15" s="65"/>
      <c r="H15" s="65" t="s">
        <v>181</v>
      </c>
      <c r="I15" s="65"/>
      <c r="J15" s="69"/>
      <c r="K15" s="69"/>
      <c r="L15" s="72"/>
      <c r="M15" s="72"/>
      <c r="N15" s="72"/>
      <c r="O15" s="72"/>
      <c r="P15" s="72"/>
      <c r="Q15" s="72"/>
      <c r="R15" s="72"/>
    </row>
    <row r="16" spans="1:18" ht="3.75" customHeight="1" hidden="1">
      <c r="A16" s="61"/>
      <c r="B16" s="75"/>
      <c r="C16" s="64"/>
      <c r="D16" s="64"/>
      <c r="E16" s="64"/>
      <c r="F16" s="64"/>
      <c r="G16" s="64"/>
      <c r="H16" s="64"/>
      <c r="I16" s="64"/>
      <c r="J16" s="69"/>
      <c r="K16" s="69"/>
      <c r="L16" s="72"/>
      <c r="M16" s="72"/>
      <c r="N16" s="72"/>
      <c r="O16" s="72"/>
      <c r="P16" s="72"/>
      <c r="Q16" s="72"/>
      <c r="R16" s="72"/>
    </row>
    <row r="17" spans="1:18" ht="13.5" customHeight="1" hidden="1">
      <c r="A17" s="61"/>
      <c r="B17" s="64"/>
      <c r="C17" s="64"/>
      <c r="D17" s="64"/>
      <c r="E17" s="64"/>
      <c r="F17" s="64"/>
      <c r="G17" s="64"/>
      <c r="H17" s="64"/>
      <c r="I17" s="64"/>
      <c r="J17" s="69"/>
      <c r="K17" s="69"/>
      <c r="L17" s="72"/>
      <c r="M17" s="72"/>
      <c r="N17" s="72"/>
      <c r="O17" s="72"/>
      <c r="P17" s="72"/>
      <c r="Q17" s="72"/>
      <c r="R17" s="72"/>
    </row>
    <row r="18" spans="1:18" ht="0.75" customHeight="1" hidden="1">
      <c r="A18" s="61"/>
      <c r="B18" s="64"/>
      <c r="C18" s="64"/>
      <c r="D18" s="64"/>
      <c r="E18" s="64"/>
      <c r="F18" s="64"/>
      <c r="G18" s="64"/>
      <c r="H18" s="64"/>
      <c r="I18" s="64"/>
      <c r="J18" s="69"/>
      <c r="K18" s="69"/>
      <c r="L18" s="72"/>
      <c r="M18" s="72"/>
      <c r="N18" s="72"/>
      <c r="O18" s="72"/>
      <c r="P18" s="72"/>
      <c r="Q18" s="72"/>
      <c r="R18" s="72"/>
    </row>
    <row r="19" spans="1:18" ht="14.25" customHeight="1" hidden="1" thickBot="1">
      <c r="A19" s="61"/>
      <c r="B19" s="64"/>
      <c r="C19" s="64"/>
      <c r="D19" s="64"/>
      <c r="E19" s="64"/>
      <c r="F19" s="64"/>
      <c r="G19" s="64"/>
      <c r="H19" s="64"/>
      <c r="I19" s="64"/>
      <c r="J19" s="69"/>
      <c r="K19" s="69"/>
      <c r="L19" s="72"/>
      <c r="M19" s="72"/>
      <c r="N19" s="72"/>
      <c r="O19" s="72"/>
      <c r="P19" s="72"/>
      <c r="Q19" s="72"/>
      <c r="R19" s="72"/>
    </row>
    <row r="20" spans="1:18" ht="0.75" customHeight="1" hidden="1">
      <c r="A20" s="61"/>
      <c r="B20" s="64"/>
      <c r="C20" s="64"/>
      <c r="D20" s="64"/>
      <c r="E20" s="64"/>
      <c r="F20" s="64"/>
      <c r="G20" s="64"/>
      <c r="H20" s="64"/>
      <c r="I20" s="64"/>
      <c r="J20" s="69"/>
      <c r="K20" s="69"/>
      <c r="L20" s="72"/>
      <c r="M20" s="72"/>
      <c r="N20" s="72"/>
      <c r="O20" s="72"/>
      <c r="P20" s="72"/>
      <c r="Q20" s="72"/>
      <c r="R20" s="72"/>
    </row>
    <row r="21" spans="1:18" ht="19.5" hidden="1" thickBot="1">
      <c r="A21" s="61"/>
      <c r="B21" s="64"/>
      <c r="C21" s="64"/>
      <c r="D21" s="64"/>
      <c r="E21" s="64"/>
      <c r="F21" s="64"/>
      <c r="G21" s="76" t="s">
        <v>130</v>
      </c>
      <c r="H21" s="77" t="s">
        <v>131</v>
      </c>
      <c r="I21" s="64"/>
      <c r="J21" s="69"/>
      <c r="K21" s="69"/>
      <c r="L21" s="72"/>
      <c r="M21" s="72"/>
      <c r="N21" s="72"/>
      <c r="O21" s="72"/>
      <c r="P21" s="72"/>
      <c r="Q21" s="72"/>
      <c r="R21" s="72"/>
    </row>
    <row r="22" spans="1:18" ht="18.75" hidden="1">
      <c r="A22" s="61"/>
      <c r="B22" s="78" t="s">
        <v>121</v>
      </c>
      <c r="C22" s="78"/>
      <c r="D22" s="78"/>
      <c r="E22" s="78"/>
      <c r="F22" s="67"/>
      <c r="G22" s="64">
        <v>347.8</v>
      </c>
      <c r="H22" s="64">
        <v>7.55</v>
      </c>
      <c r="I22" s="68">
        <f>G22*H22</f>
        <v>2625.89</v>
      </c>
      <c r="J22" s="69"/>
      <c r="K22" s="69"/>
      <c r="L22" s="72"/>
      <c r="M22" s="72"/>
      <c r="N22" s="72"/>
      <c r="O22" s="72"/>
      <c r="P22" s="72"/>
      <c r="Q22" s="72"/>
      <c r="R22" s="72"/>
    </row>
    <row r="23" spans="1:18" ht="18.75" hidden="1">
      <c r="A23" s="61"/>
      <c r="B23" s="78" t="s">
        <v>122</v>
      </c>
      <c r="C23" s="78"/>
      <c r="D23" s="78"/>
      <c r="E23" s="78"/>
      <c r="F23" s="64"/>
      <c r="G23" s="64"/>
      <c r="H23" s="64"/>
      <c r="I23" s="64"/>
      <c r="J23" s="69"/>
      <c r="K23" s="69"/>
      <c r="L23" s="72"/>
      <c r="M23" s="72"/>
      <c r="N23" s="72"/>
      <c r="O23" s="72"/>
      <c r="P23" s="72"/>
      <c r="Q23" s="72"/>
      <c r="R23" s="72"/>
    </row>
    <row r="24" spans="1:18" ht="2.25" customHeight="1" hidden="1">
      <c r="A24" s="61"/>
      <c r="B24" s="78" t="s">
        <v>123</v>
      </c>
      <c r="C24" s="78" t="s">
        <v>124</v>
      </c>
      <c r="D24" s="78"/>
      <c r="E24" s="78"/>
      <c r="F24" s="64"/>
      <c r="G24" s="64"/>
      <c r="H24" s="64"/>
      <c r="I24" s="64"/>
      <c r="J24" s="69"/>
      <c r="K24" s="69"/>
      <c r="L24" s="72"/>
      <c r="M24" s="72"/>
      <c r="N24" s="72"/>
      <c r="O24" s="72"/>
      <c r="P24" s="72"/>
      <c r="Q24" s="72"/>
      <c r="R24" s="72"/>
    </row>
    <row r="25" spans="1:18" ht="14.25" customHeight="1" hidden="1">
      <c r="A25" s="61"/>
      <c r="B25" s="78" t="s">
        <v>125</v>
      </c>
      <c r="C25" s="78"/>
      <c r="D25" s="78"/>
      <c r="E25" s="78"/>
      <c r="F25" s="64"/>
      <c r="G25" s="64"/>
      <c r="H25" s="64"/>
      <c r="I25" s="64"/>
      <c r="J25" s="69"/>
      <c r="K25" s="69"/>
      <c r="L25" s="72"/>
      <c r="M25" s="72"/>
      <c r="N25" s="72"/>
      <c r="O25" s="72"/>
      <c r="P25" s="72"/>
      <c r="Q25" s="72"/>
      <c r="R25" s="72"/>
    </row>
    <row r="26" spans="1:18" ht="18.75" hidden="1">
      <c r="A26" s="61"/>
      <c r="B26" s="64"/>
      <c r="C26" s="64"/>
      <c r="D26" s="64"/>
      <c r="E26" s="64"/>
      <c r="F26" s="64"/>
      <c r="G26" s="64"/>
      <c r="H26" s="64"/>
      <c r="I26" s="64"/>
      <c r="J26" s="69"/>
      <c r="K26" s="69"/>
      <c r="L26" s="72"/>
      <c r="M26" s="72"/>
      <c r="N26" s="72"/>
      <c r="O26" s="72"/>
      <c r="P26" s="72"/>
      <c r="Q26" s="72"/>
      <c r="R26" s="72"/>
    </row>
    <row r="27" spans="1:18" ht="0.75" customHeight="1" hidden="1">
      <c r="A27" s="61"/>
      <c r="B27" s="64"/>
      <c r="C27" s="64"/>
      <c r="D27" s="64"/>
      <c r="E27" s="64"/>
      <c r="F27" s="64"/>
      <c r="G27" s="64"/>
      <c r="H27" s="64"/>
      <c r="I27" s="64"/>
      <c r="J27" s="69"/>
      <c r="K27" s="69"/>
      <c r="L27" s="72"/>
      <c r="M27" s="72"/>
      <c r="N27" s="72"/>
      <c r="O27" s="72"/>
      <c r="P27" s="72"/>
      <c r="Q27" s="72"/>
      <c r="R27" s="72"/>
    </row>
    <row r="28" spans="1:18" ht="3.75" customHeight="1" hidden="1">
      <c r="A28" s="61"/>
      <c r="B28" s="64"/>
      <c r="C28" s="64"/>
      <c r="D28" s="64"/>
      <c r="E28" s="64"/>
      <c r="F28" s="64"/>
      <c r="G28" s="64"/>
      <c r="H28" s="64"/>
      <c r="I28" s="64"/>
      <c r="J28" s="69"/>
      <c r="K28" s="69"/>
      <c r="L28" s="72"/>
      <c r="M28" s="72"/>
      <c r="N28" s="72"/>
      <c r="O28" s="72"/>
      <c r="P28" s="72"/>
      <c r="Q28" s="72"/>
      <c r="R28" s="72"/>
    </row>
    <row r="29" spans="1:18" ht="18.75" hidden="1">
      <c r="A29" s="61"/>
      <c r="B29" s="64"/>
      <c r="C29" s="64"/>
      <c r="D29" s="64"/>
      <c r="E29" s="64"/>
      <c r="F29" s="64"/>
      <c r="G29" s="64"/>
      <c r="H29" s="64"/>
      <c r="I29" s="64"/>
      <c r="J29" s="69"/>
      <c r="K29" s="69"/>
      <c r="L29" s="72"/>
      <c r="M29" s="72"/>
      <c r="N29" s="72"/>
      <c r="O29" s="72"/>
      <c r="P29" s="72"/>
      <c r="Q29" s="72"/>
      <c r="R29" s="72"/>
    </row>
    <row r="30" spans="1:18" ht="0.75" customHeight="1" hidden="1">
      <c r="A30" s="61"/>
      <c r="B30" s="64"/>
      <c r="C30" s="64"/>
      <c r="D30" s="64"/>
      <c r="E30" s="64"/>
      <c r="F30" s="64"/>
      <c r="G30" s="64"/>
      <c r="H30" s="64"/>
      <c r="I30" s="64"/>
      <c r="J30" s="69"/>
      <c r="K30" s="69"/>
      <c r="L30" s="72"/>
      <c r="M30" s="72"/>
      <c r="N30" s="72"/>
      <c r="O30" s="72"/>
      <c r="P30" s="72"/>
      <c r="Q30" s="72"/>
      <c r="R30" s="72"/>
    </row>
    <row r="31" spans="1:18" ht="18.75" hidden="1">
      <c r="A31" s="61"/>
      <c r="B31" s="64"/>
      <c r="C31" s="64"/>
      <c r="D31" s="64"/>
      <c r="E31" s="64"/>
      <c r="F31" s="64"/>
      <c r="G31" s="64"/>
      <c r="H31" s="64"/>
      <c r="I31" s="64"/>
      <c r="J31" s="69"/>
      <c r="K31" s="69"/>
      <c r="L31" s="72"/>
      <c r="M31" s="72"/>
      <c r="N31" s="72"/>
      <c r="O31" s="72"/>
      <c r="P31" s="72"/>
      <c r="Q31" s="72"/>
      <c r="R31" s="72"/>
    </row>
    <row r="32" spans="1:18" ht="18.75" hidden="1">
      <c r="A32" s="61"/>
      <c r="B32" s="64"/>
      <c r="C32" s="64"/>
      <c r="D32" s="64"/>
      <c r="E32" s="64"/>
      <c r="F32" s="64"/>
      <c r="G32" s="64"/>
      <c r="H32" s="64"/>
      <c r="I32" s="64"/>
      <c r="J32" s="69"/>
      <c r="K32" s="69"/>
      <c r="L32" s="72"/>
      <c r="M32" s="72"/>
      <c r="N32" s="72"/>
      <c r="O32" s="72"/>
      <c r="P32" s="72"/>
      <c r="Q32" s="72"/>
      <c r="R32" s="72"/>
    </row>
    <row r="33" spans="1:18" ht="18.75" hidden="1">
      <c r="A33" s="61"/>
      <c r="B33" s="64"/>
      <c r="C33" s="64"/>
      <c r="D33" s="64"/>
      <c r="E33" s="64"/>
      <c r="F33" s="64"/>
      <c r="G33" s="65"/>
      <c r="H33" s="65"/>
      <c r="I33" s="79"/>
      <c r="J33" s="69"/>
      <c r="K33" s="69"/>
      <c r="L33" s="72"/>
      <c r="M33" s="72"/>
      <c r="N33" s="72"/>
      <c r="O33" s="72"/>
      <c r="P33" s="72"/>
      <c r="Q33" s="72"/>
      <c r="R33" s="72"/>
    </row>
    <row r="34" spans="1:18" ht="18.75" hidden="1">
      <c r="A34" s="61"/>
      <c r="B34" s="64"/>
      <c r="C34" s="64"/>
      <c r="D34" s="64"/>
      <c r="E34" s="64"/>
      <c r="F34" s="64"/>
      <c r="G34" s="64"/>
      <c r="H34" s="64" t="s">
        <v>24</v>
      </c>
      <c r="I34" s="80">
        <f>SUM(I17:I33)</f>
        <v>2625.89</v>
      </c>
      <c r="J34" s="69"/>
      <c r="K34" s="69"/>
      <c r="L34" s="72"/>
      <c r="M34" s="72"/>
      <c r="N34" s="72"/>
      <c r="O34" s="72"/>
      <c r="P34" s="72"/>
      <c r="Q34" s="72"/>
      <c r="R34" s="72"/>
    </row>
    <row r="35" spans="1:11" ht="15">
      <c r="A35" s="587" t="s">
        <v>199</v>
      </c>
      <c r="B35" s="587"/>
      <c r="C35" s="587"/>
      <c r="D35" s="587"/>
      <c r="E35" s="587"/>
      <c r="F35" s="587"/>
      <c r="G35" s="587"/>
      <c r="H35" s="587"/>
      <c r="I35" s="587"/>
      <c r="J35" s="587"/>
      <c r="K35" s="587"/>
    </row>
    <row r="36" spans="1:11" ht="15">
      <c r="A36" s="587"/>
      <c r="B36" s="587"/>
      <c r="C36" s="587"/>
      <c r="D36" s="587"/>
      <c r="E36" s="587"/>
      <c r="F36" s="587"/>
      <c r="G36" s="587"/>
      <c r="H36" s="587"/>
      <c r="I36" s="587"/>
      <c r="J36" s="587"/>
      <c r="K36" s="587"/>
    </row>
    <row r="37" spans="1:11" ht="18.75" hidden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</row>
    <row r="38" spans="1:11" ht="18.75" hidden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</row>
    <row r="39" spans="1:11" ht="18.75">
      <c r="A39" s="81"/>
      <c r="B39" s="82"/>
      <c r="C39" s="82"/>
      <c r="D39" s="82"/>
      <c r="E39" s="82"/>
      <c r="F39" s="82"/>
      <c r="G39" s="82"/>
      <c r="H39" s="81"/>
      <c r="I39" s="81"/>
      <c r="J39" s="61"/>
      <c r="K39" s="61"/>
    </row>
    <row r="40" spans="1:25" ht="18.75">
      <c r="A40" s="81"/>
      <c r="B40" s="83" t="s">
        <v>200</v>
      </c>
      <c r="C40" s="82"/>
      <c r="D40" s="82"/>
      <c r="E40" s="82"/>
      <c r="F40" s="82"/>
      <c r="G40" s="81"/>
      <c r="H40" s="82"/>
      <c r="I40" s="81"/>
      <c r="J40" s="61"/>
      <c r="K40" s="61"/>
      <c r="T40" s="303"/>
      <c r="U40" s="304"/>
      <c r="V40" s="304"/>
      <c r="W40" s="304"/>
      <c r="X40" s="304"/>
      <c r="Y40" s="304"/>
    </row>
    <row r="41" spans="1:25" ht="18.75">
      <c r="A41" s="81"/>
      <c r="B41" s="82" t="s">
        <v>201</v>
      </c>
      <c r="C41" s="81" t="s">
        <v>202</v>
      </c>
      <c r="D41" s="81"/>
      <c r="E41" s="81"/>
      <c r="F41" s="82"/>
      <c r="G41" s="81"/>
      <c r="H41" s="82"/>
      <c r="I41" s="81"/>
      <c r="J41" s="61"/>
      <c r="K41" s="61"/>
      <c r="T41" s="305"/>
      <c r="U41" s="306"/>
      <c r="V41" s="306"/>
      <c r="W41" s="306"/>
      <c r="X41" s="306"/>
      <c r="Y41" s="306"/>
    </row>
    <row r="42" spans="1:25" ht="18.75" customHeight="1">
      <c r="A42" s="81"/>
      <c r="B42" s="82" t="s">
        <v>203</v>
      </c>
      <c r="C42" s="84">
        <v>350.5</v>
      </c>
      <c r="D42" s="81" t="s">
        <v>204</v>
      </c>
      <c r="E42" s="81"/>
      <c r="F42" s="82"/>
      <c r="G42" s="81"/>
      <c r="H42" s="82"/>
      <c r="I42" s="81"/>
      <c r="J42" s="61"/>
      <c r="K42" s="61"/>
      <c r="T42" s="305"/>
      <c r="U42" s="192"/>
      <c r="V42" s="192"/>
      <c r="W42" s="192"/>
      <c r="X42" s="192"/>
      <c r="Y42" s="192"/>
    </row>
    <row r="43" spans="1:25" ht="18" customHeight="1">
      <c r="A43" s="81"/>
      <c r="B43" s="82" t="s">
        <v>205</v>
      </c>
      <c r="C43" s="85" t="s">
        <v>239</v>
      </c>
      <c r="D43" s="81" t="s">
        <v>288</v>
      </c>
      <c r="E43" s="81"/>
      <c r="F43" s="81"/>
      <c r="G43" s="82"/>
      <c r="H43" s="82"/>
      <c r="I43" s="81"/>
      <c r="J43" s="61"/>
      <c r="K43" s="61"/>
      <c r="T43" s="305"/>
      <c r="U43" s="192"/>
      <c r="V43" s="192"/>
      <c r="W43" s="192"/>
      <c r="X43" s="192"/>
      <c r="Y43" s="72"/>
    </row>
    <row r="44" spans="1:25" ht="69.75" customHeight="1">
      <c r="A44" s="81"/>
      <c r="B44" s="82"/>
      <c r="C44" s="85"/>
      <c r="D44" s="81"/>
      <c r="E44" s="81"/>
      <c r="F44" s="81"/>
      <c r="G44" s="82"/>
      <c r="H44" s="82"/>
      <c r="I44" s="81"/>
      <c r="J44" s="61"/>
      <c r="K44" s="61"/>
      <c r="T44" s="305"/>
      <c r="U44" s="192"/>
      <c r="V44" s="307"/>
      <c r="W44" s="307"/>
      <c r="X44" s="192"/>
      <c r="Y44" s="308"/>
    </row>
    <row r="45" spans="1:25" s="92" customFormat="1" ht="63" customHeight="1">
      <c r="A45" s="450"/>
      <c r="B45" s="87"/>
      <c r="C45" s="88"/>
      <c r="D45" s="450"/>
      <c r="E45" s="450"/>
      <c r="F45" s="450"/>
      <c r="G45" s="89" t="s">
        <v>208</v>
      </c>
      <c r="H45" s="90" t="s">
        <v>2</v>
      </c>
      <c r="I45" s="90" t="s">
        <v>3</v>
      </c>
      <c r="J45" s="91" t="s">
        <v>209</v>
      </c>
      <c r="K45" s="91" t="s">
        <v>210</v>
      </c>
      <c r="T45" s="305"/>
      <c r="U45" s="192"/>
      <c r="V45" s="192"/>
      <c r="W45" s="192"/>
      <c r="X45" s="192"/>
      <c r="Y45" s="72"/>
    </row>
    <row r="46" spans="1:25" ht="12" customHeight="1">
      <c r="A46" s="81"/>
      <c r="B46" s="82"/>
      <c r="C46" s="85"/>
      <c r="D46" s="81"/>
      <c r="E46" s="81"/>
      <c r="F46" s="81"/>
      <c r="G46" s="93" t="s">
        <v>43</v>
      </c>
      <c r="H46" s="93" t="s">
        <v>43</v>
      </c>
      <c r="I46" s="93" t="s">
        <v>43</v>
      </c>
      <c r="J46" s="93" t="s">
        <v>43</v>
      </c>
      <c r="K46" s="93" t="s">
        <v>43</v>
      </c>
      <c r="M46" s="347" t="s">
        <v>280</v>
      </c>
      <c r="N46" s="347" t="s">
        <v>281</v>
      </c>
      <c r="O46" s="347" t="s">
        <v>291</v>
      </c>
      <c r="P46" s="348" t="s">
        <v>292</v>
      </c>
      <c r="Q46" s="349" t="s">
        <v>249</v>
      </c>
      <c r="R46" s="349" t="s">
        <v>293</v>
      </c>
      <c r="S46" s="369" t="s">
        <v>290</v>
      </c>
      <c r="T46" s="305"/>
      <c r="U46" s="192"/>
      <c r="V46" s="192"/>
      <c r="W46" s="192"/>
      <c r="X46" s="192"/>
      <c r="Y46" s="72"/>
    </row>
    <row r="47" spans="1:25" ht="33" customHeight="1">
      <c r="A47" s="81"/>
      <c r="B47" s="588" t="s">
        <v>214</v>
      </c>
      <c r="C47" s="588"/>
      <c r="D47" s="588"/>
      <c r="E47" s="588"/>
      <c r="F47" s="588"/>
      <c r="G47" s="97">
        <f>G49+G50</f>
        <v>14.36</v>
      </c>
      <c r="H47" s="98">
        <f>H49+H50</f>
        <v>5033.18</v>
      </c>
      <c r="I47" s="98">
        <f>I49+I50</f>
        <v>4409.32</v>
      </c>
      <c r="J47" s="98">
        <f>J49+J50</f>
        <v>8285.869999999999</v>
      </c>
      <c r="K47" s="98">
        <f>K49+K50</f>
        <v>-3876.5500000000006</v>
      </c>
      <c r="M47" s="361">
        <v>7717.349999999999</v>
      </c>
      <c r="N47" s="361">
        <v>8990.279999999999</v>
      </c>
      <c r="O47" s="257">
        <v>4409.32</v>
      </c>
      <c r="P47" s="257">
        <v>0</v>
      </c>
      <c r="Q47" s="257">
        <v>0</v>
      </c>
      <c r="R47" s="257">
        <v>0</v>
      </c>
      <c r="S47" s="257">
        <v>0</v>
      </c>
      <c r="T47" s="305"/>
      <c r="U47" s="192"/>
      <c r="V47" s="192"/>
      <c r="W47" s="192"/>
      <c r="X47" s="192"/>
      <c r="Y47" s="72"/>
    </row>
    <row r="48" spans="1:25" ht="18" customHeight="1">
      <c r="A48" s="81"/>
      <c r="B48" s="589" t="s">
        <v>215</v>
      </c>
      <c r="C48" s="590"/>
      <c r="D48" s="590"/>
      <c r="E48" s="590"/>
      <c r="F48" s="591"/>
      <c r="G48" s="97"/>
      <c r="H48" s="99"/>
      <c r="I48" s="99"/>
      <c r="J48" s="64"/>
      <c r="K48" s="64"/>
      <c r="T48" s="305"/>
      <c r="U48" s="192"/>
      <c r="V48" s="192"/>
      <c r="W48" s="192"/>
      <c r="X48" s="192"/>
      <c r="Y48" s="72"/>
    </row>
    <row r="49" spans="1:25" ht="18" customHeight="1">
      <c r="A49" s="81"/>
      <c r="B49" s="592" t="s">
        <v>12</v>
      </c>
      <c r="C49" s="592"/>
      <c r="D49" s="592"/>
      <c r="E49" s="592"/>
      <c r="F49" s="592"/>
      <c r="G49" s="97">
        <f>G58</f>
        <v>7.32</v>
      </c>
      <c r="H49" s="99">
        <f>G49*C42</f>
        <v>2565.6600000000003</v>
      </c>
      <c r="I49" s="99">
        <f>H49</f>
        <v>2565.6600000000003</v>
      </c>
      <c r="J49" s="99">
        <f>H58</f>
        <v>2565.66</v>
      </c>
      <c r="K49" s="99">
        <f>I49-J49</f>
        <v>0</v>
      </c>
      <c r="T49" s="305"/>
      <c r="U49" s="192"/>
      <c r="V49" s="192"/>
      <c r="W49" s="192"/>
      <c r="X49" s="192"/>
      <c r="Y49" s="72"/>
    </row>
    <row r="50" spans="1:25" ht="18" customHeight="1">
      <c r="A50" s="81"/>
      <c r="B50" s="606" t="s">
        <v>46</v>
      </c>
      <c r="C50" s="606"/>
      <c r="D50" s="606"/>
      <c r="E50" s="592"/>
      <c r="F50" s="592"/>
      <c r="G50" s="97">
        <v>7.04</v>
      </c>
      <c r="H50" s="99">
        <f>G50*C42</f>
        <v>2467.52</v>
      </c>
      <c r="I50" s="99">
        <f>O47+P47-I49</f>
        <v>1843.6599999999994</v>
      </c>
      <c r="J50" s="99">
        <f>H63</f>
        <v>5720.21</v>
      </c>
      <c r="K50" s="99">
        <f>I50-J50</f>
        <v>-3876.5500000000006</v>
      </c>
      <c r="T50" s="305"/>
      <c r="U50" s="192"/>
      <c r="V50" s="192"/>
      <c r="W50" s="192"/>
      <c r="X50" s="192"/>
      <c r="Y50" s="72"/>
    </row>
    <row r="51" spans="1:25" ht="18.75">
      <c r="A51" s="81"/>
      <c r="B51" s="604"/>
      <c r="C51" s="604"/>
      <c r="D51" s="400"/>
      <c r="E51" s="61"/>
      <c r="F51" s="61"/>
      <c r="G51" s="61"/>
      <c r="H51" s="61"/>
      <c r="I51" s="61"/>
      <c r="J51" s="61"/>
      <c r="K51" s="164"/>
      <c r="T51" s="305"/>
      <c r="U51" s="192"/>
      <c r="V51" s="192"/>
      <c r="W51" s="192"/>
      <c r="X51" s="192"/>
      <c r="Y51" s="72"/>
    </row>
    <row r="52" spans="1:25" ht="18.75">
      <c r="A52" s="81"/>
      <c r="B52" s="61"/>
      <c r="C52" s="61"/>
      <c r="D52" s="61"/>
      <c r="E52" s="61"/>
      <c r="F52" s="61"/>
      <c r="G52" s="163" t="s">
        <v>243</v>
      </c>
      <c r="H52" s="163" t="s">
        <v>2</v>
      </c>
      <c r="I52" s="163" t="s">
        <v>3</v>
      </c>
      <c r="J52" s="163" t="s">
        <v>244</v>
      </c>
      <c r="K52" s="432" t="s">
        <v>333</v>
      </c>
      <c r="T52" s="305"/>
      <c r="U52" s="192"/>
      <c r="V52" s="192"/>
      <c r="W52" s="192"/>
      <c r="X52" s="192"/>
      <c r="Y52" s="72"/>
    </row>
    <row r="53" spans="1:25" ht="18" customHeight="1">
      <c r="A53" s="61"/>
      <c r="B53" s="605" t="s">
        <v>242</v>
      </c>
      <c r="C53" s="605"/>
      <c r="D53" s="605"/>
      <c r="E53" s="577"/>
      <c r="F53" s="593"/>
      <c r="G53" s="107">
        <f>'10 15 г'!J53</f>
        <v>0</v>
      </c>
      <c r="H53" s="107">
        <f>Q47</f>
        <v>0</v>
      </c>
      <c r="I53" s="107">
        <f>R47</f>
        <v>0</v>
      </c>
      <c r="J53" s="107">
        <f>H53+G53-I53</f>
        <v>0</v>
      </c>
      <c r="K53" s="107">
        <f>I53</f>
        <v>0</v>
      </c>
      <c r="T53" s="309"/>
      <c r="U53" s="310"/>
      <c r="V53" s="310"/>
      <c r="W53" s="310"/>
      <c r="X53" s="310"/>
      <c r="Y53" s="310"/>
    </row>
    <row r="54" spans="1:11" ht="18" customHeight="1">
      <c r="A54" s="61"/>
      <c r="B54" s="431" t="s">
        <v>334</v>
      </c>
      <c r="C54" s="431"/>
      <c r="D54" s="399"/>
      <c r="F54" s="81"/>
      <c r="G54" s="82"/>
      <c r="H54" s="82"/>
      <c r="I54" s="81"/>
      <c r="J54" s="61"/>
      <c r="K54" s="61"/>
    </row>
    <row r="55" spans="1:11" ht="18.75">
      <c r="A55" s="81"/>
      <c r="B55" s="104"/>
      <c r="C55" s="105"/>
      <c r="D55" s="106"/>
      <c r="E55" s="106"/>
      <c r="F55" s="106"/>
      <c r="G55" s="107" t="s">
        <v>208</v>
      </c>
      <c r="H55" s="107" t="s">
        <v>217</v>
      </c>
      <c r="I55" s="81"/>
      <c r="J55" s="61"/>
      <c r="K55" s="61"/>
    </row>
    <row r="56" spans="1:9" s="114" customFormat="1" ht="11.25" customHeight="1">
      <c r="A56" s="108"/>
      <c r="B56" s="109"/>
      <c r="C56" s="110"/>
      <c r="D56" s="111"/>
      <c r="E56" s="111"/>
      <c r="F56" s="111"/>
      <c r="G56" s="112" t="s">
        <v>43</v>
      </c>
      <c r="H56" s="112" t="s">
        <v>43</v>
      </c>
      <c r="I56" s="113"/>
    </row>
    <row r="57" spans="1:20" ht="47.25" customHeight="1">
      <c r="A57" s="115" t="s">
        <v>218</v>
      </c>
      <c r="B57" s="594" t="s">
        <v>241</v>
      </c>
      <c r="C57" s="595"/>
      <c r="D57" s="595"/>
      <c r="E57" s="595"/>
      <c r="F57" s="595"/>
      <c r="G57" s="116"/>
      <c r="H57" s="370">
        <f>H58+H63</f>
        <v>8285.869999999999</v>
      </c>
      <c r="I57" s="81"/>
      <c r="J57" s="61"/>
      <c r="K57" s="61"/>
      <c r="T57" s="288"/>
    </row>
    <row r="58" spans="1:11" ht="18.75" customHeight="1">
      <c r="A58" s="118" t="s">
        <v>220</v>
      </c>
      <c r="B58" s="558" t="s">
        <v>221</v>
      </c>
      <c r="C58" s="559"/>
      <c r="D58" s="559"/>
      <c r="E58" s="559"/>
      <c r="F58" s="560"/>
      <c r="G58" s="362">
        <f>SUM(G59:G62)</f>
        <v>7.32</v>
      </c>
      <c r="H58" s="402">
        <f>SUM(H59:H62)</f>
        <v>2565.66</v>
      </c>
      <c r="I58" s="81"/>
      <c r="J58" s="61"/>
      <c r="K58" s="121"/>
    </row>
    <row r="59" spans="1:11" ht="34.5" customHeight="1">
      <c r="A59" s="447" t="s">
        <v>222</v>
      </c>
      <c r="B59" s="580" t="s">
        <v>223</v>
      </c>
      <c r="C59" s="581"/>
      <c r="D59" s="581"/>
      <c r="E59" s="581"/>
      <c r="F59" s="582"/>
      <c r="G59" s="448">
        <v>1.53</v>
      </c>
      <c r="H59" s="449">
        <f>G59*C42</f>
        <v>536.265</v>
      </c>
      <c r="I59" s="81"/>
      <c r="J59" s="61"/>
      <c r="K59" s="121"/>
    </row>
    <row r="60" spans="1:11" ht="34.5" customHeight="1">
      <c r="A60" s="388" t="s">
        <v>224</v>
      </c>
      <c r="B60" s="571" t="s">
        <v>225</v>
      </c>
      <c r="C60" s="572"/>
      <c r="D60" s="572"/>
      <c r="E60" s="572"/>
      <c r="F60" s="573"/>
      <c r="G60" s="389">
        <v>2.3</v>
      </c>
      <c r="H60" s="401">
        <f>G60*C42</f>
        <v>806.15</v>
      </c>
      <c r="I60" s="81"/>
      <c r="J60" s="61"/>
      <c r="K60" s="61"/>
    </row>
    <row r="61" spans="1:11" ht="34.5" customHeight="1">
      <c r="A61" s="388" t="s">
        <v>226</v>
      </c>
      <c r="B61" s="571" t="s">
        <v>227</v>
      </c>
      <c r="C61" s="572"/>
      <c r="D61" s="572"/>
      <c r="E61" s="572"/>
      <c r="F61" s="573"/>
      <c r="G61" s="389">
        <v>1.49</v>
      </c>
      <c r="H61" s="401">
        <f>G61*C42</f>
        <v>522.245</v>
      </c>
      <c r="I61" s="81"/>
      <c r="J61" s="61"/>
      <c r="K61" s="61"/>
    </row>
    <row r="62" spans="1:12" ht="18.75" customHeight="1">
      <c r="A62" s="447" t="s">
        <v>228</v>
      </c>
      <c r="B62" s="555" t="s">
        <v>229</v>
      </c>
      <c r="C62" s="556"/>
      <c r="D62" s="556"/>
      <c r="E62" s="556"/>
      <c r="F62" s="557"/>
      <c r="G62" s="107">
        <v>2</v>
      </c>
      <c r="H62" s="127">
        <f>G62*C42</f>
        <v>701</v>
      </c>
      <c r="I62" s="81"/>
      <c r="J62" s="61"/>
      <c r="K62" s="61"/>
      <c r="L62" s="128"/>
    </row>
    <row r="63" spans="1:12" ht="18.75" customHeight="1">
      <c r="A63" s="129" t="s">
        <v>230</v>
      </c>
      <c r="B63" s="558" t="s">
        <v>231</v>
      </c>
      <c r="C63" s="559"/>
      <c r="D63" s="559"/>
      <c r="E63" s="559"/>
      <c r="F63" s="560"/>
      <c r="G63" s="98"/>
      <c r="H63" s="98">
        <f>SUM(H64:H66)</f>
        <v>5720.21</v>
      </c>
      <c r="I63" s="81"/>
      <c r="J63" s="61"/>
      <c r="K63" s="61"/>
      <c r="L63" s="128"/>
    </row>
    <row r="64" spans="1:11" ht="32.25" customHeight="1">
      <c r="A64" s="130"/>
      <c r="B64" s="561" t="s">
        <v>247</v>
      </c>
      <c r="C64" s="562"/>
      <c r="D64" s="562"/>
      <c r="E64" s="562"/>
      <c r="F64" s="563"/>
      <c r="G64" s="132"/>
      <c r="H64" s="133"/>
      <c r="I64" s="81"/>
      <c r="J64" s="61"/>
      <c r="K64" s="61"/>
    </row>
    <row r="65" spans="1:11" ht="18.75">
      <c r="A65" s="130"/>
      <c r="B65" s="564" t="s">
        <v>336</v>
      </c>
      <c r="C65" s="565"/>
      <c r="D65" s="565"/>
      <c r="E65" s="565"/>
      <c r="F65" s="566"/>
      <c r="G65" s="134"/>
      <c r="H65" s="135">
        <v>5720.21</v>
      </c>
      <c r="I65" s="81"/>
      <c r="J65" s="61"/>
      <c r="K65" s="61"/>
    </row>
    <row r="66" spans="1:11" ht="18.75" customHeight="1">
      <c r="A66" s="130"/>
      <c r="B66" s="564" t="s">
        <v>240</v>
      </c>
      <c r="C66" s="565"/>
      <c r="D66" s="565"/>
      <c r="E66" s="565"/>
      <c r="F66" s="566"/>
      <c r="G66" s="127"/>
      <c r="H66" s="136"/>
      <c r="I66" s="81"/>
      <c r="J66" s="61"/>
      <c r="K66" s="61"/>
    </row>
    <row r="67" spans="1:11" ht="18.75">
      <c r="A67" s="130"/>
      <c r="B67" s="137"/>
      <c r="C67" s="138"/>
      <c r="D67" s="138"/>
      <c r="E67" s="138"/>
      <c r="F67" s="138"/>
      <c r="G67" s="103"/>
      <c r="H67" s="103"/>
      <c r="I67" s="81"/>
      <c r="J67" s="61"/>
      <c r="K67" s="61"/>
    </row>
    <row r="68" spans="1:11" ht="18.75">
      <c r="A68" s="130"/>
      <c r="B68" s="137"/>
      <c r="C68" s="138"/>
      <c r="D68" s="138"/>
      <c r="E68" s="138"/>
      <c r="F68" s="138"/>
      <c r="G68" s="139"/>
      <c r="H68" s="81"/>
      <c r="I68" s="81"/>
      <c r="J68" s="61"/>
      <c r="K68" s="61"/>
    </row>
    <row r="69" spans="1:11" ht="18.75">
      <c r="A69" s="130"/>
      <c r="K69" s="61"/>
    </row>
    <row r="70" spans="1:12" ht="18.75">
      <c r="A70" s="130"/>
      <c r="K70" s="61"/>
      <c r="L70" s="62">
        <v>4513</v>
      </c>
    </row>
    <row r="71" spans="1:15" s="72" customFormat="1" ht="18.75">
      <c r="A71" s="130"/>
      <c r="K71" s="69"/>
      <c r="L71" s="142" t="s">
        <v>236</v>
      </c>
      <c r="M71" s="142" t="s">
        <v>237</v>
      </c>
      <c r="N71" s="142"/>
      <c r="O71" s="142"/>
    </row>
    <row r="72" spans="1:15" s="72" customFormat="1" ht="18.75">
      <c r="A72" s="130"/>
      <c r="K72" s="69"/>
      <c r="L72" s="143">
        <f>G78</f>
        <v>-16515.076000000015</v>
      </c>
      <c r="M72" s="143">
        <f>I78</f>
        <v>0</v>
      </c>
      <c r="N72" s="143"/>
      <c r="O72" s="143"/>
    </row>
    <row r="73" spans="1:11" ht="18.75">
      <c r="A73" s="82"/>
      <c r="B73" s="546"/>
      <c r="C73" s="547"/>
      <c r="D73" s="547"/>
      <c r="E73" s="547"/>
      <c r="F73" s="547"/>
      <c r="G73" s="145"/>
      <c r="H73" s="130"/>
      <c r="I73" s="81"/>
      <c r="J73" s="61"/>
      <c r="K73" s="61"/>
    </row>
    <row r="74" spans="1:11" ht="18.75">
      <c r="A74" s="81"/>
      <c r="B74" s="81"/>
      <c r="C74" s="81"/>
      <c r="D74" s="81"/>
      <c r="E74" s="81"/>
      <c r="F74" s="81"/>
      <c r="G74" s="84"/>
      <c r="H74" s="103"/>
      <c r="I74" s="81"/>
      <c r="J74" s="61"/>
      <c r="K74" s="61"/>
    </row>
    <row r="75" spans="1:18" ht="18.75">
      <c r="A75" s="81"/>
      <c r="B75" s="140"/>
      <c r="C75" s="141"/>
      <c r="D75" s="141"/>
      <c r="E75" s="141"/>
      <c r="F75" s="141"/>
      <c r="G75" s="567" t="s">
        <v>46</v>
      </c>
      <c r="H75" s="552"/>
      <c r="I75" s="551" t="s">
        <v>216</v>
      </c>
      <c r="J75" s="552"/>
      <c r="K75" s="61"/>
      <c r="M75" s="596"/>
      <c r="N75" s="596"/>
      <c r="O75" s="596"/>
      <c r="P75" s="597"/>
      <c r="Q75" s="597"/>
      <c r="R75" s="597"/>
    </row>
    <row r="76" spans="1:18" ht="18.75">
      <c r="A76" s="81"/>
      <c r="B76" s="140"/>
      <c r="C76" s="141"/>
      <c r="D76" s="141"/>
      <c r="E76" s="141"/>
      <c r="F76" s="141"/>
      <c r="G76" s="553" t="s">
        <v>43</v>
      </c>
      <c r="H76" s="554"/>
      <c r="I76" s="553" t="s">
        <v>43</v>
      </c>
      <c r="J76" s="554"/>
      <c r="K76" s="61"/>
      <c r="L76" s="172" t="s">
        <v>283</v>
      </c>
      <c r="M76" s="188"/>
      <c r="N76" s="188"/>
      <c r="O76" s="188"/>
      <c r="P76" s="189"/>
      <c r="Q76" s="188"/>
      <c r="R76" s="190"/>
    </row>
    <row r="77" spans="1:18" ht="18.75">
      <c r="A77" s="81"/>
      <c r="B77" s="598" t="s">
        <v>284</v>
      </c>
      <c r="C77" s="599"/>
      <c r="D77" s="599"/>
      <c r="E77" s="599"/>
      <c r="F77" s="600"/>
      <c r="G77" s="543">
        <f>'10 15 г'!G78:H78</f>
        <v>-12638.526000000016</v>
      </c>
      <c r="H77" s="544"/>
      <c r="I77" s="543">
        <f>'10 15 г'!I78:J78</f>
        <v>0</v>
      </c>
      <c r="J77" s="544"/>
      <c r="K77" s="61"/>
      <c r="L77" s="128">
        <f>G85+H47-I47-I85</f>
        <v>-649.0699999999997</v>
      </c>
      <c r="M77" s="191"/>
      <c r="N77" s="191"/>
      <c r="O77" s="191"/>
      <c r="P77" s="192"/>
      <c r="Q77" s="192"/>
      <c r="R77" s="192"/>
    </row>
    <row r="78" spans="1:18" ht="18.75">
      <c r="A78" s="81"/>
      <c r="B78" s="598" t="s">
        <v>285</v>
      </c>
      <c r="C78" s="599"/>
      <c r="D78" s="599"/>
      <c r="E78" s="599"/>
      <c r="F78" s="600"/>
      <c r="G78" s="543">
        <f>G77+K53+I47-H57</f>
        <v>-16515.076000000015</v>
      </c>
      <c r="H78" s="603"/>
      <c r="I78" s="545">
        <f>I77+I53+D54-K53</f>
        <v>0</v>
      </c>
      <c r="J78" s="603"/>
      <c r="K78" s="61"/>
      <c r="M78" s="191"/>
      <c r="N78" s="191"/>
      <c r="O78" s="191"/>
      <c r="P78" s="192"/>
      <c r="Q78" s="192"/>
      <c r="R78" s="192"/>
    </row>
    <row r="79" spans="1:18" ht="18.75">
      <c r="A79" s="81"/>
      <c r="B79" s="61"/>
      <c r="C79" s="61"/>
      <c r="D79" s="61"/>
      <c r="E79" s="61"/>
      <c r="F79" s="61"/>
      <c r="G79" s="81"/>
      <c r="H79" s="81"/>
      <c r="I79" s="81"/>
      <c r="J79" s="61"/>
      <c r="K79" s="61"/>
      <c r="M79" s="191"/>
      <c r="N79" s="191"/>
      <c r="O79" s="191"/>
      <c r="P79" s="192"/>
      <c r="Q79" s="192"/>
      <c r="R79" s="192"/>
    </row>
    <row r="80" spans="1:18" ht="18" customHeight="1">
      <c r="A80" s="61"/>
      <c r="B80" s="61"/>
      <c r="C80" s="61"/>
      <c r="D80" s="61"/>
      <c r="E80" s="61"/>
      <c r="F80" s="61"/>
      <c r="G80" s="553" t="s">
        <v>278</v>
      </c>
      <c r="H80" s="554"/>
      <c r="I80" s="553" t="s">
        <v>279</v>
      </c>
      <c r="J80" s="554"/>
      <c r="K80" s="61"/>
      <c r="L80" s="128"/>
      <c r="M80" s="191"/>
      <c r="N80" s="191"/>
      <c r="O80" s="191"/>
      <c r="P80" s="192"/>
      <c r="Q80" s="192"/>
      <c r="R80" s="192"/>
    </row>
    <row r="81" spans="1:18" ht="18.75" hidden="1">
      <c r="A81" s="81"/>
      <c r="B81" s="61"/>
      <c r="C81" s="61"/>
      <c r="D81" s="61"/>
      <c r="E81" s="61"/>
      <c r="F81" s="61"/>
      <c r="G81" s="81"/>
      <c r="H81" s="81"/>
      <c r="I81" s="81"/>
      <c r="J81" s="61"/>
      <c r="K81" s="61"/>
      <c r="M81" s="186" t="s">
        <v>183</v>
      </c>
      <c r="N81" s="186"/>
      <c r="O81" s="186"/>
      <c r="P81" s="187">
        <v>407.15</v>
      </c>
      <c r="Q81" s="187">
        <v>391.95</v>
      </c>
      <c r="R81" s="187">
        <v>535.55</v>
      </c>
    </row>
    <row r="82" spans="1:18" ht="18.75" hidden="1">
      <c r="A82" s="81"/>
      <c r="B82" s="61"/>
      <c r="C82" s="61"/>
      <c r="D82" s="61"/>
      <c r="E82" s="61"/>
      <c r="F82" s="61"/>
      <c r="G82" s="81"/>
      <c r="H82" s="81"/>
      <c r="I82" s="81"/>
      <c r="J82" s="61"/>
      <c r="K82" s="61"/>
      <c r="M82" s="151" t="s">
        <v>186</v>
      </c>
      <c r="N82" s="151"/>
      <c r="O82" s="151"/>
      <c r="P82" s="152">
        <v>535.55</v>
      </c>
      <c r="Q82" s="152">
        <v>391.95</v>
      </c>
      <c r="R82" s="152">
        <v>663.91</v>
      </c>
    </row>
    <row r="83" spans="1:18" ht="18.75" hidden="1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M83" s="153" t="s">
        <v>189</v>
      </c>
      <c r="N83" s="153"/>
      <c r="O83" s="153"/>
      <c r="P83" s="152">
        <f>R82</f>
        <v>663.91</v>
      </c>
      <c r="Q83" s="154">
        <v>391.95</v>
      </c>
      <c r="R83" s="152" t="e">
        <f>P83+Q83-#REF!</f>
        <v>#REF!</v>
      </c>
    </row>
    <row r="84" spans="1:11" ht="18.75" hidden="1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</row>
    <row r="85" spans="1:11" ht="18.75">
      <c r="A85" s="61"/>
      <c r="B85" s="540" t="s">
        <v>282</v>
      </c>
      <c r="C85" s="541"/>
      <c r="D85" s="541"/>
      <c r="E85" s="541"/>
      <c r="F85" s="542"/>
      <c r="G85" s="543">
        <f>M47</f>
        <v>7717.349999999999</v>
      </c>
      <c r="H85" s="544"/>
      <c r="I85" s="545">
        <f>N47</f>
        <v>8990.279999999999</v>
      </c>
      <c r="J85" s="544"/>
      <c r="K85" s="61"/>
    </row>
    <row r="86" spans="1:11" ht="18.75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</row>
    <row r="87" spans="1:11" ht="18.75">
      <c r="A87" s="371" t="s">
        <v>295</v>
      </c>
      <c r="B87" s="61"/>
      <c r="C87" s="61"/>
      <c r="D87" s="61"/>
      <c r="E87" s="61"/>
      <c r="F87" s="61"/>
      <c r="G87" s="61"/>
      <c r="H87" s="61" t="s">
        <v>54</v>
      </c>
      <c r="I87" s="61"/>
      <c r="J87" s="61"/>
      <c r="K87" s="61"/>
    </row>
    <row r="88" spans="1:8" s="61" customFormat="1" ht="18.75">
      <c r="A88" s="371" t="s">
        <v>294</v>
      </c>
      <c r="H88" s="61" t="s">
        <v>55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35">
    <mergeCell ref="G80:H80"/>
    <mergeCell ref="I80:J80"/>
    <mergeCell ref="B85:F85"/>
    <mergeCell ref="G85:H85"/>
    <mergeCell ref="I85:J85"/>
    <mergeCell ref="B77:F77"/>
    <mergeCell ref="G77:H77"/>
    <mergeCell ref="I77:J77"/>
    <mergeCell ref="B78:F78"/>
    <mergeCell ref="G78:H78"/>
    <mergeCell ref="I78:J78"/>
    <mergeCell ref="B73:F73"/>
    <mergeCell ref="G75:H75"/>
    <mergeCell ref="I75:J75"/>
    <mergeCell ref="M75:R75"/>
    <mergeCell ref="G76:H76"/>
    <mergeCell ref="I76:J76"/>
    <mergeCell ref="B61:F61"/>
    <mergeCell ref="B62:F62"/>
    <mergeCell ref="B63:F63"/>
    <mergeCell ref="B64:F64"/>
    <mergeCell ref="B65:F65"/>
    <mergeCell ref="B66:F66"/>
    <mergeCell ref="B51:C51"/>
    <mergeCell ref="B53:F53"/>
    <mergeCell ref="B57:F57"/>
    <mergeCell ref="B58:F58"/>
    <mergeCell ref="B59:F59"/>
    <mergeCell ref="B60:F60"/>
    <mergeCell ref="C14:D15"/>
    <mergeCell ref="A35:K36"/>
    <mergeCell ref="B47:F47"/>
    <mergeCell ref="B48:F48"/>
    <mergeCell ref="B49:F49"/>
    <mergeCell ref="B50:F50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71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E53BE9"/>
  </sheetPr>
  <dimension ref="A1:Y88"/>
  <sheetViews>
    <sheetView view="pageBreakPreview" zoomScale="80" zoomScaleSheetLayoutView="80" zoomScalePageLayoutView="0" workbookViewId="0" topLeftCell="A51">
      <selection activeCell="L64" activeCellId="1" sqref="L59:L62 L64"/>
    </sheetView>
  </sheetViews>
  <sheetFormatPr defaultColWidth="9.140625" defaultRowHeight="15" outlineLevelCol="1"/>
  <cols>
    <col min="1" max="1" width="9.00390625" style="155" customWidth="1"/>
    <col min="2" max="2" width="12.140625" style="62" customWidth="1"/>
    <col min="3" max="3" width="11.140625" style="62" customWidth="1"/>
    <col min="4" max="4" width="12.8515625" style="62" customWidth="1"/>
    <col min="5" max="5" width="10.28125" style="62" customWidth="1"/>
    <col min="6" max="6" width="6.28125" style="62" customWidth="1"/>
    <col min="7" max="8" width="13.28125" style="62" customWidth="1"/>
    <col min="9" max="9" width="12.57421875" style="62" customWidth="1"/>
    <col min="10" max="10" width="14.00390625" style="62" customWidth="1"/>
    <col min="11" max="11" width="18.421875" style="62" customWidth="1"/>
    <col min="12" max="12" width="13.421875" style="62" hidden="1" customWidth="1" outlineLevel="1"/>
    <col min="13" max="15" width="9.7109375" style="62" hidden="1" customWidth="1" outlineLevel="1"/>
    <col min="16" max="16" width="10.00390625" style="62" hidden="1" customWidth="1" outlineLevel="1"/>
    <col min="17" max="17" width="10.57421875" style="62" hidden="1" customWidth="1" outlineLevel="1"/>
    <col min="18" max="18" width="10.00390625" style="62" hidden="1" customWidth="1" outlineLevel="1"/>
    <col min="19" max="19" width="12.140625" style="62" hidden="1" customWidth="1" outlineLevel="1"/>
    <col min="20" max="20" width="9.140625" style="62" customWidth="1" collapsed="1"/>
    <col min="21" max="21" width="11.00390625" style="62" bestFit="1" customWidth="1"/>
    <col min="22" max="22" width="11.28125" style="62" bestFit="1" customWidth="1"/>
    <col min="23" max="23" width="10.00390625" style="62" bestFit="1" customWidth="1"/>
    <col min="24" max="24" width="11.00390625" style="62" bestFit="1" customWidth="1"/>
    <col min="25" max="27" width="9.140625" style="62" customWidth="1"/>
    <col min="28" max="28" width="12.8515625" style="62" customWidth="1"/>
    <col min="29" max="29" width="10.7109375" style="62" customWidth="1"/>
    <col min="30" max="16384" width="9.140625" style="62" customWidth="1"/>
  </cols>
  <sheetData>
    <row r="1" spans="1:11" ht="12.75" customHeight="1" hidden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8.75" hidden="1">
      <c r="A2" s="61"/>
      <c r="B2" s="63" t="s">
        <v>56</v>
      </c>
      <c r="C2" s="63"/>
      <c r="D2" s="63" t="s">
        <v>187</v>
      </c>
      <c r="E2" s="63"/>
      <c r="F2" s="63" t="s">
        <v>0</v>
      </c>
      <c r="G2" s="63"/>
      <c r="H2" s="63"/>
      <c r="I2" s="61"/>
      <c r="J2" s="61"/>
      <c r="K2" s="61"/>
    </row>
    <row r="3" spans="1:11" ht="18.75" hidden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.5" customHeight="1" hidden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18.75" hidden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8.75" hidden="1">
      <c r="A6" s="61"/>
      <c r="B6" s="64"/>
      <c r="C6" s="65" t="s">
        <v>1</v>
      </c>
      <c r="D6" s="65" t="s">
        <v>2</v>
      </c>
      <c r="E6" s="65"/>
      <c r="F6" s="65" t="s">
        <v>3</v>
      </c>
      <c r="G6" s="65" t="s">
        <v>4</v>
      </c>
      <c r="H6" s="65" t="s">
        <v>5</v>
      </c>
      <c r="I6" s="65" t="s">
        <v>6</v>
      </c>
      <c r="J6" s="65"/>
      <c r="K6" s="66"/>
    </row>
    <row r="7" spans="1:11" ht="18.75" hidden="1">
      <c r="A7" s="61"/>
      <c r="B7" s="64"/>
      <c r="C7" s="65" t="s">
        <v>7</v>
      </c>
      <c r="D7" s="65"/>
      <c r="E7" s="65"/>
      <c r="F7" s="65"/>
      <c r="G7" s="65" t="s">
        <v>8</v>
      </c>
      <c r="H7" s="65" t="s">
        <v>9</v>
      </c>
      <c r="I7" s="65" t="s">
        <v>10</v>
      </c>
      <c r="J7" s="65"/>
      <c r="K7" s="66"/>
    </row>
    <row r="8" spans="1:11" ht="18.75" hidden="1">
      <c r="A8" s="61"/>
      <c r="B8" s="64" t="s">
        <v>96</v>
      </c>
      <c r="C8" s="67">
        <v>48.28</v>
      </c>
      <c r="D8" s="67">
        <v>0</v>
      </c>
      <c r="E8" s="67"/>
      <c r="F8" s="68"/>
      <c r="G8" s="64"/>
      <c r="H8" s="67">
        <v>0</v>
      </c>
      <c r="I8" s="68">
        <v>48.28</v>
      </c>
      <c r="J8" s="64"/>
      <c r="K8" s="69"/>
    </row>
    <row r="9" spans="1:11" ht="18.75" hidden="1">
      <c r="A9" s="61"/>
      <c r="B9" s="64" t="s">
        <v>12</v>
      </c>
      <c r="C9" s="67">
        <v>4790.06</v>
      </c>
      <c r="D9" s="67">
        <v>3707.55</v>
      </c>
      <c r="E9" s="67"/>
      <c r="F9" s="68">
        <v>2795.32</v>
      </c>
      <c r="G9" s="64"/>
      <c r="H9" s="67">
        <v>2795.32</v>
      </c>
      <c r="I9" s="68">
        <v>5702.29</v>
      </c>
      <c r="J9" s="64"/>
      <c r="K9" s="69"/>
    </row>
    <row r="10" spans="1:11" ht="18.75" hidden="1">
      <c r="A10" s="61"/>
      <c r="B10" s="64" t="s">
        <v>13</v>
      </c>
      <c r="C10" s="64"/>
      <c r="D10" s="67">
        <f>SUM(D8:D9)</f>
        <v>3707.55</v>
      </c>
      <c r="E10" s="67"/>
      <c r="F10" s="64"/>
      <c r="G10" s="64"/>
      <c r="H10" s="67">
        <f>SUM(H8:H9)</f>
        <v>2795.32</v>
      </c>
      <c r="I10" s="64"/>
      <c r="J10" s="64"/>
      <c r="K10" s="69"/>
    </row>
    <row r="11" spans="1:11" ht="18.75" hidden="1">
      <c r="A11" s="61"/>
      <c r="B11" s="61" t="s">
        <v>14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ht="7.5" customHeight="1" hidden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8.25" customHeight="1" hidden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</row>
    <row r="14" spans="1:18" ht="18.75" hidden="1">
      <c r="A14" s="61"/>
      <c r="B14" s="70" t="s">
        <v>162</v>
      </c>
      <c r="C14" s="583" t="s">
        <v>180</v>
      </c>
      <c r="D14" s="584"/>
      <c r="E14" s="451"/>
      <c r="F14" s="65"/>
      <c r="G14" s="65"/>
      <c r="H14" s="65"/>
      <c r="I14" s="65" t="s">
        <v>16</v>
      </c>
      <c r="J14" s="69"/>
      <c r="K14" s="69"/>
      <c r="L14" s="72"/>
      <c r="M14" s="72"/>
      <c r="N14" s="72"/>
      <c r="O14" s="72"/>
      <c r="P14" s="72"/>
      <c r="Q14" s="72"/>
      <c r="R14" s="72"/>
    </row>
    <row r="15" spans="1:18" ht="14.25" customHeight="1" hidden="1">
      <c r="A15" s="61"/>
      <c r="B15" s="73"/>
      <c r="C15" s="585"/>
      <c r="D15" s="586"/>
      <c r="E15" s="452"/>
      <c r="F15" s="65"/>
      <c r="G15" s="65"/>
      <c r="H15" s="65" t="s">
        <v>181</v>
      </c>
      <c r="I15" s="65"/>
      <c r="J15" s="69"/>
      <c r="K15" s="69"/>
      <c r="L15" s="72"/>
      <c r="M15" s="72"/>
      <c r="N15" s="72"/>
      <c r="O15" s="72"/>
      <c r="P15" s="72"/>
      <c r="Q15" s="72"/>
      <c r="R15" s="72"/>
    </row>
    <row r="16" spans="1:18" ht="3.75" customHeight="1" hidden="1">
      <c r="A16" s="61"/>
      <c r="B16" s="75"/>
      <c r="C16" s="64"/>
      <c r="D16" s="64"/>
      <c r="E16" s="64"/>
      <c r="F16" s="64"/>
      <c r="G16" s="64"/>
      <c r="H16" s="64"/>
      <c r="I16" s="64"/>
      <c r="J16" s="69"/>
      <c r="K16" s="69"/>
      <c r="L16" s="72"/>
      <c r="M16" s="72"/>
      <c r="N16" s="72"/>
      <c r="O16" s="72"/>
      <c r="P16" s="72"/>
      <c r="Q16" s="72"/>
      <c r="R16" s="72"/>
    </row>
    <row r="17" spans="1:18" ht="13.5" customHeight="1" hidden="1">
      <c r="A17" s="61"/>
      <c r="B17" s="64"/>
      <c r="C17" s="64"/>
      <c r="D17" s="64"/>
      <c r="E17" s="64"/>
      <c r="F17" s="64"/>
      <c r="G17" s="64"/>
      <c r="H17" s="64"/>
      <c r="I17" s="64"/>
      <c r="J17" s="69"/>
      <c r="K17" s="69"/>
      <c r="L17" s="72"/>
      <c r="M17" s="72"/>
      <c r="N17" s="72"/>
      <c r="O17" s="72"/>
      <c r="P17" s="72"/>
      <c r="Q17" s="72"/>
      <c r="R17" s="72"/>
    </row>
    <row r="18" spans="1:18" ht="0.75" customHeight="1" hidden="1">
      <c r="A18" s="61"/>
      <c r="B18" s="64"/>
      <c r="C18" s="64"/>
      <c r="D18" s="64"/>
      <c r="E18" s="64"/>
      <c r="F18" s="64"/>
      <c r="G18" s="64"/>
      <c r="H18" s="64"/>
      <c r="I18" s="64"/>
      <c r="J18" s="69"/>
      <c r="K18" s="69"/>
      <c r="L18" s="72"/>
      <c r="M18" s="72"/>
      <c r="N18" s="72"/>
      <c r="O18" s="72"/>
      <c r="P18" s="72"/>
      <c r="Q18" s="72"/>
      <c r="R18" s="72"/>
    </row>
    <row r="19" spans="1:18" ht="14.25" customHeight="1" hidden="1" thickBot="1">
      <c r="A19" s="61"/>
      <c r="B19" s="64"/>
      <c r="C19" s="64"/>
      <c r="D19" s="64"/>
      <c r="E19" s="64"/>
      <c r="F19" s="64"/>
      <c r="G19" s="64"/>
      <c r="H19" s="64"/>
      <c r="I19" s="64"/>
      <c r="J19" s="69"/>
      <c r="K19" s="69"/>
      <c r="L19" s="72"/>
      <c r="M19" s="72"/>
      <c r="N19" s="72"/>
      <c r="O19" s="72"/>
      <c r="P19" s="72"/>
      <c r="Q19" s="72"/>
      <c r="R19" s="72"/>
    </row>
    <row r="20" spans="1:18" ht="0.75" customHeight="1" hidden="1">
      <c r="A20" s="61"/>
      <c r="B20" s="64"/>
      <c r="C20" s="64"/>
      <c r="D20" s="64"/>
      <c r="E20" s="64"/>
      <c r="F20" s="64"/>
      <c r="G20" s="64"/>
      <c r="H20" s="64"/>
      <c r="I20" s="64"/>
      <c r="J20" s="69"/>
      <c r="K20" s="69"/>
      <c r="L20" s="72"/>
      <c r="M20" s="72"/>
      <c r="N20" s="72"/>
      <c r="O20" s="72"/>
      <c r="P20" s="72"/>
      <c r="Q20" s="72"/>
      <c r="R20" s="72"/>
    </row>
    <row r="21" spans="1:18" ht="19.5" hidden="1" thickBot="1">
      <c r="A21" s="61"/>
      <c r="B21" s="64"/>
      <c r="C21" s="64"/>
      <c r="D21" s="64"/>
      <c r="E21" s="64"/>
      <c r="F21" s="64"/>
      <c r="G21" s="76" t="s">
        <v>130</v>
      </c>
      <c r="H21" s="77" t="s">
        <v>131</v>
      </c>
      <c r="I21" s="64"/>
      <c r="J21" s="69"/>
      <c r="K21" s="69"/>
      <c r="L21" s="72"/>
      <c r="M21" s="72"/>
      <c r="N21" s="72"/>
      <c r="O21" s="72"/>
      <c r="P21" s="72"/>
      <c r="Q21" s="72"/>
      <c r="R21" s="72"/>
    </row>
    <row r="22" spans="1:18" ht="18.75" hidden="1">
      <c r="A22" s="61"/>
      <c r="B22" s="78" t="s">
        <v>121</v>
      </c>
      <c r="C22" s="78"/>
      <c r="D22" s="78"/>
      <c r="E22" s="78"/>
      <c r="F22" s="67"/>
      <c r="G22" s="64">
        <v>347.8</v>
      </c>
      <c r="H22" s="64">
        <v>7.55</v>
      </c>
      <c r="I22" s="68">
        <f>G22*H22</f>
        <v>2625.89</v>
      </c>
      <c r="J22" s="69"/>
      <c r="K22" s="69"/>
      <c r="L22" s="72"/>
      <c r="M22" s="72"/>
      <c r="N22" s="72"/>
      <c r="O22" s="72"/>
      <c r="P22" s="72"/>
      <c r="Q22" s="72"/>
      <c r="R22" s="72"/>
    </row>
    <row r="23" spans="1:18" ht="18.75" hidden="1">
      <c r="A23" s="61"/>
      <c r="B23" s="78" t="s">
        <v>122</v>
      </c>
      <c r="C23" s="78"/>
      <c r="D23" s="78"/>
      <c r="E23" s="78"/>
      <c r="F23" s="64"/>
      <c r="G23" s="64"/>
      <c r="H23" s="64"/>
      <c r="I23" s="64"/>
      <c r="J23" s="69"/>
      <c r="K23" s="69"/>
      <c r="L23" s="72"/>
      <c r="M23" s="72"/>
      <c r="N23" s="72"/>
      <c r="O23" s="72"/>
      <c r="P23" s="72"/>
      <c r="Q23" s="72"/>
      <c r="R23" s="72"/>
    </row>
    <row r="24" spans="1:18" ht="2.25" customHeight="1" hidden="1">
      <c r="A24" s="61"/>
      <c r="B24" s="78" t="s">
        <v>123</v>
      </c>
      <c r="C24" s="78" t="s">
        <v>124</v>
      </c>
      <c r="D24" s="78"/>
      <c r="E24" s="78"/>
      <c r="F24" s="64"/>
      <c r="G24" s="64"/>
      <c r="H24" s="64"/>
      <c r="I24" s="64"/>
      <c r="J24" s="69"/>
      <c r="K24" s="69"/>
      <c r="L24" s="72"/>
      <c r="M24" s="72"/>
      <c r="N24" s="72"/>
      <c r="O24" s="72"/>
      <c r="P24" s="72"/>
      <c r="Q24" s="72"/>
      <c r="R24" s="72"/>
    </row>
    <row r="25" spans="1:18" ht="14.25" customHeight="1" hidden="1">
      <c r="A25" s="61"/>
      <c r="B25" s="78" t="s">
        <v>125</v>
      </c>
      <c r="C25" s="78"/>
      <c r="D25" s="78"/>
      <c r="E25" s="78"/>
      <c r="F25" s="64"/>
      <c r="G25" s="64"/>
      <c r="H25" s="64"/>
      <c r="I25" s="64"/>
      <c r="J25" s="69"/>
      <c r="K25" s="69"/>
      <c r="L25" s="72"/>
      <c r="M25" s="72"/>
      <c r="N25" s="72"/>
      <c r="O25" s="72"/>
      <c r="P25" s="72"/>
      <c r="Q25" s="72"/>
      <c r="R25" s="72"/>
    </row>
    <row r="26" spans="1:18" ht="18.75" hidden="1">
      <c r="A26" s="61"/>
      <c r="B26" s="64"/>
      <c r="C26" s="64"/>
      <c r="D26" s="64"/>
      <c r="E26" s="64"/>
      <c r="F26" s="64"/>
      <c r="G26" s="64"/>
      <c r="H26" s="64"/>
      <c r="I26" s="64"/>
      <c r="J26" s="69"/>
      <c r="K26" s="69"/>
      <c r="L26" s="72"/>
      <c r="M26" s="72"/>
      <c r="N26" s="72"/>
      <c r="O26" s="72"/>
      <c r="P26" s="72"/>
      <c r="Q26" s="72"/>
      <c r="R26" s="72"/>
    </row>
    <row r="27" spans="1:18" ht="0.75" customHeight="1" hidden="1">
      <c r="A27" s="61"/>
      <c r="B27" s="64"/>
      <c r="C27" s="64"/>
      <c r="D27" s="64"/>
      <c r="E27" s="64"/>
      <c r="F27" s="64"/>
      <c r="G27" s="64"/>
      <c r="H27" s="64"/>
      <c r="I27" s="64"/>
      <c r="J27" s="69"/>
      <c r="K27" s="69"/>
      <c r="L27" s="72"/>
      <c r="M27" s="72"/>
      <c r="N27" s="72"/>
      <c r="O27" s="72"/>
      <c r="P27" s="72"/>
      <c r="Q27" s="72"/>
      <c r="R27" s="72"/>
    </row>
    <row r="28" spans="1:18" ht="3.75" customHeight="1" hidden="1">
      <c r="A28" s="61"/>
      <c r="B28" s="64"/>
      <c r="C28" s="64"/>
      <c r="D28" s="64"/>
      <c r="E28" s="64"/>
      <c r="F28" s="64"/>
      <c r="G28" s="64"/>
      <c r="H28" s="64"/>
      <c r="I28" s="64"/>
      <c r="J28" s="69"/>
      <c r="K28" s="69"/>
      <c r="L28" s="72"/>
      <c r="M28" s="72"/>
      <c r="N28" s="72"/>
      <c r="O28" s="72"/>
      <c r="P28" s="72"/>
      <c r="Q28" s="72"/>
      <c r="R28" s="72"/>
    </row>
    <row r="29" spans="1:18" ht="18.75" hidden="1">
      <c r="A29" s="61"/>
      <c r="B29" s="64"/>
      <c r="C29" s="64"/>
      <c r="D29" s="64"/>
      <c r="E29" s="64"/>
      <c r="F29" s="64"/>
      <c r="G29" s="64"/>
      <c r="H29" s="64"/>
      <c r="I29" s="64"/>
      <c r="J29" s="69"/>
      <c r="K29" s="69"/>
      <c r="L29" s="72"/>
      <c r="M29" s="72"/>
      <c r="N29" s="72"/>
      <c r="O29" s="72"/>
      <c r="P29" s="72"/>
      <c r="Q29" s="72"/>
      <c r="R29" s="72"/>
    </row>
    <row r="30" spans="1:18" ht="0.75" customHeight="1" hidden="1">
      <c r="A30" s="61"/>
      <c r="B30" s="64"/>
      <c r="C30" s="64"/>
      <c r="D30" s="64"/>
      <c r="E30" s="64"/>
      <c r="F30" s="64"/>
      <c r="G30" s="64"/>
      <c r="H30" s="64"/>
      <c r="I30" s="64"/>
      <c r="J30" s="69"/>
      <c r="K30" s="69"/>
      <c r="L30" s="72"/>
      <c r="M30" s="72"/>
      <c r="N30" s="72"/>
      <c r="O30" s="72"/>
      <c r="P30" s="72"/>
      <c r="Q30" s="72"/>
      <c r="R30" s="72"/>
    </row>
    <row r="31" spans="1:18" ht="18.75" hidden="1">
      <c r="A31" s="61"/>
      <c r="B31" s="64"/>
      <c r="C31" s="64"/>
      <c r="D31" s="64"/>
      <c r="E31" s="64"/>
      <c r="F31" s="64"/>
      <c r="G31" s="64"/>
      <c r="H31" s="64"/>
      <c r="I31" s="64"/>
      <c r="J31" s="69"/>
      <c r="K31" s="69"/>
      <c r="L31" s="72"/>
      <c r="M31" s="72"/>
      <c r="N31" s="72"/>
      <c r="O31" s="72"/>
      <c r="P31" s="72"/>
      <c r="Q31" s="72"/>
      <c r="R31" s="72"/>
    </row>
    <row r="32" spans="1:18" ht="18.75" hidden="1">
      <c r="A32" s="61"/>
      <c r="B32" s="64"/>
      <c r="C32" s="64"/>
      <c r="D32" s="64"/>
      <c r="E32" s="64"/>
      <c r="F32" s="64"/>
      <c r="G32" s="64"/>
      <c r="H32" s="64"/>
      <c r="I32" s="64"/>
      <c r="J32" s="69"/>
      <c r="K32" s="69"/>
      <c r="L32" s="72"/>
      <c r="M32" s="72"/>
      <c r="N32" s="72"/>
      <c r="O32" s="72"/>
      <c r="P32" s="72"/>
      <c r="Q32" s="72"/>
      <c r="R32" s="72"/>
    </row>
    <row r="33" spans="1:18" ht="18.75" hidden="1">
      <c r="A33" s="61"/>
      <c r="B33" s="64"/>
      <c r="C33" s="64"/>
      <c r="D33" s="64"/>
      <c r="E33" s="64"/>
      <c r="F33" s="64"/>
      <c r="G33" s="65"/>
      <c r="H33" s="65"/>
      <c r="I33" s="79"/>
      <c r="J33" s="69"/>
      <c r="K33" s="69"/>
      <c r="L33" s="72"/>
      <c r="M33" s="72"/>
      <c r="N33" s="72"/>
      <c r="O33" s="72"/>
      <c r="P33" s="72"/>
      <c r="Q33" s="72"/>
      <c r="R33" s="72"/>
    </row>
    <row r="34" spans="1:18" ht="18.75" hidden="1">
      <c r="A34" s="61"/>
      <c r="B34" s="64"/>
      <c r="C34" s="64"/>
      <c r="D34" s="64"/>
      <c r="E34" s="64"/>
      <c r="F34" s="64"/>
      <c r="G34" s="64"/>
      <c r="H34" s="64" t="s">
        <v>24</v>
      </c>
      <c r="I34" s="80">
        <f>SUM(I17:I33)</f>
        <v>2625.89</v>
      </c>
      <c r="J34" s="69"/>
      <c r="K34" s="69"/>
      <c r="L34" s="72"/>
      <c r="M34" s="72"/>
      <c r="N34" s="72"/>
      <c r="O34" s="72"/>
      <c r="P34" s="72"/>
      <c r="Q34" s="72"/>
      <c r="R34" s="72"/>
    </row>
    <row r="35" spans="1:11" ht="15">
      <c r="A35" s="587" t="s">
        <v>199</v>
      </c>
      <c r="B35" s="587"/>
      <c r="C35" s="587"/>
      <c r="D35" s="587"/>
      <c r="E35" s="587"/>
      <c r="F35" s="587"/>
      <c r="G35" s="587"/>
      <c r="H35" s="587"/>
      <c r="I35" s="587"/>
      <c r="J35" s="587"/>
      <c r="K35" s="587"/>
    </row>
    <row r="36" spans="1:11" ht="15">
      <c r="A36" s="587"/>
      <c r="B36" s="587"/>
      <c r="C36" s="587"/>
      <c r="D36" s="587"/>
      <c r="E36" s="587"/>
      <c r="F36" s="587"/>
      <c r="G36" s="587"/>
      <c r="H36" s="587"/>
      <c r="I36" s="587"/>
      <c r="J36" s="587"/>
      <c r="K36" s="587"/>
    </row>
    <row r="37" spans="1:11" ht="18.75" hidden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</row>
    <row r="38" spans="1:11" ht="18.75" hidden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</row>
    <row r="39" spans="1:11" ht="18.75">
      <c r="A39" s="81"/>
      <c r="B39" s="82"/>
      <c r="C39" s="82"/>
      <c r="D39" s="82"/>
      <c r="E39" s="82"/>
      <c r="F39" s="82"/>
      <c r="G39" s="82"/>
      <c r="H39" s="81"/>
      <c r="I39" s="81"/>
      <c r="J39" s="61"/>
      <c r="K39" s="61"/>
    </row>
    <row r="40" spans="1:25" ht="18.75">
      <c r="A40" s="81"/>
      <c r="B40" s="83" t="s">
        <v>200</v>
      </c>
      <c r="C40" s="82"/>
      <c r="D40" s="82"/>
      <c r="E40" s="82"/>
      <c r="F40" s="82"/>
      <c r="G40" s="81"/>
      <c r="H40" s="82"/>
      <c r="I40" s="81"/>
      <c r="J40" s="61"/>
      <c r="K40" s="61"/>
      <c r="T40" s="303"/>
      <c r="U40" s="304"/>
      <c r="V40" s="304"/>
      <c r="W40" s="304"/>
      <c r="X40" s="304"/>
      <c r="Y40" s="304"/>
    </row>
    <row r="41" spans="1:25" ht="18.75">
      <c r="A41" s="81"/>
      <c r="B41" s="82" t="s">
        <v>201</v>
      </c>
      <c r="C41" s="81" t="s">
        <v>202</v>
      </c>
      <c r="D41" s="81"/>
      <c r="E41" s="81"/>
      <c r="F41" s="82"/>
      <c r="G41" s="81"/>
      <c r="H41" s="82"/>
      <c r="I41" s="81"/>
      <c r="J41" s="61"/>
      <c r="K41" s="61"/>
      <c r="T41" s="305"/>
      <c r="U41" s="306"/>
      <c r="V41" s="306"/>
      <c r="W41" s="306"/>
      <c r="X41" s="306"/>
      <c r="Y41" s="306"/>
    </row>
    <row r="42" spans="1:25" ht="18.75" customHeight="1">
      <c r="A42" s="81"/>
      <c r="B42" s="82" t="s">
        <v>203</v>
      </c>
      <c r="C42" s="84">
        <v>350.5</v>
      </c>
      <c r="D42" s="81" t="s">
        <v>204</v>
      </c>
      <c r="E42" s="81"/>
      <c r="F42" s="82"/>
      <c r="G42" s="81"/>
      <c r="H42" s="82"/>
      <c r="I42" s="81"/>
      <c r="J42" s="61"/>
      <c r="K42" s="61"/>
      <c r="T42" s="305"/>
      <c r="U42" s="192"/>
      <c r="V42" s="192"/>
      <c r="W42" s="192"/>
      <c r="X42" s="192"/>
      <c r="Y42" s="192"/>
    </row>
    <row r="43" spans="1:25" ht="18" customHeight="1">
      <c r="A43" s="81"/>
      <c r="B43" s="82" t="s">
        <v>205</v>
      </c>
      <c r="C43" s="85" t="s">
        <v>246</v>
      </c>
      <c r="D43" s="81" t="s">
        <v>288</v>
      </c>
      <c r="E43" s="81"/>
      <c r="F43" s="81"/>
      <c r="G43" s="82"/>
      <c r="H43" s="82"/>
      <c r="I43" s="81"/>
      <c r="J43" s="61"/>
      <c r="K43" s="61"/>
      <c r="T43" s="305"/>
      <c r="U43" s="192"/>
      <c r="V43" s="192"/>
      <c r="W43" s="192"/>
      <c r="X43" s="192"/>
      <c r="Y43" s="72"/>
    </row>
    <row r="44" spans="1:25" ht="69.75" customHeight="1">
      <c r="A44" s="81"/>
      <c r="B44" s="82"/>
      <c r="C44" s="85"/>
      <c r="D44" s="81"/>
      <c r="E44" s="81"/>
      <c r="F44" s="81"/>
      <c r="G44" s="82"/>
      <c r="H44" s="82"/>
      <c r="I44" s="81"/>
      <c r="J44" s="61"/>
      <c r="K44" s="61"/>
      <c r="T44" s="305"/>
      <c r="U44" s="192"/>
      <c r="V44" s="307"/>
      <c r="W44" s="307"/>
      <c r="X44" s="192"/>
      <c r="Y44" s="308"/>
    </row>
    <row r="45" spans="1:25" s="92" customFormat="1" ht="63" customHeight="1">
      <c r="A45" s="456"/>
      <c r="B45" s="87"/>
      <c r="C45" s="88"/>
      <c r="D45" s="456"/>
      <c r="E45" s="456"/>
      <c r="F45" s="456"/>
      <c r="G45" s="89" t="s">
        <v>208</v>
      </c>
      <c r="H45" s="90" t="s">
        <v>2</v>
      </c>
      <c r="I45" s="90" t="s">
        <v>3</v>
      </c>
      <c r="J45" s="91" t="s">
        <v>209</v>
      </c>
      <c r="K45" s="91" t="s">
        <v>210</v>
      </c>
      <c r="T45" s="305"/>
      <c r="U45" s="192"/>
      <c r="V45" s="192"/>
      <c r="W45" s="192"/>
      <c r="X45" s="192"/>
      <c r="Y45" s="72"/>
    </row>
    <row r="46" spans="1:25" ht="12" customHeight="1">
      <c r="A46" s="81"/>
      <c r="B46" s="82"/>
      <c r="C46" s="85"/>
      <c r="D46" s="81"/>
      <c r="E46" s="81"/>
      <c r="F46" s="81"/>
      <c r="G46" s="93" t="s">
        <v>43</v>
      </c>
      <c r="H46" s="93" t="s">
        <v>43</v>
      </c>
      <c r="I46" s="93" t="s">
        <v>43</v>
      </c>
      <c r="J46" s="93" t="s">
        <v>43</v>
      </c>
      <c r="K46" s="93" t="s">
        <v>43</v>
      </c>
      <c r="M46" s="347" t="s">
        <v>280</v>
      </c>
      <c r="N46" s="347" t="s">
        <v>281</v>
      </c>
      <c r="O46" s="347" t="s">
        <v>291</v>
      </c>
      <c r="P46" s="348" t="s">
        <v>292</v>
      </c>
      <c r="Q46" s="349" t="s">
        <v>249</v>
      </c>
      <c r="R46" s="349" t="s">
        <v>293</v>
      </c>
      <c r="S46" s="369" t="s">
        <v>290</v>
      </c>
      <c r="T46" s="305"/>
      <c r="U46" s="192"/>
      <c r="V46" s="192"/>
      <c r="W46" s="192"/>
      <c r="X46" s="192"/>
      <c r="Y46" s="72"/>
    </row>
    <row r="47" spans="1:25" ht="33" customHeight="1">
      <c r="A47" s="81"/>
      <c r="B47" s="588" t="s">
        <v>214</v>
      </c>
      <c r="C47" s="588"/>
      <c r="D47" s="588"/>
      <c r="E47" s="588"/>
      <c r="F47" s="588"/>
      <c r="G47" s="97">
        <f>G49+G50</f>
        <v>14.36</v>
      </c>
      <c r="H47" s="98">
        <f>H49+H50</f>
        <v>5033.18</v>
      </c>
      <c r="I47" s="98">
        <f>I49+I50</f>
        <v>5046.55</v>
      </c>
      <c r="J47" s="98">
        <f>J49+J50</f>
        <v>7747.96</v>
      </c>
      <c r="K47" s="98">
        <f>K49+K50</f>
        <v>-2701.4100000000003</v>
      </c>
      <c r="M47" s="361">
        <v>8990.279999999999</v>
      </c>
      <c r="N47" s="361">
        <v>8976.92</v>
      </c>
      <c r="O47" s="257">
        <v>5046.55</v>
      </c>
      <c r="P47" s="257">
        <v>0</v>
      </c>
      <c r="Q47" s="257">
        <v>0</v>
      </c>
      <c r="R47" s="257">
        <v>0</v>
      </c>
      <c r="S47" s="257">
        <v>0</v>
      </c>
      <c r="T47" s="305"/>
      <c r="U47" s="192"/>
      <c r="V47" s="192"/>
      <c r="W47" s="192"/>
      <c r="X47" s="192"/>
      <c r="Y47" s="72"/>
    </row>
    <row r="48" spans="1:25" ht="18" customHeight="1">
      <c r="A48" s="81"/>
      <c r="B48" s="589" t="s">
        <v>215</v>
      </c>
      <c r="C48" s="590"/>
      <c r="D48" s="590"/>
      <c r="E48" s="590"/>
      <c r="F48" s="591"/>
      <c r="G48" s="97"/>
      <c r="H48" s="99"/>
      <c r="I48" s="99"/>
      <c r="J48" s="64"/>
      <c r="K48" s="64"/>
      <c r="T48" s="305"/>
      <c r="U48" s="192"/>
      <c r="V48" s="192"/>
      <c r="W48" s="192"/>
      <c r="X48" s="192"/>
      <c r="Y48" s="72"/>
    </row>
    <row r="49" spans="1:25" ht="18" customHeight="1">
      <c r="A49" s="81"/>
      <c r="B49" s="592" t="s">
        <v>12</v>
      </c>
      <c r="C49" s="592"/>
      <c r="D49" s="592"/>
      <c r="E49" s="592"/>
      <c r="F49" s="592"/>
      <c r="G49" s="97">
        <f>G58</f>
        <v>7.32</v>
      </c>
      <c r="H49" s="99">
        <f>G49*C42</f>
        <v>2565.6600000000003</v>
      </c>
      <c r="I49" s="99">
        <f>H49</f>
        <v>2565.6600000000003</v>
      </c>
      <c r="J49" s="99">
        <f>H58</f>
        <v>2565.66</v>
      </c>
      <c r="K49" s="99">
        <f>I49-J49</f>
        <v>0</v>
      </c>
      <c r="T49" s="305"/>
      <c r="U49" s="192"/>
      <c r="V49" s="192"/>
      <c r="W49" s="192"/>
      <c r="X49" s="192"/>
      <c r="Y49" s="72"/>
    </row>
    <row r="50" spans="1:25" ht="18" customHeight="1">
      <c r="A50" s="81"/>
      <c r="B50" s="606" t="s">
        <v>46</v>
      </c>
      <c r="C50" s="606"/>
      <c r="D50" s="606"/>
      <c r="E50" s="592"/>
      <c r="F50" s="592"/>
      <c r="G50" s="97">
        <v>7.04</v>
      </c>
      <c r="H50" s="99">
        <f>G50*C42</f>
        <v>2467.52</v>
      </c>
      <c r="I50" s="99">
        <f>O47+P47-I49</f>
        <v>2480.89</v>
      </c>
      <c r="J50" s="99">
        <f>H63</f>
        <v>5182.3</v>
      </c>
      <c r="K50" s="99">
        <f>I50-J50</f>
        <v>-2701.4100000000003</v>
      </c>
      <c r="T50" s="305"/>
      <c r="U50" s="192"/>
      <c r="V50" s="192"/>
      <c r="W50" s="192"/>
      <c r="X50" s="192"/>
      <c r="Y50" s="72"/>
    </row>
    <row r="51" spans="1:25" ht="18.75">
      <c r="A51" s="81"/>
      <c r="B51" s="604"/>
      <c r="C51" s="604"/>
      <c r="D51" s="400"/>
      <c r="E51" s="61"/>
      <c r="F51" s="61"/>
      <c r="G51" s="61"/>
      <c r="H51" s="61"/>
      <c r="I51" s="61"/>
      <c r="J51" s="61"/>
      <c r="K51" s="164"/>
      <c r="T51" s="305"/>
      <c r="U51" s="192"/>
      <c r="V51" s="192"/>
      <c r="W51" s="192"/>
      <c r="X51" s="192"/>
      <c r="Y51" s="72"/>
    </row>
    <row r="52" spans="1:25" ht="18.75">
      <c r="A52" s="81"/>
      <c r="B52" s="61"/>
      <c r="C52" s="61"/>
      <c r="D52" s="61"/>
      <c r="E52" s="61"/>
      <c r="F52" s="61"/>
      <c r="G52" s="163" t="s">
        <v>243</v>
      </c>
      <c r="H52" s="163" t="s">
        <v>2</v>
      </c>
      <c r="I52" s="163" t="s">
        <v>3</v>
      </c>
      <c r="J52" s="163" t="s">
        <v>244</v>
      </c>
      <c r="K52" s="432" t="s">
        <v>333</v>
      </c>
      <c r="T52" s="305"/>
      <c r="U52" s="192"/>
      <c r="V52" s="192"/>
      <c r="W52" s="192"/>
      <c r="X52" s="192"/>
      <c r="Y52" s="72"/>
    </row>
    <row r="53" spans="1:25" ht="18" customHeight="1">
      <c r="A53" s="61"/>
      <c r="B53" s="605" t="s">
        <v>242</v>
      </c>
      <c r="C53" s="605"/>
      <c r="D53" s="605"/>
      <c r="E53" s="577"/>
      <c r="F53" s="593"/>
      <c r="G53" s="107">
        <f>'11 15 г'!J53</f>
        <v>0</v>
      </c>
      <c r="H53" s="107">
        <f>Q47</f>
        <v>0</v>
      </c>
      <c r="I53" s="107">
        <f>R47</f>
        <v>0</v>
      </c>
      <c r="J53" s="107">
        <f>H53+G53-I53</f>
        <v>0</v>
      </c>
      <c r="K53" s="107">
        <f>I53</f>
        <v>0</v>
      </c>
      <c r="T53" s="309"/>
      <c r="U53" s="310"/>
      <c r="V53" s="310"/>
      <c r="W53" s="310"/>
      <c r="X53" s="310"/>
      <c r="Y53" s="310"/>
    </row>
    <row r="54" spans="1:11" ht="18" customHeight="1">
      <c r="A54" s="61"/>
      <c r="B54" s="431" t="s">
        <v>334</v>
      </c>
      <c r="C54" s="431"/>
      <c r="D54" s="399"/>
      <c r="F54" s="81"/>
      <c r="G54" s="82"/>
      <c r="H54" s="82"/>
      <c r="I54" s="81"/>
      <c r="J54" s="61"/>
      <c r="K54" s="61"/>
    </row>
    <row r="55" spans="1:11" ht="18.75">
      <c r="A55" s="81"/>
      <c r="B55" s="104"/>
      <c r="C55" s="105"/>
      <c r="D55" s="106"/>
      <c r="E55" s="106"/>
      <c r="F55" s="106"/>
      <c r="G55" s="107" t="s">
        <v>208</v>
      </c>
      <c r="H55" s="107" t="s">
        <v>217</v>
      </c>
      <c r="I55" s="81"/>
      <c r="J55" s="61"/>
      <c r="K55" s="61"/>
    </row>
    <row r="56" spans="1:9" s="114" customFormat="1" ht="11.25" customHeight="1">
      <c r="A56" s="108"/>
      <c r="B56" s="109"/>
      <c r="C56" s="110"/>
      <c r="D56" s="111"/>
      <c r="E56" s="111"/>
      <c r="F56" s="111"/>
      <c r="G56" s="112" t="s">
        <v>43</v>
      </c>
      <c r="H56" s="112" t="s">
        <v>43</v>
      </c>
      <c r="I56" s="113"/>
    </row>
    <row r="57" spans="1:20" ht="47.25" customHeight="1">
      <c r="A57" s="115" t="s">
        <v>218</v>
      </c>
      <c r="B57" s="594" t="s">
        <v>241</v>
      </c>
      <c r="C57" s="595"/>
      <c r="D57" s="595"/>
      <c r="E57" s="595"/>
      <c r="F57" s="595"/>
      <c r="G57" s="116"/>
      <c r="H57" s="370">
        <f>H58+H63</f>
        <v>7747.96</v>
      </c>
      <c r="I57" s="81"/>
      <c r="J57" s="61"/>
      <c r="K57" s="61"/>
      <c r="T57" s="288"/>
    </row>
    <row r="58" spans="1:12" ht="18.75" customHeight="1">
      <c r="A58" s="118" t="s">
        <v>220</v>
      </c>
      <c r="B58" s="558" t="s">
        <v>221</v>
      </c>
      <c r="C58" s="559"/>
      <c r="D58" s="559"/>
      <c r="E58" s="559"/>
      <c r="F58" s="560"/>
      <c r="G58" s="362">
        <f>SUM(G59:G62)</f>
        <v>7.32</v>
      </c>
      <c r="H58" s="402">
        <f>SUM(H59:H62)</f>
        <v>2565.66</v>
      </c>
      <c r="I58" s="81"/>
      <c r="J58" s="61"/>
      <c r="K58" s="121"/>
      <c r="L58" s="172" t="s">
        <v>337</v>
      </c>
    </row>
    <row r="59" spans="1:12" ht="34.5" customHeight="1">
      <c r="A59" s="453" t="s">
        <v>222</v>
      </c>
      <c r="B59" s="580" t="s">
        <v>223</v>
      </c>
      <c r="C59" s="581"/>
      <c r="D59" s="581"/>
      <c r="E59" s="581"/>
      <c r="F59" s="582"/>
      <c r="G59" s="454">
        <v>1.53</v>
      </c>
      <c r="H59" s="455">
        <f>G59*C42</f>
        <v>536.265</v>
      </c>
      <c r="I59" s="81"/>
      <c r="J59" s="61"/>
      <c r="K59" s="121"/>
      <c r="L59" s="128">
        <f>H59+'11 15 г'!H59+'10 15 г'!H59+'09 15 г'!H59+'08 15 г'!H59+'07 15 г'!H59+'06 15 г'!H59+'05 15 г'!H59+'04 15 г'!H59+'03 15 г'!H59+'02 15 г'!H59+'01 15 г'!H59</f>
        <v>5808.644999999999</v>
      </c>
    </row>
    <row r="60" spans="1:12" ht="34.5" customHeight="1">
      <c r="A60" s="388" t="s">
        <v>224</v>
      </c>
      <c r="B60" s="571" t="s">
        <v>225</v>
      </c>
      <c r="C60" s="572"/>
      <c r="D60" s="572"/>
      <c r="E60" s="572"/>
      <c r="F60" s="573"/>
      <c r="G60" s="389">
        <v>2.3</v>
      </c>
      <c r="H60" s="401">
        <f>G60*C42</f>
        <v>806.15</v>
      </c>
      <c r="I60" s="81"/>
      <c r="J60" s="61"/>
      <c r="K60" s="61"/>
      <c r="L60" s="128">
        <f>H60+'11 15 г'!H60+'10 15 г'!H60+'09 15 г'!H60+'08 15 г'!H60+'07 15 г'!H60:H61+'06 15 г'!H60:H61+'05 15 г'!H60:H61+'04 15 г'!H60:H61+'03 15 г'!H60:H61+'02 15 г'!H60:H61+'01 15 г'!H60:H61</f>
        <v>8749.580000000002</v>
      </c>
    </row>
    <row r="61" spans="1:12" ht="34.5" customHeight="1">
      <c r="A61" s="388" t="s">
        <v>226</v>
      </c>
      <c r="B61" s="571" t="s">
        <v>227</v>
      </c>
      <c r="C61" s="572"/>
      <c r="D61" s="572"/>
      <c r="E61" s="572"/>
      <c r="F61" s="573"/>
      <c r="G61" s="389">
        <v>1.49</v>
      </c>
      <c r="H61" s="401">
        <f>G61*C42</f>
        <v>522.245</v>
      </c>
      <c r="I61" s="81"/>
      <c r="J61" s="61"/>
      <c r="K61" s="61"/>
      <c r="L61" s="128">
        <f>H61+'11 15 г'!H61+'10 15 г'!H61+4108.86</f>
        <v>5672.615</v>
      </c>
    </row>
    <row r="62" spans="1:12" ht="18.75" customHeight="1">
      <c r="A62" s="453" t="s">
        <v>228</v>
      </c>
      <c r="B62" s="555" t="s">
        <v>229</v>
      </c>
      <c r="C62" s="556"/>
      <c r="D62" s="556"/>
      <c r="E62" s="556"/>
      <c r="F62" s="557"/>
      <c r="G62" s="107">
        <v>2</v>
      </c>
      <c r="H62" s="127">
        <f>G62*C42</f>
        <v>701</v>
      </c>
      <c r="I62" s="81"/>
      <c r="J62" s="61"/>
      <c r="K62" s="61"/>
      <c r="L62" s="128">
        <f>H62+'11 15 г'!H62+'10 15 г'!H62+'09 15 г'!H62+'08 15 г'!H62+'07 15 г'!H64+'06 15 г'!H64+'05 15 г'!H64+'04 15 г'!H64+'03 15 г'!H64+'02 15 г'!H64+'01 15 г'!H64</f>
        <v>10065.710000000003</v>
      </c>
    </row>
    <row r="63" spans="1:12" ht="18.75" customHeight="1">
      <c r="A63" s="129" t="s">
        <v>230</v>
      </c>
      <c r="B63" s="558" t="s">
        <v>231</v>
      </c>
      <c r="C63" s="559"/>
      <c r="D63" s="559"/>
      <c r="E63" s="559"/>
      <c r="F63" s="560"/>
      <c r="G63" s="98"/>
      <c r="H63" s="98">
        <f>SUM(H64:H66)</f>
        <v>5182.3</v>
      </c>
      <c r="I63" s="81"/>
      <c r="J63" s="61"/>
      <c r="K63" s="61"/>
      <c r="L63" s="463" t="s">
        <v>236</v>
      </c>
    </row>
    <row r="64" spans="1:12" ht="21.75" customHeight="1">
      <c r="A64" s="130"/>
      <c r="B64" s="561" t="s">
        <v>247</v>
      </c>
      <c r="C64" s="562"/>
      <c r="D64" s="562"/>
      <c r="E64" s="562"/>
      <c r="F64" s="563"/>
      <c r="G64" s="132"/>
      <c r="H64" s="133"/>
      <c r="I64" s="81"/>
      <c r="J64" s="61"/>
      <c r="K64" s="61"/>
      <c r="L64" s="128">
        <f>H63+'11 15 г'!H63+'09 15 г'!H63</f>
        <v>82691.61</v>
      </c>
    </row>
    <row r="65" spans="1:11" ht="18.75">
      <c r="A65" s="130"/>
      <c r="B65" s="564" t="s">
        <v>338</v>
      </c>
      <c r="C65" s="565"/>
      <c r="D65" s="565"/>
      <c r="E65" s="565"/>
      <c r="F65" s="566"/>
      <c r="G65" s="134"/>
      <c r="H65" s="135">
        <v>5182.3</v>
      </c>
      <c r="I65" s="81"/>
      <c r="J65" s="61"/>
      <c r="K65" s="61"/>
    </row>
    <row r="66" spans="1:11" ht="18.75" customHeight="1">
      <c r="A66" s="130"/>
      <c r="B66" s="564" t="s">
        <v>240</v>
      </c>
      <c r="C66" s="565"/>
      <c r="D66" s="565"/>
      <c r="E66" s="565"/>
      <c r="F66" s="566"/>
      <c r="G66" s="127"/>
      <c r="H66" s="136"/>
      <c r="I66" s="81"/>
      <c r="J66" s="61"/>
      <c r="K66" s="61"/>
    </row>
    <row r="67" spans="1:11" ht="18.75">
      <c r="A67" s="130"/>
      <c r="B67" s="137"/>
      <c r="C67" s="138"/>
      <c r="D67" s="138"/>
      <c r="E67" s="138"/>
      <c r="F67" s="138"/>
      <c r="G67" s="103"/>
      <c r="H67" s="103"/>
      <c r="I67" s="81"/>
      <c r="J67" s="61"/>
      <c r="K67" s="61"/>
    </row>
    <row r="68" spans="1:11" ht="18.75">
      <c r="A68" s="130"/>
      <c r="B68" s="137"/>
      <c r="C68" s="138"/>
      <c r="D68" s="138"/>
      <c r="E68" s="138"/>
      <c r="F68" s="138"/>
      <c r="G68" s="139"/>
      <c r="H68" s="81"/>
      <c r="I68" s="81"/>
      <c r="J68" s="61"/>
      <c r="K68" s="61"/>
    </row>
    <row r="69" spans="1:11" ht="18.75">
      <c r="A69" s="130"/>
      <c r="K69" s="61"/>
    </row>
    <row r="70" spans="1:12" ht="18.75">
      <c r="A70" s="130"/>
      <c r="K70" s="61"/>
      <c r="L70" s="62">
        <v>4513</v>
      </c>
    </row>
    <row r="71" spans="1:15" s="72" customFormat="1" ht="18.75">
      <c r="A71" s="130"/>
      <c r="K71" s="69"/>
      <c r="L71" s="142" t="s">
        <v>236</v>
      </c>
      <c r="M71" s="142" t="s">
        <v>237</v>
      </c>
      <c r="N71" s="142"/>
      <c r="O71" s="142"/>
    </row>
    <row r="72" spans="1:15" s="72" customFormat="1" ht="18.75">
      <c r="A72" s="130"/>
      <c r="K72" s="69"/>
      <c r="L72" s="143">
        <f>G78</f>
        <v>-19216.486000000015</v>
      </c>
      <c r="M72" s="143">
        <f>I78</f>
        <v>0</v>
      </c>
      <c r="N72" s="143"/>
      <c r="O72" s="143"/>
    </row>
    <row r="73" spans="1:11" ht="18.75">
      <c r="A73" s="82"/>
      <c r="B73" s="546"/>
      <c r="C73" s="547"/>
      <c r="D73" s="547"/>
      <c r="E73" s="547"/>
      <c r="F73" s="547"/>
      <c r="G73" s="145"/>
      <c r="H73" s="130"/>
      <c r="I73" s="81"/>
      <c r="J73" s="61"/>
      <c r="K73" s="61"/>
    </row>
    <row r="74" spans="1:11" ht="18.75">
      <c r="A74" s="81"/>
      <c r="B74" s="81"/>
      <c r="C74" s="81"/>
      <c r="D74" s="81"/>
      <c r="E74" s="81"/>
      <c r="F74" s="81"/>
      <c r="G74" s="84"/>
      <c r="H74" s="103"/>
      <c r="I74" s="81"/>
      <c r="J74" s="61"/>
      <c r="K74" s="61"/>
    </row>
    <row r="75" spans="1:18" ht="18.75">
      <c r="A75" s="81"/>
      <c r="B75" s="140"/>
      <c r="C75" s="141"/>
      <c r="D75" s="141"/>
      <c r="E75" s="141"/>
      <c r="F75" s="141"/>
      <c r="G75" s="567" t="s">
        <v>46</v>
      </c>
      <c r="H75" s="552"/>
      <c r="I75" s="551" t="s">
        <v>216</v>
      </c>
      <c r="J75" s="552"/>
      <c r="K75" s="61"/>
      <c r="M75" s="596"/>
      <c r="N75" s="596"/>
      <c r="O75" s="596"/>
      <c r="P75" s="597"/>
      <c r="Q75" s="597"/>
      <c r="R75" s="597"/>
    </row>
    <row r="76" spans="1:18" ht="18.75">
      <c r="A76" s="81"/>
      <c r="B76" s="140"/>
      <c r="C76" s="141"/>
      <c r="D76" s="141"/>
      <c r="E76" s="141"/>
      <c r="F76" s="141"/>
      <c r="G76" s="553" t="s">
        <v>43</v>
      </c>
      <c r="H76" s="554"/>
      <c r="I76" s="553" t="s">
        <v>43</v>
      </c>
      <c r="J76" s="554"/>
      <c r="K76" s="61"/>
      <c r="L76" s="172" t="s">
        <v>283</v>
      </c>
      <c r="M76" s="188"/>
      <c r="N76" s="188"/>
      <c r="O76" s="188"/>
      <c r="P76" s="189"/>
      <c r="Q76" s="188"/>
      <c r="R76" s="190"/>
    </row>
    <row r="77" spans="1:18" ht="18.75">
      <c r="A77" s="81"/>
      <c r="B77" s="598" t="s">
        <v>284</v>
      </c>
      <c r="C77" s="599"/>
      <c r="D77" s="599"/>
      <c r="E77" s="599"/>
      <c r="F77" s="600"/>
      <c r="G77" s="543">
        <f>'11 15 г'!G78:H78</f>
        <v>-16515.076000000015</v>
      </c>
      <c r="H77" s="544"/>
      <c r="I77" s="543">
        <f>'11 15 г'!I78:J78</f>
        <v>0</v>
      </c>
      <c r="J77" s="544"/>
      <c r="K77" s="61"/>
      <c r="L77" s="128">
        <f>G85+H47-I47-I85</f>
        <v>-0.010000000000218279</v>
      </c>
      <c r="M77" s="191"/>
      <c r="N77" s="191"/>
      <c r="O77" s="191"/>
      <c r="P77" s="192"/>
      <c r="Q77" s="192"/>
      <c r="R77" s="192"/>
    </row>
    <row r="78" spans="1:18" ht="18.75">
      <c r="A78" s="81"/>
      <c r="B78" s="598" t="s">
        <v>285</v>
      </c>
      <c r="C78" s="599"/>
      <c r="D78" s="599"/>
      <c r="E78" s="599"/>
      <c r="F78" s="600"/>
      <c r="G78" s="543">
        <f>G77+K53+I47-H57</f>
        <v>-19216.486000000015</v>
      </c>
      <c r="H78" s="603"/>
      <c r="I78" s="545">
        <f>I77+I53+D54-K53</f>
        <v>0</v>
      </c>
      <c r="J78" s="603"/>
      <c r="K78" s="61"/>
      <c r="M78" s="191"/>
      <c r="N78" s="191"/>
      <c r="O78" s="191"/>
      <c r="P78" s="192"/>
      <c r="Q78" s="192"/>
      <c r="R78" s="192"/>
    </row>
    <row r="79" spans="1:18" ht="18.75">
      <c r="A79" s="81"/>
      <c r="B79" s="61"/>
      <c r="C79" s="61"/>
      <c r="D79" s="61"/>
      <c r="E79" s="61"/>
      <c r="F79" s="61"/>
      <c r="G79" s="81"/>
      <c r="H79" s="81"/>
      <c r="I79" s="81"/>
      <c r="J79" s="61"/>
      <c r="K79" s="61"/>
      <c r="M79" s="191"/>
      <c r="N79" s="191"/>
      <c r="O79" s="191"/>
      <c r="P79" s="192"/>
      <c r="Q79" s="192"/>
      <c r="R79" s="192"/>
    </row>
    <row r="80" spans="1:18" ht="18" customHeight="1">
      <c r="A80" s="61"/>
      <c r="B80" s="61"/>
      <c r="C80" s="61"/>
      <c r="D80" s="61"/>
      <c r="E80" s="61"/>
      <c r="F80" s="61"/>
      <c r="G80" s="553" t="s">
        <v>278</v>
      </c>
      <c r="H80" s="554"/>
      <c r="I80" s="553" t="s">
        <v>279</v>
      </c>
      <c r="J80" s="554"/>
      <c r="K80" s="61"/>
      <c r="L80" s="128"/>
      <c r="M80" s="191"/>
      <c r="N80" s="191"/>
      <c r="O80" s="191"/>
      <c r="P80" s="192"/>
      <c r="Q80" s="192"/>
      <c r="R80" s="192"/>
    </row>
    <row r="81" spans="1:18" ht="18.75" hidden="1">
      <c r="A81" s="81"/>
      <c r="B81" s="61"/>
      <c r="C81" s="61"/>
      <c r="D81" s="61"/>
      <c r="E81" s="61"/>
      <c r="F81" s="61"/>
      <c r="G81" s="81"/>
      <c r="H81" s="81"/>
      <c r="I81" s="81"/>
      <c r="J81" s="61"/>
      <c r="K81" s="61"/>
      <c r="M81" s="186" t="s">
        <v>183</v>
      </c>
      <c r="N81" s="186"/>
      <c r="O81" s="186"/>
      <c r="P81" s="187">
        <v>407.15</v>
      </c>
      <c r="Q81" s="187">
        <v>391.95</v>
      </c>
      <c r="R81" s="187">
        <v>535.55</v>
      </c>
    </row>
    <row r="82" spans="1:18" ht="18.75" hidden="1">
      <c r="A82" s="81"/>
      <c r="B82" s="61"/>
      <c r="C82" s="61"/>
      <c r="D82" s="61"/>
      <c r="E82" s="61"/>
      <c r="F82" s="61"/>
      <c r="G82" s="81"/>
      <c r="H82" s="81"/>
      <c r="I82" s="81"/>
      <c r="J82" s="61"/>
      <c r="K82" s="61"/>
      <c r="M82" s="151" t="s">
        <v>186</v>
      </c>
      <c r="N82" s="151"/>
      <c r="O82" s="151"/>
      <c r="P82" s="152">
        <v>535.55</v>
      </c>
      <c r="Q82" s="152">
        <v>391.95</v>
      </c>
      <c r="R82" s="152">
        <v>663.91</v>
      </c>
    </row>
    <row r="83" spans="1:18" ht="18.75" hidden="1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M83" s="153" t="s">
        <v>189</v>
      </c>
      <c r="N83" s="153"/>
      <c r="O83" s="153"/>
      <c r="P83" s="152">
        <f>R82</f>
        <v>663.91</v>
      </c>
      <c r="Q83" s="154">
        <v>391.95</v>
      </c>
      <c r="R83" s="152" t="e">
        <f>P83+Q83-#REF!</f>
        <v>#REF!</v>
      </c>
    </row>
    <row r="84" spans="1:11" ht="18.75" hidden="1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</row>
    <row r="85" spans="1:11" ht="18.75">
      <c r="A85" s="61"/>
      <c r="B85" s="540" t="s">
        <v>282</v>
      </c>
      <c r="C85" s="541"/>
      <c r="D85" s="541"/>
      <c r="E85" s="541"/>
      <c r="F85" s="542"/>
      <c r="G85" s="543">
        <f>M47</f>
        <v>8990.279999999999</v>
      </c>
      <c r="H85" s="544"/>
      <c r="I85" s="545">
        <f>N47</f>
        <v>8976.92</v>
      </c>
      <c r="J85" s="544"/>
      <c r="K85" s="61"/>
    </row>
    <row r="86" spans="1:11" ht="18.75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</row>
    <row r="87" spans="1:11" ht="18.75">
      <c r="A87" s="371" t="s">
        <v>295</v>
      </c>
      <c r="B87" s="61"/>
      <c r="C87" s="61"/>
      <c r="D87" s="61"/>
      <c r="E87" s="61"/>
      <c r="F87" s="61"/>
      <c r="G87" s="61"/>
      <c r="H87" s="61" t="s">
        <v>54</v>
      </c>
      <c r="I87" s="61"/>
      <c r="J87" s="61"/>
      <c r="K87" s="61"/>
    </row>
    <row r="88" spans="1:8" s="61" customFormat="1" ht="18.75">
      <c r="A88" s="371" t="s">
        <v>294</v>
      </c>
      <c r="H88" s="61" t="s">
        <v>55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35">
    <mergeCell ref="G80:H80"/>
    <mergeCell ref="I80:J80"/>
    <mergeCell ref="B85:F85"/>
    <mergeCell ref="G85:H85"/>
    <mergeCell ref="I85:J85"/>
    <mergeCell ref="B77:F77"/>
    <mergeCell ref="G77:H77"/>
    <mergeCell ref="I77:J77"/>
    <mergeCell ref="B78:F78"/>
    <mergeCell ref="G78:H78"/>
    <mergeCell ref="I78:J78"/>
    <mergeCell ref="B73:F73"/>
    <mergeCell ref="G75:H75"/>
    <mergeCell ref="I75:J75"/>
    <mergeCell ref="M75:R75"/>
    <mergeCell ref="G76:H76"/>
    <mergeCell ref="I76:J76"/>
    <mergeCell ref="B61:F61"/>
    <mergeCell ref="B62:F62"/>
    <mergeCell ref="B63:F63"/>
    <mergeCell ref="B64:F64"/>
    <mergeCell ref="B65:F65"/>
    <mergeCell ref="B66:F66"/>
    <mergeCell ref="B51:C51"/>
    <mergeCell ref="B53:F53"/>
    <mergeCell ref="B57:F57"/>
    <mergeCell ref="B58:F58"/>
    <mergeCell ref="B59:F59"/>
    <mergeCell ref="B60:F60"/>
    <mergeCell ref="C14:D15"/>
    <mergeCell ref="A35:K36"/>
    <mergeCell ref="B47:F47"/>
    <mergeCell ref="B48:F48"/>
    <mergeCell ref="B49:F49"/>
    <mergeCell ref="B50:F50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71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Y88"/>
  <sheetViews>
    <sheetView view="pageBreakPreview" zoomScale="80" zoomScaleSheetLayoutView="80" zoomScalePageLayoutView="0" workbookViewId="0" topLeftCell="A54">
      <selection activeCell="H66" sqref="H66"/>
    </sheetView>
  </sheetViews>
  <sheetFormatPr defaultColWidth="9.140625" defaultRowHeight="15" outlineLevelCol="1"/>
  <cols>
    <col min="1" max="1" width="9.00390625" style="155" customWidth="1"/>
    <col min="2" max="2" width="12.140625" style="62" customWidth="1"/>
    <col min="3" max="3" width="11.140625" style="62" customWidth="1"/>
    <col min="4" max="4" width="12.8515625" style="62" customWidth="1"/>
    <col min="5" max="5" width="10.28125" style="62" customWidth="1"/>
    <col min="6" max="6" width="6.28125" style="62" customWidth="1"/>
    <col min="7" max="8" width="13.28125" style="62" customWidth="1"/>
    <col min="9" max="9" width="12.57421875" style="62" customWidth="1"/>
    <col min="10" max="10" width="14.00390625" style="62" customWidth="1"/>
    <col min="11" max="11" width="18.421875" style="62" customWidth="1"/>
    <col min="12" max="12" width="13.421875" style="62" hidden="1" customWidth="1" outlineLevel="1"/>
    <col min="13" max="15" width="9.7109375" style="62" hidden="1" customWidth="1" outlineLevel="1"/>
    <col min="16" max="16" width="10.00390625" style="62" hidden="1" customWidth="1" outlineLevel="1"/>
    <col min="17" max="17" width="10.57421875" style="62" hidden="1" customWidth="1" outlineLevel="1"/>
    <col min="18" max="18" width="10.00390625" style="62" hidden="1" customWidth="1" outlineLevel="1"/>
    <col min="19" max="19" width="12.140625" style="62" hidden="1" customWidth="1" outlineLevel="1"/>
    <col min="20" max="20" width="9.140625" style="62" customWidth="1" collapsed="1"/>
    <col min="21" max="21" width="11.00390625" style="62" bestFit="1" customWidth="1"/>
    <col min="22" max="22" width="11.28125" style="62" bestFit="1" customWidth="1"/>
    <col min="23" max="23" width="10.00390625" style="62" bestFit="1" customWidth="1"/>
    <col min="24" max="24" width="11.00390625" style="62" bestFit="1" customWidth="1"/>
    <col min="25" max="25" width="9.140625" style="62" customWidth="1"/>
    <col min="28" max="28" width="12.8515625" style="0" customWidth="1"/>
    <col min="29" max="29" width="10.7109375" style="0" customWidth="1"/>
    <col min="32" max="16384" width="9.140625" style="62" customWidth="1"/>
  </cols>
  <sheetData>
    <row r="1" spans="1:11" ht="12.75" customHeight="1" hidden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8.75" hidden="1">
      <c r="A2" s="61"/>
      <c r="B2" s="63" t="s">
        <v>56</v>
      </c>
      <c r="C2" s="63"/>
      <c r="D2" s="63" t="s">
        <v>187</v>
      </c>
      <c r="E2" s="63"/>
      <c r="F2" s="63" t="s">
        <v>0</v>
      </c>
      <c r="G2" s="63"/>
      <c r="H2" s="63"/>
      <c r="I2" s="61"/>
      <c r="J2" s="61"/>
      <c r="K2" s="61"/>
    </row>
    <row r="3" spans="1:11" ht="18.75" hidden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.5" customHeight="1" hidden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18.75" hidden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8.75" hidden="1">
      <c r="A6" s="61"/>
      <c r="B6" s="64"/>
      <c r="C6" s="65" t="s">
        <v>1</v>
      </c>
      <c r="D6" s="65" t="s">
        <v>2</v>
      </c>
      <c r="E6" s="65"/>
      <c r="F6" s="65" t="s">
        <v>3</v>
      </c>
      <c r="G6" s="65" t="s">
        <v>4</v>
      </c>
      <c r="H6" s="65" t="s">
        <v>5</v>
      </c>
      <c r="I6" s="65" t="s">
        <v>6</v>
      </c>
      <c r="J6" s="65"/>
      <c r="K6" s="66"/>
    </row>
    <row r="7" spans="1:11" ht="18.75" hidden="1">
      <c r="A7" s="61"/>
      <c r="B7" s="64"/>
      <c r="C7" s="65" t="s">
        <v>7</v>
      </c>
      <c r="D7" s="65"/>
      <c r="E7" s="65"/>
      <c r="F7" s="65"/>
      <c r="G7" s="65" t="s">
        <v>8</v>
      </c>
      <c r="H7" s="65" t="s">
        <v>9</v>
      </c>
      <c r="I7" s="65" t="s">
        <v>10</v>
      </c>
      <c r="J7" s="65"/>
      <c r="K7" s="66"/>
    </row>
    <row r="8" spans="1:11" ht="18.75" hidden="1">
      <c r="A8" s="61"/>
      <c r="B8" s="64" t="s">
        <v>96</v>
      </c>
      <c r="C8" s="67">
        <v>48.28</v>
      </c>
      <c r="D8" s="67">
        <v>0</v>
      </c>
      <c r="E8" s="67"/>
      <c r="F8" s="68"/>
      <c r="G8" s="64"/>
      <c r="H8" s="67">
        <v>0</v>
      </c>
      <c r="I8" s="68">
        <v>48.28</v>
      </c>
      <c r="J8" s="64"/>
      <c r="K8" s="69"/>
    </row>
    <row r="9" spans="1:11" ht="18.75" hidden="1">
      <c r="A9" s="61"/>
      <c r="B9" s="64" t="s">
        <v>12</v>
      </c>
      <c r="C9" s="67">
        <v>4790.06</v>
      </c>
      <c r="D9" s="67">
        <v>3707.55</v>
      </c>
      <c r="E9" s="67"/>
      <c r="F9" s="68">
        <v>2795.32</v>
      </c>
      <c r="G9" s="64"/>
      <c r="H9" s="67">
        <v>2795.32</v>
      </c>
      <c r="I9" s="68">
        <v>5702.29</v>
      </c>
      <c r="J9" s="64"/>
      <c r="K9" s="69"/>
    </row>
    <row r="10" spans="1:11" ht="18.75" hidden="1">
      <c r="A10" s="61"/>
      <c r="B10" s="64" t="s">
        <v>13</v>
      </c>
      <c r="C10" s="64"/>
      <c r="D10" s="67">
        <f>SUM(D8:D9)</f>
        <v>3707.55</v>
      </c>
      <c r="E10" s="67"/>
      <c r="F10" s="64"/>
      <c r="G10" s="64"/>
      <c r="H10" s="67">
        <f>SUM(H8:H9)</f>
        <v>2795.32</v>
      </c>
      <c r="I10" s="64"/>
      <c r="J10" s="64"/>
      <c r="K10" s="69"/>
    </row>
    <row r="11" spans="1:11" ht="18.75" hidden="1">
      <c r="A11" s="61"/>
      <c r="B11" s="61" t="s">
        <v>14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ht="7.5" customHeight="1" hidden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8.25" customHeight="1" hidden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</row>
    <row r="14" spans="1:18" ht="18.75" hidden="1">
      <c r="A14" s="61"/>
      <c r="B14" s="70" t="s">
        <v>162</v>
      </c>
      <c r="C14" s="583" t="s">
        <v>180</v>
      </c>
      <c r="D14" s="584"/>
      <c r="E14" s="457"/>
      <c r="F14" s="65"/>
      <c r="G14" s="65"/>
      <c r="H14" s="65"/>
      <c r="I14" s="65" t="s">
        <v>16</v>
      </c>
      <c r="J14" s="69"/>
      <c r="K14" s="69"/>
      <c r="L14" s="72"/>
      <c r="M14" s="72"/>
      <c r="N14" s="72"/>
      <c r="O14" s="72"/>
      <c r="P14" s="72"/>
      <c r="Q14" s="72"/>
      <c r="R14" s="72"/>
    </row>
    <row r="15" spans="1:18" ht="14.25" customHeight="1" hidden="1">
      <c r="A15" s="61"/>
      <c r="B15" s="73"/>
      <c r="C15" s="585"/>
      <c r="D15" s="586"/>
      <c r="E15" s="458"/>
      <c r="F15" s="65"/>
      <c r="G15" s="65"/>
      <c r="H15" s="65" t="s">
        <v>181</v>
      </c>
      <c r="I15" s="65"/>
      <c r="J15" s="69"/>
      <c r="K15" s="69"/>
      <c r="L15" s="72"/>
      <c r="M15" s="72"/>
      <c r="N15" s="72"/>
      <c r="O15" s="72"/>
      <c r="P15" s="72"/>
      <c r="Q15" s="72"/>
      <c r="R15" s="72"/>
    </row>
    <row r="16" spans="1:18" ht="3.75" customHeight="1" hidden="1">
      <c r="A16" s="61"/>
      <c r="B16" s="75"/>
      <c r="C16" s="64"/>
      <c r="D16" s="64"/>
      <c r="E16" s="64"/>
      <c r="F16" s="64"/>
      <c r="G16" s="64"/>
      <c r="H16" s="64"/>
      <c r="I16" s="64"/>
      <c r="J16" s="69"/>
      <c r="K16" s="69"/>
      <c r="L16" s="72"/>
      <c r="M16" s="72"/>
      <c r="N16" s="72"/>
      <c r="O16" s="72"/>
      <c r="P16" s="72"/>
      <c r="Q16" s="72"/>
      <c r="R16" s="72"/>
    </row>
    <row r="17" spans="1:18" ht="13.5" customHeight="1" hidden="1">
      <c r="A17" s="61"/>
      <c r="B17" s="64"/>
      <c r="C17" s="64"/>
      <c r="D17" s="64"/>
      <c r="E17" s="64"/>
      <c r="F17" s="64"/>
      <c r="G17" s="64"/>
      <c r="H17" s="64"/>
      <c r="I17" s="64"/>
      <c r="J17" s="69"/>
      <c r="K17" s="69"/>
      <c r="L17" s="72"/>
      <c r="M17" s="72"/>
      <c r="N17" s="72"/>
      <c r="O17" s="72"/>
      <c r="P17" s="72"/>
      <c r="Q17" s="72"/>
      <c r="R17" s="72"/>
    </row>
    <row r="18" spans="1:18" ht="0.75" customHeight="1" hidden="1">
      <c r="A18" s="61"/>
      <c r="B18" s="64"/>
      <c r="C18" s="64"/>
      <c r="D18" s="64"/>
      <c r="E18" s="64"/>
      <c r="F18" s="64"/>
      <c r="G18" s="64"/>
      <c r="H18" s="64"/>
      <c r="I18" s="64"/>
      <c r="J18" s="69"/>
      <c r="K18" s="69"/>
      <c r="L18" s="72"/>
      <c r="M18" s="72"/>
      <c r="N18" s="72"/>
      <c r="O18" s="72"/>
      <c r="P18" s="72"/>
      <c r="Q18" s="72"/>
      <c r="R18" s="72"/>
    </row>
    <row r="19" spans="1:18" ht="14.25" customHeight="1" hidden="1" thickBot="1">
      <c r="A19" s="61"/>
      <c r="B19" s="64"/>
      <c r="C19" s="64"/>
      <c r="D19" s="64"/>
      <c r="E19" s="64"/>
      <c r="F19" s="64"/>
      <c r="G19" s="64"/>
      <c r="H19" s="64"/>
      <c r="I19" s="64"/>
      <c r="J19" s="69"/>
      <c r="K19" s="69"/>
      <c r="L19" s="72"/>
      <c r="M19" s="72"/>
      <c r="N19" s="72"/>
      <c r="O19" s="72"/>
      <c r="P19" s="72"/>
      <c r="Q19" s="72"/>
      <c r="R19" s="72"/>
    </row>
    <row r="20" spans="1:18" ht="0.75" customHeight="1" hidden="1">
      <c r="A20" s="61"/>
      <c r="B20" s="64"/>
      <c r="C20" s="64"/>
      <c r="D20" s="64"/>
      <c r="E20" s="64"/>
      <c r="F20" s="64"/>
      <c r="G20" s="64"/>
      <c r="H20" s="64"/>
      <c r="I20" s="64"/>
      <c r="J20" s="69"/>
      <c r="K20" s="69"/>
      <c r="L20" s="72"/>
      <c r="M20" s="72"/>
      <c r="N20" s="72"/>
      <c r="O20" s="72"/>
      <c r="P20" s="72"/>
      <c r="Q20" s="72"/>
      <c r="R20" s="72"/>
    </row>
    <row r="21" spans="1:18" ht="19.5" hidden="1" thickBot="1">
      <c r="A21" s="61"/>
      <c r="B21" s="64"/>
      <c r="C21" s="64"/>
      <c r="D21" s="64"/>
      <c r="E21" s="64"/>
      <c r="F21" s="64"/>
      <c r="G21" s="76" t="s">
        <v>130</v>
      </c>
      <c r="H21" s="77" t="s">
        <v>131</v>
      </c>
      <c r="I21" s="64"/>
      <c r="J21" s="69"/>
      <c r="K21" s="69"/>
      <c r="L21" s="72"/>
      <c r="M21" s="72"/>
      <c r="N21" s="72"/>
      <c r="O21" s="72"/>
      <c r="P21" s="72"/>
      <c r="Q21" s="72"/>
      <c r="R21" s="72"/>
    </row>
    <row r="22" spans="1:18" ht="18.75" hidden="1">
      <c r="A22" s="61"/>
      <c r="B22" s="78" t="s">
        <v>121</v>
      </c>
      <c r="C22" s="78"/>
      <c r="D22" s="78"/>
      <c r="E22" s="78"/>
      <c r="F22" s="67"/>
      <c r="G22" s="64">
        <v>347.8</v>
      </c>
      <c r="H22" s="64">
        <v>7.55</v>
      </c>
      <c r="I22" s="68">
        <f>G22*H22</f>
        <v>2625.89</v>
      </c>
      <c r="J22" s="69"/>
      <c r="K22" s="69"/>
      <c r="L22" s="72"/>
      <c r="M22" s="72"/>
      <c r="N22" s="72"/>
      <c r="O22" s="72"/>
      <c r="P22" s="72"/>
      <c r="Q22" s="72"/>
      <c r="R22" s="72"/>
    </row>
    <row r="23" spans="1:18" ht="18.75" hidden="1">
      <c r="A23" s="61"/>
      <c r="B23" s="78" t="s">
        <v>122</v>
      </c>
      <c r="C23" s="78"/>
      <c r="D23" s="78"/>
      <c r="E23" s="78"/>
      <c r="F23" s="64"/>
      <c r="G23" s="64"/>
      <c r="H23" s="64"/>
      <c r="I23" s="64"/>
      <c r="J23" s="69"/>
      <c r="K23" s="69"/>
      <c r="L23" s="72"/>
      <c r="M23" s="72"/>
      <c r="N23" s="72"/>
      <c r="O23" s="72"/>
      <c r="P23" s="72"/>
      <c r="Q23" s="72"/>
      <c r="R23" s="72"/>
    </row>
    <row r="24" spans="1:18" ht="2.25" customHeight="1" hidden="1">
      <c r="A24" s="61"/>
      <c r="B24" s="78" t="s">
        <v>123</v>
      </c>
      <c r="C24" s="78" t="s">
        <v>124</v>
      </c>
      <c r="D24" s="78"/>
      <c r="E24" s="78"/>
      <c r="F24" s="64"/>
      <c r="G24" s="64"/>
      <c r="H24" s="64"/>
      <c r="I24" s="64"/>
      <c r="J24" s="69"/>
      <c r="K24" s="69"/>
      <c r="L24" s="72"/>
      <c r="M24" s="72"/>
      <c r="N24" s="72"/>
      <c r="O24" s="72"/>
      <c r="P24" s="72"/>
      <c r="Q24" s="72"/>
      <c r="R24" s="72"/>
    </row>
    <row r="25" spans="1:18" ht="14.25" customHeight="1" hidden="1">
      <c r="A25" s="61"/>
      <c r="B25" s="78" t="s">
        <v>125</v>
      </c>
      <c r="C25" s="78"/>
      <c r="D25" s="78"/>
      <c r="E25" s="78"/>
      <c r="F25" s="64"/>
      <c r="G25" s="64"/>
      <c r="H25" s="64"/>
      <c r="I25" s="64"/>
      <c r="J25" s="69"/>
      <c r="K25" s="69"/>
      <c r="L25" s="72"/>
      <c r="M25" s="72"/>
      <c r="N25" s="72"/>
      <c r="O25" s="72"/>
      <c r="P25" s="72"/>
      <c r="Q25" s="72"/>
      <c r="R25" s="72"/>
    </row>
    <row r="26" spans="1:18" ht="18.75" hidden="1">
      <c r="A26" s="61"/>
      <c r="B26" s="64"/>
      <c r="C26" s="64"/>
      <c r="D26" s="64"/>
      <c r="E26" s="64"/>
      <c r="F26" s="64"/>
      <c r="G26" s="64"/>
      <c r="H26" s="64"/>
      <c r="I26" s="64"/>
      <c r="J26" s="69"/>
      <c r="K26" s="69"/>
      <c r="L26" s="72"/>
      <c r="M26" s="72"/>
      <c r="N26" s="72"/>
      <c r="O26" s="72"/>
      <c r="P26" s="72"/>
      <c r="Q26" s="72"/>
      <c r="R26" s="72"/>
    </row>
    <row r="27" spans="1:18" ht="0.75" customHeight="1" hidden="1">
      <c r="A27" s="61"/>
      <c r="B27" s="64"/>
      <c r="C27" s="64"/>
      <c r="D27" s="64"/>
      <c r="E27" s="64"/>
      <c r="F27" s="64"/>
      <c r="G27" s="64"/>
      <c r="H27" s="64"/>
      <c r="I27" s="64"/>
      <c r="J27" s="69"/>
      <c r="K27" s="69"/>
      <c r="L27" s="72"/>
      <c r="M27" s="72"/>
      <c r="N27" s="72"/>
      <c r="O27" s="72"/>
      <c r="P27" s="72"/>
      <c r="Q27" s="72"/>
      <c r="R27" s="72"/>
    </row>
    <row r="28" spans="1:18" ht="3.75" customHeight="1" hidden="1">
      <c r="A28" s="61"/>
      <c r="B28" s="64"/>
      <c r="C28" s="64"/>
      <c r="D28" s="64"/>
      <c r="E28" s="64"/>
      <c r="F28" s="64"/>
      <c r="G28" s="64"/>
      <c r="H28" s="64"/>
      <c r="I28" s="64"/>
      <c r="J28" s="69"/>
      <c r="K28" s="69"/>
      <c r="L28" s="72"/>
      <c r="M28" s="72"/>
      <c r="N28" s="72"/>
      <c r="O28" s="72"/>
      <c r="P28" s="72"/>
      <c r="Q28" s="72"/>
      <c r="R28" s="72"/>
    </row>
    <row r="29" spans="1:18" ht="18.75" hidden="1">
      <c r="A29" s="61"/>
      <c r="B29" s="64"/>
      <c r="C29" s="64"/>
      <c r="D29" s="64"/>
      <c r="E29" s="64"/>
      <c r="F29" s="64"/>
      <c r="G29" s="64"/>
      <c r="H29" s="64"/>
      <c r="I29" s="64"/>
      <c r="J29" s="69"/>
      <c r="K29" s="69"/>
      <c r="L29" s="72"/>
      <c r="M29" s="72"/>
      <c r="N29" s="72"/>
      <c r="O29" s="72"/>
      <c r="P29" s="72"/>
      <c r="Q29" s="72"/>
      <c r="R29" s="72"/>
    </row>
    <row r="30" spans="1:18" ht="0.75" customHeight="1" hidden="1">
      <c r="A30" s="61"/>
      <c r="B30" s="64"/>
      <c r="C30" s="64"/>
      <c r="D30" s="64"/>
      <c r="E30" s="64"/>
      <c r="F30" s="64"/>
      <c r="G30" s="64"/>
      <c r="H30" s="64"/>
      <c r="I30" s="64"/>
      <c r="J30" s="69"/>
      <c r="K30" s="69"/>
      <c r="L30" s="72"/>
      <c r="M30" s="72"/>
      <c r="N30" s="72"/>
      <c r="O30" s="72"/>
      <c r="P30" s="72"/>
      <c r="Q30" s="72"/>
      <c r="R30" s="72"/>
    </row>
    <row r="31" spans="1:18" ht="18.75" hidden="1">
      <c r="A31" s="61"/>
      <c r="B31" s="64"/>
      <c r="C31" s="64"/>
      <c r="D31" s="64"/>
      <c r="E31" s="64"/>
      <c r="F31" s="64"/>
      <c r="G31" s="64"/>
      <c r="H31" s="64"/>
      <c r="I31" s="64"/>
      <c r="J31" s="69"/>
      <c r="K31" s="69"/>
      <c r="L31" s="72"/>
      <c r="M31" s="72"/>
      <c r="N31" s="72"/>
      <c r="O31" s="72"/>
      <c r="P31" s="72"/>
      <c r="Q31" s="72"/>
      <c r="R31" s="72"/>
    </row>
    <row r="32" spans="1:18" ht="18.75" hidden="1">
      <c r="A32" s="61"/>
      <c r="B32" s="64"/>
      <c r="C32" s="64"/>
      <c r="D32" s="64"/>
      <c r="E32" s="64"/>
      <c r="F32" s="64"/>
      <c r="G32" s="64"/>
      <c r="H32" s="64"/>
      <c r="I32" s="64"/>
      <c r="J32" s="69"/>
      <c r="K32" s="69"/>
      <c r="L32" s="72"/>
      <c r="M32" s="72"/>
      <c r="N32" s="72"/>
      <c r="O32" s="72"/>
      <c r="P32" s="72"/>
      <c r="Q32" s="72"/>
      <c r="R32" s="72"/>
    </row>
    <row r="33" spans="1:18" ht="18.75" hidden="1">
      <c r="A33" s="61"/>
      <c r="B33" s="64"/>
      <c r="C33" s="64"/>
      <c r="D33" s="64"/>
      <c r="E33" s="64"/>
      <c r="F33" s="64"/>
      <c r="G33" s="65"/>
      <c r="H33" s="65"/>
      <c r="I33" s="79"/>
      <c r="J33" s="69"/>
      <c r="K33" s="69"/>
      <c r="L33" s="72"/>
      <c r="M33" s="72"/>
      <c r="N33" s="72"/>
      <c r="O33" s="72"/>
      <c r="P33" s="72"/>
      <c r="Q33" s="72"/>
      <c r="R33" s="72"/>
    </row>
    <row r="34" spans="1:18" ht="18.75" hidden="1">
      <c r="A34" s="61"/>
      <c r="B34" s="64"/>
      <c r="C34" s="64"/>
      <c r="D34" s="64"/>
      <c r="E34" s="64"/>
      <c r="F34" s="64"/>
      <c r="G34" s="64"/>
      <c r="H34" s="64" t="s">
        <v>24</v>
      </c>
      <c r="I34" s="80">
        <f>SUM(I17:I33)</f>
        <v>2625.89</v>
      </c>
      <c r="J34" s="69"/>
      <c r="K34" s="69"/>
      <c r="L34" s="72"/>
      <c r="M34" s="72"/>
      <c r="N34" s="72"/>
      <c r="O34" s="72"/>
      <c r="P34" s="72"/>
      <c r="Q34" s="72"/>
      <c r="R34" s="72"/>
    </row>
    <row r="35" spans="1:11" ht="15">
      <c r="A35" s="587" t="s">
        <v>199</v>
      </c>
      <c r="B35" s="587"/>
      <c r="C35" s="587"/>
      <c r="D35" s="587"/>
      <c r="E35" s="587"/>
      <c r="F35" s="587"/>
      <c r="G35" s="587"/>
      <c r="H35" s="587"/>
      <c r="I35" s="587"/>
      <c r="J35" s="587"/>
      <c r="K35" s="587"/>
    </row>
    <row r="36" spans="1:11" ht="15">
      <c r="A36" s="587"/>
      <c r="B36" s="587"/>
      <c r="C36" s="587"/>
      <c r="D36" s="587"/>
      <c r="E36" s="587"/>
      <c r="F36" s="587"/>
      <c r="G36" s="587"/>
      <c r="H36" s="587"/>
      <c r="I36" s="587"/>
      <c r="J36" s="587"/>
      <c r="K36" s="587"/>
    </row>
    <row r="37" spans="1:11" ht="18.75" hidden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</row>
    <row r="38" spans="1:11" ht="18.75" hidden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</row>
    <row r="39" spans="1:11" ht="18.75">
      <c r="A39" s="81"/>
      <c r="B39" s="82"/>
      <c r="C39" s="82"/>
      <c r="D39" s="82"/>
      <c r="E39" s="82"/>
      <c r="F39" s="82"/>
      <c r="G39" s="82"/>
      <c r="H39" s="81"/>
      <c r="I39" s="81"/>
      <c r="J39" s="61"/>
      <c r="K39" s="61"/>
    </row>
    <row r="40" spans="1:25" ht="18.75">
      <c r="A40" s="81"/>
      <c r="B40" s="83" t="s">
        <v>200</v>
      </c>
      <c r="C40" s="82"/>
      <c r="D40" s="82"/>
      <c r="E40" s="82"/>
      <c r="F40" s="82"/>
      <c r="G40" s="81"/>
      <c r="H40" s="82"/>
      <c r="I40" s="81"/>
      <c r="J40" s="61"/>
      <c r="K40" s="61"/>
      <c r="T40" s="303"/>
      <c r="U40" s="304"/>
      <c r="V40" s="304"/>
      <c r="W40" s="304"/>
      <c r="X40" s="304"/>
      <c r="Y40" s="304"/>
    </row>
    <row r="41" spans="1:25" ht="18.75">
      <c r="A41" s="81"/>
      <c r="B41" s="82" t="s">
        <v>201</v>
      </c>
      <c r="C41" s="81" t="s">
        <v>202</v>
      </c>
      <c r="D41" s="81"/>
      <c r="E41" s="81"/>
      <c r="F41" s="82"/>
      <c r="G41" s="81"/>
      <c r="H41" s="82"/>
      <c r="I41" s="81"/>
      <c r="J41" s="61"/>
      <c r="K41" s="61"/>
      <c r="T41" s="305"/>
      <c r="U41" s="306"/>
      <c r="V41" s="306"/>
      <c r="W41" s="306"/>
      <c r="X41" s="306"/>
      <c r="Y41" s="306"/>
    </row>
    <row r="42" spans="1:25" ht="18.75" customHeight="1">
      <c r="A42" s="81"/>
      <c r="B42" s="82" t="s">
        <v>203</v>
      </c>
      <c r="C42" s="84">
        <v>350.5</v>
      </c>
      <c r="D42" s="81" t="s">
        <v>204</v>
      </c>
      <c r="E42" s="81"/>
      <c r="F42" s="82"/>
      <c r="G42" s="81"/>
      <c r="H42" s="82"/>
      <c r="I42" s="81"/>
      <c r="J42" s="61"/>
      <c r="K42" s="61"/>
      <c r="T42" s="305"/>
      <c r="U42" s="192"/>
      <c r="V42" s="192"/>
      <c r="W42" s="192"/>
      <c r="X42" s="192"/>
      <c r="Y42" s="192"/>
    </row>
    <row r="43" spans="1:25" ht="18" customHeight="1">
      <c r="A43" s="81"/>
      <c r="B43" s="82" t="s">
        <v>205</v>
      </c>
      <c r="C43" s="85" t="s">
        <v>250</v>
      </c>
      <c r="D43" s="81" t="s">
        <v>339</v>
      </c>
      <c r="E43" s="81"/>
      <c r="F43" s="81"/>
      <c r="G43" s="82"/>
      <c r="H43" s="82"/>
      <c r="I43" s="81"/>
      <c r="J43" s="61"/>
      <c r="K43" s="61"/>
      <c r="T43" s="305"/>
      <c r="U43" s="192"/>
      <c r="V43" s="192"/>
      <c r="W43" s="192"/>
      <c r="X43" s="192"/>
      <c r="Y43" s="72"/>
    </row>
    <row r="44" spans="1:25" ht="69.75" customHeight="1">
      <c r="A44" s="81"/>
      <c r="B44" s="82"/>
      <c r="C44" s="85"/>
      <c r="D44" s="81"/>
      <c r="E44" s="81"/>
      <c r="F44" s="81"/>
      <c r="G44" s="82"/>
      <c r="H44" s="82"/>
      <c r="I44" s="81"/>
      <c r="J44" s="61"/>
      <c r="K44" s="61"/>
      <c r="T44" s="305"/>
      <c r="U44" s="192"/>
      <c r="V44" s="307"/>
      <c r="W44" s="307"/>
      <c r="X44" s="192"/>
      <c r="Y44" s="308"/>
    </row>
    <row r="45" spans="1:25" s="92" customFormat="1" ht="63" customHeight="1">
      <c r="A45" s="462"/>
      <c r="B45" s="87"/>
      <c r="C45" s="88"/>
      <c r="D45" s="462"/>
      <c r="E45" s="462"/>
      <c r="F45" s="462"/>
      <c r="G45" s="89" t="s">
        <v>208</v>
      </c>
      <c r="H45" s="90" t="s">
        <v>2</v>
      </c>
      <c r="I45" s="90" t="s">
        <v>3</v>
      </c>
      <c r="J45" s="91" t="s">
        <v>209</v>
      </c>
      <c r="K45" s="91" t="s">
        <v>210</v>
      </c>
      <c r="T45" s="305"/>
      <c r="U45" s="192"/>
      <c r="V45" s="192"/>
      <c r="W45" s="192"/>
      <c r="X45" s="192"/>
      <c r="Y45" s="72"/>
    </row>
    <row r="46" spans="1:25" ht="12" customHeight="1">
      <c r="A46" s="81"/>
      <c r="B46" s="82"/>
      <c r="C46" s="85"/>
      <c r="D46" s="81"/>
      <c r="E46" s="81"/>
      <c r="F46" s="81"/>
      <c r="G46" s="93" t="s">
        <v>43</v>
      </c>
      <c r="H46" s="93" t="s">
        <v>43</v>
      </c>
      <c r="I46" s="93" t="s">
        <v>43</v>
      </c>
      <c r="J46" s="93" t="s">
        <v>43</v>
      </c>
      <c r="K46" s="93" t="s">
        <v>43</v>
      </c>
      <c r="M46" s="347" t="s">
        <v>280</v>
      </c>
      <c r="N46" s="347" t="s">
        <v>281</v>
      </c>
      <c r="O46" s="347" t="s">
        <v>291</v>
      </c>
      <c r="P46" s="348" t="s">
        <v>292</v>
      </c>
      <c r="Q46" s="349" t="s">
        <v>249</v>
      </c>
      <c r="R46" s="349" t="s">
        <v>293</v>
      </c>
      <c r="S46" s="369" t="s">
        <v>290</v>
      </c>
      <c r="T46" s="305"/>
      <c r="U46" s="192"/>
      <c r="V46" s="192"/>
      <c r="W46" s="192"/>
      <c r="X46" s="192"/>
      <c r="Y46" s="72"/>
    </row>
    <row r="47" spans="1:25" ht="33" customHeight="1">
      <c r="A47" s="81"/>
      <c r="B47" s="588" t="s">
        <v>214</v>
      </c>
      <c r="C47" s="588"/>
      <c r="D47" s="588"/>
      <c r="E47" s="588"/>
      <c r="F47" s="588"/>
      <c r="G47" s="97">
        <f>G49+G50</f>
        <v>14.36</v>
      </c>
      <c r="H47" s="98">
        <f>H49+H50</f>
        <v>5033.18</v>
      </c>
      <c r="I47" s="98">
        <f>I49+I50</f>
        <v>3896.4300000000003</v>
      </c>
      <c r="J47" s="98">
        <f>J49+J50</f>
        <v>4651.66</v>
      </c>
      <c r="K47" s="98">
        <f>K49+K50</f>
        <v>-755.23</v>
      </c>
      <c r="M47" s="361">
        <v>8976.92</v>
      </c>
      <c r="N47" s="361">
        <v>10113.679999999998</v>
      </c>
      <c r="O47" s="257">
        <v>3896.4300000000003</v>
      </c>
      <c r="P47" s="257">
        <v>0</v>
      </c>
      <c r="Q47" s="257">
        <v>0</v>
      </c>
      <c r="R47" s="257">
        <v>0</v>
      </c>
      <c r="S47" s="257">
        <v>0</v>
      </c>
      <c r="T47" s="305"/>
      <c r="U47" s="192"/>
      <c r="V47" s="192"/>
      <c r="W47" s="192"/>
      <c r="X47" s="192"/>
      <c r="Y47" s="72"/>
    </row>
    <row r="48" spans="1:25" ht="18" customHeight="1">
      <c r="A48" s="81"/>
      <c r="B48" s="589" t="s">
        <v>215</v>
      </c>
      <c r="C48" s="590"/>
      <c r="D48" s="590"/>
      <c r="E48" s="590"/>
      <c r="F48" s="591"/>
      <c r="G48" s="97"/>
      <c r="H48" s="99"/>
      <c r="I48" s="99"/>
      <c r="J48" s="64"/>
      <c r="K48" s="64"/>
      <c r="T48" s="305"/>
      <c r="U48" s="192"/>
      <c r="V48" s="192"/>
      <c r="W48" s="192"/>
      <c r="X48" s="192"/>
      <c r="Y48" s="72"/>
    </row>
    <row r="49" spans="1:25" ht="18" customHeight="1">
      <c r="A49" s="81"/>
      <c r="B49" s="592" t="s">
        <v>12</v>
      </c>
      <c r="C49" s="592"/>
      <c r="D49" s="592"/>
      <c r="E49" s="592"/>
      <c r="F49" s="592"/>
      <c r="G49" s="97">
        <f>G58</f>
        <v>7.32</v>
      </c>
      <c r="H49" s="99">
        <f>G49*C42</f>
        <v>2565.6600000000003</v>
      </c>
      <c r="I49" s="99">
        <f>H49</f>
        <v>2565.6600000000003</v>
      </c>
      <c r="J49" s="99">
        <f>H58</f>
        <v>2565.66</v>
      </c>
      <c r="K49" s="99">
        <f>I49-J49</f>
        <v>0</v>
      </c>
      <c r="T49" s="305"/>
      <c r="U49" s="192"/>
      <c r="V49" s="192"/>
      <c r="W49" s="192"/>
      <c r="X49" s="192"/>
      <c r="Y49" s="72"/>
    </row>
    <row r="50" spans="1:25" ht="18" customHeight="1">
      <c r="A50" s="81"/>
      <c r="B50" s="606" t="s">
        <v>46</v>
      </c>
      <c r="C50" s="606"/>
      <c r="D50" s="606"/>
      <c r="E50" s="592"/>
      <c r="F50" s="592"/>
      <c r="G50" s="97">
        <v>7.04</v>
      </c>
      <c r="H50" s="99">
        <f>G50*C42</f>
        <v>2467.52</v>
      </c>
      <c r="I50" s="99">
        <f>O47+P47-I49</f>
        <v>1330.77</v>
      </c>
      <c r="J50" s="99">
        <f>H63</f>
        <v>2086</v>
      </c>
      <c r="K50" s="99">
        <f>I50-J50</f>
        <v>-755.23</v>
      </c>
      <c r="T50" s="305"/>
      <c r="U50" s="192"/>
      <c r="V50" s="192"/>
      <c r="W50" s="192"/>
      <c r="X50" s="192"/>
      <c r="Y50" s="72"/>
    </row>
    <row r="51" spans="1:25" ht="18.75">
      <c r="A51" s="81"/>
      <c r="B51" s="604"/>
      <c r="C51" s="604"/>
      <c r="D51" s="400"/>
      <c r="E51" s="61"/>
      <c r="F51" s="61"/>
      <c r="G51" s="61"/>
      <c r="H51" s="61"/>
      <c r="I51" s="61"/>
      <c r="J51" s="61"/>
      <c r="K51" s="164"/>
      <c r="T51" s="305"/>
      <c r="U51" s="192"/>
      <c r="V51" s="192"/>
      <c r="W51" s="192"/>
      <c r="X51" s="192"/>
      <c r="Y51" s="72"/>
    </row>
    <row r="52" spans="1:25" ht="18.75">
      <c r="A52" s="81"/>
      <c r="B52" s="61"/>
      <c r="C52" s="61"/>
      <c r="D52" s="61"/>
      <c r="E52" s="61"/>
      <c r="F52" s="61"/>
      <c r="G52" s="163" t="s">
        <v>243</v>
      </c>
      <c r="H52" s="163" t="s">
        <v>2</v>
      </c>
      <c r="I52" s="163" t="s">
        <v>3</v>
      </c>
      <c r="J52" s="163" t="s">
        <v>244</v>
      </c>
      <c r="K52" s="432" t="s">
        <v>333</v>
      </c>
      <c r="T52" s="305"/>
      <c r="U52" s="192"/>
      <c r="V52" s="192"/>
      <c r="W52" s="192"/>
      <c r="X52" s="192"/>
      <c r="Y52" s="72"/>
    </row>
    <row r="53" spans="1:25" ht="18" customHeight="1">
      <c r="A53" s="61"/>
      <c r="B53" s="605" t="s">
        <v>242</v>
      </c>
      <c r="C53" s="605"/>
      <c r="D53" s="605"/>
      <c r="E53" s="577"/>
      <c r="F53" s="593"/>
      <c r="G53" s="107">
        <f>'12 15 г'!J53</f>
        <v>0</v>
      </c>
      <c r="H53" s="107">
        <f>Q47</f>
        <v>0</v>
      </c>
      <c r="I53" s="107">
        <f>R47</f>
        <v>0</v>
      </c>
      <c r="J53" s="107">
        <f>H53+G53-I53</f>
        <v>0</v>
      </c>
      <c r="K53" s="107">
        <f>I53</f>
        <v>0</v>
      </c>
      <c r="T53" s="309"/>
      <c r="U53" s="310"/>
      <c r="V53" s="310"/>
      <c r="W53" s="310"/>
      <c r="X53" s="310"/>
      <c r="Y53" s="310"/>
    </row>
    <row r="54" spans="1:11" ht="18" customHeight="1">
      <c r="A54" s="61"/>
      <c r="B54" s="431" t="s">
        <v>334</v>
      </c>
      <c r="C54" s="431"/>
      <c r="D54" s="399"/>
      <c r="F54" s="81"/>
      <c r="G54" s="82"/>
      <c r="H54" s="82"/>
      <c r="I54" s="81"/>
      <c r="J54" s="61"/>
      <c r="K54" s="61"/>
    </row>
    <row r="55" spans="1:11" ht="18.75">
      <c r="A55" s="81"/>
      <c r="B55" s="104"/>
      <c r="C55" s="105"/>
      <c r="D55" s="106"/>
      <c r="E55" s="106"/>
      <c r="F55" s="106"/>
      <c r="G55" s="107" t="s">
        <v>208</v>
      </c>
      <c r="H55" s="107" t="s">
        <v>217</v>
      </c>
      <c r="I55" s="81"/>
      <c r="J55" s="61"/>
      <c r="K55" s="61"/>
    </row>
    <row r="56" spans="1:9" s="114" customFormat="1" ht="11.25" customHeight="1">
      <c r="A56" s="108"/>
      <c r="B56" s="109"/>
      <c r="C56" s="110"/>
      <c r="D56" s="111"/>
      <c r="E56" s="111"/>
      <c r="F56" s="111"/>
      <c r="G56" s="112" t="s">
        <v>43</v>
      </c>
      <c r="H56" s="112" t="s">
        <v>43</v>
      </c>
      <c r="I56" s="113"/>
    </row>
    <row r="57" spans="1:20" ht="47.25" customHeight="1">
      <c r="A57" s="115" t="s">
        <v>218</v>
      </c>
      <c r="B57" s="594" t="s">
        <v>241</v>
      </c>
      <c r="C57" s="595"/>
      <c r="D57" s="595"/>
      <c r="E57" s="595"/>
      <c r="F57" s="595"/>
      <c r="G57" s="116"/>
      <c r="H57" s="370">
        <f>H58+H63</f>
        <v>4651.66</v>
      </c>
      <c r="I57" s="81"/>
      <c r="J57" s="61"/>
      <c r="K57" s="61"/>
      <c r="T57" s="288"/>
    </row>
    <row r="58" spans="1:12" ht="18.75" customHeight="1">
      <c r="A58" s="118" t="s">
        <v>220</v>
      </c>
      <c r="B58" s="558" t="s">
        <v>221</v>
      </c>
      <c r="C58" s="559"/>
      <c r="D58" s="559"/>
      <c r="E58" s="559"/>
      <c r="F58" s="560"/>
      <c r="G58" s="362">
        <f>SUM(G59:G62)</f>
        <v>7.32</v>
      </c>
      <c r="H58" s="402">
        <f>SUM(H59:H62)</f>
        <v>2565.66</v>
      </c>
      <c r="I58" s="81"/>
      <c r="J58" s="61"/>
      <c r="K58" s="121"/>
      <c r="L58" s="172" t="s">
        <v>340</v>
      </c>
    </row>
    <row r="59" spans="1:12" ht="34.5" customHeight="1">
      <c r="A59" s="459" t="s">
        <v>222</v>
      </c>
      <c r="B59" s="580" t="s">
        <v>223</v>
      </c>
      <c r="C59" s="581"/>
      <c r="D59" s="581"/>
      <c r="E59" s="581"/>
      <c r="F59" s="582"/>
      <c r="G59" s="460">
        <v>1.53</v>
      </c>
      <c r="H59" s="461">
        <f>G59*C42</f>
        <v>536.265</v>
      </c>
      <c r="I59" s="81"/>
      <c r="J59" s="61"/>
      <c r="K59" s="121"/>
      <c r="L59" s="128"/>
    </row>
    <row r="60" spans="1:12" ht="34.5" customHeight="1">
      <c r="A60" s="388" t="s">
        <v>224</v>
      </c>
      <c r="B60" s="571" t="s">
        <v>225</v>
      </c>
      <c r="C60" s="572"/>
      <c r="D60" s="572"/>
      <c r="E60" s="572"/>
      <c r="F60" s="573"/>
      <c r="G60" s="389">
        <v>2.3</v>
      </c>
      <c r="H60" s="401">
        <f>G60*C42</f>
        <v>806.15</v>
      </c>
      <c r="I60" s="81"/>
      <c r="J60" s="61"/>
      <c r="K60" s="61"/>
      <c r="L60" s="128"/>
    </row>
    <row r="61" spans="1:12" ht="34.5" customHeight="1">
      <c r="A61" s="388" t="s">
        <v>226</v>
      </c>
      <c r="B61" s="571" t="s">
        <v>227</v>
      </c>
      <c r="C61" s="572"/>
      <c r="D61" s="572"/>
      <c r="E61" s="572"/>
      <c r="F61" s="573"/>
      <c r="G61" s="389">
        <v>1.49</v>
      </c>
      <c r="H61" s="401">
        <f>G61*C42</f>
        <v>522.245</v>
      </c>
      <c r="I61" s="81"/>
      <c r="J61" s="61"/>
      <c r="K61" s="61"/>
      <c r="L61" s="128"/>
    </row>
    <row r="62" spans="1:12" ht="18.75" customHeight="1">
      <c r="A62" s="459" t="s">
        <v>228</v>
      </c>
      <c r="B62" s="555" t="s">
        <v>229</v>
      </c>
      <c r="C62" s="556"/>
      <c r="D62" s="556"/>
      <c r="E62" s="556"/>
      <c r="F62" s="557"/>
      <c r="G62" s="107">
        <v>2</v>
      </c>
      <c r="H62" s="127">
        <f>G62*C42</f>
        <v>701</v>
      </c>
      <c r="I62" s="81"/>
      <c r="J62" s="61"/>
      <c r="K62" s="61"/>
      <c r="L62" s="128"/>
    </row>
    <row r="63" spans="1:12" ht="18.75" customHeight="1">
      <c r="A63" s="129" t="s">
        <v>230</v>
      </c>
      <c r="B63" s="558" t="s">
        <v>231</v>
      </c>
      <c r="C63" s="559"/>
      <c r="D63" s="559"/>
      <c r="E63" s="559"/>
      <c r="F63" s="560"/>
      <c r="G63" s="98"/>
      <c r="H63" s="98">
        <f>SUM(H64:H66)</f>
        <v>2086</v>
      </c>
      <c r="I63" s="81"/>
      <c r="J63" s="61"/>
      <c r="K63" s="61"/>
      <c r="L63" s="463" t="s">
        <v>236</v>
      </c>
    </row>
    <row r="64" spans="1:12" ht="21.75" customHeight="1">
      <c r="A64" s="130"/>
      <c r="B64" s="561" t="s">
        <v>247</v>
      </c>
      <c r="C64" s="562"/>
      <c r="D64" s="562"/>
      <c r="E64" s="562"/>
      <c r="F64" s="563"/>
      <c r="G64" s="132"/>
      <c r="H64" s="133"/>
      <c r="I64" s="81"/>
      <c r="J64" s="61"/>
      <c r="K64" s="61"/>
      <c r="L64" s="128"/>
    </row>
    <row r="65" spans="1:11" ht="18.75" customHeight="1">
      <c r="A65" s="130"/>
      <c r="B65" s="564" t="s">
        <v>341</v>
      </c>
      <c r="C65" s="565"/>
      <c r="D65" s="565"/>
      <c r="E65" s="565"/>
      <c r="F65" s="566"/>
      <c r="G65" s="134"/>
      <c r="H65" s="135">
        <v>2086</v>
      </c>
      <c r="I65" s="81"/>
      <c r="J65" s="61"/>
      <c r="K65" s="61"/>
    </row>
    <row r="66" spans="1:11" ht="18.75" customHeight="1">
      <c r="A66" s="130"/>
      <c r="B66" s="564" t="s">
        <v>240</v>
      </c>
      <c r="C66" s="565"/>
      <c r="D66" s="565"/>
      <c r="E66" s="565"/>
      <c r="F66" s="566"/>
      <c r="G66" s="127"/>
      <c r="H66" s="136"/>
      <c r="I66" s="81"/>
      <c r="J66" s="61"/>
      <c r="K66" s="61"/>
    </row>
    <row r="67" spans="1:11" ht="18.75">
      <c r="A67" s="130"/>
      <c r="B67" s="137"/>
      <c r="C67" s="138"/>
      <c r="D67" s="138"/>
      <c r="E67" s="138"/>
      <c r="F67" s="138"/>
      <c r="G67" s="103"/>
      <c r="H67" s="103"/>
      <c r="I67" s="81"/>
      <c r="J67" s="61"/>
      <c r="K67" s="61"/>
    </row>
    <row r="68" spans="1:11" ht="18.75">
      <c r="A68" s="130"/>
      <c r="B68" s="137"/>
      <c r="C68" s="138"/>
      <c r="D68" s="138"/>
      <c r="E68" s="138"/>
      <c r="F68" s="138"/>
      <c r="G68" s="139"/>
      <c r="H68" s="81"/>
      <c r="I68" s="81"/>
      <c r="J68" s="61"/>
      <c r="K68" s="61"/>
    </row>
    <row r="69" spans="1:11" ht="18.75">
      <c r="A69" s="130"/>
      <c r="K69" s="61"/>
    </row>
    <row r="70" spans="1:12" ht="18.75">
      <c r="A70" s="130"/>
      <c r="K70" s="61"/>
      <c r="L70" s="62">
        <v>4513</v>
      </c>
    </row>
    <row r="71" spans="1:15" s="72" customFormat="1" ht="18.75">
      <c r="A71" s="130"/>
      <c r="K71" s="69"/>
      <c r="L71" s="142" t="s">
        <v>236</v>
      </c>
      <c r="M71" s="142" t="s">
        <v>237</v>
      </c>
      <c r="N71" s="142"/>
      <c r="O71" s="142"/>
    </row>
    <row r="72" spans="1:15" s="72" customFormat="1" ht="18.75">
      <c r="A72" s="130"/>
      <c r="K72" s="69"/>
      <c r="L72" s="143">
        <f>G78</f>
        <v>-19971.716000000015</v>
      </c>
      <c r="M72" s="143">
        <f>I78</f>
        <v>0</v>
      </c>
      <c r="N72" s="143"/>
      <c r="O72" s="143"/>
    </row>
    <row r="73" spans="1:11" ht="18.75">
      <c r="A73" s="82"/>
      <c r="B73" s="546"/>
      <c r="C73" s="547"/>
      <c r="D73" s="547"/>
      <c r="E73" s="547"/>
      <c r="F73" s="547"/>
      <c r="G73" s="145"/>
      <c r="H73" s="130"/>
      <c r="I73" s="81"/>
      <c r="J73" s="61"/>
      <c r="K73" s="61"/>
    </row>
    <row r="74" spans="1:11" ht="18.75">
      <c r="A74" s="81"/>
      <c r="B74" s="81"/>
      <c r="C74" s="81"/>
      <c r="D74" s="81"/>
      <c r="E74" s="81"/>
      <c r="F74" s="81"/>
      <c r="G74" s="84"/>
      <c r="H74" s="103"/>
      <c r="I74" s="81"/>
      <c r="J74" s="61"/>
      <c r="K74" s="61"/>
    </row>
    <row r="75" spans="1:18" ht="18.75">
      <c r="A75" s="81"/>
      <c r="B75" s="140"/>
      <c r="C75" s="141"/>
      <c r="D75" s="141"/>
      <c r="E75" s="141"/>
      <c r="F75" s="141"/>
      <c r="G75" s="567" t="s">
        <v>46</v>
      </c>
      <c r="H75" s="552"/>
      <c r="I75" s="551" t="s">
        <v>216</v>
      </c>
      <c r="J75" s="552"/>
      <c r="K75" s="61"/>
      <c r="M75" s="596"/>
      <c r="N75" s="596"/>
      <c r="O75" s="596"/>
      <c r="P75" s="597"/>
      <c r="Q75" s="597"/>
      <c r="R75" s="597"/>
    </row>
    <row r="76" spans="1:18" ht="18.75">
      <c r="A76" s="81"/>
      <c r="B76" s="140"/>
      <c r="C76" s="141"/>
      <c r="D76" s="141"/>
      <c r="E76" s="141"/>
      <c r="F76" s="141"/>
      <c r="G76" s="553" t="s">
        <v>43</v>
      </c>
      <c r="H76" s="554"/>
      <c r="I76" s="553" t="s">
        <v>43</v>
      </c>
      <c r="J76" s="554"/>
      <c r="K76" s="61"/>
      <c r="L76" s="172" t="s">
        <v>283</v>
      </c>
      <c r="M76" s="188"/>
      <c r="N76" s="188"/>
      <c r="O76" s="188"/>
      <c r="P76" s="189"/>
      <c r="Q76" s="188"/>
      <c r="R76" s="190"/>
    </row>
    <row r="77" spans="1:18" ht="18.75">
      <c r="A77" s="81"/>
      <c r="B77" s="598" t="s">
        <v>284</v>
      </c>
      <c r="C77" s="599"/>
      <c r="D77" s="599"/>
      <c r="E77" s="599"/>
      <c r="F77" s="600"/>
      <c r="G77" s="543">
        <f>'12 15 г'!G78:H78</f>
        <v>-19216.486000000015</v>
      </c>
      <c r="H77" s="544"/>
      <c r="I77" s="543">
        <f>'12 15 г'!I78:J78</f>
        <v>0</v>
      </c>
      <c r="J77" s="544"/>
      <c r="K77" s="61"/>
      <c r="L77" s="128">
        <f>G85+H47-I47-I85</f>
        <v>-0.00999999999839929</v>
      </c>
      <c r="M77" s="191"/>
      <c r="N77" s="191"/>
      <c r="O77" s="191"/>
      <c r="P77" s="192"/>
      <c r="Q77" s="192"/>
      <c r="R77" s="192"/>
    </row>
    <row r="78" spans="1:18" ht="18.75">
      <c r="A78" s="81"/>
      <c r="B78" s="598" t="s">
        <v>285</v>
      </c>
      <c r="C78" s="599"/>
      <c r="D78" s="599"/>
      <c r="E78" s="599"/>
      <c r="F78" s="600"/>
      <c r="G78" s="543">
        <f>G77+K53+I47-H57</f>
        <v>-19971.716000000015</v>
      </c>
      <c r="H78" s="603"/>
      <c r="I78" s="545">
        <f>I77+I53+D54-K53</f>
        <v>0</v>
      </c>
      <c r="J78" s="603"/>
      <c r="K78" s="61"/>
      <c r="M78" s="191"/>
      <c r="N78" s="191"/>
      <c r="O78" s="191"/>
      <c r="P78" s="192"/>
      <c r="Q78" s="192"/>
      <c r="R78" s="192"/>
    </row>
    <row r="79" spans="1:18" ht="18.75">
      <c r="A79" s="81"/>
      <c r="B79" s="61"/>
      <c r="C79" s="61"/>
      <c r="D79" s="61"/>
      <c r="E79" s="61"/>
      <c r="F79" s="61"/>
      <c r="G79" s="81"/>
      <c r="H79" s="81"/>
      <c r="I79" s="81"/>
      <c r="J79" s="61"/>
      <c r="K79" s="61"/>
      <c r="M79" s="191"/>
      <c r="N79" s="191"/>
      <c r="O79" s="191"/>
      <c r="P79" s="192"/>
      <c r="Q79" s="192"/>
      <c r="R79" s="192"/>
    </row>
    <row r="80" spans="1:18" ht="18" customHeight="1">
      <c r="A80" s="61"/>
      <c r="B80" s="61"/>
      <c r="C80" s="61"/>
      <c r="D80" s="61"/>
      <c r="E80" s="61"/>
      <c r="F80" s="61"/>
      <c r="G80" s="553" t="s">
        <v>278</v>
      </c>
      <c r="H80" s="554"/>
      <c r="I80" s="553" t="s">
        <v>279</v>
      </c>
      <c r="J80" s="554"/>
      <c r="K80" s="61"/>
      <c r="L80" s="128"/>
      <c r="M80" s="191"/>
      <c r="N80" s="191"/>
      <c r="O80" s="191"/>
      <c r="P80" s="192"/>
      <c r="Q80" s="192"/>
      <c r="R80" s="192"/>
    </row>
    <row r="81" spans="1:18" ht="18.75" hidden="1">
      <c r="A81" s="81"/>
      <c r="B81" s="61"/>
      <c r="C81" s="61"/>
      <c r="D81" s="61"/>
      <c r="E81" s="61"/>
      <c r="F81" s="61"/>
      <c r="G81" s="81"/>
      <c r="H81" s="81"/>
      <c r="I81" s="81"/>
      <c r="J81" s="61"/>
      <c r="K81" s="61"/>
      <c r="M81" s="186" t="s">
        <v>183</v>
      </c>
      <c r="N81" s="186"/>
      <c r="O81" s="186"/>
      <c r="P81" s="187">
        <v>407.15</v>
      </c>
      <c r="Q81" s="187">
        <v>391.95</v>
      </c>
      <c r="R81" s="187">
        <v>535.55</v>
      </c>
    </row>
    <row r="82" spans="1:18" ht="18.75" hidden="1">
      <c r="A82" s="81"/>
      <c r="B82" s="61"/>
      <c r="C82" s="61"/>
      <c r="D82" s="61"/>
      <c r="E82" s="61"/>
      <c r="F82" s="61"/>
      <c r="G82" s="81"/>
      <c r="H82" s="81"/>
      <c r="I82" s="81"/>
      <c r="J82" s="61"/>
      <c r="K82" s="61"/>
      <c r="M82" s="151" t="s">
        <v>186</v>
      </c>
      <c r="N82" s="151"/>
      <c r="O82" s="151"/>
      <c r="P82" s="152">
        <v>535.55</v>
      </c>
      <c r="Q82" s="152">
        <v>391.95</v>
      </c>
      <c r="R82" s="152">
        <v>663.91</v>
      </c>
    </row>
    <row r="83" spans="1:18" ht="18.75" hidden="1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M83" s="153" t="s">
        <v>189</v>
      </c>
      <c r="N83" s="153"/>
      <c r="O83" s="153"/>
      <c r="P83" s="152">
        <f>R82</f>
        <v>663.91</v>
      </c>
      <c r="Q83" s="154">
        <v>391.95</v>
      </c>
      <c r="R83" s="152" t="e">
        <f>P83+Q83-#REF!</f>
        <v>#REF!</v>
      </c>
    </row>
    <row r="84" spans="1:11" ht="18.75" hidden="1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</row>
    <row r="85" spans="1:11" ht="18.75">
      <c r="A85" s="61"/>
      <c r="B85" s="540" t="s">
        <v>282</v>
      </c>
      <c r="C85" s="541"/>
      <c r="D85" s="541"/>
      <c r="E85" s="541"/>
      <c r="F85" s="542"/>
      <c r="G85" s="543">
        <f>M47</f>
        <v>8976.92</v>
      </c>
      <c r="H85" s="544"/>
      <c r="I85" s="545">
        <f>N47</f>
        <v>10113.679999999998</v>
      </c>
      <c r="J85" s="544"/>
      <c r="K85" s="61"/>
    </row>
    <row r="86" spans="1:11" ht="18.75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</row>
    <row r="87" spans="1:11" ht="18.75">
      <c r="A87" s="371" t="s">
        <v>295</v>
      </c>
      <c r="B87" s="61"/>
      <c r="C87" s="61"/>
      <c r="D87" s="61"/>
      <c r="E87" s="61"/>
      <c r="F87" s="61"/>
      <c r="G87" s="61"/>
      <c r="H87" s="61" t="s">
        <v>54</v>
      </c>
      <c r="I87" s="61"/>
      <c r="J87" s="61"/>
      <c r="K87" s="61"/>
    </row>
    <row r="88" spans="1:8" s="61" customFormat="1" ht="18.75">
      <c r="A88" s="371" t="s">
        <v>294</v>
      </c>
      <c r="H88" s="61" t="s">
        <v>55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35">
    <mergeCell ref="G80:H80"/>
    <mergeCell ref="I80:J80"/>
    <mergeCell ref="B85:F85"/>
    <mergeCell ref="G85:H85"/>
    <mergeCell ref="I85:J85"/>
    <mergeCell ref="B77:F77"/>
    <mergeCell ref="G77:H77"/>
    <mergeCell ref="I77:J77"/>
    <mergeCell ref="B78:F78"/>
    <mergeCell ref="G78:H78"/>
    <mergeCell ref="I78:J78"/>
    <mergeCell ref="B73:F73"/>
    <mergeCell ref="G75:H75"/>
    <mergeCell ref="I75:J75"/>
    <mergeCell ref="M75:R75"/>
    <mergeCell ref="G76:H76"/>
    <mergeCell ref="I76:J76"/>
    <mergeCell ref="B61:F61"/>
    <mergeCell ref="B62:F62"/>
    <mergeCell ref="B63:F63"/>
    <mergeCell ref="B64:F64"/>
    <mergeCell ref="B65:F65"/>
    <mergeCell ref="B66:F66"/>
    <mergeCell ref="B51:C51"/>
    <mergeCell ref="B53:F53"/>
    <mergeCell ref="B57:F57"/>
    <mergeCell ref="B58:F58"/>
    <mergeCell ref="B59:F59"/>
    <mergeCell ref="B60:F60"/>
    <mergeCell ref="C14:D15"/>
    <mergeCell ref="A35:K36"/>
    <mergeCell ref="B47:F47"/>
    <mergeCell ref="B48:F48"/>
    <mergeCell ref="B49:F49"/>
    <mergeCell ref="B50:F50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71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Y88"/>
  <sheetViews>
    <sheetView view="pageBreakPreview" zoomScale="80" zoomScaleSheetLayoutView="80" zoomScalePageLayoutView="0" workbookViewId="0" topLeftCell="A39">
      <selection activeCell="J61" sqref="J61"/>
    </sheetView>
  </sheetViews>
  <sheetFormatPr defaultColWidth="9.140625" defaultRowHeight="15" outlineLevelCol="1"/>
  <cols>
    <col min="1" max="1" width="9.00390625" style="155" customWidth="1"/>
    <col min="2" max="2" width="12.140625" style="62" customWidth="1"/>
    <col min="3" max="3" width="11.140625" style="62" customWidth="1"/>
    <col min="4" max="4" width="12.8515625" style="62" customWidth="1"/>
    <col min="5" max="5" width="10.28125" style="62" customWidth="1"/>
    <col min="6" max="6" width="6.28125" style="62" customWidth="1"/>
    <col min="7" max="8" width="13.28125" style="62" customWidth="1"/>
    <col min="9" max="9" width="12.57421875" style="62" customWidth="1"/>
    <col min="10" max="10" width="14.00390625" style="62" customWidth="1"/>
    <col min="11" max="11" width="18.421875" style="62" customWidth="1"/>
    <col min="12" max="12" width="13.421875" style="62" hidden="1" customWidth="1" outlineLevel="1"/>
    <col min="13" max="15" width="9.7109375" style="62" hidden="1" customWidth="1" outlineLevel="1"/>
    <col min="16" max="16" width="10.00390625" style="62" hidden="1" customWidth="1" outlineLevel="1"/>
    <col min="17" max="17" width="10.57421875" style="62" hidden="1" customWidth="1" outlineLevel="1"/>
    <col min="18" max="18" width="10.00390625" style="62" hidden="1" customWidth="1" outlineLevel="1"/>
    <col min="19" max="19" width="12.140625" style="62" hidden="1" customWidth="1" outlineLevel="1"/>
    <col min="20" max="20" width="9.140625" style="62" customWidth="1" collapsed="1"/>
    <col min="21" max="21" width="11.00390625" style="62" bestFit="1" customWidth="1"/>
    <col min="22" max="22" width="11.28125" style="62" bestFit="1" customWidth="1"/>
    <col min="23" max="23" width="10.00390625" style="62" bestFit="1" customWidth="1"/>
    <col min="24" max="24" width="11.00390625" style="62" bestFit="1" customWidth="1"/>
    <col min="25" max="25" width="9.140625" style="62" customWidth="1"/>
    <col min="28" max="28" width="12.8515625" style="0" customWidth="1"/>
    <col min="29" max="29" width="10.7109375" style="0" customWidth="1"/>
    <col min="32" max="16384" width="9.140625" style="62" customWidth="1"/>
  </cols>
  <sheetData>
    <row r="1" spans="1:11" ht="12.75" customHeight="1" hidden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8.75" hidden="1">
      <c r="A2" s="61"/>
      <c r="B2" s="63" t="s">
        <v>56</v>
      </c>
      <c r="C2" s="63"/>
      <c r="D2" s="63" t="s">
        <v>187</v>
      </c>
      <c r="E2" s="63"/>
      <c r="F2" s="63" t="s">
        <v>0</v>
      </c>
      <c r="G2" s="63"/>
      <c r="H2" s="63"/>
      <c r="I2" s="61"/>
      <c r="J2" s="61"/>
      <c r="K2" s="61"/>
    </row>
    <row r="3" spans="1:11" ht="18.75" hidden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.5" customHeight="1" hidden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18.75" hidden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8.75" hidden="1">
      <c r="A6" s="61"/>
      <c r="B6" s="64"/>
      <c r="C6" s="65" t="s">
        <v>1</v>
      </c>
      <c r="D6" s="65" t="s">
        <v>2</v>
      </c>
      <c r="E6" s="65"/>
      <c r="F6" s="65" t="s">
        <v>3</v>
      </c>
      <c r="G6" s="65" t="s">
        <v>4</v>
      </c>
      <c r="H6" s="65" t="s">
        <v>5</v>
      </c>
      <c r="I6" s="65" t="s">
        <v>6</v>
      </c>
      <c r="J6" s="65"/>
      <c r="K6" s="66"/>
    </row>
    <row r="7" spans="1:11" ht="18.75" hidden="1">
      <c r="A7" s="61"/>
      <c r="B7" s="64"/>
      <c r="C7" s="65" t="s">
        <v>7</v>
      </c>
      <c r="D7" s="65"/>
      <c r="E7" s="65"/>
      <c r="F7" s="65"/>
      <c r="G7" s="65" t="s">
        <v>8</v>
      </c>
      <c r="H7" s="65" t="s">
        <v>9</v>
      </c>
      <c r="I7" s="65" t="s">
        <v>10</v>
      </c>
      <c r="J7" s="65"/>
      <c r="K7" s="66"/>
    </row>
    <row r="8" spans="1:11" ht="18.75" hidden="1">
      <c r="A8" s="61"/>
      <c r="B8" s="64" t="s">
        <v>96</v>
      </c>
      <c r="C8" s="67">
        <v>48.28</v>
      </c>
      <c r="D8" s="67">
        <v>0</v>
      </c>
      <c r="E8" s="67"/>
      <c r="F8" s="68"/>
      <c r="G8" s="64"/>
      <c r="H8" s="67">
        <v>0</v>
      </c>
      <c r="I8" s="68">
        <v>48.28</v>
      </c>
      <c r="J8" s="64"/>
      <c r="K8" s="69"/>
    </row>
    <row r="9" spans="1:11" ht="18.75" hidden="1">
      <c r="A9" s="61"/>
      <c r="B9" s="64" t="s">
        <v>12</v>
      </c>
      <c r="C9" s="67">
        <v>4790.06</v>
      </c>
      <c r="D9" s="67">
        <v>3707.55</v>
      </c>
      <c r="E9" s="67"/>
      <c r="F9" s="68">
        <v>2795.32</v>
      </c>
      <c r="G9" s="64"/>
      <c r="H9" s="67">
        <v>2795.32</v>
      </c>
      <c r="I9" s="68">
        <v>5702.29</v>
      </c>
      <c r="J9" s="64"/>
      <c r="K9" s="69"/>
    </row>
    <row r="10" spans="1:11" ht="18.75" hidden="1">
      <c r="A10" s="61"/>
      <c r="B10" s="64" t="s">
        <v>13</v>
      </c>
      <c r="C10" s="64"/>
      <c r="D10" s="67">
        <f>SUM(D8:D9)</f>
        <v>3707.55</v>
      </c>
      <c r="E10" s="67"/>
      <c r="F10" s="64"/>
      <c r="G10" s="64"/>
      <c r="H10" s="67">
        <f>SUM(H8:H9)</f>
        <v>2795.32</v>
      </c>
      <c r="I10" s="64"/>
      <c r="J10" s="64"/>
      <c r="K10" s="69"/>
    </row>
    <row r="11" spans="1:11" ht="18.75" hidden="1">
      <c r="A11" s="61"/>
      <c r="B11" s="61" t="s">
        <v>14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ht="7.5" customHeight="1" hidden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8.25" customHeight="1" hidden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</row>
    <row r="14" spans="1:18" ht="18.75" hidden="1">
      <c r="A14" s="61"/>
      <c r="B14" s="70" t="s">
        <v>162</v>
      </c>
      <c r="C14" s="583" t="s">
        <v>180</v>
      </c>
      <c r="D14" s="584"/>
      <c r="E14" s="468"/>
      <c r="F14" s="65"/>
      <c r="G14" s="65"/>
      <c r="H14" s="65"/>
      <c r="I14" s="65" t="s">
        <v>16</v>
      </c>
      <c r="J14" s="69"/>
      <c r="K14" s="69"/>
      <c r="L14" s="72"/>
      <c r="M14" s="72"/>
      <c r="N14" s="72"/>
      <c r="O14" s="72"/>
      <c r="P14" s="72"/>
      <c r="Q14" s="72"/>
      <c r="R14" s="72"/>
    </row>
    <row r="15" spans="1:18" ht="14.25" customHeight="1" hidden="1">
      <c r="A15" s="61"/>
      <c r="B15" s="73"/>
      <c r="C15" s="585"/>
      <c r="D15" s="586"/>
      <c r="E15" s="469"/>
      <c r="F15" s="65"/>
      <c r="G15" s="65"/>
      <c r="H15" s="65" t="s">
        <v>181</v>
      </c>
      <c r="I15" s="65"/>
      <c r="J15" s="69"/>
      <c r="K15" s="69"/>
      <c r="L15" s="72"/>
      <c r="M15" s="72"/>
      <c r="N15" s="72"/>
      <c r="O15" s="72"/>
      <c r="P15" s="72"/>
      <c r="Q15" s="72"/>
      <c r="R15" s="72"/>
    </row>
    <row r="16" spans="1:18" ht="3.75" customHeight="1" hidden="1">
      <c r="A16" s="61"/>
      <c r="B16" s="75"/>
      <c r="C16" s="64"/>
      <c r="D16" s="64"/>
      <c r="E16" s="64"/>
      <c r="F16" s="64"/>
      <c r="G16" s="64"/>
      <c r="H16" s="64"/>
      <c r="I16" s="64"/>
      <c r="J16" s="69"/>
      <c r="K16" s="69"/>
      <c r="L16" s="72"/>
      <c r="M16" s="72"/>
      <c r="N16" s="72"/>
      <c r="O16" s="72"/>
      <c r="P16" s="72"/>
      <c r="Q16" s="72"/>
      <c r="R16" s="72"/>
    </row>
    <row r="17" spans="1:18" ht="13.5" customHeight="1" hidden="1">
      <c r="A17" s="61"/>
      <c r="B17" s="64"/>
      <c r="C17" s="64"/>
      <c r="D17" s="64"/>
      <c r="E17" s="64"/>
      <c r="F17" s="64"/>
      <c r="G17" s="64"/>
      <c r="H17" s="64"/>
      <c r="I17" s="64"/>
      <c r="J17" s="69"/>
      <c r="K17" s="69"/>
      <c r="L17" s="72"/>
      <c r="M17" s="72"/>
      <c r="N17" s="72"/>
      <c r="O17" s="72"/>
      <c r="P17" s="72"/>
      <c r="Q17" s="72"/>
      <c r="R17" s="72"/>
    </row>
    <row r="18" spans="1:18" ht="0.75" customHeight="1" hidden="1">
      <c r="A18" s="61"/>
      <c r="B18" s="64"/>
      <c r="C18" s="64"/>
      <c r="D18" s="64"/>
      <c r="E18" s="64"/>
      <c r="F18" s="64"/>
      <c r="G18" s="64"/>
      <c r="H18" s="64"/>
      <c r="I18" s="64"/>
      <c r="J18" s="69"/>
      <c r="K18" s="69"/>
      <c r="L18" s="72"/>
      <c r="M18" s="72"/>
      <c r="N18" s="72"/>
      <c r="O18" s="72"/>
      <c r="P18" s="72"/>
      <c r="Q18" s="72"/>
      <c r="R18" s="72"/>
    </row>
    <row r="19" spans="1:18" ht="14.25" customHeight="1" hidden="1" thickBot="1">
      <c r="A19" s="61"/>
      <c r="B19" s="64"/>
      <c r="C19" s="64"/>
      <c r="D19" s="64"/>
      <c r="E19" s="64"/>
      <c r="F19" s="64"/>
      <c r="G19" s="64"/>
      <c r="H19" s="64"/>
      <c r="I19" s="64"/>
      <c r="J19" s="69"/>
      <c r="K19" s="69"/>
      <c r="L19" s="72"/>
      <c r="M19" s="72"/>
      <c r="N19" s="72"/>
      <c r="O19" s="72"/>
      <c r="P19" s="72"/>
      <c r="Q19" s="72"/>
      <c r="R19" s="72"/>
    </row>
    <row r="20" spans="1:18" ht="0.75" customHeight="1" hidden="1">
      <c r="A20" s="61"/>
      <c r="B20" s="64"/>
      <c r="C20" s="64"/>
      <c r="D20" s="64"/>
      <c r="E20" s="64"/>
      <c r="F20" s="64"/>
      <c r="G20" s="64"/>
      <c r="H20" s="64"/>
      <c r="I20" s="64"/>
      <c r="J20" s="69"/>
      <c r="K20" s="69"/>
      <c r="L20" s="72"/>
      <c r="M20" s="72"/>
      <c r="N20" s="72"/>
      <c r="O20" s="72"/>
      <c r="P20" s="72"/>
      <c r="Q20" s="72"/>
      <c r="R20" s="72"/>
    </row>
    <row r="21" spans="1:18" ht="19.5" hidden="1" thickBot="1">
      <c r="A21" s="61"/>
      <c r="B21" s="64"/>
      <c r="C21" s="64"/>
      <c r="D21" s="64"/>
      <c r="E21" s="64"/>
      <c r="F21" s="64"/>
      <c r="G21" s="76" t="s">
        <v>130</v>
      </c>
      <c r="H21" s="77" t="s">
        <v>131</v>
      </c>
      <c r="I21" s="64"/>
      <c r="J21" s="69"/>
      <c r="K21" s="69"/>
      <c r="L21" s="72"/>
      <c r="M21" s="72"/>
      <c r="N21" s="72"/>
      <c r="O21" s="72"/>
      <c r="P21" s="72"/>
      <c r="Q21" s="72"/>
      <c r="R21" s="72"/>
    </row>
    <row r="22" spans="1:18" ht="18.75" hidden="1">
      <c r="A22" s="61"/>
      <c r="B22" s="78" t="s">
        <v>121</v>
      </c>
      <c r="C22" s="78"/>
      <c r="D22" s="78"/>
      <c r="E22" s="78"/>
      <c r="F22" s="67"/>
      <c r="G22" s="64">
        <v>347.8</v>
      </c>
      <c r="H22" s="64">
        <v>7.55</v>
      </c>
      <c r="I22" s="68">
        <f>G22*H22</f>
        <v>2625.89</v>
      </c>
      <c r="J22" s="69"/>
      <c r="K22" s="69"/>
      <c r="L22" s="72"/>
      <c r="M22" s="72"/>
      <c r="N22" s="72"/>
      <c r="O22" s="72"/>
      <c r="P22" s="72"/>
      <c r="Q22" s="72"/>
      <c r="R22" s="72"/>
    </row>
    <row r="23" spans="1:18" ht="18.75" hidden="1">
      <c r="A23" s="61"/>
      <c r="B23" s="78" t="s">
        <v>122</v>
      </c>
      <c r="C23" s="78"/>
      <c r="D23" s="78"/>
      <c r="E23" s="78"/>
      <c r="F23" s="64"/>
      <c r="G23" s="64"/>
      <c r="H23" s="64"/>
      <c r="I23" s="64"/>
      <c r="J23" s="69"/>
      <c r="K23" s="69"/>
      <c r="L23" s="72"/>
      <c r="M23" s="72"/>
      <c r="N23" s="72"/>
      <c r="O23" s="72"/>
      <c r="P23" s="72"/>
      <c r="Q23" s="72"/>
      <c r="R23" s="72"/>
    </row>
    <row r="24" spans="1:18" ht="2.25" customHeight="1" hidden="1">
      <c r="A24" s="61"/>
      <c r="B24" s="78" t="s">
        <v>123</v>
      </c>
      <c r="C24" s="78" t="s">
        <v>124</v>
      </c>
      <c r="D24" s="78"/>
      <c r="E24" s="78"/>
      <c r="F24" s="64"/>
      <c r="G24" s="64"/>
      <c r="H24" s="64"/>
      <c r="I24" s="64"/>
      <c r="J24" s="69"/>
      <c r="K24" s="69"/>
      <c r="L24" s="72"/>
      <c r="M24" s="72"/>
      <c r="N24" s="72"/>
      <c r="O24" s="72"/>
      <c r="P24" s="72"/>
      <c r="Q24" s="72"/>
      <c r="R24" s="72"/>
    </row>
    <row r="25" spans="1:18" ht="14.25" customHeight="1" hidden="1">
      <c r="A25" s="61"/>
      <c r="B25" s="78" t="s">
        <v>125</v>
      </c>
      <c r="C25" s="78"/>
      <c r="D25" s="78"/>
      <c r="E25" s="78"/>
      <c r="F25" s="64"/>
      <c r="G25" s="64"/>
      <c r="H25" s="64"/>
      <c r="I25" s="64"/>
      <c r="J25" s="69"/>
      <c r="K25" s="69"/>
      <c r="L25" s="72"/>
      <c r="M25" s="72"/>
      <c r="N25" s="72"/>
      <c r="O25" s="72"/>
      <c r="P25" s="72"/>
      <c r="Q25" s="72"/>
      <c r="R25" s="72"/>
    </row>
    <row r="26" spans="1:18" ht="18.75" hidden="1">
      <c r="A26" s="61"/>
      <c r="B26" s="64"/>
      <c r="C26" s="64"/>
      <c r="D26" s="64"/>
      <c r="E26" s="64"/>
      <c r="F26" s="64"/>
      <c r="G26" s="64"/>
      <c r="H26" s="64"/>
      <c r="I26" s="64"/>
      <c r="J26" s="69"/>
      <c r="K26" s="69"/>
      <c r="L26" s="72"/>
      <c r="M26" s="72"/>
      <c r="N26" s="72"/>
      <c r="O26" s="72"/>
      <c r="P26" s="72"/>
      <c r="Q26" s="72"/>
      <c r="R26" s="72"/>
    </row>
    <row r="27" spans="1:18" ht="0.75" customHeight="1" hidden="1">
      <c r="A27" s="61"/>
      <c r="B27" s="64"/>
      <c r="C27" s="64"/>
      <c r="D27" s="64"/>
      <c r="E27" s="64"/>
      <c r="F27" s="64"/>
      <c r="G27" s="64"/>
      <c r="H27" s="64"/>
      <c r="I27" s="64"/>
      <c r="J27" s="69"/>
      <c r="K27" s="69"/>
      <c r="L27" s="72"/>
      <c r="M27" s="72"/>
      <c r="N27" s="72"/>
      <c r="O27" s="72"/>
      <c r="P27" s="72"/>
      <c r="Q27" s="72"/>
      <c r="R27" s="72"/>
    </row>
    <row r="28" spans="1:18" ht="3.75" customHeight="1" hidden="1">
      <c r="A28" s="61"/>
      <c r="B28" s="64"/>
      <c r="C28" s="64"/>
      <c r="D28" s="64"/>
      <c r="E28" s="64"/>
      <c r="F28" s="64"/>
      <c r="G28" s="64"/>
      <c r="H28" s="64"/>
      <c r="I28" s="64"/>
      <c r="J28" s="69"/>
      <c r="K28" s="69"/>
      <c r="L28" s="72"/>
      <c r="M28" s="72"/>
      <c r="N28" s="72"/>
      <c r="O28" s="72"/>
      <c r="P28" s="72"/>
      <c r="Q28" s="72"/>
      <c r="R28" s="72"/>
    </row>
    <row r="29" spans="1:18" ht="18.75" hidden="1">
      <c r="A29" s="61"/>
      <c r="B29" s="64"/>
      <c r="C29" s="64"/>
      <c r="D29" s="64"/>
      <c r="E29" s="64"/>
      <c r="F29" s="64"/>
      <c r="G29" s="64"/>
      <c r="H29" s="64"/>
      <c r="I29" s="64"/>
      <c r="J29" s="69"/>
      <c r="K29" s="69"/>
      <c r="L29" s="72"/>
      <c r="M29" s="72"/>
      <c r="N29" s="72"/>
      <c r="O29" s="72"/>
      <c r="P29" s="72"/>
      <c r="Q29" s="72"/>
      <c r="R29" s="72"/>
    </row>
    <row r="30" spans="1:18" ht="0.75" customHeight="1" hidden="1">
      <c r="A30" s="61"/>
      <c r="B30" s="64"/>
      <c r="C30" s="64"/>
      <c r="D30" s="64"/>
      <c r="E30" s="64"/>
      <c r="F30" s="64"/>
      <c r="G30" s="64"/>
      <c r="H30" s="64"/>
      <c r="I30" s="64"/>
      <c r="J30" s="69"/>
      <c r="K30" s="69"/>
      <c r="L30" s="72"/>
      <c r="M30" s="72"/>
      <c r="N30" s="72"/>
      <c r="O30" s="72"/>
      <c r="P30" s="72"/>
      <c r="Q30" s="72"/>
      <c r="R30" s="72"/>
    </row>
    <row r="31" spans="1:18" ht="18.75" hidden="1">
      <c r="A31" s="61"/>
      <c r="B31" s="64"/>
      <c r="C31" s="64"/>
      <c r="D31" s="64"/>
      <c r="E31" s="64"/>
      <c r="F31" s="64"/>
      <c r="G31" s="64"/>
      <c r="H31" s="64"/>
      <c r="I31" s="64"/>
      <c r="J31" s="69"/>
      <c r="K31" s="69"/>
      <c r="L31" s="72"/>
      <c r="M31" s="72"/>
      <c r="N31" s="72"/>
      <c r="O31" s="72"/>
      <c r="P31" s="72"/>
      <c r="Q31" s="72"/>
      <c r="R31" s="72"/>
    </row>
    <row r="32" spans="1:18" ht="18.75" hidden="1">
      <c r="A32" s="61"/>
      <c r="B32" s="64"/>
      <c r="C32" s="64"/>
      <c r="D32" s="64"/>
      <c r="E32" s="64"/>
      <c r="F32" s="64"/>
      <c r="G32" s="64"/>
      <c r="H32" s="64"/>
      <c r="I32" s="64"/>
      <c r="J32" s="69"/>
      <c r="K32" s="69"/>
      <c r="L32" s="72"/>
      <c r="M32" s="72"/>
      <c r="N32" s="72"/>
      <c r="O32" s="72"/>
      <c r="P32" s="72"/>
      <c r="Q32" s="72"/>
      <c r="R32" s="72"/>
    </row>
    <row r="33" spans="1:18" ht="18.75" hidden="1">
      <c r="A33" s="61"/>
      <c r="B33" s="64"/>
      <c r="C33" s="64"/>
      <c r="D33" s="64"/>
      <c r="E33" s="64"/>
      <c r="F33" s="64"/>
      <c r="G33" s="65"/>
      <c r="H33" s="65"/>
      <c r="I33" s="79"/>
      <c r="J33" s="69"/>
      <c r="K33" s="69"/>
      <c r="L33" s="72"/>
      <c r="M33" s="72"/>
      <c r="N33" s="72"/>
      <c r="O33" s="72"/>
      <c r="P33" s="72"/>
      <c r="Q33" s="72"/>
      <c r="R33" s="72"/>
    </row>
    <row r="34" spans="1:18" ht="18.75" hidden="1">
      <c r="A34" s="61"/>
      <c r="B34" s="64"/>
      <c r="C34" s="64"/>
      <c r="D34" s="64"/>
      <c r="E34" s="64"/>
      <c r="F34" s="64"/>
      <c r="G34" s="64"/>
      <c r="H34" s="64" t="s">
        <v>24</v>
      </c>
      <c r="I34" s="80">
        <f>SUM(I17:I33)</f>
        <v>2625.89</v>
      </c>
      <c r="J34" s="69"/>
      <c r="K34" s="69"/>
      <c r="L34" s="72"/>
      <c r="M34" s="72"/>
      <c r="N34" s="72"/>
      <c r="O34" s="72"/>
      <c r="P34" s="72"/>
      <c r="Q34" s="72"/>
      <c r="R34" s="72"/>
    </row>
    <row r="35" spans="1:11" ht="15">
      <c r="A35" s="587" t="s">
        <v>199</v>
      </c>
      <c r="B35" s="587"/>
      <c r="C35" s="587"/>
      <c r="D35" s="587"/>
      <c r="E35" s="587"/>
      <c r="F35" s="587"/>
      <c r="G35" s="587"/>
      <c r="H35" s="587"/>
      <c r="I35" s="587"/>
      <c r="J35" s="587"/>
      <c r="K35" s="587"/>
    </row>
    <row r="36" spans="1:11" ht="15">
      <c r="A36" s="587"/>
      <c r="B36" s="587"/>
      <c r="C36" s="587"/>
      <c r="D36" s="587"/>
      <c r="E36" s="587"/>
      <c r="F36" s="587"/>
      <c r="G36" s="587"/>
      <c r="H36" s="587"/>
      <c r="I36" s="587"/>
      <c r="J36" s="587"/>
      <c r="K36" s="587"/>
    </row>
    <row r="37" spans="1:11" ht="18.75" hidden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</row>
    <row r="38" spans="1:11" ht="18.75" hidden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</row>
    <row r="39" spans="1:11" ht="18.75">
      <c r="A39" s="81"/>
      <c r="B39" s="82"/>
      <c r="C39" s="82"/>
      <c r="D39" s="82"/>
      <c r="E39" s="82"/>
      <c r="F39" s="82"/>
      <c r="G39" s="82"/>
      <c r="H39" s="81"/>
      <c r="I39" s="81"/>
      <c r="J39" s="61"/>
      <c r="K39" s="61"/>
    </row>
    <row r="40" spans="1:25" ht="18.75">
      <c r="A40" s="81"/>
      <c r="B40" s="83" t="s">
        <v>200</v>
      </c>
      <c r="C40" s="82"/>
      <c r="D40" s="82"/>
      <c r="E40" s="82"/>
      <c r="F40" s="82"/>
      <c r="G40" s="81"/>
      <c r="H40" s="82"/>
      <c r="I40" s="81"/>
      <c r="J40" s="61"/>
      <c r="K40" s="61"/>
      <c r="T40" s="303"/>
      <c r="U40" s="304"/>
      <c r="V40" s="304"/>
      <c r="W40" s="304"/>
      <c r="X40" s="304"/>
      <c r="Y40" s="304"/>
    </row>
    <row r="41" spans="1:25" ht="18.75">
      <c r="A41" s="81"/>
      <c r="B41" s="82" t="s">
        <v>201</v>
      </c>
      <c r="C41" s="81" t="s">
        <v>202</v>
      </c>
      <c r="D41" s="81"/>
      <c r="E41" s="81"/>
      <c r="F41" s="82"/>
      <c r="G41" s="81"/>
      <c r="H41" s="82"/>
      <c r="I41" s="81"/>
      <c r="J41" s="61"/>
      <c r="K41" s="61"/>
      <c r="T41" s="305"/>
      <c r="U41" s="306"/>
      <c r="V41" s="306"/>
      <c r="W41" s="306"/>
      <c r="X41" s="306"/>
      <c r="Y41" s="306"/>
    </row>
    <row r="42" spans="1:25" ht="18.75" customHeight="1">
      <c r="A42" s="81"/>
      <c r="B42" s="82" t="s">
        <v>203</v>
      </c>
      <c r="C42" s="84">
        <v>350.5</v>
      </c>
      <c r="D42" s="81" t="s">
        <v>204</v>
      </c>
      <c r="E42" s="81"/>
      <c r="F42" s="82"/>
      <c r="G42" s="81"/>
      <c r="H42" s="82"/>
      <c r="I42" s="81"/>
      <c r="J42" s="61"/>
      <c r="K42" s="61"/>
      <c r="T42" s="305"/>
      <c r="U42" s="192"/>
      <c r="V42" s="192"/>
      <c r="W42" s="192"/>
      <c r="X42" s="192"/>
      <c r="Y42" s="192"/>
    </row>
    <row r="43" spans="1:25" ht="18" customHeight="1">
      <c r="A43" s="81"/>
      <c r="B43" s="82" t="s">
        <v>205</v>
      </c>
      <c r="C43" s="85" t="s">
        <v>270</v>
      </c>
      <c r="D43" s="81" t="s">
        <v>339</v>
      </c>
      <c r="E43" s="81"/>
      <c r="F43" s="81"/>
      <c r="G43" s="82"/>
      <c r="H43" s="82"/>
      <c r="I43" s="81"/>
      <c r="J43" s="61"/>
      <c r="K43" s="61"/>
      <c r="T43" s="305"/>
      <c r="U43" s="192"/>
      <c r="V43" s="192"/>
      <c r="W43" s="192"/>
      <c r="X43" s="192"/>
      <c r="Y43" s="72"/>
    </row>
    <row r="44" spans="1:25" ht="69.75" customHeight="1">
      <c r="A44" s="81"/>
      <c r="B44" s="82"/>
      <c r="C44" s="85"/>
      <c r="D44" s="81"/>
      <c r="E44" s="81"/>
      <c r="F44" s="81"/>
      <c r="G44" s="82"/>
      <c r="H44" s="82"/>
      <c r="I44" s="81"/>
      <c r="J44" s="61"/>
      <c r="K44" s="61"/>
      <c r="T44" s="305"/>
      <c r="U44" s="192"/>
      <c r="V44" s="307"/>
      <c r="W44" s="307"/>
      <c r="X44" s="192"/>
      <c r="Y44" s="308"/>
    </row>
    <row r="45" spans="1:25" s="92" customFormat="1" ht="63" customHeight="1">
      <c r="A45" s="464"/>
      <c r="B45" s="87"/>
      <c r="C45" s="88"/>
      <c r="D45" s="464"/>
      <c r="E45" s="464"/>
      <c r="F45" s="464"/>
      <c r="G45" s="89" t="s">
        <v>208</v>
      </c>
      <c r="H45" s="90" t="s">
        <v>2</v>
      </c>
      <c r="I45" s="90" t="s">
        <v>3</v>
      </c>
      <c r="J45" s="91" t="s">
        <v>209</v>
      </c>
      <c r="K45" s="91" t="s">
        <v>210</v>
      </c>
      <c r="T45" s="305"/>
      <c r="U45" s="192"/>
      <c r="V45" s="192"/>
      <c r="W45" s="192"/>
      <c r="X45" s="192"/>
      <c r="Y45" s="72"/>
    </row>
    <row r="46" spans="1:25" ht="12" customHeight="1">
      <c r="A46" s="81"/>
      <c r="B46" s="82"/>
      <c r="C46" s="85"/>
      <c r="D46" s="81"/>
      <c r="E46" s="81"/>
      <c r="F46" s="81"/>
      <c r="G46" s="93" t="s">
        <v>43</v>
      </c>
      <c r="H46" s="93" t="s">
        <v>43</v>
      </c>
      <c r="I46" s="93" t="s">
        <v>43</v>
      </c>
      <c r="J46" s="93" t="s">
        <v>43</v>
      </c>
      <c r="K46" s="93" t="s">
        <v>43</v>
      </c>
      <c r="M46" s="347" t="s">
        <v>280</v>
      </c>
      <c r="N46" s="347" t="s">
        <v>281</v>
      </c>
      <c r="O46" s="347" t="s">
        <v>291</v>
      </c>
      <c r="P46" s="348" t="s">
        <v>292</v>
      </c>
      <c r="Q46" s="349" t="s">
        <v>249</v>
      </c>
      <c r="R46" s="349" t="s">
        <v>293</v>
      </c>
      <c r="S46" s="369" t="s">
        <v>290</v>
      </c>
      <c r="T46" s="305"/>
      <c r="U46" s="192"/>
      <c r="V46" s="192"/>
      <c r="W46" s="192"/>
      <c r="X46" s="192"/>
      <c r="Y46" s="72"/>
    </row>
    <row r="47" spans="1:25" ht="33" customHeight="1">
      <c r="A47" s="81"/>
      <c r="B47" s="588" t="s">
        <v>214</v>
      </c>
      <c r="C47" s="588"/>
      <c r="D47" s="588"/>
      <c r="E47" s="588"/>
      <c r="F47" s="588"/>
      <c r="G47" s="97">
        <f>G49+G50</f>
        <v>14.36</v>
      </c>
      <c r="H47" s="98">
        <f>H49+H50</f>
        <v>5033.18</v>
      </c>
      <c r="I47" s="98">
        <f>I49+I50</f>
        <v>4907.650000000001</v>
      </c>
      <c r="J47" s="98">
        <f>J49+J50</f>
        <v>2565.66</v>
      </c>
      <c r="K47" s="98">
        <f>K49+K50</f>
        <v>2341.9900000000002</v>
      </c>
      <c r="M47" s="361">
        <v>10113.679999999998</v>
      </c>
      <c r="N47" s="361">
        <v>10239.22</v>
      </c>
      <c r="O47" s="257">
        <v>4907.650000000001</v>
      </c>
      <c r="P47" s="257">
        <v>0</v>
      </c>
      <c r="Q47" s="257">
        <v>0</v>
      </c>
      <c r="R47" s="257">
        <v>0</v>
      </c>
      <c r="S47" s="257">
        <v>0</v>
      </c>
      <c r="T47" s="305"/>
      <c r="U47" s="192"/>
      <c r="V47" s="192"/>
      <c r="W47" s="192"/>
      <c r="X47" s="192"/>
      <c r="Y47" s="72"/>
    </row>
    <row r="48" spans="1:25" ht="18" customHeight="1">
      <c r="A48" s="81"/>
      <c r="B48" s="589" t="s">
        <v>215</v>
      </c>
      <c r="C48" s="590"/>
      <c r="D48" s="590"/>
      <c r="E48" s="590"/>
      <c r="F48" s="591"/>
      <c r="G48" s="97"/>
      <c r="H48" s="99"/>
      <c r="I48" s="99"/>
      <c r="J48" s="64"/>
      <c r="K48" s="64"/>
      <c r="T48" s="305"/>
      <c r="U48" s="192"/>
      <c r="V48" s="192"/>
      <c r="W48" s="192"/>
      <c r="X48" s="192"/>
      <c r="Y48" s="72"/>
    </row>
    <row r="49" spans="1:25" ht="18" customHeight="1">
      <c r="A49" s="81"/>
      <c r="B49" s="592" t="s">
        <v>12</v>
      </c>
      <c r="C49" s="592"/>
      <c r="D49" s="592"/>
      <c r="E49" s="592"/>
      <c r="F49" s="592"/>
      <c r="G49" s="97">
        <f>G58</f>
        <v>7.32</v>
      </c>
      <c r="H49" s="99">
        <f>G49*C42</f>
        <v>2565.6600000000003</v>
      </c>
      <c r="I49" s="99">
        <f>H49</f>
        <v>2565.6600000000003</v>
      </c>
      <c r="J49" s="99">
        <f>H58</f>
        <v>2565.66</v>
      </c>
      <c r="K49" s="99">
        <f>I49-J49</f>
        <v>0</v>
      </c>
      <c r="T49" s="305"/>
      <c r="U49" s="192"/>
      <c r="V49" s="192"/>
      <c r="W49" s="192"/>
      <c r="X49" s="192"/>
      <c r="Y49" s="72"/>
    </row>
    <row r="50" spans="1:25" ht="18" customHeight="1">
      <c r="A50" s="81"/>
      <c r="B50" s="606" t="s">
        <v>46</v>
      </c>
      <c r="C50" s="606"/>
      <c r="D50" s="606"/>
      <c r="E50" s="592"/>
      <c r="F50" s="592"/>
      <c r="G50" s="97">
        <v>7.04</v>
      </c>
      <c r="H50" s="99">
        <f>G50*C42</f>
        <v>2467.52</v>
      </c>
      <c r="I50" s="99">
        <f>O47+P47-I49</f>
        <v>2341.9900000000002</v>
      </c>
      <c r="J50" s="99">
        <f>H63</f>
        <v>0</v>
      </c>
      <c r="K50" s="99">
        <f>I50-J50</f>
        <v>2341.9900000000002</v>
      </c>
      <c r="T50" s="305"/>
      <c r="U50" s="192"/>
      <c r="V50" s="192"/>
      <c r="W50" s="192"/>
      <c r="X50" s="192"/>
      <c r="Y50" s="72"/>
    </row>
    <row r="51" spans="1:25" ht="18.75">
      <c r="A51" s="81"/>
      <c r="B51" s="604"/>
      <c r="C51" s="604"/>
      <c r="D51" s="400"/>
      <c r="E51" s="61"/>
      <c r="F51" s="61"/>
      <c r="G51" s="61"/>
      <c r="H51" s="61"/>
      <c r="I51" s="61"/>
      <c r="J51" s="61"/>
      <c r="K51" s="164"/>
      <c r="T51" s="305"/>
      <c r="U51" s="192"/>
      <c r="V51" s="192"/>
      <c r="W51" s="192"/>
      <c r="X51" s="192"/>
      <c r="Y51" s="72"/>
    </row>
    <row r="52" spans="1:25" ht="18.75">
      <c r="A52" s="81"/>
      <c r="B52" s="61"/>
      <c r="C52" s="61"/>
      <c r="D52" s="61"/>
      <c r="E52" s="61"/>
      <c r="F52" s="61"/>
      <c r="G52" s="163" t="s">
        <v>243</v>
      </c>
      <c r="H52" s="163" t="s">
        <v>2</v>
      </c>
      <c r="I52" s="163" t="s">
        <v>3</v>
      </c>
      <c r="J52" s="163" t="s">
        <v>244</v>
      </c>
      <c r="K52" s="432" t="s">
        <v>333</v>
      </c>
      <c r="T52" s="305"/>
      <c r="U52" s="192"/>
      <c r="V52" s="192"/>
      <c r="W52" s="192"/>
      <c r="X52" s="192"/>
      <c r="Y52" s="72"/>
    </row>
    <row r="53" spans="1:25" ht="18" customHeight="1">
      <c r="A53" s="61"/>
      <c r="B53" s="605" t="s">
        <v>242</v>
      </c>
      <c r="C53" s="605"/>
      <c r="D53" s="605"/>
      <c r="E53" s="577"/>
      <c r="F53" s="593"/>
      <c r="G53" s="107">
        <f>'01 16 г'!J53</f>
        <v>0</v>
      </c>
      <c r="H53" s="107">
        <f>Q47</f>
        <v>0</v>
      </c>
      <c r="I53" s="107">
        <f>R47</f>
        <v>0</v>
      </c>
      <c r="J53" s="107">
        <f>H53+G53-I53</f>
        <v>0</v>
      </c>
      <c r="K53" s="107">
        <f>I53</f>
        <v>0</v>
      </c>
      <c r="T53" s="309"/>
      <c r="U53" s="310"/>
      <c r="V53" s="310"/>
      <c r="W53" s="310"/>
      <c r="X53" s="310"/>
      <c r="Y53" s="310"/>
    </row>
    <row r="54" spans="1:11" ht="18" customHeight="1">
      <c r="A54" s="61"/>
      <c r="B54" s="431" t="s">
        <v>334</v>
      </c>
      <c r="C54" s="431"/>
      <c r="D54" s="399"/>
      <c r="F54" s="81"/>
      <c r="G54" s="82"/>
      <c r="H54" s="82"/>
      <c r="I54" s="81"/>
      <c r="J54" s="61"/>
      <c r="K54" s="61"/>
    </row>
    <row r="55" spans="1:11" ht="18.75">
      <c r="A55" s="81"/>
      <c r="B55" s="104"/>
      <c r="C55" s="105"/>
      <c r="D55" s="106"/>
      <c r="E55" s="106"/>
      <c r="F55" s="106"/>
      <c r="G55" s="107" t="s">
        <v>208</v>
      </c>
      <c r="H55" s="107" t="s">
        <v>217</v>
      </c>
      <c r="I55" s="81"/>
      <c r="J55" s="61"/>
      <c r="K55" s="61"/>
    </row>
    <row r="56" spans="1:9" s="114" customFormat="1" ht="11.25" customHeight="1">
      <c r="A56" s="108"/>
      <c r="B56" s="109"/>
      <c r="C56" s="110"/>
      <c r="D56" s="111"/>
      <c r="E56" s="111"/>
      <c r="F56" s="111"/>
      <c r="G56" s="112" t="s">
        <v>43</v>
      </c>
      <c r="H56" s="112" t="s">
        <v>43</v>
      </c>
      <c r="I56" s="113"/>
    </row>
    <row r="57" spans="1:20" ht="47.25" customHeight="1">
      <c r="A57" s="115" t="s">
        <v>218</v>
      </c>
      <c r="B57" s="594" t="s">
        <v>241</v>
      </c>
      <c r="C57" s="595"/>
      <c r="D57" s="595"/>
      <c r="E57" s="595"/>
      <c r="F57" s="595"/>
      <c r="G57" s="116"/>
      <c r="H57" s="370">
        <f>H58+H63</f>
        <v>2565.66</v>
      </c>
      <c r="I57" s="81"/>
      <c r="J57" s="61"/>
      <c r="K57" s="61"/>
      <c r="T57" s="288"/>
    </row>
    <row r="58" spans="1:12" ht="18.75" customHeight="1">
      <c r="A58" s="118" t="s">
        <v>220</v>
      </c>
      <c r="B58" s="558" t="s">
        <v>221</v>
      </c>
      <c r="C58" s="559"/>
      <c r="D58" s="559"/>
      <c r="E58" s="559"/>
      <c r="F58" s="560"/>
      <c r="G58" s="362">
        <f>SUM(G59:G62)</f>
        <v>7.32</v>
      </c>
      <c r="H58" s="402">
        <f>SUM(H59:H62)</f>
        <v>2565.66</v>
      </c>
      <c r="I58" s="81"/>
      <c r="J58" s="61"/>
      <c r="K58" s="121"/>
      <c r="L58" s="172" t="s">
        <v>340</v>
      </c>
    </row>
    <row r="59" spans="1:12" ht="34.5" customHeight="1">
      <c r="A59" s="467" t="s">
        <v>222</v>
      </c>
      <c r="B59" s="580" t="s">
        <v>223</v>
      </c>
      <c r="C59" s="581"/>
      <c r="D59" s="581"/>
      <c r="E59" s="581"/>
      <c r="F59" s="582"/>
      <c r="G59" s="465">
        <v>1.53</v>
      </c>
      <c r="H59" s="466">
        <f>G59*C42</f>
        <v>536.265</v>
      </c>
      <c r="I59" s="81"/>
      <c r="J59" s="61"/>
      <c r="K59" s="121"/>
      <c r="L59" s="128"/>
    </row>
    <row r="60" spans="1:12" ht="34.5" customHeight="1">
      <c r="A60" s="388" t="s">
        <v>224</v>
      </c>
      <c r="B60" s="571" t="s">
        <v>225</v>
      </c>
      <c r="C60" s="572"/>
      <c r="D60" s="572"/>
      <c r="E60" s="572"/>
      <c r="F60" s="573"/>
      <c r="G60" s="389">
        <v>2.3</v>
      </c>
      <c r="H60" s="401">
        <f>G60*C42</f>
        <v>806.15</v>
      </c>
      <c r="I60" s="81"/>
      <c r="J60" s="61"/>
      <c r="K60" s="61"/>
      <c r="L60" s="128"/>
    </row>
    <row r="61" spans="1:12" ht="34.5" customHeight="1">
      <c r="A61" s="388" t="s">
        <v>226</v>
      </c>
      <c r="B61" s="571" t="s">
        <v>227</v>
      </c>
      <c r="C61" s="572"/>
      <c r="D61" s="572"/>
      <c r="E61" s="572"/>
      <c r="F61" s="573"/>
      <c r="G61" s="389">
        <v>1.49</v>
      </c>
      <c r="H61" s="401">
        <f>G61*C42</f>
        <v>522.245</v>
      </c>
      <c r="I61" s="81"/>
      <c r="J61" s="61"/>
      <c r="K61" s="61"/>
      <c r="L61" s="128"/>
    </row>
    <row r="62" spans="1:12" ht="18.75" customHeight="1">
      <c r="A62" s="467" t="s">
        <v>228</v>
      </c>
      <c r="B62" s="555" t="s">
        <v>229</v>
      </c>
      <c r="C62" s="556"/>
      <c r="D62" s="556"/>
      <c r="E62" s="556"/>
      <c r="F62" s="557"/>
      <c r="G62" s="107">
        <v>2</v>
      </c>
      <c r="H62" s="127">
        <f>G62*C42</f>
        <v>701</v>
      </c>
      <c r="I62" s="81"/>
      <c r="J62" s="61"/>
      <c r="K62" s="61"/>
      <c r="L62" s="128"/>
    </row>
    <row r="63" spans="1:12" ht="18.75" customHeight="1">
      <c r="A63" s="129" t="s">
        <v>230</v>
      </c>
      <c r="B63" s="558" t="s">
        <v>231</v>
      </c>
      <c r="C63" s="559"/>
      <c r="D63" s="559"/>
      <c r="E63" s="559"/>
      <c r="F63" s="560"/>
      <c r="G63" s="98"/>
      <c r="H63" s="98">
        <f>SUM(H64:H66)</f>
        <v>0</v>
      </c>
      <c r="I63" s="81"/>
      <c r="J63" s="61"/>
      <c r="K63" s="61"/>
      <c r="L63" s="463" t="s">
        <v>236</v>
      </c>
    </row>
    <row r="64" spans="1:12" ht="21.75" customHeight="1">
      <c r="A64" s="130"/>
      <c r="B64" s="561" t="s">
        <v>247</v>
      </c>
      <c r="C64" s="562"/>
      <c r="D64" s="562"/>
      <c r="E64" s="562"/>
      <c r="F64" s="563"/>
      <c r="G64" s="132"/>
      <c r="H64" s="133"/>
      <c r="I64" s="81"/>
      <c r="J64" s="61"/>
      <c r="K64" s="61"/>
      <c r="L64" s="128"/>
    </row>
    <row r="65" spans="1:11" ht="18.75" customHeight="1">
      <c r="A65" s="130"/>
      <c r="B65" s="564" t="s">
        <v>240</v>
      </c>
      <c r="C65" s="565"/>
      <c r="D65" s="565"/>
      <c r="E65" s="565"/>
      <c r="F65" s="566"/>
      <c r="G65" s="134"/>
      <c r="H65" s="135"/>
      <c r="I65" s="81"/>
      <c r="J65" s="61"/>
      <c r="K65" s="61"/>
    </row>
    <row r="66" spans="1:11" ht="18.75" customHeight="1">
      <c r="A66" s="130"/>
      <c r="B66" s="564" t="s">
        <v>240</v>
      </c>
      <c r="C66" s="565"/>
      <c r="D66" s="565"/>
      <c r="E66" s="565"/>
      <c r="F66" s="566"/>
      <c r="G66" s="127"/>
      <c r="H66" s="136"/>
      <c r="I66" s="81"/>
      <c r="J66" s="61"/>
      <c r="K66" s="61"/>
    </row>
    <row r="67" spans="1:11" ht="18.75">
      <c r="A67" s="130"/>
      <c r="B67" s="137"/>
      <c r="C67" s="138"/>
      <c r="D67" s="138"/>
      <c r="E67" s="138"/>
      <c r="F67" s="138"/>
      <c r="G67" s="103"/>
      <c r="H67" s="103"/>
      <c r="I67" s="81"/>
      <c r="J67" s="61"/>
      <c r="K67" s="61"/>
    </row>
    <row r="68" spans="1:11" ht="18.75">
      <c r="A68" s="130"/>
      <c r="B68" s="137"/>
      <c r="C68" s="138"/>
      <c r="D68" s="138"/>
      <c r="E68" s="138"/>
      <c r="F68" s="138"/>
      <c r="G68" s="139"/>
      <c r="H68" s="81"/>
      <c r="I68" s="81"/>
      <c r="J68" s="61"/>
      <c r="K68" s="61"/>
    </row>
    <row r="69" spans="1:11" ht="18.75">
      <c r="A69" s="130"/>
      <c r="K69" s="61"/>
    </row>
    <row r="70" spans="1:12" ht="18.75">
      <c r="A70" s="130"/>
      <c r="K70" s="61"/>
      <c r="L70" s="62">
        <v>4513</v>
      </c>
    </row>
    <row r="71" spans="1:15" s="72" customFormat="1" ht="18.75">
      <c r="A71" s="130"/>
      <c r="K71" s="69"/>
      <c r="L71" s="142" t="s">
        <v>236</v>
      </c>
      <c r="M71" s="142" t="s">
        <v>237</v>
      </c>
      <c r="N71" s="142"/>
      <c r="O71" s="142"/>
    </row>
    <row r="72" spans="1:15" s="72" customFormat="1" ht="18.75">
      <c r="A72" s="130"/>
      <c r="K72" s="69"/>
      <c r="L72" s="143">
        <f>G78</f>
        <v>-17629.726000000013</v>
      </c>
      <c r="M72" s="143">
        <f>I78</f>
        <v>0</v>
      </c>
      <c r="N72" s="143"/>
      <c r="O72" s="143"/>
    </row>
    <row r="73" spans="1:11" ht="18.75">
      <c r="A73" s="82"/>
      <c r="B73" s="546"/>
      <c r="C73" s="547"/>
      <c r="D73" s="547"/>
      <c r="E73" s="547"/>
      <c r="F73" s="547"/>
      <c r="G73" s="145"/>
      <c r="H73" s="130"/>
      <c r="I73" s="81"/>
      <c r="J73" s="61"/>
      <c r="K73" s="61"/>
    </row>
    <row r="74" spans="1:11" ht="18.75">
      <c r="A74" s="81"/>
      <c r="B74" s="81"/>
      <c r="C74" s="81"/>
      <c r="D74" s="81"/>
      <c r="E74" s="81"/>
      <c r="F74" s="81"/>
      <c r="G74" s="84"/>
      <c r="H74" s="103"/>
      <c r="I74" s="81"/>
      <c r="J74" s="61"/>
      <c r="K74" s="61"/>
    </row>
    <row r="75" spans="1:18" ht="18.75">
      <c r="A75" s="81"/>
      <c r="B75" s="140"/>
      <c r="C75" s="141"/>
      <c r="D75" s="141"/>
      <c r="E75" s="141"/>
      <c r="F75" s="141"/>
      <c r="G75" s="567" t="s">
        <v>46</v>
      </c>
      <c r="H75" s="552"/>
      <c r="I75" s="551" t="s">
        <v>216</v>
      </c>
      <c r="J75" s="552"/>
      <c r="K75" s="61"/>
      <c r="M75" s="596"/>
      <c r="N75" s="596"/>
      <c r="O75" s="596"/>
      <c r="P75" s="597"/>
      <c r="Q75" s="597"/>
      <c r="R75" s="597"/>
    </row>
    <row r="76" spans="1:18" ht="18.75">
      <c r="A76" s="81"/>
      <c r="B76" s="140"/>
      <c r="C76" s="141"/>
      <c r="D76" s="141"/>
      <c r="E76" s="141"/>
      <c r="F76" s="141"/>
      <c r="G76" s="553" t="s">
        <v>43</v>
      </c>
      <c r="H76" s="554"/>
      <c r="I76" s="553" t="s">
        <v>43</v>
      </c>
      <c r="J76" s="554"/>
      <c r="K76" s="61"/>
      <c r="L76" s="172" t="s">
        <v>283</v>
      </c>
      <c r="M76" s="188"/>
      <c r="N76" s="188"/>
      <c r="O76" s="188"/>
      <c r="P76" s="189"/>
      <c r="Q76" s="188"/>
      <c r="R76" s="190"/>
    </row>
    <row r="77" spans="1:18" ht="18.75">
      <c r="A77" s="81"/>
      <c r="B77" s="598" t="s">
        <v>284</v>
      </c>
      <c r="C77" s="599"/>
      <c r="D77" s="599"/>
      <c r="E77" s="599"/>
      <c r="F77" s="600"/>
      <c r="G77" s="543">
        <f>'01 16 г'!G78:H78</f>
        <v>-19971.716000000015</v>
      </c>
      <c r="H77" s="544"/>
      <c r="I77" s="543">
        <f>'01 16 г'!I78:J78</f>
        <v>0</v>
      </c>
      <c r="J77" s="544"/>
      <c r="K77" s="61"/>
      <c r="L77" s="128">
        <f>G85+H47-I47-I85</f>
        <v>-0.010000000000218279</v>
      </c>
      <c r="M77" s="191"/>
      <c r="N77" s="191"/>
      <c r="O77" s="191"/>
      <c r="P77" s="192"/>
      <c r="Q77" s="192"/>
      <c r="R77" s="192"/>
    </row>
    <row r="78" spans="1:18" ht="18.75">
      <c r="A78" s="81"/>
      <c r="B78" s="598" t="s">
        <v>285</v>
      </c>
      <c r="C78" s="599"/>
      <c r="D78" s="599"/>
      <c r="E78" s="599"/>
      <c r="F78" s="600"/>
      <c r="G78" s="543">
        <f>G77+K53+I47-H57</f>
        <v>-17629.726000000013</v>
      </c>
      <c r="H78" s="603"/>
      <c r="I78" s="545">
        <f>I77+I53+D54-K53</f>
        <v>0</v>
      </c>
      <c r="J78" s="603"/>
      <c r="K78" s="61"/>
      <c r="M78" s="191"/>
      <c r="N78" s="191"/>
      <c r="O78" s="191"/>
      <c r="P78" s="192"/>
      <c r="Q78" s="192"/>
      <c r="R78" s="192"/>
    </row>
    <row r="79" spans="1:18" ht="18.75">
      <c r="A79" s="81"/>
      <c r="B79" s="61"/>
      <c r="C79" s="61"/>
      <c r="D79" s="61"/>
      <c r="E79" s="61"/>
      <c r="F79" s="61"/>
      <c r="G79" s="81"/>
      <c r="H79" s="81"/>
      <c r="I79" s="81"/>
      <c r="J79" s="61"/>
      <c r="K79" s="61"/>
      <c r="M79" s="191"/>
      <c r="N79" s="191"/>
      <c r="O79" s="191"/>
      <c r="P79" s="192"/>
      <c r="Q79" s="192"/>
      <c r="R79" s="192"/>
    </row>
    <row r="80" spans="1:18" ht="18" customHeight="1">
      <c r="A80" s="61"/>
      <c r="B80" s="61"/>
      <c r="C80" s="61"/>
      <c r="D80" s="61"/>
      <c r="E80" s="61"/>
      <c r="F80" s="61"/>
      <c r="G80" s="553" t="s">
        <v>278</v>
      </c>
      <c r="H80" s="554"/>
      <c r="I80" s="553" t="s">
        <v>279</v>
      </c>
      <c r="J80" s="554"/>
      <c r="K80" s="61"/>
      <c r="L80" s="128"/>
      <c r="M80" s="191"/>
      <c r="N80" s="191"/>
      <c r="O80" s="191"/>
      <c r="P80" s="192"/>
      <c r="Q80" s="192"/>
      <c r="R80" s="192"/>
    </row>
    <row r="81" spans="1:18" ht="18.75" hidden="1">
      <c r="A81" s="81"/>
      <c r="B81" s="61"/>
      <c r="C81" s="61"/>
      <c r="D81" s="61"/>
      <c r="E81" s="61"/>
      <c r="F81" s="61"/>
      <c r="G81" s="81"/>
      <c r="H81" s="81"/>
      <c r="I81" s="81"/>
      <c r="J81" s="61"/>
      <c r="K81" s="61"/>
      <c r="M81" s="186" t="s">
        <v>183</v>
      </c>
      <c r="N81" s="186"/>
      <c r="O81" s="186"/>
      <c r="P81" s="187">
        <v>407.15</v>
      </c>
      <c r="Q81" s="187">
        <v>391.95</v>
      </c>
      <c r="R81" s="187">
        <v>535.55</v>
      </c>
    </row>
    <row r="82" spans="1:18" ht="18.75" hidden="1">
      <c r="A82" s="81"/>
      <c r="B82" s="61"/>
      <c r="C82" s="61"/>
      <c r="D82" s="61"/>
      <c r="E82" s="61"/>
      <c r="F82" s="61"/>
      <c r="G82" s="81"/>
      <c r="H82" s="81"/>
      <c r="I82" s="81"/>
      <c r="J82" s="61"/>
      <c r="K82" s="61"/>
      <c r="M82" s="151" t="s">
        <v>186</v>
      </c>
      <c r="N82" s="151"/>
      <c r="O82" s="151"/>
      <c r="P82" s="152">
        <v>535.55</v>
      </c>
      <c r="Q82" s="152">
        <v>391.95</v>
      </c>
      <c r="R82" s="152">
        <v>663.91</v>
      </c>
    </row>
    <row r="83" spans="1:18" ht="18.75" hidden="1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M83" s="153" t="s">
        <v>189</v>
      </c>
      <c r="N83" s="153"/>
      <c r="O83" s="153"/>
      <c r="P83" s="152">
        <f>R82</f>
        <v>663.91</v>
      </c>
      <c r="Q83" s="154">
        <v>391.95</v>
      </c>
      <c r="R83" s="152" t="e">
        <f>P83+Q83-#REF!</f>
        <v>#REF!</v>
      </c>
    </row>
    <row r="84" spans="1:11" ht="18.75" hidden="1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</row>
    <row r="85" spans="1:11" ht="18.75">
      <c r="A85" s="61"/>
      <c r="B85" s="540" t="s">
        <v>282</v>
      </c>
      <c r="C85" s="541"/>
      <c r="D85" s="541"/>
      <c r="E85" s="541"/>
      <c r="F85" s="542"/>
      <c r="G85" s="543">
        <f>M47</f>
        <v>10113.679999999998</v>
      </c>
      <c r="H85" s="544"/>
      <c r="I85" s="545">
        <f>N47</f>
        <v>10239.22</v>
      </c>
      <c r="J85" s="544"/>
      <c r="K85" s="61"/>
    </row>
    <row r="86" spans="1:11" ht="18.75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</row>
    <row r="87" spans="1:11" ht="18.75">
      <c r="A87" s="371" t="s">
        <v>295</v>
      </c>
      <c r="B87" s="61"/>
      <c r="C87" s="61"/>
      <c r="D87" s="61"/>
      <c r="E87" s="61"/>
      <c r="F87" s="61"/>
      <c r="G87" s="61"/>
      <c r="H87" s="61" t="s">
        <v>54</v>
      </c>
      <c r="I87" s="61"/>
      <c r="J87" s="61"/>
      <c r="K87" s="61"/>
    </row>
    <row r="88" spans="1:8" s="61" customFormat="1" ht="18.75">
      <c r="A88" s="371" t="s">
        <v>294</v>
      </c>
      <c r="H88" s="61" t="s">
        <v>55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35">
    <mergeCell ref="C14:D15"/>
    <mergeCell ref="A35:K36"/>
    <mergeCell ref="B47:F47"/>
    <mergeCell ref="B48:F48"/>
    <mergeCell ref="B49:F49"/>
    <mergeCell ref="B50:F50"/>
    <mergeCell ref="B51:C51"/>
    <mergeCell ref="B53:F53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I78:J78"/>
    <mergeCell ref="B73:F73"/>
    <mergeCell ref="G75:H75"/>
    <mergeCell ref="I75:J75"/>
    <mergeCell ref="M75:R75"/>
    <mergeCell ref="G76:H76"/>
    <mergeCell ref="I76:J76"/>
    <mergeCell ref="G80:H80"/>
    <mergeCell ref="I80:J80"/>
    <mergeCell ref="B85:F85"/>
    <mergeCell ref="G85:H85"/>
    <mergeCell ref="I85:J85"/>
    <mergeCell ref="B77:F77"/>
    <mergeCell ref="G77:H77"/>
    <mergeCell ref="I77:J77"/>
    <mergeCell ref="B78:F78"/>
    <mergeCell ref="G78:H78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P84"/>
  <sheetViews>
    <sheetView zoomScalePageLayoutView="0" workbookViewId="0" topLeftCell="A4">
      <selection activeCell="O36" sqref="O36"/>
    </sheetView>
  </sheetViews>
  <sheetFormatPr defaultColWidth="9.140625" defaultRowHeight="15"/>
  <cols>
    <col min="2" max="2" width="12.00390625" style="0" customWidth="1"/>
    <col min="3" max="3" width="17.00390625" style="0" customWidth="1"/>
    <col min="4" max="4" width="13.7109375" style="0" customWidth="1"/>
  </cols>
  <sheetData>
    <row r="2" spans="3:5" ht="15">
      <c r="C2" t="s">
        <v>56</v>
      </c>
      <c r="D2" t="s">
        <v>83</v>
      </c>
      <c r="E2" t="s">
        <v>0</v>
      </c>
    </row>
    <row r="6" spans="2:9" ht="15">
      <c r="B6" s="1"/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/>
    </row>
    <row r="7" spans="2:9" ht="15">
      <c r="B7" s="1"/>
      <c r="C7" s="1" t="s">
        <v>7</v>
      </c>
      <c r="D7" s="1"/>
      <c r="E7" s="1"/>
      <c r="F7" s="1" t="s">
        <v>8</v>
      </c>
      <c r="G7" s="1" t="s">
        <v>9</v>
      </c>
      <c r="H7" s="1" t="s">
        <v>10</v>
      </c>
      <c r="I7" s="1"/>
    </row>
    <row r="8" spans="2:9" ht="15">
      <c r="B8" s="1" t="s">
        <v>11</v>
      </c>
      <c r="C8" s="1">
        <v>559.46</v>
      </c>
      <c r="D8" s="1">
        <v>946.11</v>
      </c>
      <c r="E8" s="1">
        <v>643.89</v>
      </c>
      <c r="F8" s="1"/>
      <c r="G8" s="1">
        <v>643.89</v>
      </c>
      <c r="H8" s="1">
        <v>861.66</v>
      </c>
      <c r="I8" s="1"/>
    </row>
    <row r="9" spans="2:9" ht="15">
      <c r="B9" s="1" t="s">
        <v>12</v>
      </c>
      <c r="C9" s="1">
        <v>1219.5</v>
      </c>
      <c r="D9" s="1">
        <v>2310.04</v>
      </c>
      <c r="E9" s="1">
        <v>1607.39</v>
      </c>
      <c r="F9" s="1"/>
      <c r="G9" s="1">
        <v>1607.39</v>
      </c>
      <c r="H9" s="1">
        <v>1922.15</v>
      </c>
      <c r="I9" s="1"/>
    </row>
    <row r="10" spans="2:9" ht="15">
      <c r="B10" s="1" t="s">
        <v>13</v>
      </c>
      <c r="C10" s="1"/>
      <c r="D10" s="1">
        <f>SUM(D8:D9)</f>
        <v>3256.15</v>
      </c>
      <c r="E10" s="1"/>
      <c r="F10" s="1"/>
      <c r="G10" s="1">
        <f>SUM(G8:G9)</f>
        <v>2251.28</v>
      </c>
      <c r="H10" s="1"/>
      <c r="I10" s="1"/>
    </row>
    <row r="11" ht="15">
      <c r="B11" t="s">
        <v>14</v>
      </c>
    </row>
    <row r="14" spans="3:16" ht="15">
      <c r="C14" s="1"/>
      <c r="D14" s="1" t="s">
        <v>15</v>
      </c>
      <c r="E14" s="1"/>
      <c r="F14" s="1"/>
      <c r="G14" s="1"/>
      <c r="H14" s="1"/>
      <c r="I14" s="1" t="s">
        <v>16</v>
      </c>
      <c r="J14" s="1" t="s">
        <v>17</v>
      </c>
      <c r="K14" s="1"/>
      <c r="L14" s="1"/>
      <c r="M14" s="1"/>
      <c r="N14" s="1"/>
      <c r="O14" s="1"/>
      <c r="P14" s="1"/>
    </row>
    <row r="15" spans="3:16" ht="15">
      <c r="C15" s="1"/>
      <c r="D15" s="1"/>
      <c r="E15" s="1"/>
      <c r="F15" s="1"/>
      <c r="G15" s="1"/>
      <c r="H15" s="1"/>
      <c r="I15" s="1"/>
      <c r="J15" s="1" t="s">
        <v>18</v>
      </c>
      <c r="K15" s="1" t="s">
        <v>19</v>
      </c>
      <c r="L15" s="1" t="s">
        <v>20</v>
      </c>
      <c r="M15" s="1" t="s">
        <v>21</v>
      </c>
      <c r="N15" s="1" t="s">
        <v>22</v>
      </c>
      <c r="O15" s="1"/>
      <c r="P15" s="1"/>
    </row>
    <row r="16" spans="3:16" ht="1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3:16" ht="1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3:16" ht="1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3:16" ht="15">
      <c r="C19" s="1"/>
      <c r="D19" s="1"/>
      <c r="E19" s="1"/>
      <c r="F19" s="1"/>
      <c r="G19" s="1"/>
      <c r="H19" s="1"/>
      <c r="I19" s="1"/>
      <c r="J19" s="1"/>
      <c r="K19" s="1"/>
      <c r="L19" s="1"/>
      <c r="M19" s="1" t="s">
        <v>24</v>
      </c>
      <c r="N19" s="1">
        <f>SUM(N17:N18)</f>
        <v>0</v>
      </c>
      <c r="O19" s="1"/>
      <c r="P19" s="1"/>
    </row>
    <row r="20" spans="3:16" ht="15">
      <c r="C20" s="1"/>
      <c r="D20" s="1"/>
      <c r="E20" s="1"/>
      <c r="F20" s="1"/>
      <c r="G20" s="1"/>
      <c r="H20" s="1" t="s">
        <v>25</v>
      </c>
      <c r="I20" s="1">
        <f>SUM(I16:I19)</f>
        <v>0</v>
      </c>
      <c r="J20" s="1"/>
      <c r="K20" s="1"/>
      <c r="L20" s="1"/>
      <c r="M20" s="1"/>
      <c r="N20" s="1"/>
      <c r="O20" s="1"/>
      <c r="P20" s="1"/>
    </row>
    <row r="21" spans="3:16" ht="1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3:16" ht="1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3:16" ht="15">
      <c r="C23" s="1"/>
      <c r="D23" s="1" t="s">
        <v>26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3:16" ht="15">
      <c r="C24" s="1"/>
      <c r="D24" s="1"/>
      <c r="E24" s="1"/>
      <c r="F24" s="1">
        <v>345.3</v>
      </c>
      <c r="G24" s="1" t="s">
        <v>68</v>
      </c>
      <c r="H24" s="1"/>
      <c r="I24" s="1">
        <v>2310.05</v>
      </c>
      <c r="J24" s="1"/>
      <c r="K24" s="1"/>
      <c r="L24" s="1"/>
      <c r="M24" s="1"/>
      <c r="N24" s="1"/>
      <c r="O24" s="1"/>
      <c r="P24" s="1"/>
    </row>
    <row r="25" spans="3:16" ht="1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3:16" ht="1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3:16" ht="15">
      <c r="C27" s="1"/>
      <c r="D27" s="1" t="s">
        <v>27</v>
      </c>
      <c r="E27" s="1"/>
      <c r="F27" s="1"/>
      <c r="G27" s="1" t="s">
        <v>28</v>
      </c>
      <c r="H27" s="1"/>
      <c r="I27" s="1"/>
      <c r="J27" s="1"/>
      <c r="K27" s="1"/>
      <c r="L27" s="1"/>
      <c r="M27" s="1"/>
      <c r="N27" s="1"/>
      <c r="O27" s="1"/>
      <c r="P27" s="1"/>
    </row>
    <row r="28" spans="3:16" ht="1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3:16" ht="1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3:16" ht="1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3:16" ht="1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3:16" ht="1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3:16" ht="1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3:16" ht="1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3:16" ht="15">
      <c r="C35" s="1"/>
      <c r="D35" s="1"/>
      <c r="E35" s="1"/>
      <c r="F35" s="1"/>
      <c r="G35" s="1" t="s">
        <v>24</v>
      </c>
      <c r="H35" s="1"/>
      <c r="I35" s="1">
        <f>SUM(I20:I34)</f>
        <v>2310.05</v>
      </c>
      <c r="J35" s="1"/>
      <c r="K35" s="1"/>
      <c r="L35" s="1"/>
      <c r="M35" s="1"/>
      <c r="N35" s="1"/>
      <c r="O35" s="1"/>
      <c r="P35" s="1"/>
    </row>
    <row r="36" spans="3:16" ht="1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40" spans="5:6" ht="15">
      <c r="E40" t="s">
        <v>29</v>
      </c>
      <c r="F40" t="s">
        <v>30</v>
      </c>
    </row>
    <row r="41" spans="5:10" ht="15">
      <c r="E41" t="s">
        <v>31</v>
      </c>
      <c r="I41">
        <v>13.5</v>
      </c>
      <c r="J41" t="s">
        <v>32</v>
      </c>
    </row>
    <row r="42" ht="15">
      <c r="J42" t="s">
        <v>33</v>
      </c>
    </row>
    <row r="43" spans="9:10" ht="15">
      <c r="I43">
        <v>13.5</v>
      </c>
      <c r="J43" t="s">
        <v>34</v>
      </c>
    </row>
    <row r="46" spans="10:11" ht="15">
      <c r="J46">
        <v>1620</v>
      </c>
      <c r="K46">
        <v>9.201</v>
      </c>
    </row>
    <row r="50" spans="4:6" ht="15">
      <c r="D50" t="s">
        <v>35</v>
      </c>
      <c r="F50" t="s">
        <v>36</v>
      </c>
    </row>
    <row r="51" spans="3:6" ht="15">
      <c r="C51">
        <v>345.3</v>
      </c>
      <c r="E51" t="s">
        <v>37</v>
      </c>
      <c r="F51" t="s">
        <v>66</v>
      </c>
    </row>
    <row r="52" ht="15">
      <c r="F52" t="s">
        <v>83</v>
      </c>
    </row>
    <row r="54" spans="3:16" ht="15">
      <c r="C54" s="1" t="s">
        <v>38</v>
      </c>
      <c r="D54" s="1" t="s">
        <v>39</v>
      </c>
      <c r="E54" s="1"/>
      <c r="F54" s="1"/>
      <c r="G54" s="1" t="s">
        <v>40</v>
      </c>
      <c r="H54" s="1" t="s">
        <v>41</v>
      </c>
      <c r="K54" s="1" t="s">
        <v>17</v>
      </c>
      <c r="L54" s="1"/>
      <c r="M54" s="1"/>
      <c r="N54" s="1"/>
      <c r="O54" s="1"/>
      <c r="P54" s="1"/>
    </row>
    <row r="55" spans="3:16" ht="15">
      <c r="C55" s="1">
        <v>1</v>
      </c>
      <c r="D55" s="1" t="s">
        <v>42</v>
      </c>
      <c r="E55" s="1"/>
      <c r="F55" s="1"/>
      <c r="G55" s="1" t="s">
        <v>43</v>
      </c>
      <c r="H55" s="1">
        <v>3256.15</v>
      </c>
      <c r="K55" s="1" t="s">
        <v>18</v>
      </c>
      <c r="L55" s="1" t="s">
        <v>19</v>
      </c>
      <c r="M55" s="1" t="s">
        <v>20</v>
      </c>
      <c r="N55" s="1" t="s">
        <v>21</v>
      </c>
      <c r="O55" s="1" t="s">
        <v>22</v>
      </c>
      <c r="P55" s="1"/>
    </row>
    <row r="56" spans="3:16" ht="15">
      <c r="C56" s="1"/>
      <c r="D56" s="1"/>
      <c r="E56" s="1"/>
      <c r="F56" s="1"/>
      <c r="G56" s="1"/>
      <c r="H56" s="1"/>
      <c r="K56" s="1"/>
      <c r="L56" s="1"/>
      <c r="M56" s="1"/>
      <c r="N56" s="1"/>
      <c r="O56" s="1"/>
      <c r="P56" s="1"/>
    </row>
    <row r="57" spans="3:16" ht="15">
      <c r="C57" s="1">
        <v>2</v>
      </c>
      <c r="D57" s="1" t="s">
        <v>44</v>
      </c>
      <c r="E57" s="1"/>
      <c r="F57" s="1"/>
      <c r="G57" s="1" t="s">
        <v>43</v>
      </c>
      <c r="H57" s="1">
        <v>2251.28</v>
      </c>
      <c r="K57" s="1"/>
      <c r="L57" s="1"/>
      <c r="M57" s="1"/>
      <c r="N57" s="1"/>
      <c r="O57" s="1"/>
      <c r="P57" s="1"/>
    </row>
    <row r="58" spans="3:16" ht="15">
      <c r="C58" s="1">
        <v>3</v>
      </c>
      <c r="D58" s="1"/>
      <c r="E58" s="1"/>
      <c r="F58" s="1"/>
      <c r="G58" s="1" t="s">
        <v>43</v>
      </c>
      <c r="H58" s="1"/>
      <c r="K58" s="1" t="s">
        <v>58</v>
      </c>
      <c r="L58" s="1"/>
      <c r="M58" s="1"/>
      <c r="N58" s="1"/>
      <c r="O58" s="1"/>
      <c r="P58" s="1"/>
    </row>
    <row r="59" spans="3:16" ht="15">
      <c r="C59" s="1">
        <v>4</v>
      </c>
      <c r="D59" s="1" t="s">
        <v>45</v>
      </c>
      <c r="E59" s="1"/>
      <c r="F59" s="1"/>
      <c r="G59" s="1" t="s">
        <v>43</v>
      </c>
      <c r="H59" s="1">
        <v>2310.05</v>
      </c>
      <c r="K59" s="1"/>
      <c r="L59" s="1"/>
      <c r="M59" s="1" t="s">
        <v>59</v>
      </c>
      <c r="N59" s="1"/>
      <c r="O59" s="1"/>
      <c r="P59" s="1"/>
    </row>
    <row r="60" spans="3:16" ht="15">
      <c r="C60" s="1"/>
      <c r="D60" s="1"/>
      <c r="E60" s="1"/>
      <c r="F60" s="1"/>
      <c r="G60" s="1"/>
      <c r="H60" s="1"/>
      <c r="K60" s="1"/>
      <c r="L60" s="1"/>
      <c r="M60" s="1">
        <v>2</v>
      </c>
      <c r="N60" s="1"/>
      <c r="O60" s="1"/>
      <c r="P60" s="1"/>
    </row>
    <row r="61" spans="3:16" ht="15">
      <c r="C61" s="1"/>
      <c r="D61" s="1"/>
      <c r="E61" s="1"/>
      <c r="F61" s="1"/>
      <c r="G61" s="1"/>
      <c r="H61" s="1"/>
      <c r="K61" s="1"/>
      <c r="L61" s="1"/>
      <c r="M61" s="1"/>
      <c r="N61" s="1"/>
      <c r="O61" s="1"/>
      <c r="P61" s="1"/>
    </row>
    <row r="62" spans="3:16" ht="15">
      <c r="C62" s="1">
        <v>6.69</v>
      </c>
      <c r="D62" s="1" t="s">
        <v>69</v>
      </c>
      <c r="E62" s="1"/>
      <c r="F62" s="1"/>
      <c r="G62" s="1" t="s">
        <v>43</v>
      </c>
      <c r="H62" s="1">
        <v>2310.05</v>
      </c>
      <c r="K62" s="1"/>
      <c r="L62" s="1"/>
      <c r="M62" s="1"/>
      <c r="N62" s="1"/>
      <c r="O62" s="1" t="s">
        <v>70</v>
      </c>
      <c r="P62" s="1"/>
    </row>
    <row r="63" spans="3:16" ht="15">
      <c r="C63" s="1"/>
      <c r="D63" s="1"/>
      <c r="E63" s="1"/>
      <c r="F63" s="1"/>
      <c r="G63" s="1"/>
      <c r="H63" s="1"/>
      <c r="K63" s="1"/>
      <c r="L63" s="1"/>
      <c r="M63" s="1"/>
      <c r="N63" s="1"/>
      <c r="O63" s="1"/>
      <c r="P63" s="1"/>
    </row>
    <row r="64" spans="3:16" ht="15">
      <c r="C64" s="1"/>
      <c r="D64" s="1"/>
      <c r="E64" s="1"/>
      <c r="F64" s="1"/>
      <c r="G64" s="1"/>
      <c r="H64" s="1"/>
      <c r="K64" s="1"/>
      <c r="L64" s="1"/>
      <c r="M64" s="1" t="s">
        <v>64</v>
      </c>
      <c r="N64" s="1"/>
      <c r="O64" s="1"/>
      <c r="P64" s="1"/>
    </row>
    <row r="65" spans="3:16" ht="15">
      <c r="C65" s="1"/>
      <c r="D65" s="1" t="s">
        <v>46</v>
      </c>
      <c r="E65" s="1"/>
      <c r="F65" s="1"/>
      <c r="G65" s="1" t="s">
        <v>43</v>
      </c>
      <c r="H65" s="1"/>
      <c r="K65" s="1"/>
      <c r="L65" s="1"/>
      <c r="M65" s="1"/>
      <c r="N65" s="1"/>
      <c r="O65" s="1"/>
      <c r="P65" s="1"/>
    </row>
    <row r="66" spans="3:16" ht="15">
      <c r="C66" s="1"/>
      <c r="D66" s="1"/>
      <c r="E66" s="1"/>
      <c r="F66" s="1"/>
      <c r="G66" s="1"/>
      <c r="H66" s="1"/>
      <c r="K66" s="1"/>
      <c r="L66" s="1"/>
      <c r="M66" s="1"/>
      <c r="N66" s="1" t="s">
        <v>24</v>
      </c>
      <c r="O66" s="1"/>
      <c r="P66" s="1"/>
    </row>
    <row r="67" spans="3:16" ht="15">
      <c r="C67" s="1"/>
      <c r="D67" s="1"/>
      <c r="E67" s="1"/>
      <c r="F67" s="1"/>
      <c r="G67" s="1"/>
      <c r="H67" s="1"/>
      <c r="K67" s="1"/>
      <c r="L67" s="1"/>
      <c r="M67" s="1"/>
      <c r="N67" s="1"/>
      <c r="O67" s="1"/>
      <c r="P67" s="1"/>
    </row>
    <row r="68" spans="3:16" ht="15">
      <c r="C68" s="1">
        <v>5</v>
      </c>
      <c r="D68" s="1" t="s">
        <v>47</v>
      </c>
      <c r="E68" s="1"/>
      <c r="F68" s="1"/>
      <c r="G68" s="1" t="s">
        <v>43</v>
      </c>
      <c r="H68" s="1"/>
      <c r="K68" s="1"/>
      <c r="L68" s="1"/>
      <c r="M68" s="1"/>
      <c r="N68" s="1"/>
      <c r="O68" s="1"/>
      <c r="P68" s="1"/>
    </row>
    <row r="69" spans="3:16" ht="15">
      <c r="C69" s="1"/>
      <c r="D69" s="1" t="s">
        <v>48</v>
      </c>
      <c r="E69" s="1"/>
      <c r="F69" s="1"/>
      <c r="G69" s="1" t="s">
        <v>43</v>
      </c>
      <c r="H69" s="1"/>
      <c r="K69" s="1"/>
      <c r="L69" s="1"/>
      <c r="M69" s="1"/>
      <c r="N69" s="1"/>
      <c r="O69" s="1"/>
      <c r="P69" s="1"/>
    </row>
    <row r="70" spans="3:16" ht="15">
      <c r="C70" s="1"/>
      <c r="D70" s="1" t="s">
        <v>49</v>
      </c>
      <c r="E70" s="1"/>
      <c r="F70" s="1"/>
      <c r="G70" s="1"/>
      <c r="H70" s="1">
        <v>1749.45</v>
      </c>
      <c r="K70" s="1"/>
      <c r="L70" s="1"/>
      <c r="M70" s="1"/>
      <c r="N70" s="1"/>
      <c r="O70" s="1"/>
      <c r="P70" s="1"/>
    </row>
    <row r="71" spans="3:16" ht="15">
      <c r="C71" s="1">
        <v>6</v>
      </c>
      <c r="D71" s="1" t="s">
        <v>50</v>
      </c>
      <c r="E71" s="1"/>
      <c r="F71" s="1"/>
      <c r="G71" s="1" t="s">
        <v>43</v>
      </c>
      <c r="H71" s="1"/>
      <c r="K71" s="1"/>
      <c r="L71" s="1"/>
      <c r="M71" s="1"/>
      <c r="N71" s="1"/>
      <c r="O71" s="1"/>
      <c r="P71" s="1"/>
    </row>
    <row r="72" spans="3:16" ht="15">
      <c r="C72" s="1">
        <v>7</v>
      </c>
      <c r="D72" s="1" t="s">
        <v>51</v>
      </c>
      <c r="E72" s="1"/>
      <c r="F72" s="1"/>
      <c r="G72" s="1" t="s">
        <v>43</v>
      </c>
      <c r="H72" s="1">
        <v>2231.95</v>
      </c>
      <c r="K72" s="1"/>
      <c r="L72" s="1"/>
      <c r="M72" s="1"/>
      <c r="N72" s="1"/>
      <c r="O72" s="1"/>
      <c r="P72" s="1"/>
    </row>
    <row r="73" spans="3:16" ht="15">
      <c r="C73" s="1">
        <v>8</v>
      </c>
      <c r="D73" s="1" t="s">
        <v>44</v>
      </c>
      <c r="E73" s="1"/>
      <c r="F73" s="1"/>
      <c r="G73" s="1" t="s">
        <v>43</v>
      </c>
      <c r="H73" s="1"/>
      <c r="K73" s="1"/>
      <c r="L73" s="1"/>
      <c r="M73" s="1"/>
      <c r="N73" s="1"/>
      <c r="O73" s="1"/>
      <c r="P73" s="1"/>
    </row>
    <row r="74" spans="3:16" ht="15">
      <c r="C74" s="1">
        <v>9</v>
      </c>
      <c r="D74" s="1" t="s">
        <v>52</v>
      </c>
      <c r="E74" s="1"/>
      <c r="F74" s="1"/>
      <c r="G74" s="1" t="s">
        <v>43</v>
      </c>
      <c r="H74" s="1">
        <v>2290.72</v>
      </c>
      <c r="I74">
        <f>-H72+H57-H59</f>
        <v>-2290.72</v>
      </c>
      <c r="K74" s="1"/>
      <c r="L74" s="1"/>
      <c r="M74" s="1"/>
      <c r="N74" s="1"/>
      <c r="O74" s="1"/>
      <c r="P74" s="1"/>
    </row>
    <row r="75" spans="3:16" ht="15">
      <c r="C75" s="1">
        <v>10</v>
      </c>
      <c r="D75" s="1" t="s">
        <v>53</v>
      </c>
      <c r="E75" s="1"/>
      <c r="F75" s="1"/>
      <c r="G75" s="1" t="s">
        <v>43</v>
      </c>
      <c r="H75" s="1"/>
      <c r="K75" s="1"/>
      <c r="L75" s="1"/>
      <c r="M75" s="1"/>
      <c r="N75" s="1"/>
      <c r="O75" s="1"/>
      <c r="P75" s="1"/>
    </row>
    <row r="76" ht="15">
      <c r="E76" t="s">
        <v>54</v>
      </c>
    </row>
    <row r="77" ht="15">
      <c r="E77" t="s">
        <v>55</v>
      </c>
    </row>
    <row r="78" spans="3:8" ht="15">
      <c r="C78" s="1"/>
      <c r="D78" s="1"/>
      <c r="E78" s="1">
        <v>331.65</v>
      </c>
      <c r="F78" s="1"/>
      <c r="G78" s="1">
        <v>129.75</v>
      </c>
      <c r="H78" s="1">
        <v>201.9</v>
      </c>
    </row>
    <row r="79" spans="3:8" ht="15">
      <c r="C79" s="1" t="s">
        <v>75</v>
      </c>
      <c r="D79" s="1">
        <v>201.9</v>
      </c>
      <c r="E79" s="1">
        <v>331.65</v>
      </c>
      <c r="F79" s="1"/>
      <c r="G79" s="1">
        <v>378.37</v>
      </c>
      <c r="H79" s="1">
        <v>155.18</v>
      </c>
    </row>
    <row r="80" spans="3:8" ht="15">
      <c r="C80" s="1" t="s">
        <v>77</v>
      </c>
      <c r="D80" s="1">
        <v>155.18</v>
      </c>
      <c r="E80" s="1">
        <v>331.65</v>
      </c>
      <c r="F80" s="1"/>
      <c r="G80" s="1">
        <v>236.54</v>
      </c>
      <c r="H80" s="1">
        <v>250.29</v>
      </c>
    </row>
    <row r="81" spans="3:8" ht="15">
      <c r="C81" s="1" t="s">
        <v>78</v>
      </c>
      <c r="D81" s="1">
        <v>250.29</v>
      </c>
      <c r="E81" s="1">
        <v>331.65</v>
      </c>
      <c r="F81" s="1"/>
      <c r="G81" s="1">
        <v>380.3</v>
      </c>
      <c r="H81" s="1">
        <v>201.64</v>
      </c>
    </row>
    <row r="82" spans="3:8" ht="15">
      <c r="C82" s="1" t="s">
        <v>80</v>
      </c>
      <c r="D82" s="1">
        <v>201.64</v>
      </c>
      <c r="E82" s="1">
        <v>331.65</v>
      </c>
      <c r="F82" s="1"/>
      <c r="G82" s="1">
        <v>381.17</v>
      </c>
      <c r="H82" s="1">
        <v>152.12</v>
      </c>
    </row>
    <row r="83" spans="3:8" ht="15">
      <c r="C83" s="1" t="s">
        <v>84</v>
      </c>
      <c r="D83" s="1">
        <v>152.12</v>
      </c>
      <c r="E83" s="1">
        <v>331.65</v>
      </c>
      <c r="F83" s="1"/>
      <c r="G83" s="1">
        <v>243.32</v>
      </c>
      <c r="H83" s="1">
        <v>240.45</v>
      </c>
    </row>
    <row r="84" ht="15">
      <c r="G84">
        <f>SUM(G78:G83)</f>
        <v>1749.45</v>
      </c>
    </row>
  </sheetData>
  <sheetProtection/>
  <printOptions/>
  <pageMargins left="0.7086614173228347" right="0.7086614173228347" top="0.22" bottom="0.19" header="0.31496062992125984" footer="0.31496062992125984"/>
  <pageSetup horizontalDpi="600" verticalDpi="6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Y88"/>
  <sheetViews>
    <sheetView view="pageBreakPreview" zoomScale="80" zoomScaleSheetLayoutView="80" zoomScalePageLayoutView="0" workbookViewId="0" topLeftCell="A35">
      <selection activeCell="T47" sqref="T47"/>
    </sheetView>
  </sheetViews>
  <sheetFormatPr defaultColWidth="9.140625" defaultRowHeight="15" outlineLevelCol="1"/>
  <cols>
    <col min="1" max="1" width="9.00390625" style="155" customWidth="1"/>
    <col min="2" max="2" width="12.140625" style="62" customWidth="1"/>
    <col min="3" max="3" width="11.140625" style="62" customWidth="1"/>
    <col min="4" max="4" width="12.8515625" style="62" customWidth="1"/>
    <col min="5" max="5" width="10.28125" style="62" customWidth="1"/>
    <col min="6" max="6" width="6.28125" style="62" customWidth="1"/>
    <col min="7" max="8" width="13.28125" style="62" customWidth="1"/>
    <col min="9" max="9" width="12.57421875" style="62" customWidth="1"/>
    <col min="10" max="10" width="14.00390625" style="62" customWidth="1"/>
    <col min="11" max="11" width="18.421875" style="62" customWidth="1"/>
    <col min="12" max="12" width="13.421875" style="62" hidden="1" customWidth="1" outlineLevel="1"/>
    <col min="13" max="15" width="9.7109375" style="62" hidden="1" customWidth="1" outlineLevel="1"/>
    <col min="16" max="16" width="10.00390625" style="62" hidden="1" customWidth="1" outlineLevel="1"/>
    <col min="17" max="17" width="10.57421875" style="62" hidden="1" customWidth="1" outlineLevel="1"/>
    <col min="18" max="18" width="10.00390625" style="62" hidden="1" customWidth="1" outlineLevel="1"/>
    <col min="19" max="19" width="12.140625" style="62" hidden="1" customWidth="1" outlineLevel="1"/>
    <col min="20" max="20" width="9.140625" style="62" customWidth="1" collapsed="1"/>
    <col min="21" max="21" width="11.00390625" style="62" bestFit="1" customWidth="1"/>
    <col min="22" max="22" width="11.28125" style="62" bestFit="1" customWidth="1"/>
    <col min="23" max="23" width="10.00390625" style="62" bestFit="1" customWidth="1"/>
    <col min="24" max="24" width="11.00390625" style="62" bestFit="1" customWidth="1"/>
    <col min="25" max="25" width="9.140625" style="62" customWidth="1"/>
    <col min="28" max="28" width="12.8515625" style="0" customWidth="1"/>
    <col min="29" max="29" width="10.7109375" style="0" customWidth="1"/>
    <col min="32" max="16384" width="9.140625" style="62" customWidth="1"/>
  </cols>
  <sheetData>
    <row r="1" spans="1:11" ht="12.75" customHeight="1" hidden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8.75" hidden="1">
      <c r="A2" s="61"/>
      <c r="B2" s="63" t="s">
        <v>56</v>
      </c>
      <c r="C2" s="63"/>
      <c r="D2" s="63" t="s">
        <v>187</v>
      </c>
      <c r="E2" s="63"/>
      <c r="F2" s="63" t="s">
        <v>0</v>
      </c>
      <c r="G2" s="63"/>
      <c r="H2" s="63"/>
      <c r="I2" s="61"/>
      <c r="J2" s="61"/>
      <c r="K2" s="61"/>
    </row>
    <row r="3" spans="1:11" ht="18.75" hidden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.5" customHeight="1" hidden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18.75" hidden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8.75" hidden="1">
      <c r="A6" s="61"/>
      <c r="B6" s="64"/>
      <c r="C6" s="65" t="s">
        <v>1</v>
      </c>
      <c r="D6" s="65" t="s">
        <v>2</v>
      </c>
      <c r="E6" s="65"/>
      <c r="F6" s="65" t="s">
        <v>3</v>
      </c>
      <c r="G6" s="65" t="s">
        <v>4</v>
      </c>
      <c r="H6" s="65" t="s">
        <v>5</v>
      </c>
      <c r="I6" s="65" t="s">
        <v>6</v>
      </c>
      <c r="J6" s="65"/>
      <c r="K6" s="66"/>
    </row>
    <row r="7" spans="1:11" ht="18.75" hidden="1">
      <c r="A7" s="61"/>
      <c r="B7" s="64"/>
      <c r="C7" s="65" t="s">
        <v>7</v>
      </c>
      <c r="D7" s="65"/>
      <c r="E7" s="65"/>
      <c r="F7" s="65"/>
      <c r="G7" s="65" t="s">
        <v>8</v>
      </c>
      <c r="H7" s="65" t="s">
        <v>9</v>
      </c>
      <c r="I7" s="65" t="s">
        <v>10</v>
      </c>
      <c r="J7" s="65"/>
      <c r="K7" s="66"/>
    </row>
    <row r="8" spans="1:11" ht="18.75" hidden="1">
      <c r="A8" s="61"/>
      <c r="B8" s="64" t="s">
        <v>96</v>
      </c>
      <c r="C8" s="67">
        <v>48.28</v>
      </c>
      <c r="D8" s="67">
        <v>0</v>
      </c>
      <c r="E8" s="67"/>
      <c r="F8" s="68"/>
      <c r="G8" s="64"/>
      <c r="H8" s="67">
        <v>0</v>
      </c>
      <c r="I8" s="68">
        <v>48.28</v>
      </c>
      <c r="J8" s="64"/>
      <c r="K8" s="69"/>
    </row>
    <row r="9" spans="1:11" ht="18.75" hidden="1">
      <c r="A9" s="61"/>
      <c r="B9" s="64" t="s">
        <v>12</v>
      </c>
      <c r="C9" s="67">
        <v>4790.06</v>
      </c>
      <c r="D9" s="67">
        <v>3707.55</v>
      </c>
      <c r="E9" s="67"/>
      <c r="F9" s="68">
        <v>2795.32</v>
      </c>
      <c r="G9" s="64"/>
      <c r="H9" s="67">
        <v>2795.32</v>
      </c>
      <c r="I9" s="68">
        <v>5702.29</v>
      </c>
      <c r="J9" s="64"/>
      <c r="K9" s="69"/>
    </row>
    <row r="10" spans="1:11" ht="18.75" hidden="1">
      <c r="A10" s="61"/>
      <c r="B10" s="64" t="s">
        <v>13</v>
      </c>
      <c r="C10" s="64"/>
      <c r="D10" s="67">
        <f>SUM(D8:D9)</f>
        <v>3707.55</v>
      </c>
      <c r="E10" s="67"/>
      <c r="F10" s="64"/>
      <c r="G10" s="64"/>
      <c r="H10" s="67">
        <f>SUM(H8:H9)</f>
        <v>2795.32</v>
      </c>
      <c r="I10" s="64"/>
      <c r="J10" s="64"/>
      <c r="K10" s="69"/>
    </row>
    <row r="11" spans="1:11" ht="18.75" hidden="1">
      <c r="A11" s="61"/>
      <c r="B11" s="61" t="s">
        <v>14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ht="7.5" customHeight="1" hidden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8.25" customHeight="1" hidden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</row>
    <row r="14" spans="1:18" ht="18.75" hidden="1">
      <c r="A14" s="61"/>
      <c r="B14" s="70" t="s">
        <v>162</v>
      </c>
      <c r="C14" s="583" t="s">
        <v>180</v>
      </c>
      <c r="D14" s="584"/>
      <c r="E14" s="474"/>
      <c r="F14" s="65"/>
      <c r="G14" s="65"/>
      <c r="H14" s="65"/>
      <c r="I14" s="65" t="s">
        <v>16</v>
      </c>
      <c r="J14" s="69"/>
      <c r="K14" s="69"/>
      <c r="L14" s="72"/>
      <c r="M14" s="72"/>
      <c r="N14" s="72"/>
      <c r="O14" s="72"/>
      <c r="P14" s="72"/>
      <c r="Q14" s="72"/>
      <c r="R14" s="72"/>
    </row>
    <row r="15" spans="1:18" ht="14.25" customHeight="1" hidden="1">
      <c r="A15" s="61"/>
      <c r="B15" s="73"/>
      <c r="C15" s="585"/>
      <c r="D15" s="586"/>
      <c r="E15" s="475"/>
      <c r="F15" s="65"/>
      <c r="G15" s="65"/>
      <c r="H15" s="65" t="s">
        <v>181</v>
      </c>
      <c r="I15" s="65"/>
      <c r="J15" s="69"/>
      <c r="K15" s="69"/>
      <c r="L15" s="72"/>
      <c r="M15" s="72"/>
      <c r="N15" s="72"/>
      <c r="O15" s="72"/>
      <c r="P15" s="72"/>
      <c r="Q15" s="72"/>
      <c r="R15" s="72"/>
    </row>
    <row r="16" spans="1:18" ht="3.75" customHeight="1" hidden="1">
      <c r="A16" s="61"/>
      <c r="B16" s="75"/>
      <c r="C16" s="64"/>
      <c r="D16" s="64"/>
      <c r="E16" s="64"/>
      <c r="F16" s="64"/>
      <c r="G16" s="64"/>
      <c r="H16" s="64"/>
      <c r="I16" s="64"/>
      <c r="J16" s="69"/>
      <c r="K16" s="69"/>
      <c r="L16" s="72"/>
      <c r="M16" s="72"/>
      <c r="N16" s="72"/>
      <c r="O16" s="72"/>
      <c r="P16" s="72"/>
      <c r="Q16" s="72"/>
      <c r="R16" s="72"/>
    </row>
    <row r="17" spans="1:18" ht="13.5" customHeight="1" hidden="1">
      <c r="A17" s="61"/>
      <c r="B17" s="64"/>
      <c r="C17" s="64"/>
      <c r="D17" s="64"/>
      <c r="E17" s="64"/>
      <c r="F17" s="64"/>
      <c r="G17" s="64"/>
      <c r="H17" s="64"/>
      <c r="I17" s="64"/>
      <c r="J17" s="69"/>
      <c r="K17" s="69"/>
      <c r="L17" s="72"/>
      <c r="M17" s="72"/>
      <c r="N17" s="72"/>
      <c r="O17" s="72"/>
      <c r="P17" s="72"/>
      <c r="Q17" s="72"/>
      <c r="R17" s="72"/>
    </row>
    <row r="18" spans="1:18" ht="0.75" customHeight="1" hidden="1">
      <c r="A18" s="61"/>
      <c r="B18" s="64"/>
      <c r="C18" s="64"/>
      <c r="D18" s="64"/>
      <c r="E18" s="64"/>
      <c r="F18" s="64"/>
      <c r="G18" s="64"/>
      <c r="H18" s="64"/>
      <c r="I18" s="64"/>
      <c r="J18" s="69"/>
      <c r="K18" s="69"/>
      <c r="L18" s="72"/>
      <c r="M18" s="72"/>
      <c r="N18" s="72"/>
      <c r="O18" s="72"/>
      <c r="P18" s="72"/>
      <c r="Q18" s="72"/>
      <c r="R18" s="72"/>
    </row>
    <row r="19" spans="1:18" ht="14.25" customHeight="1" hidden="1" thickBot="1">
      <c r="A19" s="61"/>
      <c r="B19" s="64"/>
      <c r="C19" s="64"/>
      <c r="D19" s="64"/>
      <c r="E19" s="64"/>
      <c r="F19" s="64"/>
      <c r="G19" s="64"/>
      <c r="H19" s="64"/>
      <c r="I19" s="64"/>
      <c r="J19" s="69"/>
      <c r="K19" s="69"/>
      <c r="L19" s="72"/>
      <c r="M19" s="72"/>
      <c r="N19" s="72"/>
      <c r="O19" s="72"/>
      <c r="P19" s="72"/>
      <c r="Q19" s="72"/>
      <c r="R19" s="72"/>
    </row>
    <row r="20" spans="1:18" ht="0.75" customHeight="1" hidden="1">
      <c r="A20" s="61"/>
      <c r="B20" s="64"/>
      <c r="C20" s="64"/>
      <c r="D20" s="64"/>
      <c r="E20" s="64"/>
      <c r="F20" s="64"/>
      <c r="G20" s="64"/>
      <c r="H20" s="64"/>
      <c r="I20" s="64"/>
      <c r="J20" s="69"/>
      <c r="K20" s="69"/>
      <c r="L20" s="72"/>
      <c r="M20" s="72"/>
      <c r="N20" s="72"/>
      <c r="O20" s="72"/>
      <c r="P20" s="72"/>
      <c r="Q20" s="72"/>
      <c r="R20" s="72"/>
    </row>
    <row r="21" spans="1:18" ht="19.5" hidden="1" thickBot="1">
      <c r="A21" s="61"/>
      <c r="B21" s="64"/>
      <c r="C21" s="64"/>
      <c r="D21" s="64"/>
      <c r="E21" s="64"/>
      <c r="F21" s="64"/>
      <c r="G21" s="76" t="s">
        <v>130</v>
      </c>
      <c r="H21" s="77" t="s">
        <v>131</v>
      </c>
      <c r="I21" s="64"/>
      <c r="J21" s="69"/>
      <c r="K21" s="69"/>
      <c r="L21" s="72"/>
      <c r="M21" s="72"/>
      <c r="N21" s="72"/>
      <c r="O21" s="72"/>
      <c r="P21" s="72"/>
      <c r="Q21" s="72"/>
      <c r="R21" s="72"/>
    </row>
    <row r="22" spans="1:18" ht="18.75" hidden="1">
      <c r="A22" s="61"/>
      <c r="B22" s="78" t="s">
        <v>121</v>
      </c>
      <c r="C22" s="78"/>
      <c r="D22" s="78"/>
      <c r="E22" s="78"/>
      <c r="F22" s="67"/>
      <c r="G22" s="64">
        <v>347.8</v>
      </c>
      <c r="H22" s="64">
        <v>7.55</v>
      </c>
      <c r="I22" s="68">
        <f>G22*H22</f>
        <v>2625.89</v>
      </c>
      <c r="J22" s="69"/>
      <c r="K22" s="69"/>
      <c r="L22" s="72"/>
      <c r="M22" s="72"/>
      <c r="N22" s="72"/>
      <c r="O22" s="72"/>
      <c r="P22" s="72"/>
      <c r="Q22" s="72"/>
      <c r="R22" s="72"/>
    </row>
    <row r="23" spans="1:18" ht="18.75" hidden="1">
      <c r="A23" s="61"/>
      <c r="B23" s="78" t="s">
        <v>122</v>
      </c>
      <c r="C23" s="78"/>
      <c r="D23" s="78"/>
      <c r="E23" s="78"/>
      <c r="F23" s="64"/>
      <c r="G23" s="64"/>
      <c r="H23" s="64"/>
      <c r="I23" s="64"/>
      <c r="J23" s="69"/>
      <c r="K23" s="69"/>
      <c r="L23" s="72"/>
      <c r="M23" s="72"/>
      <c r="N23" s="72"/>
      <c r="O23" s="72"/>
      <c r="P23" s="72"/>
      <c r="Q23" s="72"/>
      <c r="R23" s="72"/>
    </row>
    <row r="24" spans="1:18" ht="2.25" customHeight="1" hidden="1">
      <c r="A24" s="61"/>
      <c r="B24" s="78" t="s">
        <v>123</v>
      </c>
      <c r="C24" s="78" t="s">
        <v>124</v>
      </c>
      <c r="D24" s="78"/>
      <c r="E24" s="78"/>
      <c r="F24" s="64"/>
      <c r="G24" s="64"/>
      <c r="H24" s="64"/>
      <c r="I24" s="64"/>
      <c r="J24" s="69"/>
      <c r="K24" s="69"/>
      <c r="L24" s="72"/>
      <c r="M24" s="72"/>
      <c r="N24" s="72"/>
      <c r="O24" s="72"/>
      <c r="P24" s="72"/>
      <c r="Q24" s="72"/>
      <c r="R24" s="72"/>
    </row>
    <row r="25" spans="1:18" ht="14.25" customHeight="1" hidden="1">
      <c r="A25" s="61"/>
      <c r="B25" s="78" t="s">
        <v>125</v>
      </c>
      <c r="C25" s="78"/>
      <c r="D25" s="78"/>
      <c r="E25" s="78"/>
      <c r="F25" s="64"/>
      <c r="G25" s="64"/>
      <c r="H25" s="64"/>
      <c r="I25" s="64"/>
      <c r="J25" s="69"/>
      <c r="K25" s="69"/>
      <c r="L25" s="72"/>
      <c r="M25" s="72"/>
      <c r="N25" s="72"/>
      <c r="O25" s="72"/>
      <c r="P25" s="72"/>
      <c r="Q25" s="72"/>
      <c r="R25" s="72"/>
    </row>
    <row r="26" spans="1:18" ht="18.75" hidden="1">
      <c r="A26" s="61"/>
      <c r="B26" s="64"/>
      <c r="C26" s="64"/>
      <c r="D26" s="64"/>
      <c r="E26" s="64"/>
      <c r="F26" s="64"/>
      <c r="G26" s="64"/>
      <c r="H26" s="64"/>
      <c r="I26" s="64"/>
      <c r="J26" s="69"/>
      <c r="K26" s="69"/>
      <c r="L26" s="72"/>
      <c r="M26" s="72"/>
      <c r="N26" s="72"/>
      <c r="O26" s="72"/>
      <c r="P26" s="72"/>
      <c r="Q26" s="72"/>
      <c r="R26" s="72"/>
    </row>
    <row r="27" spans="1:18" ht="0.75" customHeight="1" hidden="1">
      <c r="A27" s="61"/>
      <c r="B27" s="64"/>
      <c r="C27" s="64"/>
      <c r="D27" s="64"/>
      <c r="E27" s="64"/>
      <c r="F27" s="64"/>
      <c r="G27" s="64"/>
      <c r="H27" s="64"/>
      <c r="I27" s="64"/>
      <c r="J27" s="69"/>
      <c r="K27" s="69"/>
      <c r="L27" s="72"/>
      <c r="M27" s="72"/>
      <c r="N27" s="72"/>
      <c r="O27" s="72"/>
      <c r="P27" s="72"/>
      <c r="Q27" s="72"/>
      <c r="R27" s="72"/>
    </row>
    <row r="28" spans="1:18" ht="3.75" customHeight="1" hidden="1">
      <c r="A28" s="61"/>
      <c r="B28" s="64"/>
      <c r="C28" s="64"/>
      <c r="D28" s="64"/>
      <c r="E28" s="64"/>
      <c r="F28" s="64"/>
      <c r="G28" s="64"/>
      <c r="H28" s="64"/>
      <c r="I28" s="64"/>
      <c r="J28" s="69"/>
      <c r="K28" s="69"/>
      <c r="L28" s="72"/>
      <c r="M28" s="72"/>
      <c r="N28" s="72"/>
      <c r="O28" s="72"/>
      <c r="P28" s="72"/>
      <c r="Q28" s="72"/>
      <c r="R28" s="72"/>
    </row>
    <row r="29" spans="1:18" ht="18.75" hidden="1">
      <c r="A29" s="61"/>
      <c r="B29" s="64"/>
      <c r="C29" s="64"/>
      <c r="D29" s="64"/>
      <c r="E29" s="64"/>
      <c r="F29" s="64"/>
      <c r="G29" s="64"/>
      <c r="H29" s="64"/>
      <c r="I29" s="64"/>
      <c r="J29" s="69"/>
      <c r="K29" s="69"/>
      <c r="L29" s="72"/>
      <c r="M29" s="72"/>
      <c r="N29" s="72"/>
      <c r="O29" s="72"/>
      <c r="P29" s="72"/>
      <c r="Q29" s="72"/>
      <c r="R29" s="72"/>
    </row>
    <row r="30" spans="1:18" ht="0.75" customHeight="1" hidden="1">
      <c r="A30" s="61"/>
      <c r="B30" s="64"/>
      <c r="C30" s="64"/>
      <c r="D30" s="64"/>
      <c r="E30" s="64"/>
      <c r="F30" s="64"/>
      <c r="G30" s="64"/>
      <c r="H30" s="64"/>
      <c r="I30" s="64"/>
      <c r="J30" s="69"/>
      <c r="K30" s="69"/>
      <c r="L30" s="72"/>
      <c r="M30" s="72"/>
      <c r="N30" s="72"/>
      <c r="O30" s="72"/>
      <c r="P30" s="72"/>
      <c r="Q30" s="72"/>
      <c r="R30" s="72"/>
    </row>
    <row r="31" spans="1:18" ht="18.75" hidden="1">
      <c r="A31" s="61"/>
      <c r="B31" s="64"/>
      <c r="C31" s="64"/>
      <c r="D31" s="64"/>
      <c r="E31" s="64"/>
      <c r="F31" s="64"/>
      <c r="G31" s="64"/>
      <c r="H31" s="64"/>
      <c r="I31" s="64"/>
      <c r="J31" s="69"/>
      <c r="K31" s="69"/>
      <c r="L31" s="72"/>
      <c r="M31" s="72"/>
      <c r="N31" s="72"/>
      <c r="O31" s="72"/>
      <c r="P31" s="72"/>
      <c r="Q31" s="72"/>
      <c r="R31" s="72"/>
    </row>
    <row r="32" spans="1:18" ht="18.75" hidden="1">
      <c r="A32" s="61"/>
      <c r="B32" s="64"/>
      <c r="C32" s="64"/>
      <c r="D32" s="64"/>
      <c r="E32" s="64"/>
      <c r="F32" s="64"/>
      <c r="G32" s="64"/>
      <c r="H32" s="64"/>
      <c r="I32" s="64"/>
      <c r="J32" s="69"/>
      <c r="K32" s="69"/>
      <c r="L32" s="72"/>
      <c r="M32" s="72"/>
      <c r="N32" s="72"/>
      <c r="O32" s="72"/>
      <c r="P32" s="72"/>
      <c r="Q32" s="72"/>
      <c r="R32" s="72"/>
    </row>
    <row r="33" spans="1:18" ht="18.75" hidden="1">
      <c r="A33" s="61"/>
      <c r="B33" s="64"/>
      <c r="C33" s="64"/>
      <c r="D33" s="64"/>
      <c r="E33" s="64"/>
      <c r="F33" s="64"/>
      <c r="G33" s="65"/>
      <c r="H33" s="65"/>
      <c r="I33" s="79"/>
      <c r="J33" s="69"/>
      <c r="K33" s="69"/>
      <c r="L33" s="72"/>
      <c r="M33" s="72"/>
      <c r="N33" s="72"/>
      <c r="O33" s="72"/>
      <c r="P33" s="72"/>
      <c r="Q33" s="72"/>
      <c r="R33" s="72"/>
    </row>
    <row r="34" spans="1:18" ht="18.75" hidden="1">
      <c r="A34" s="61"/>
      <c r="B34" s="64"/>
      <c r="C34" s="64"/>
      <c r="D34" s="64"/>
      <c r="E34" s="64"/>
      <c r="F34" s="64"/>
      <c r="G34" s="64"/>
      <c r="H34" s="64" t="s">
        <v>24</v>
      </c>
      <c r="I34" s="80">
        <f>SUM(I17:I33)</f>
        <v>2625.89</v>
      </c>
      <c r="J34" s="69"/>
      <c r="K34" s="69"/>
      <c r="L34" s="72"/>
      <c r="M34" s="72"/>
      <c r="N34" s="72"/>
      <c r="O34" s="72"/>
      <c r="P34" s="72"/>
      <c r="Q34" s="72"/>
      <c r="R34" s="72"/>
    </row>
    <row r="35" spans="1:11" ht="15">
      <c r="A35" s="587" t="s">
        <v>199</v>
      </c>
      <c r="B35" s="587"/>
      <c r="C35" s="587"/>
      <c r="D35" s="587"/>
      <c r="E35" s="587"/>
      <c r="F35" s="587"/>
      <c r="G35" s="587"/>
      <c r="H35" s="587"/>
      <c r="I35" s="587"/>
      <c r="J35" s="587"/>
      <c r="K35" s="587"/>
    </row>
    <row r="36" spans="1:11" ht="15">
      <c r="A36" s="587"/>
      <c r="B36" s="587"/>
      <c r="C36" s="587"/>
      <c r="D36" s="587"/>
      <c r="E36" s="587"/>
      <c r="F36" s="587"/>
      <c r="G36" s="587"/>
      <c r="H36" s="587"/>
      <c r="I36" s="587"/>
      <c r="J36" s="587"/>
      <c r="K36" s="587"/>
    </row>
    <row r="37" spans="1:11" ht="18.75" hidden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</row>
    <row r="38" spans="1:11" ht="18.75" hidden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</row>
    <row r="39" spans="1:11" ht="18.75">
      <c r="A39" s="81"/>
      <c r="B39" s="82"/>
      <c r="C39" s="82"/>
      <c r="D39" s="82"/>
      <c r="E39" s="82"/>
      <c r="F39" s="82"/>
      <c r="G39" s="82"/>
      <c r="H39" s="81"/>
      <c r="I39" s="81"/>
      <c r="J39" s="61"/>
      <c r="K39" s="61"/>
    </row>
    <row r="40" spans="1:25" ht="18.75">
      <c r="A40" s="81"/>
      <c r="B40" s="83" t="s">
        <v>200</v>
      </c>
      <c r="C40" s="82"/>
      <c r="D40" s="82"/>
      <c r="E40" s="82"/>
      <c r="F40" s="82"/>
      <c r="G40" s="81"/>
      <c r="H40" s="82"/>
      <c r="I40" s="81"/>
      <c r="J40" s="61"/>
      <c r="K40" s="61"/>
      <c r="T40" s="303"/>
      <c r="U40" s="304"/>
      <c r="V40" s="304"/>
      <c r="W40" s="304"/>
      <c r="X40" s="304"/>
      <c r="Y40" s="304"/>
    </row>
    <row r="41" spans="1:25" ht="18.75">
      <c r="A41" s="81"/>
      <c r="B41" s="82" t="s">
        <v>201</v>
      </c>
      <c r="C41" s="81" t="s">
        <v>202</v>
      </c>
      <c r="D41" s="81"/>
      <c r="E41" s="81"/>
      <c r="F41" s="82"/>
      <c r="G41" s="81"/>
      <c r="H41" s="82"/>
      <c r="I41" s="81"/>
      <c r="J41" s="61"/>
      <c r="K41" s="61"/>
      <c r="T41" s="305"/>
      <c r="U41" s="306"/>
      <c r="V41" s="306"/>
      <c r="W41" s="306"/>
      <c r="X41" s="306"/>
      <c r="Y41" s="306"/>
    </row>
    <row r="42" spans="1:25" ht="18.75" customHeight="1">
      <c r="A42" s="81"/>
      <c r="B42" s="82" t="s">
        <v>203</v>
      </c>
      <c r="C42" s="84">
        <v>350.5</v>
      </c>
      <c r="D42" s="81" t="s">
        <v>204</v>
      </c>
      <c r="E42" s="81"/>
      <c r="F42" s="82"/>
      <c r="G42" s="81"/>
      <c r="H42" s="82"/>
      <c r="I42" s="81"/>
      <c r="J42" s="61"/>
      <c r="K42" s="61"/>
      <c r="T42" s="305"/>
      <c r="U42" s="192"/>
      <c r="V42" s="192"/>
      <c r="W42" s="192"/>
      <c r="X42" s="192"/>
      <c r="Y42" s="192"/>
    </row>
    <row r="43" spans="1:25" ht="18" customHeight="1">
      <c r="A43" s="81"/>
      <c r="B43" s="82" t="s">
        <v>205</v>
      </c>
      <c r="C43" s="85" t="s">
        <v>271</v>
      </c>
      <c r="D43" s="81" t="s">
        <v>339</v>
      </c>
      <c r="E43" s="81"/>
      <c r="F43" s="81"/>
      <c r="G43" s="82"/>
      <c r="H43" s="82"/>
      <c r="I43" s="81"/>
      <c r="J43" s="61"/>
      <c r="K43" s="61"/>
      <c r="T43" s="305"/>
      <c r="U43" s="192"/>
      <c r="V43" s="192"/>
      <c r="W43" s="192"/>
      <c r="X43" s="192"/>
      <c r="Y43" s="72"/>
    </row>
    <row r="44" spans="1:25" ht="69.75" customHeight="1">
      <c r="A44" s="81"/>
      <c r="B44" s="82"/>
      <c r="C44" s="85"/>
      <c r="D44" s="81"/>
      <c r="E44" s="81"/>
      <c r="F44" s="81"/>
      <c r="G44" s="82"/>
      <c r="H44" s="82"/>
      <c r="I44" s="81"/>
      <c r="J44" s="61"/>
      <c r="K44" s="61"/>
      <c r="T44" s="305"/>
      <c r="U44" s="192"/>
      <c r="V44" s="307"/>
      <c r="W44" s="307"/>
      <c r="X44" s="192"/>
      <c r="Y44" s="308"/>
    </row>
    <row r="45" spans="1:25" s="92" customFormat="1" ht="63" customHeight="1">
      <c r="A45" s="470"/>
      <c r="B45" s="87"/>
      <c r="C45" s="88"/>
      <c r="D45" s="470"/>
      <c r="E45" s="470"/>
      <c r="F45" s="470"/>
      <c r="G45" s="89" t="s">
        <v>208</v>
      </c>
      <c r="H45" s="90" t="s">
        <v>2</v>
      </c>
      <c r="I45" s="90" t="s">
        <v>3</v>
      </c>
      <c r="J45" s="91" t="s">
        <v>209</v>
      </c>
      <c r="K45" s="91" t="s">
        <v>210</v>
      </c>
      <c r="T45" s="305"/>
      <c r="U45" s="192"/>
      <c r="V45" s="192"/>
      <c r="W45" s="192"/>
      <c r="X45" s="192"/>
      <c r="Y45" s="72"/>
    </row>
    <row r="46" spans="1:25" ht="12" customHeight="1">
      <c r="A46" s="81"/>
      <c r="B46" s="82"/>
      <c r="C46" s="85"/>
      <c r="D46" s="81"/>
      <c r="E46" s="81"/>
      <c r="F46" s="81"/>
      <c r="G46" s="93" t="s">
        <v>43</v>
      </c>
      <c r="H46" s="93" t="s">
        <v>43</v>
      </c>
      <c r="I46" s="93" t="s">
        <v>43</v>
      </c>
      <c r="J46" s="93" t="s">
        <v>43</v>
      </c>
      <c r="K46" s="93" t="s">
        <v>43</v>
      </c>
      <c r="M46" s="347" t="s">
        <v>280</v>
      </c>
      <c r="N46" s="347" t="s">
        <v>281</v>
      </c>
      <c r="O46" s="347" t="s">
        <v>291</v>
      </c>
      <c r="P46" s="348" t="s">
        <v>292</v>
      </c>
      <c r="Q46" s="349" t="s">
        <v>249</v>
      </c>
      <c r="R46" s="349" t="s">
        <v>293</v>
      </c>
      <c r="S46" s="369" t="s">
        <v>290</v>
      </c>
      <c r="T46" s="305"/>
      <c r="U46" s="192"/>
      <c r="V46" s="192"/>
      <c r="W46" s="192"/>
      <c r="X46" s="192"/>
      <c r="Y46" s="72"/>
    </row>
    <row r="47" spans="1:25" ht="33" customHeight="1">
      <c r="A47" s="81"/>
      <c r="B47" s="588" t="s">
        <v>214</v>
      </c>
      <c r="C47" s="588"/>
      <c r="D47" s="588"/>
      <c r="E47" s="588"/>
      <c r="F47" s="588"/>
      <c r="G47" s="97">
        <f>G49+G50</f>
        <v>14.36</v>
      </c>
      <c r="H47" s="98">
        <f>H49+H50</f>
        <v>5033.18</v>
      </c>
      <c r="I47" s="98">
        <f>I49+I50</f>
        <v>12896.360000000002</v>
      </c>
      <c r="J47" s="98">
        <f>J49+J50</f>
        <v>2565.66</v>
      </c>
      <c r="K47" s="98">
        <f>K49+K50</f>
        <v>10330.700000000003</v>
      </c>
      <c r="M47" s="361">
        <v>10239.22</v>
      </c>
      <c r="N47" s="361">
        <v>2376.05</v>
      </c>
      <c r="O47" s="257">
        <v>12896.360000000002</v>
      </c>
      <c r="P47" s="257">
        <v>0</v>
      </c>
      <c r="Q47" s="257">
        <v>0</v>
      </c>
      <c r="R47" s="257">
        <v>0</v>
      </c>
      <c r="S47" s="257">
        <v>0</v>
      </c>
      <c r="T47" s="305"/>
      <c r="U47" s="192"/>
      <c r="V47" s="192"/>
      <c r="W47" s="192"/>
      <c r="X47" s="192"/>
      <c r="Y47" s="72"/>
    </row>
    <row r="48" spans="1:25" ht="18" customHeight="1">
      <c r="A48" s="81"/>
      <c r="B48" s="589" t="s">
        <v>215</v>
      </c>
      <c r="C48" s="590"/>
      <c r="D48" s="590"/>
      <c r="E48" s="590"/>
      <c r="F48" s="591"/>
      <c r="G48" s="97"/>
      <c r="H48" s="99"/>
      <c r="I48" s="99"/>
      <c r="J48" s="64"/>
      <c r="K48" s="64"/>
      <c r="T48" s="305"/>
      <c r="U48" s="192"/>
      <c r="V48" s="192"/>
      <c r="W48" s="192"/>
      <c r="X48" s="192"/>
      <c r="Y48" s="72"/>
    </row>
    <row r="49" spans="1:25" ht="18" customHeight="1">
      <c r="A49" s="81"/>
      <c r="B49" s="592" t="s">
        <v>12</v>
      </c>
      <c r="C49" s="592"/>
      <c r="D49" s="592"/>
      <c r="E49" s="592"/>
      <c r="F49" s="592"/>
      <c r="G49" s="97">
        <f>G58</f>
        <v>7.32</v>
      </c>
      <c r="H49" s="99">
        <f>G49*C42</f>
        <v>2565.6600000000003</v>
      </c>
      <c r="I49" s="99">
        <f>H49</f>
        <v>2565.6600000000003</v>
      </c>
      <c r="J49" s="99">
        <f>H58</f>
        <v>2565.66</v>
      </c>
      <c r="K49" s="99">
        <f>I49-J49</f>
        <v>0</v>
      </c>
      <c r="T49" s="305"/>
      <c r="U49" s="192"/>
      <c r="V49" s="192"/>
      <c r="W49" s="192"/>
      <c r="X49" s="192"/>
      <c r="Y49" s="72"/>
    </row>
    <row r="50" spans="1:25" ht="18" customHeight="1">
      <c r="A50" s="81"/>
      <c r="B50" s="606" t="s">
        <v>46</v>
      </c>
      <c r="C50" s="606"/>
      <c r="D50" s="606"/>
      <c r="E50" s="592"/>
      <c r="F50" s="592"/>
      <c r="G50" s="97">
        <v>7.04</v>
      </c>
      <c r="H50" s="99">
        <f>G50*C42</f>
        <v>2467.52</v>
      </c>
      <c r="I50" s="99">
        <f>O47+P47-I49</f>
        <v>10330.700000000003</v>
      </c>
      <c r="J50" s="99">
        <f>H63</f>
        <v>0</v>
      </c>
      <c r="K50" s="99">
        <f>I50-J50</f>
        <v>10330.700000000003</v>
      </c>
      <c r="T50" s="305"/>
      <c r="U50" s="192"/>
      <c r="V50" s="192"/>
      <c r="W50" s="192"/>
      <c r="X50" s="192"/>
      <c r="Y50" s="72"/>
    </row>
    <row r="51" spans="1:25" ht="18.75">
      <c r="A51" s="81"/>
      <c r="B51" s="604"/>
      <c r="C51" s="604"/>
      <c r="D51" s="400"/>
      <c r="E51" s="61"/>
      <c r="F51" s="61"/>
      <c r="G51" s="61"/>
      <c r="H51" s="61"/>
      <c r="I51" s="61"/>
      <c r="J51" s="61"/>
      <c r="K51" s="164"/>
      <c r="T51" s="305"/>
      <c r="U51" s="192"/>
      <c r="V51" s="192"/>
      <c r="W51" s="192"/>
      <c r="X51" s="192"/>
      <c r="Y51" s="72"/>
    </row>
    <row r="52" spans="1:25" ht="18.75">
      <c r="A52" s="81"/>
      <c r="B52" s="61"/>
      <c r="C52" s="61"/>
      <c r="D52" s="61"/>
      <c r="E52" s="61"/>
      <c r="F52" s="61"/>
      <c r="G52" s="163" t="s">
        <v>243</v>
      </c>
      <c r="H52" s="163" t="s">
        <v>2</v>
      </c>
      <c r="I52" s="163" t="s">
        <v>3</v>
      </c>
      <c r="J52" s="163" t="s">
        <v>244</v>
      </c>
      <c r="K52" s="432" t="s">
        <v>333</v>
      </c>
      <c r="T52" s="305"/>
      <c r="U52" s="192"/>
      <c r="V52" s="192"/>
      <c r="W52" s="192"/>
      <c r="X52" s="192"/>
      <c r="Y52" s="72"/>
    </row>
    <row r="53" spans="1:25" ht="18" customHeight="1">
      <c r="A53" s="61"/>
      <c r="B53" s="605" t="s">
        <v>242</v>
      </c>
      <c r="C53" s="605"/>
      <c r="D53" s="605"/>
      <c r="E53" s="577"/>
      <c r="F53" s="593"/>
      <c r="G53" s="107">
        <f>'02 16 г'!J53</f>
        <v>0</v>
      </c>
      <c r="H53" s="107">
        <f>Q47</f>
        <v>0</v>
      </c>
      <c r="I53" s="107">
        <f>R47</f>
        <v>0</v>
      </c>
      <c r="J53" s="107">
        <f>H53+G53-I53</f>
        <v>0</v>
      </c>
      <c r="K53" s="107">
        <f>I53</f>
        <v>0</v>
      </c>
      <c r="T53" s="309"/>
      <c r="U53" s="310"/>
      <c r="V53" s="310"/>
      <c r="W53" s="310"/>
      <c r="X53" s="310"/>
      <c r="Y53" s="310"/>
    </row>
    <row r="54" spans="1:11" ht="18" customHeight="1">
      <c r="A54" s="61"/>
      <c r="B54" s="431" t="s">
        <v>334</v>
      </c>
      <c r="C54" s="431"/>
      <c r="D54" s="399"/>
      <c r="F54" s="81"/>
      <c r="G54" s="82"/>
      <c r="H54" s="82"/>
      <c r="I54" s="81"/>
      <c r="J54" s="61"/>
      <c r="K54" s="61"/>
    </row>
    <row r="55" spans="1:11" ht="18.75">
      <c r="A55" s="81"/>
      <c r="B55" s="104"/>
      <c r="C55" s="105"/>
      <c r="D55" s="106"/>
      <c r="E55" s="106"/>
      <c r="F55" s="106"/>
      <c r="G55" s="107" t="s">
        <v>208</v>
      </c>
      <c r="H55" s="107" t="s">
        <v>217</v>
      </c>
      <c r="I55" s="81"/>
      <c r="J55" s="61"/>
      <c r="K55" s="61"/>
    </row>
    <row r="56" spans="1:9" s="114" customFormat="1" ht="11.25" customHeight="1">
      <c r="A56" s="108"/>
      <c r="B56" s="109"/>
      <c r="C56" s="110"/>
      <c r="D56" s="111"/>
      <c r="E56" s="111"/>
      <c r="F56" s="111"/>
      <c r="G56" s="112" t="s">
        <v>43</v>
      </c>
      <c r="H56" s="112" t="s">
        <v>43</v>
      </c>
      <c r="I56" s="113"/>
    </row>
    <row r="57" spans="1:20" ht="47.25" customHeight="1">
      <c r="A57" s="115" t="s">
        <v>218</v>
      </c>
      <c r="B57" s="594" t="s">
        <v>241</v>
      </c>
      <c r="C57" s="595"/>
      <c r="D57" s="595"/>
      <c r="E57" s="595"/>
      <c r="F57" s="595"/>
      <c r="G57" s="116"/>
      <c r="H57" s="370">
        <f>H58+H63</f>
        <v>2565.66</v>
      </c>
      <c r="I57" s="81"/>
      <c r="J57" s="61"/>
      <c r="K57" s="61"/>
      <c r="T57" s="288"/>
    </row>
    <row r="58" spans="1:12" ht="18.75" customHeight="1">
      <c r="A58" s="118" t="s">
        <v>220</v>
      </c>
      <c r="B58" s="558" t="s">
        <v>221</v>
      </c>
      <c r="C58" s="559"/>
      <c r="D58" s="559"/>
      <c r="E58" s="559"/>
      <c r="F58" s="560"/>
      <c r="G58" s="362">
        <f>SUM(G59:G62)</f>
        <v>7.32</v>
      </c>
      <c r="H58" s="402">
        <f>SUM(H59:H62)</f>
        <v>2565.66</v>
      </c>
      <c r="I58" s="81"/>
      <c r="J58" s="61"/>
      <c r="K58" s="121"/>
      <c r="L58" s="172" t="s">
        <v>340</v>
      </c>
    </row>
    <row r="59" spans="1:12" ht="34.5" customHeight="1">
      <c r="A59" s="473" t="s">
        <v>222</v>
      </c>
      <c r="B59" s="580" t="s">
        <v>223</v>
      </c>
      <c r="C59" s="581"/>
      <c r="D59" s="581"/>
      <c r="E59" s="581"/>
      <c r="F59" s="582"/>
      <c r="G59" s="471">
        <v>1.53</v>
      </c>
      <c r="H59" s="472">
        <f>G59*C42</f>
        <v>536.265</v>
      </c>
      <c r="I59" s="81"/>
      <c r="J59" s="61"/>
      <c r="K59" s="121"/>
      <c r="L59" s="128"/>
    </row>
    <row r="60" spans="1:12" ht="34.5" customHeight="1">
      <c r="A60" s="388" t="s">
        <v>224</v>
      </c>
      <c r="B60" s="571" t="s">
        <v>225</v>
      </c>
      <c r="C60" s="572"/>
      <c r="D60" s="572"/>
      <c r="E60" s="572"/>
      <c r="F60" s="573"/>
      <c r="G60" s="389">
        <v>2.3</v>
      </c>
      <c r="H60" s="401">
        <f>G60*C42</f>
        <v>806.15</v>
      </c>
      <c r="I60" s="81"/>
      <c r="J60" s="61"/>
      <c r="K60" s="61"/>
      <c r="L60" s="128"/>
    </row>
    <row r="61" spans="1:12" ht="34.5" customHeight="1">
      <c r="A61" s="388" t="s">
        <v>226</v>
      </c>
      <c r="B61" s="571" t="s">
        <v>227</v>
      </c>
      <c r="C61" s="572"/>
      <c r="D61" s="572"/>
      <c r="E61" s="572"/>
      <c r="F61" s="573"/>
      <c r="G61" s="389">
        <v>1.49</v>
      </c>
      <c r="H61" s="401">
        <f>G61*C42</f>
        <v>522.245</v>
      </c>
      <c r="I61" s="81"/>
      <c r="J61" s="61"/>
      <c r="K61" s="61"/>
      <c r="L61" s="128"/>
    </row>
    <row r="62" spans="1:12" ht="18.75" customHeight="1">
      <c r="A62" s="473" t="s">
        <v>228</v>
      </c>
      <c r="B62" s="555" t="s">
        <v>229</v>
      </c>
      <c r="C62" s="556"/>
      <c r="D62" s="556"/>
      <c r="E62" s="556"/>
      <c r="F62" s="557"/>
      <c r="G62" s="107">
        <v>2</v>
      </c>
      <c r="H62" s="127">
        <f>G62*C42</f>
        <v>701</v>
      </c>
      <c r="I62" s="81"/>
      <c r="J62" s="61"/>
      <c r="K62" s="61"/>
      <c r="L62" s="128"/>
    </row>
    <row r="63" spans="1:12" ht="18.75" customHeight="1">
      <c r="A63" s="129" t="s">
        <v>230</v>
      </c>
      <c r="B63" s="558" t="s">
        <v>231</v>
      </c>
      <c r="C63" s="559"/>
      <c r="D63" s="559"/>
      <c r="E63" s="559"/>
      <c r="F63" s="560"/>
      <c r="G63" s="98"/>
      <c r="H63" s="98">
        <f>SUM(H64:H66)</f>
        <v>0</v>
      </c>
      <c r="I63" s="81"/>
      <c r="J63" s="61"/>
      <c r="K63" s="61"/>
      <c r="L63" s="463" t="s">
        <v>236</v>
      </c>
    </row>
    <row r="64" spans="1:12" ht="21.75" customHeight="1">
      <c r="A64" s="130"/>
      <c r="B64" s="561" t="s">
        <v>247</v>
      </c>
      <c r="C64" s="562"/>
      <c r="D64" s="562"/>
      <c r="E64" s="562"/>
      <c r="F64" s="563"/>
      <c r="G64" s="132"/>
      <c r="H64" s="133"/>
      <c r="I64" s="81"/>
      <c r="J64" s="61"/>
      <c r="K64" s="61"/>
      <c r="L64" s="128"/>
    </row>
    <row r="65" spans="1:11" ht="18.75" customHeight="1">
      <c r="A65" s="130"/>
      <c r="B65" s="564" t="s">
        <v>240</v>
      </c>
      <c r="C65" s="565"/>
      <c r="D65" s="565"/>
      <c r="E65" s="565"/>
      <c r="F65" s="566"/>
      <c r="G65" s="134"/>
      <c r="H65" s="135"/>
      <c r="I65" s="81"/>
      <c r="J65" s="61"/>
      <c r="K65" s="61"/>
    </row>
    <row r="66" spans="1:11" ht="18.75" customHeight="1">
      <c r="A66" s="130"/>
      <c r="B66" s="564" t="s">
        <v>240</v>
      </c>
      <c r="C66" s="565"/>
      <c r="D66" s="565"/>
      <c r="E66" s="565"/>
      <c r="F66" s="566"/>
      <c r="G66" s="127"/>
      <c r="H66" s="136"/>
      <c r="I66" s="81"/>
      <c r="J66" s="61"/>
      <c r="K66" s="61"/>
    </row>
    <row r="67" spans="1:11" ht="18.75">
      <c r="A67" s="130"/>
      <c r="B67" s="137"/>
      <c r="C67" s="138"/>
      <c r="D67" s="138"/>
      <c r="E67" s="138"/>
      <c r="F67" s="138"/>
      <c r="G67" s="103"/>
      <c r="H67" s="103"/>
      <c r="I67" s="81"/>
      <c r="J67" s="61"/>
      <c r="K67" s="61"/>
    </row>
    <row r="68" spans="1:11" ht="18.75">
      <c r="A68" s="130"/>
      <c r="B68" s="137"/>
      <c r="C68" s="138"/>
      <c r="D68" s="138"/>
      <c r="E68" s="138"/>
      <c r="F68" s="138"/>
      <c r="G68" s="139"/>
      <c r="H68" s="81"/>
      <c r="I68" s="81"/>
      <c r="J68" s="61"/>
      <c r="K68" s="61"/>
    </row>
    <row r="69" spans="1:11" ht="18.75">
      <c r="A69" s="130"/>
      <c r="K69" s="61"/>
    </row>
    <row r="70" spans="1:12" ht="18.75">
      <c r="A70" s="130"/>
      <c r="K70" s="61"/>
      <c r="L70" s="62">
        <v>4513</v>
      </c>
    </row>
    <row r="71" spans="1:15" s="72" customFormat="1" ht="18.75">
      <c r="A71" s="130"/>
      <c r="K71" s="69"/>
      <c r="L71" s="142" t="s">
        <v>236</v>
      </c>
      <c r="M71" s="142" t="s">
        <v>237</v>
      </c>
      <c r="N71" s="142"/>
      <c r="O71" s="142"/>
    </row>
    <row r="72" spans="1:15" s="72" customFormat="1" ht="18.75">
      <c r="A72" s="130"/>
      <c r="K72" s="69"/>
      <c r="L72" s="143">
        <f>G78</f>
        <v>-7299.026000000011</v>
      </c>
      <c r="M72" s="143">
        <f>I78</f>
        <v>0</v>
      </c>
      <c r="N72" s="143"/>
      <c r="O72" s="143"/>
    </row>
    <row r="73" spans="1:11" ht="18.75">
      <c r="A73" s="82"/>
      <c r="B73" s="546"/>
      <c r="C73" s="547"/>
      <c r="D73" s="547"/>
      <c r="E73" s="547"/>
      <c r="F73" s="547"/>
      <c r="G73" s="145"/>
      <c r="H73" s="130"/>
      <c r="I73" s="81"/>
      <c r="J73" s="61"/>
      <c r="K73" s="61"/>
    </row>
    <row r="74" spans="1:11" ht="18.75">
      <c r="A74" s="81"/>
      <c r="B74" s="81"/>
      <c r="C74" s="81"/>
      <c r="D74" s="81"/>
      <c r="E74" s="81"/>
      <c r="F74" s="81"/>
      <c r="G74" s="84"/>
      <c r="H74" s="103"/>
      <c r="I74" s="81"/>
      <c r="J74" s="61"/>
      <c r="K74" s="61"/>
    </row>
    <row r="75" spans="1:18" ht="18.75">
      <c r="A75" s="81"/>
      <c r="B75" s="140"/>
      <c r="C75" s="141"/>
      <c r="D75" s="141"/>
      <c r="E75" s="141"/>
      <c r="F75" s="141"/>
      <c r="G75" s="567" t="s">
        <v>46</v>
      </c>
      <c r="H75" s="552"/>
      <c r="I75" s="551" t="s">
        <v>216</v>
      </c>
      <c r="J75" s="552"/>
      <c r="K75" s="61"/>
      <c r="M75" s="596"/>
      <c r="N75" s="596"/>
      <c r="O75" s="596"/>
      <c r="P75" s="597"/>
      <c r="Q75" s="597"/>
      <c r="R75" s="597"/>
    </row>
    <row r="76" spans="1:18" ht="18.75">
      <c r="A76" s="81"/>
      <c r="B76" s="140"/>
      <c r="C76" s="141"/>
      <c r="D76" s="141"/>
      <c r="E76" s="141"/>
      <c r="F76" s="141"/>
      <c r="G76" s="553" t="s">
        <v>43</v>
      </c>
      <c r="H76" s="554"/>
      <c r="I76" s="553" t="s">
        <v>43</v>
      </c>
      <c r="J76" s="554"/>
      <c r="K76" s="61"/>
      <c r="L76" s="172" t="s">
        <v>283</v>
      </c>
      <c r="M76" s="188"/>
      <c r="N76" s="188"/>
      <c r="O76" s="188"/>
      <c r="P76" s="189"/>
      <c r="Q76" s="188"/>
      <c r="R76" s="190"/>
    </row>
    <row r="77" spans="1:18" ht="18.75">
      <c r="A77" s="81"/>
      <c r="B77" s="598" t="s">
        <v>284</v>
      </c>
      <c r="C77" s="599"/>
      <c r="D77" s="599"/>
      <c r="E77" s="599"/>
      <c r="F77" s="600"/>
      <c r="G77" s="543">
        <f>'02 16 г'!G78:H78</f>
        <v>-17629.726000000013</v>
      </c>
      <c r="H77" s="544"/>
      <c r="I77" s="543">
        <f>'02 16 г'!I78:J78</f>
        <v>0</v>
      </c>
      <c r="J77" s="544"/>
      <c r="K77" s="61"/>
      <c r="L77" s="128">
        <f>G85+H47-I47-I85</f>
        <v>-0.010000000002946763</v>
      </c>
      <c r="M77" s="191"/>
      <c r="N77" s="191"/>
      <c r="O77" s="191"/>
      <c r="P77" s="192"/>
      <c r="Q77" s="192"/>
      <c r="R77" s="192"/>
    </row>
    <row r="78" spans="1:18" ht="18.75">
      <c r="A78" s="81"/>
      <c r="B78" s="598" t="s">
        <v>285</v>
      </c>
      <c r="C78" s="599"/>
      <c r="D78" s="599"/>
      <c r="E78" s="599"/>
      <c r="F78" s="600"/>
      <c r="G78" s="543">
        <f>G77+K53+I47-H57</f>
        <v>-7299.026000000011</v>
      </c>
      <c r="H78" s="603"/>
      <c r="I78" s="545">
        <f>I77+I53+D54-K53</f>
        <v>0</v>
      </c>
      <c r="J78" s="603"/>
      <c r="K78" s="61"/>
      <c r="M78" s="191"/>
      <c r="N78" s="191"/>
      <c r="O78" s="191"/>
      <c r="P78" s="192"/>
      <c r="Q78" s="192"/>
      <c r="R78" s="192"/>
    </row>
    <row r="79" spans="1:18" ht="18.75">
      <c r="A79" s="81"/>
      <c r="B79" s="61"/>
      <c r="C79" s="61"/>
      <c r="D79" s="61"/>
      <c r="E79" s="61"/>
      <c r="F79" s="61"/>
      <c r="G79" s="81"/>
      <c r="H79" s="81"/>
      <c r="I79" s="81"/>
      <c r="J79" s="61"/>
      <c r="K79" s="61"/>
      <c r="M79" s="191"/>
      <c r="N79" s="191"/>
      <c r="O79" s="191"/>
      <c r="P79" s="192"/>
      <c r="Q79" s="192"/>
      <c r="R79" s="192"/>
    </row>
    <row r="80" spans="1:18" ht="18" customHeight="1">
      <c r="A80" s="61"/>
      <c r="B80" s="61"/>
      <c r="C80" s="61"/>
      <c r="D80" s="61"/>
      <c r="E80" s="61"/>
      <c r="F80" s="61"/>
      <c r="G80" s="553" t="s">
        <v>278</v>
      </c>
      <c r="H80" s="554"/>
      <c r="I80" s="553" t="s">
        <v>279</v>
      </c>
      <c r="J80" s="554"/>
      <c r="K80" s="61"/>
      <c r="L80" s="128"/>
      <c r="M80" s="191"/>
      <c r="N80" s="191"/>
      <c r="O80" s="191"/>
      <c r="P80" s="192"/>
      <c r="Q80" s="192"/>
      <c r="R80" s="192"/>
    </row>
    <row r="81" spans="1:18" ht="18.75" hidden="1">
      <c r="A81" s="81"/>
      <c r="B81" s="61"/>
      <c r="C81" s="61"/>
      <c r="D81" s="61"/>
      <c r="E81" s="61"/>
      <c r="F81" s="61"/>
      <c r="G81" s="81"/>
      <c r="H81" s="81"/>
      <c r="I81" s="81"/>
      <c r="J81" s="61"/>
      <c r="K81" s="61"/>
      <c r="M81" s="186" t="s">
        <v>183</v>
      </c>
      <c r="N81" s="186"/>
      <c r="O81" s="186"/>
      <c r="P81" s="187">
        <v>407.15</v>
      </c>
      <c r="Q81" s="187">
        <v>391.95</v>
      </c>
      <c r="R81" s="187">
        <v>535.55</v>
      </c>
    </row>
    <row r="82" spans="1:18" ht="18.75" hidden="1">
      <c r="A82" s="81"/>
      <c r="B82" s="61"/>
      <c r="C82" s="61"/>
      <c r="D82" s="61"/>
      <c r="E82" s="61"/>
      <c r="F82" s="61"/>
      <c r="G82" s="81"/>
      <c r="H82" s="81"/>
      <c r="I82" s="81"/>
      <c r="J82" s="61"/>
      <c r="K82" s="61"/>
      <c r="M82" s="151" t="s">
        <v>186</v>
      </c>
      <c r="N82" s="151"/>
      <c r="O82" s="151"/>
      <c r="P82" s="152">
        <v>535.55</v>
      </c>
      <c r="Q82" s="152">
        <v>391.95</v>
      </c>
      <c r="R82" s="152">
        <v>663.91</v>
      </c>
    </row>
    <row r="83" spans="1:18" ht="18.75" hidden="1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M83" s="153" t="s">
        <v>189</v>
      </c>
      <c r="N83" s="153"/>
      <c r="O83" s="153"/>
      <c r="P83" s="152">
        <f>R82</f>
        <v>663.91</v>
      </c>
      <c r="Q83" s="154">
        <v>391.95</v>
      </c>
      <c r="R83" s="152" t="e">
        <f>P83+Q83-#REF!</f>
        <v>#REF!</v>
      </c>
    </row>
    <row r="84" spans="1:11" ht="18.75" hidden="1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</row>
    <row r="85" spans="1:11" ht="18.75">
      <c r="A85" s="61"/>
      <c r="B85" s="540" t="s">
        <v>282</v>
      </c>
      <c r="C85" s="541"/>
      <c r="D85" s="541"/>
      <c r="E85" s="541"/>
      <c r="F85" s="542"/>
      <c r="G85" s="543">
        <f>M47</f>
        <v>10239.22</v>
      </c>
      <c r="H85" s="544"/>
      <c r="I85" s="545">
        <f>N47</f>
        <v>2376.05</v>
      </c>
      <c r="J85" s="544"/>
      <c r="K85" s="61"/>
    </row>
    <row r="86" spans="1:11" ht="18.75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</row>
    <row r="87" spans="1:11" ht="18.75">
      <c r="A87" s="371" t="s">
        <v>295</v>
      </c>
      <c r="B87" s="61"/>
      <c r="C87" s="61"/>
      <c r="D87" s="61"/>
      <c r="E87" s="61"/>
      <c r="F87" s="61"/>
      <c r="G87" s="61"/>
      <c r="H87" s="61" t="s">
        <v>54</v>
      </c>
      <c r="I87" s="61"/>
      <c r="J87" s="61"/>
      <c r="K87" s="61"/>
    </row>
    <row r="88" spans="1:8" s="61" customFormat="1" ht="18.75">
      <c r="A88" s="371" t="s">
        <v>294</v>
      </c>
      <c r="H88" s="61" t="s">
        <v>55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35">
    <mergeCell ref="C14:D15"/>
    <mergeCell ref="A35:K36"/>
    <mergeCell ref="B47:F47"/>
    <mergeCell ref="B48:F48"/>
    <mergeCell ref="B49:F49"/>
    <mergeCell ref="B50:F50"/>
    <mergeCell ref="B51:C51"/>
    <mergeCell ref="B53:F53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I78:J78"/>
    <mergeCell ref="B73:F73"/>
    <mergeCell ref="G75:H75"/>
    <mergeCell ref="I75:J75"/>
    <mergeCell ref="M75:R75"/>
    <mergeCell ref="G76:H76"/>
    <mergeCell ref="I76:J76"/>
    <mergeCell ref="G80:H80"/>
    <mergeCell ref="I80:J80"/>
    <mergeCell ref="B85:F85"/>
    <mergeCell ref="G85:H85"/>
    <mergeCell ref="I85:J85"/>
    <mergeCell ref="B77:F77"/>
    <mergeCell ref="G77:H77"/>
    <mergeCell ref="I77:J77"/>
    <mergeCell ref="B78:F78"/>
    <mergeCell ref="G78:H78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71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Y88"/>
  <sheetViews>
    <sheetView view="pageBreakPreview" zoomScale="80" zoomScaleSheetLayoutView="80" zoomScalePageLayoutView="0" workbookViewId="0" topLeftCell="A39">
      <selection activeCell="O47" sqref="O47"/>
    </sheetView>
  </sheetViews>
  <sheetFormatPr defaultColWidth="9.140625" defaultRowHeight="15" outlineLevelCol="1"/>
  <cols>
    <col min="1" max="1" width="9.00390625" style="155" customWidth="1"/>
    <col min="2" max="2" width="12.140625" style="62" customWidth="1"/>
    <col min="3" max="3" width="11.140625" style="62" customWidth="1"/>
    <col min="4" max="4" width="12.8515625" style="62" customWidth="1"/>
    <col min="5" max="5" width="10.28125" style="62" customWidth="1"/>
    <col min="6" max="6" width="6.28125" style="62" customWidth="1"/>
    <col min="7" max="8" width="13.28125" style="62" customWidth="1"/>
    <col min="9" max="9" width="12.57421875" style="62" customWidth="1"/>
    <col min="10" max="10" width="14.00390625" style="62" customWidth="1"/>
    <col min="11" max="11" width="18.421875" style="62" customWidth="1"/>
    <col min="12" max="12" width="13.421875" style="62" hidden="1" customWidth="1" outlineLevel="1"/>
    <col min="13" max="15" width="9.7109375" style="62" hidden="1" customWidth="1" outlineLevel="1"/>
    <col min="16" max="16" width="10.00390625" style="62" hidden="1" customWidth="1" outlineLevel="1"/>
    <col min="17" max="17" width="10.57421875" style="62" hidden="1" customWidth="1" outlineLevel="1"/>
    <col min="18" max="18" width="10.00390625" style="62" hidden="1" customWidth="1" outlineLevel="1"/>
    <col min="19" max="19" width="12.140625" style="62" hidden="1" customWidth="1" outlineLevel="1"/>
    <col min="20" max="20" width="9.140625" style="62" customWidth="1" collapsed="1"/>
    <col min="21" max="21" width="11.00390625" style="62" bestFit="1" customWidth="1"/>
    <col min="22" max="22" width="11.28125" style="62" bestFit="1" customWidth="1"/>
    <col min="23" max="23" width="10.00390625" style="62" bestFit="1" customWidth="1"/>
    <col min="24" max="24" width="11.00390625" style="62" bestFit="1" customWidth="1"/>
    <col min="25" max="25" width="9.140625" style="62" customWidth="1"/>
    <col min="28" max="28" width="12.8515625" style="0" customWidth="1"/>
    <col min="29" max="29" width="10.7109375" style="0" customWidth="1"/>
    <col min="32" max="16384" width="9.140625" style="62" customWidth="1"/>
  </cols>
  <sheetData>
    <row r="1" spans="1:11" ht="12.75" customHeight="1" hidden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8.75" hidden="1">
      <c r="A2" s="61"/>
      <c r="B2" s="63" t="s">
        <v>56</v>
      </c>
      <c r="C2" s="63"/>
      <c r="D2" s="63" t="s">
        <v>187</v>
      </c>
      <c r="E2" s="63"/>
      <c r="F2" s="63" t="s">
        <v>0</v>
      </c>
      <c r="G2" s="63"/>
      <c r="H2" s="63"/>
      <c r="I2" s="61"/>
      <c r="J2" s="61"/>
      <c r="K2" s="61"/>
    </row>
    <row r="3" spans="1:11" ht="18.75" hidden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.5" customHeight="1" hidden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18.75" hidden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8.75" hidden="1">
      <c r="A6" s="61"/>
      <c r="B6" s="64"/>
      <c r="C6" s="65" t="s">
        <v>1</v>
      </c>
      <c r="D6" s="65" t="s">
        <v>2</v>
      </c>
      <c r="E6" s="65"/>
      <c r="F6" s="65" t="s">
        <v>3</v>
      </c>
      <c r="G6" s="65" t="s">
        <v>4</v>
      </c>
      <c r="H6" s="65" t="s">
        <v>5</v>
      </c>
      <c r="I6" s="65" t="s">
        <v>6</v>
      </c>
      <c r="J6" s="65"/>
      <c r="K6" s="66"/>
    </row>
    <row r="7" spans="1:11" ht="18.75" hidden="1">
      <c r="A7" s="61"/>
      <c r="B7" s="64"/>
      <c r="C7" s="65" t="s">
        <v>7</v>
      </c>
      <c r="D7" s="65"/>
      <c r="E7" s="65"/>
      <c r="F7" s="65"/>
      <c r="G7" s="65" t="s">
        <v>8</v>
      </c>
      <c r="H7" s="65" t="s">
        <v>9</v>
      </c>
      <c r="I7" s="65" t="s">
        <v>10</v>
      </c>
      <c r="J7" s="65"/>
      <c r="K7" s="66"/>
    </row>
    <row r="8" spans="1:11" ht="18.75" hidden="1">
      <c r="A8" s="61"/>
      <c r="B8" s="64" t="s">
        <v>96</v>
      </c>
      <c r="C8" s="67">
        <v>48.28</v>
      </c>
      <c r="D8" s="67">
        <v>0</v>
      </c>
      <c r="E8" s="67"/>
      <c r="F8" s="68"/>
      <c r="G8" s="64"/>
      <c r="H8" s="67">
        <v>0</v>
      </c>
      <c r="I8" s="68">
        <v>48.28</v>
      </c>
      <c r="J8" s="64"/>
      <c r="K8" s="69"/>
    </row>
    <row r="9" spans="1:11" ht="18.75" hidden="1">
      <c r="A9" s="61"/>
      <c r="B9" s="64" t="s">
        <v>12</v>
      </c>
      <c r="C9" s="67">
        <v>4790.06</v>
      </c>
      <c r="D9" s="67">
        <v>3707.55</v>
      </c>
      <c r="E9" s="67"/>
      <c r="F9" s="68">
        <v>2795.32</v>
      </c>
      <c r="G9" s="64"/>
      <c r="H9" s="67">
        <v>2795.32</v>
      </c>
      <c r="I9" s="68">
        <v>5702.29</v>
      </c>
      <c r="J9" s="64"/>
      <c r="K9" s="69"/>
    </row>
    <row r="10" spans="1:11" ht="18.75" hidden="1">
      <c r="A10" s="61"/>
      <c r="B10" s="64" t="s">
        <v>13</v>
      </c>
      <c r="C10" s="64"/>
      <c r="D10" s="67">
        <f>SUM(D8:D9)</f>
        <v>3707.55</v>
      </c>
      <c r="E10" s="67"/>
      <c r="F10" s="64"/>
      <c r="G10" s="64"/>
      <c r="H10" s="67">
        <f>SUM(H8:H9)</f>
        <v>2795.32</v>
      </c>
      <c r="I10" s="64"/>
      <c r="J10" s="64"/>
      <c r="K10" s="69"/>
    </row>
    <row r="11" spans="1:11" ht="18.75" hidden="1">
      <c r="A11" s="61"/>
      <c r="B11" s="61" t="s">
        <v>14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ht="7.5" customHeight="1" hidden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8.25" customHeight="1" hidden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</row>
    <row r="14" spans="1:18" ht="18.75" hidden="1">
      <c r="A14" s="61"/>
      <c r="B14" s="70" t="s">
        <v>162</v>
      </c>
      <c r="C14" s="583" t="s">
        <v>180</v>
      </c>
      <c r="D14" s="584"/>
      <c r="E14" s="480"/>
      <c r="F14" s="65"/>
      <c r="G14" s="65"/>
      <c r="H14" s="65"/>
      <c r="I14" s="65" t="s">
        <v>16</v>
      </c>
      <c r="J14" s="69"/>
      <c r="K14" s="69"/>
      <c r="L14" s="72"/>
      <c r="M14" s="72"/>
      <c r="N14" s="72"/>
      <c r="O14" s="72"/>
      <c r="P14" s="72"/>
      <c r="Q14" s="72"/>
      <c r="R14" s="72"/>
    </row>
    <row r="15" spans="1:18" ht="14.25" customHeight="1" hidden="1">
      <c r="A15" s="61"/>
      <c r="B15" s="73"/>
      <c r="C15" s="585"/>
      <c r="D15" s="586"/>
      <c r="E15" s="481"/>
      <c r="F15" s="65"/>
      <c r="G15" s="65"/>
      <c r="H15" s="65" t="s">
        <v>181</v>
      </c>
      <c r="I15" s="65"/>
      <c r="J15" s="69"/>
      <c r="K15" s="69"/>
      <c r="L15" s="72"/>
      <c r="M15" s="72"/>
      <c r="N15" s="72"/>
      <c r="O15" s="72"/>
      <c r="P15" s="72"/>
      <c r="Q15" s="72"/>
      <c r="R15" s="72"/>
    </row>
    <row r="16" spans="1:18" ht="3.75" customHeight="1" hidden="1">
      <c r="A16" s="61"/>
      <c r="B16" s="75"/>
      <c r="C16" s="64"/>
      <c r="D16" s="64"/>
      <c r="E16" s="64"/>
      <c r="F16" s="64"/>
      <c r="G16" s="64"/>
      <c r="H16" s="64"/>
      <c r="I16" s="64"/>
      <c r="J16" s="69"/>
      <c r="K16" s="69"/>
      <c r="L16" s="72"/>
      <c r="M16" s="72"/>
      <c r="N16" s="72"/>
      <c r="O16" s="72"/>
      <c r="P16" s="72"/>
      <c r="Q16" s="72"/>
      <c r="R16" s="72"/>
    </row>
    <row r="17" spans="1:18" ht="13.5" customHeight="1" hidden="1">
      <c r="A17" s="61"/>
      <c r="B17" s="64"/>
      <c r="C17" s="64"/>
      <c r="D17" s="64"/>
      <c r="E17" s="64"/>
      <c r="F17" s="64"/>
      <c r="G17" s="64"/>
      <c r="H17" s="64"/>
      <c r="I17" s="64"/>
      <c r="J17" s="69"/>
      <c r="K17" s="69"/>
      <c r="L17" s="72"/>
      <c r="M17" s="72"/>
      <c r="N17" s="72"/>
      <c r="O17" s="72"/>
      <c r="P17" s="72"/>
      <c r="Q17" s="72"/>
      <c r="R17" s="72"/>
    </row>
    <row r="18" spans="1:18" ht="0.75" customHeight="1" hidden="1">
      <c r="A18" s="61"/>
      <c r="B18" s="64"/>
      <c r="C18" s="64"/>
      <c r="D18" s="64"/>
      <c r="E18" s="64"/>
      <c r="F18" s="64"/>
      <c r="G18" s="64"/>
      <c r="H18" s="64"/>
      <c r="I18" s="64"/>
      <c r="J18" s="69"/>
      <c r="K18" s="69"/>
      <c r="L18" s="72"/>
      <c r="M18" s="72"/>
      <c r="N18" s="72"/>
      <c r="O18" s="72"/>
      <c r="P18" s="72"/>
      <c r="Q18" s="72"/>
      <c r="R18" s="72"/>
    </row>
    <row r="19" spans="1:18" ht="14.25" customHeight="1" hidden="1" thickBot="1">
      <c r="A19" s="61"/>
      <c r="B19" s="64"/>
      <c r="C19" s="64"/>
      <c r="D19" s="64"/>
      <c r="E19" s="64"/>
      <c r="F19" s="64"/>
      <c r="G19" s="64"/>
      <c r="H19" s="64"/>
      <c r="I19" s="64"/>
      <c r="J19" s="69"/>
      <c r="K19" s="69"/>
      <c r="L19" s="72"/>
      <c r="M19" s="72"/>
      <c r="N19" s="72"/>
      <c r="O19" s="72"/>
      <c r="P19" s="72"/>
      <c r="Q19" s="72"/>
      <c r="R19" s="72"/>
    </row>
    <row r="20" spans="1:18" ht="0.75" customHeight="1" hidden="1">
      <c r="A20" s="61"/>
      <c r="B20" s="64"/>
      <c r="C20" s="64"/>
      <c r="D20" s="64"/>
      <c r="E20" s="64"/>
      <c r="F20" s="64"/>
      <c r="G20" s="64"/>
      <c r="H20" s="64"/>
      <c r="I20" s="64"/>
      <c r="J20" s="69"/>
      <c r="K20" s="69"/>
      <c r="L20" s="72"/>
      <c r="M20" s="72"/>
      <c r="N20" s="72"/>
      <c r="O20" s="72"/>
      <c r="P20" s="72"/>
      <c r="Q20" s="72"/>
      <c r="R20" s="72"/>
    </row>
    <row r="21" spans="1:18" ht="19.5" hidden="1" thickBot="1">
      <c r="A21" s="61"/>
      <c r="B21" s="64"/>
      <c r="C21" s="64"/>
      <c r="D21" s="64"/>
      <c r="E21" s="64"/>
      <c r="F21" s="64"/>
      <c r="G21" s="76" t="s">
        <v>130</v>
      </c>
      <c r="H21" s="77" t="s">
        <v>131</v>
      </c>
      <c r="I21" s="64"/>
      <c r="J21" s="69"/>
      <c r="K21" s="69"/>
      <c r="L21" s="72"/>
      <c r="M21" s="72"/>
      <c r="N21" s="72"/>
      <c r="O21" s="72"/>
      <c r="P21" s="72"/>
      <c r="Q21" s="72"/>
      <c r="R21" s="72"/>
    </row>
    <row r="22" spans="1:18" ht="18.75" hidden="1">
      <c r="A22" s="61"/>
      <c r="B22" s="78" t="s">
        <v>121</v>
      </c>
      <c r="C22" s="78"/>
      <c r="D22" s="78"/>
      <c r="E22" s="78"/>
      <c r="F22" s="67"/>
      <c r="G22" s="64">
        <v>347.8</v>
      </c>
      <c r="H22" s="64">
        <v>7.55</v>
      </c>
      <c r="I22" s="68">
        <f>G22*H22</f>
        <v>2625.89</v>
      </c>
      <c r="J22" s="69"/>
      <c r="K22" s="69"/>
      <c r="L22" s="72"/>
      <c r="M22" s="72"/>
      <c r="N22" s="72"/>
      <c r="O22" s="72"/>
      <c r="P22" s="72"/>
      <c r="Q22" s="72"/>
      <c r="R22" s="72"/>
    </row>
    <row r="23" spans="1:18" ht="18.75" hidden="1">
      <c r="A23" s="61"/>
      <c r="B23" s="78" t="s">
        <v>122</v>
      </c>
      <c r="C23" s="78"/>
      <c r="D23" s="78"/>
      <c r="E23" s="78"/>
      <c r="F23" s="64"/>
      <c r="G23" s="64"/>
      <c r="H23" s="64"/>
      <c r="I23" s="64"/>
      <c r="J23" s="69"/>
      <c r="K23" s="69"/>
      <c r="L23" s="72"/>
      <c r="M23" s="72"/>
      <c r="N23" s="72"/>
      <c r="O23" s="72"/>
      <c r="P23" s="72"/>
      <c r="Q23" s="72"/>
      <c r="R23" s="72"/>
    </row>
    <row r="24" spans="1:18" ht="2.25" customHeight="1" hidden="1">
      <c r="A24" s="61"/>
      <c r="B24" s="78" t="s">
        <v>123</v>
      </c>
      <c r="C24" s="78" t="s">
        <v>124</v>
      </c>
      <c r="D24" s="78"/>
      <c r="E24" s="78"/>
      <c r="F24" s="64"/>
      <c r="G24" s="64"/>
      <c r="H24" s="64"/>
      <c r="I24" s="64"/>
      <c r="J24" s="69"/>
      <c r="K24" s="69"/>
      <c r="L24" s="72"/>
      <c r="M24" s="72"/>
      <c r="N24" s="72"/>
      <c r="O24" s="72"/>
      <c r="P24" s="72"/>
      <c r="Q24" s="72"/>
      <c r="R24" s="72"/>
    </row>
    <row r="25" spans="1:18" ht="14.25" customHeight="1" hidden="1">
      <c r="A25" s="61"/>
      <c r="B25" s="78" t="s">
        <v>125</v>
      </c>
      <c r="C25" s="78"/>
      <c r="D25" s="78"/>
      <c r="E25" s="78"/>
      <c r="F25" s="64"/>
      <c r="G25" s="64"/>
      <c r="H25" s="64"/>
      <c r="I25" s="64"/>
      <c r="J25" s="69"/>
      <c r="K25" s="69"/>
      <c r="L25" s="72"/>
      <c r="M25" s="72"/>
      <c r="N25" s="72"/>
      <c r="O25" s="72"/>
      <c r="P25" s="72"/>
      <c r="Q25" s="72"/>
      <c r="R25" s="72"/>
    </row>
    <row r="26" spans="1:18" ht="18.75" hidden="1">
      <c r="A26" s="61"/>
      <c r="B26" s="64"/>
      <c r="C26" s="64"/>
      <c r="D26" s="64"/>
      <c r="E26" s="64"/>
      <c r="F26" s="64"/>
      <c r="G26" s="64"/>
      <c r="H26" s="64"/>
      <c r="I26" s="64"/>
      <c r="J26" s="69"/>
      <c r="K26" s="69"/>
      <c r="L26" s="72"/>
      <c r="M26" s="72"/>
      <c r="N26" s="72"/>
      <c r="O26" s="72"/>
      <c r="P26" s="72"/>
      <c r="Q26" s="72"/>
      <c r="R26" s="72"/>
    </row>
    <row r="27" spans="1:18" ht="0.75" customHeight="1" hidden="1">
      <c r="A27" s="61"/>
      <c r="B27" s="64"/>
      <c r="C27" s="64"/>
      <c r="D27" s="64"/>
      <c r="E27" s="64"/>
      <c r="F27" s="64"/>
      <c r="G27" s="64"/>
      <c r="H27" s="64"/>
      <c r="I27" s="64"/>
      <c r="J27" s="69"/>
      <c r="K27" s="69"/>
      <c r="L27" s="72"/>
      <c r="M27" s="72"/>
      <c r="N27" s="72"/>
      <c r="O27" s="72"/>
      <c r="P27" s="72"/>
      <c r="Q27" s="72"/>
      <c r="R27" s="72"/>
    </row>
    <row r="28" spans="1:18" ht="3.75" customHeight="1" hidden="1">
      <c r="A28" s="61"/>
      <c r="B28" s="64"/>
      <c r="C28" s="64"/>
      <c r="D28" s="64"/>
      <c r="E28" s="64"/>
      <c r="F28" s="64"/>
      <c r="G28" s="64"/>
      <c r="H28" s="64"/>
      <c r="I28" s="64"/>
      <c r="J28" s="69"/>
      <c r="K28" s="69"/>
      <c r="L28" s="72"/>
      <c r="M28" s="72"/>
      <c r="N28" s="72"/>
      <c r="O28" s="72"/>
      <c r="P28" s="72"/>
      <c r="Q28" s="72"/>
      <c r="R28" s="72"/>
    </row>
    <row r="29" spans="1:18" ht="18.75" hidden="1">
      <c r="A29" s="61"/>
      <c r="B29" s="64"/>
      <c r="C29" s="64"/>
      <c r="D29" s="64"/>
      <c r="E29" s="64"/>
      <c r="F29" s="64"/>
      <c r="G29" s="64"/>
      <c r="H29" s="64"/>
      <c r="I29" s="64"/>
      <c r="J29" s="69"/>
      <c r="K29" s="69"/>
      <c r="L29" s="72"/>
      <c r="M29" s="72"/>
      <c r="N29" s="72"/>
      <c r="O29" s="72"/>
      <c r="P29" s="72"/>
      <c r="Q29" s="72"/>
      <c r="R29" s="72"/>
    </row>
    <row r="30" spans="1:18" ht="0.75" customHeight="1" hidden="1">
      <c r="A30" s="61"/>
      <c r="B30" s="64"/>
      <c r="C30" s="64"/>
      <c r="D30" s="64"/>
      <c r="E30" s="64"/>
      <c r="F30" s="64"/>
      <c r="G30" s="64"/>
      <c r="H30" s="64"/>
      <c r="I30" s="64"/>
      <c r="J30" s="69"/>
      <c r="K30" s="69"/>
      <c r="L30" s="72"/>
      <c r="M30" s="72"/>
      <c r="N30" s="72"/>
      <c r="O30" s="72"/>
      <c r="P30" s="72"/>
      <c r="Q30" s="72"/>
      <c r="R30" s="72"/>
    </row>
    <row r="31" spans="1:18" ht="18.75" hidden="1">
      <c r="A31" s="61"/>
      <c r="B31" s="64"/>
      <c r="C31" s="64"/>
      <c r="D31" s="64"/>
      <c r="E31" s="64"/>
      <c r="F31" s="64"/>
      <c r="G31" s="64"/>
      <c r="H31" s="64"/>
      <c r="I31" s="64"/>
      <c r="J31" s="69"/>
      <c r="K31" s="69"/>
      <c r="L31" s="72"/>
      <c r="M31" s="72"/>
      <c r="N31" s="72"/>
      <c r="O31" s="72"/>
      <c r="P31" s="72"/>
      <c r="Q31" s="72"/>
      <c r="R31" s="72"/>
    </row>
    <row r="32" spans="1:18" ht="18.75" hidden="1">
      <c r="A32" s="61"/>
      <c r="B32" s="64"/>
      <c r="C32" s="64"/>
      <c r="D32" s="64"/>
      <c r="E32" s="64"/>
      <c r="F32" s="64"/>
      <c r="G32" s="64"/>
      <c r="H32" s="64"/>
      <c r="I32" s="64"/>
      <c r="J32" s="69"/>
      <c r="K32" s="69"/>
      <c r="L32" s="72"/>
      <c r="M32" s="72"/>
      <c r="N32" s="72"/>
      <c r="O32" s="72"/>
      <c r="P32" s="72"/>
      <c r="Q32" s="72"/>
      <c r="R32" s="72"/>
    </row>
    <row r="33" spans="1:18" ht="18.75" hidden="1">
      <c r="A33" s="61"/>
      <c r="B33" s="64"/>
      <c r="C33" s="64"/>
      <c r="D33" s="64"/>
      <c r="E33" s="64"/>
      <c r="F33" s="64"/>
      <c r="G33" s="65"/>
      <c r="H33" s="65"/>
      <c r="I33" s="79"/>
      <c r="J33" s="69"/>
      <c r="K33" s="69"/>
      <c r="L33" s="72"/>
      <c r="M33" s="72"/>
      <c r="N33" s="72"/>
      <c r="O33" s="72"/>
      <c r="P33" s="72"/>
      <c r="Q33" s="72"/>
      <c r="R33" s="72"/>
    </row>
    <row r="34" spans="1:18" ht="18.75" hidden="1">
      <c r="A34" s="61"/>
      <c r="B34" s="64"/>
      <c r="C34" s="64"/>
      <c r="D34" s="64"/>
      <c r="E34" s="64"/>
      <c r="F34" s="64"/>
      <c r="G34" s="64"/>
      <c r="H34" s="64" t="s">
        <v>24</v>
      </c>
      <c r="I34" s="80">
        <f>SUM(I17:I33)</f>
        <v>2625.89</v>
      </c>
      <c r="J34" s="69"/>
      <c r="K34" s="69"/>
      <c r="L34" s="72"/>
      <c r="M34" s="72"/>
      <c r="N34" s="72"/>
      <c r="O34" s="72"/>
      <c r="P34" s="72"/>
      <c r="Q34" s="72"/>
      <c r="R34" s="72"/>
    </row>
    <row r="35" spans="1:11" ht="15">
      <c r="A35" s="587" t="s">
        <v>199</v>
      </c>
      <c r="B35" s="587"/>
      <c r="C35" s="587"/>
      <c r="D35" s="587"/>
      <c r="E35" s="587"/>
      <c r="F35" s="587"/>
      <c r="G35" s="587"/>
      <c r="H35" s="587"/>
      <c r="I35" s="587"/>
      <c r="J35" s="587"/>
      <c r="K35" s="587"/>
    </row>
    <row r="36" spans="1:11" ht="15">
      <c r="A36" s="587"/>
      <c r="B36" s="587"/>
      <c r="C36" s="587"/>
      <c r="D36" s="587"/>
      <c r="E36" s="587"/>
      <c r="F36" s="587"/>
      <c r="G36" s="587"/>
      <c r="H36" s="587"/>
      <c r="I36" s="587"/>
      <c r="J36" s="587"/>
      <c r="K36" s="587"/>
    </row>
    <row r="37" spans="1:11" ht="18.75" hidden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</row>
    <row r="38" spans="1:11" ht="18.75" hidden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</row>
    <row r="39" spans="1:11" ht="18.75">
      <c r="A39" s="81"/>
      <c r="B39" s="82"/>
      <c r="C39" s="82"/>
      <c r="D39" s="82"/>
      <c r="E39" s="82"/>
      <c r="F39" s="82"/>
      <c r="G39" s="82"/>
      <c r="H39" s="81"/>
      <c r="I39" s="81"/>
      <c r="J39" s="61"/>
      <c r="K39" s="61"/>
    </row>
    <row r="40" spans="1:25" ht="18.75">
      <c r="A40" s="81"/>
      <c r="B40" s="83" t="s">
        <v>200</v>
      </c>
      <c r="C40" s="82"/>
      <c r="D40" s="82"/>
      <c r="E40" s="82"/>
      <c r="F40" s="82"/>
      <c r="G40" s="81"/>
      <c r="H40" s="82"/>
      <c r="I40" s="81"/>
      <c r="J40" s="61"/>
      <c r="K40" s="61"/>
      <c r="T40" s="303"/>
      <c r="U40" s="304"/>
      <c r="V40" s="304"/>
      <c r="W40" s="304"/>
      <c r="X40" s="304"/>
      <c r="Y40" s="304"/>
    </row>
    <row r="41" spans="1:25" ht="18.75">
      <c r="A41" s="81"/>
      <c r="B41" s="82" t="s">
        <v>201</v>
      </c>
      <c r="C41" s="81" t="s">
        <v>202</v>
      </c>
      <c r="D41" s="81"/>
      <c r="E41" s="81"/>
      <c r="F41" s="82"/>
      <c r="G41" s="81"/>
      <c r="H41" s="82"/>
      <c r="I41" s="81"/>
      <c r="J41" s="61"/>
      <c r="K41" s="61"/>
      <c r="T41" s="305"/>
      <c r="U41" s="306"/>
      <c r="V41" s="306"/>
      <c r="W41" s="306"/>
      <c r="X41" s="306"/>
      <c r="Y41" s="306"/>
    </row>
    <row r="42" spans="1:25" ht="18.75" customHeight="1">
      <c r="A42" s="81"/>
      <c r="B42" s="82" t="s">
        <v>203</v>
      </c>
      <c r="C42" s="84">
        <v>350.5</v>
      </c>
      <c r="D42" s="81" t="s">
        <v>204</v>
      </c>
      <c r="E42" s="81"/>
      <c r="F42" s="82"/>
      <c r="G42" s="81"/>
      <c r="H42" s="82"/>
      <c r="I42" s="81"/>
      <c r="J42" s="61"/>
      <c r="K42" s="61"/>
      <c r="T42" s="305"/>
      <c r="U42" s="192"/>
      <c r="V42" s="192"/>
      <c r="W42" s="192"/>
      <c r="X42" s="192"/>
      <c r="Y42" s="192"/>
    </row>
    <row r="43" spans="1:25" ht="18" customHeight="1">
      <c r="A43" s="81"/>
      <c r="B43" s="82" t="s">
        <v>205</v>
      </c>
      <c r="C43" s="85" t="s">
        <v>273</v>
      </c>
      <c r="D43" s="81" t="s">
        <v>339</v>
      </c>
      <c r="E43" s="81"/>
      <c r="F43" s="81"/>
      <c r="G43" s="82"/>
      <c r="H43" s="82"/>
      <c r="I43" s="81"/>
      <c r="J43" s="61"/>
      <c r="K43" s="61"/>
      <c r="T43" s="305"/>
      <c r="U43" s="192"/>
      <c r="V43" s="192"/>
      <c r="W43" s="192"/>
      <c r="X43" s="192"/>
      <c r="Y43" s="72"/>
    </row>
    <row r="44" spans="1:25" ht="69.75" customHeight="1">
      <c r="A44" s="81"/>
      <c r="B44" s="82"/>
      <c r="C44" s="85"/>
      <c r="D44" s="81"/>
      <c r="E44" s="81"/>
      <c r="F44" s="81"/>
      <c r="G44" s="82"/>
      <c r="H44" s="82"/>
      <c r="I44" s="81"/>
      <c r="J44" s="61"/>
      <c r="K44" s="61"/>
      <c r="T44" s="305"/>
      <c r="U44" s="192"/>
      <c r="V44" s="307"/>
      <c r="W44" s="307"/>
      <c r="X44" s="192"/>
      <c r="Y44" s="308"/>
    </row>
    <row r="45" spans="1:25" s="92" customFormat="1" ht="63" customHeight="1">
      <c r="A45" s="476"/>
      <c r="B45" s="87"/>
      <c r="C45" s="88"/>
      <c r="D45" s="476"/>
      <c r="E45" s="476"/>
      <c r="F45" s="476"/>
      <c r="G45" s="89" t="s">
        <v>208</v>
      </c>
      <c r="H45" s="90" t="s">
        <v>2</v>
      </c>
      <c r="I45" s="90" t="s">
        <v>3</v>
      </c>
      <c r="J45" s="91" t="s">
        <v>209</v>
      </c>
      <c r="K45" s="91" t="s">
        <v>210</v>
      </c>
      <c r="T45" s="305"/>
      <c r="U45" s="192"/>
      <c r="V45" s="192"/>
      <c r="W45" s="192"/>
      <c r="X45" s="192"/>
      <c r="Y45" s="72"/>
    </row>
    <row r="46" spans="1:25" ht="12" customHeight="1">
      <c r="A46" s="81"/>
      <c r="B46" s="82"/>
      <c r="C46" s="85"/>
      <c r="D46" s="81"/>
      <c r="E46" s="81"/>
      <c r="F46" s="81"/>
      <c r="G46" s="93" t="s">
        <v>43</v>
      </c>
      <c r="H46" s="93" t="s">
        <v>43</v>
      </c>
      <c r="I46" s="93" t="s">
        <v>43</v>
      </c>
      <c r="J46" s="93" t="s">
        <v>43</v>
      </c>
      <c r="K46" s="93" t="s">
        <v>43</v>
      </c>
      <c r="M46" s="347" t="s">
        <v>280</v>
      </c>
      <c r="N46" s="347" t="s">
        <v>281</v>
      </c>
      <c r="O46" s="347" t="s">
        <v>291</v>
      </c>
      <c r="P46" s="348" t="s">
        <v>292</v>
      </c>
      <c r="Q46" s="349" t="s">
        <v>249</v>
      </c>
      <c r="R46" s="349" t="s">
        <v>293</v>
      </c>
      <c r="S46" s="369" t="s">
        <v>290</v>
      </c>
      <c r="T46" s="305"/>
      <c r="U46" s="192"/>
      <c r="V46" s="192"/>
      <c r="W46" s="192"/>
      <c r="X46" s="192"/>
      <c r="Y46" s="72"/>
    </row>
    <row r="47" spans="1:25" ht="33" customHeight="1">
      <c r="A47" s="81"/>
      <c r="B47" s="588" t="s">
        <v>214</v>
      </c>
      <c r="C47" s="588"/>
      <c r="D47" s="588"/>
      <c r="E47" s="588"/>
      <c r="F47" s="588"/>
      <c r="G47" s="97">
        <f>G49+G50</f>
        <v>14.36</v>
      </c>
      <c r="H47" s="98">
        <f>H49+H50</f>
        <v>5033.18</v>
      </c>
      <c r="I47" s="98">
        <f>I49+I50</f>
        <v>3794.2699999999995</v>
      </c>
      <c r="J47" s="98">
        <f>J49+J50</f>
        <v>2565.66</v>
      </c>
      <c r="K47" s="98">
        <f>K49+K50</f>
        <v>1228.6099999999992</v>
      </c>
      <c r="M47" s="361">
        <v>2376.05</v>
      </c>
      <c r="N47" s="361">
        <v>3614.9700000000007</v>
      </c>
      <c r="O47" s="257">
        <v>3794.2699999999995</v>
      </c>
      <c r="P47" s="257"/>
      <c r="Q47" s="257"/>
      <c r="R47" s="257"/>
      <c r="S47" s="257"/>
      <c r="T47" s="305"/>
      <c r="U47" s="192"/>
      <c r="V47" s="192"/>
      <c r="W47" s="192"/>
      <c r="X47" s="192"/>
      <c r="Y47" s="72"/>
    </row>
    <row r="48" spans="1:25" ht="18" customHeight="1">
      <c r="A48" s="81"/>
      <c r="B48" s="589" t="s">
        <v>215</v>
      </c>
      <c r="C48" s="590"/>
      <c r="D48" s="590"/>
      <c r="E48" s="590"/>
      <c r="F48" s="591"/>
      <c r="G48" s="97"/>
      <c r="H48" s="99"/>
      <c r="I48" s="99"/>
      <c r="J48" s="64"/>
      <c r="K48" s="64"/>
      <c r="T48" s="305"/>
      <c r="U48" s="192"/>
      <c r="V48" s="192"/>
      <c r="W48" s="192"/>
      <c r="X48" s="192"/>
      <c r="Y48" s="72"/>
    </row>
    <row r="49" spans="1:25" ht="18" customHeight="1">
      <c r="A49" s="81"/>
      <c r="B49" s="592" t="s">
        <v>12</v>
      </c>
      <c r="C49" s="592"/>
      <c r="D49" s="592"/>
      <c r="E49" s="592"/>
      <c r="F49" s="592"/>
      <c r="G49" s="97">
        <f>G58</f>
        <v>7.32</v>
      </c>
      <c r="H49" s="99">
        <f>G49*C42</f>
        <v>2565.6600000000003</v>
      </c>
      <c r="I49" s="99">
        <f>H49</f>
        <v>2565.6600000000003</v>
      </c>
      <c r="J49" s="99">
        <f>H58</f>
        <v>2565.66</v>
      </c>
      <c r="K49" s="99">
        <f>I49-J49</f>
        <v>0</v>
      </c>
      <c r="T49" s="305"/>
      <c r="U49" s="192"/>
      <c r="V49" s="192"/>
      <c r="W49" s="192"/>
      <c r="X49" s="192"/>
      <c r="Y49" s="72"/>
    </row>
    <row r="50" spans="1:25" ht="18" customHeight="1">
      <c r="A50" s="81"/>
      <c r="B50" s="606" t="s">
        <v>46</v>
      </c>
      <c r="C50" s="606"/>
      <c r="D50" s="606"/>
      <c r="E50" s="592"/>
      <c r="F50" s="592"/>
      <c r="G50" s="97">
        <v>7.04</v>
      </c>
      <c r="H50" s="99">
        <f>G50*C42</f>
        <v>2467.52</v>
      </c>
      <c r="I50" s="99">
        <f>O47+P47-I49</f>
        <v>1228.6099999999992</v>
      </c>
      <c r="J50" s="99">
        <f>H63</f>
        <v>0</v>
      </c>
      <c r="K50" s="99">
        <f>I50-J50</f>
        <v>1228.6099999999992</v>
      </c>
      <c r="T50" s="305"/>
      <c r="U50" s="192"/>
      <c r="V50" s="192"/>
      <c r="W50" s="192"/>
      <c r="X50" s="192"/>
      <c r="Y50" s="72"/>
    </row>
    <row r="51" spans="1:25" ht="18.75">
      <c r="A51" s="81"/>
      <c r="B51" s="604"/>
      <c r="C51" s="604"/>
      <c r="D51" s="400"/>
      <c r="E51" s="61"/>
      <c r="F51" s="61"/>
      <c r="G51" s="61"/>
      <c r="H51" s="61"/>
      <c r="I51" s="61"/>
      <c r="J51" s="61"/>
      <c r="K51" s="164"/>
      <c r="T51" s="305"/>
      <c r="U51" s="192"/>
      <c r="V51" s="192"/>
      <c r="W51" s="192"/>
      <c r="X51" s="192"/>
      <c r="Y51" s="72"/>
    </row>
    <row r="52" spans="1:25" ht="18.75">
      <c r="A52" s="81"/>
      <c r="B52" s="61"/>
      <c r="C52" s="61"/>
      <c r="D52" s="61"/>
      <c r="E52" s="61"/>
      <c r="F52" s="61"/>
      <c r="G52" s="163" t="s">
        <v>243</v>
      </c>
      <c r="H52" s="163" t="s">
        <v>2</v>
      </c>
      <c r="I52" s="163" t="s">
        <v>3</v>
      </c>
      <c r="J52" s="163" t="s">
        <v>244</v>
      </c>
      <c r="K52" s="432" t="s">
        <v>333</v>
      </c>
      <c r="T52" s="305"/>
      <c r="U52" s="192"/>
      <c r="V52" s="192"/>
      <c r="W52" s="192"/>
      <c r="X52" s="192"/>
      <c r="Y52" s="72"/>
    </row>
    <row r="53" spans="1:25" ht="18" customHeight="1">
      <c r="A53" s="61"/>
      <c r="B53" s="605" t="s">
        <v>242</v>
      </c>
      <c r="C53" s="605"/>
      <c r="D53" s="605"/>
      <c r="E53" s="577"/>
      <c r="F53" s="593"/>
      <c r="G53" s="107">
        <f>'03 16 г'!J53</f>
        <v>0</v>
      </c>
      <c r="H53" s="107">
        <f>Q47</f>
        <v>0</v>
      </c>
      <c r="I53" s="107">
        <f>R47</f>
        <v>0</v>
      </c>
      <c r="J53" s="107">
        <f>H53+G53-I53</f>
        <v>0</v>
      </c>
      <c r="K53" s="107">
        <f>I53</f>
        <v>0</v>
      </c>
      <c r="T53" s="309"/>
      <c r="U53" s="310"/>
      <c r="V53" s="310"/>
      <c r="W53" s="310"/>
      <c r="X53" s="310"/>
      <c r="Y53" s="310"/>
    </row>
    <row r="54" spans="1:11" ht="18" customHeight="1">
      <c r="A54" s="61"/>
      <c r="B54" s="431" t="s">
        <v>334</v>
      </c>
      <c r="C54" s="431"/>
      <c r="D54" s="399"/>
      <c r="F54" s="81"/>
      <c r="G54" s="82"/>
      <c r="H54" s="82"/>
      <c r="I54" s="81"/>
      <c r="J54" s="61"/>
      <c r="K54" s="61"/>
    </row>
    <row r="55" spans="1:11" ht="18.75">
      <c r="A55" s="81"/>
      <c r="B55" s="104"/>
      <c r="C55" s="105"/>
      <c r="D55" s="106"/>
      <c r="E55" s="106"/>
      <c r="F55" s="106"/>
      <c r="G55" s="107" t="s">
        <v>208</v>
      </c>
      <c r="H55" s="107" t="s">
        <v>217</v>
      </c>
      <c r="I55" s="81"/>
      <c r="J55" s="61"/>
      <c r="K55" s="61"/>
    </row>
    <row r="56" spans="1:9" s="114" customFormat="1" ht="11.25" customHeight="1">
      <c r="A56" s="108"/>
      <c r="B56" s="109"/>
      <c r="C56" s="110"/>
      <c r="D56" s="111"/>
      <c r="E56" s="111"/>
      <c r="F56" s="111"/>
      <c r="G56" s="112" t="s">
        <v>43</v>
      </c>
      <c r="H56" s="112" t="s">
        <v>43</v>
      </c>
      <c r="I56" s="113"/>
    </row>
    <row r="57" spans="1:20" ht="47.25" customHeight="1">
      <c r="A57" s="115" t="s">
        <v>218</v>
      </c>
      <c r="B57" s="594" t="s">
        <v>241</v>
      </c>
      <c r="C57" s="595"/>
      <c r="D57" s="595"/>
      <c r="E57" s="595"/>
      <c r="F57" s="595"/>
      <c r="G57" s="116"/>
      <c r="H57" s="370">
        <f>H58+H63</f>
        <v>2565.66</v>
      </c>
      <c r="I57" s="81"/>
      <c r="J57" s="61"/>
      <c r="K57" s="61"/>
      <c r="T57" s="288"/>
    </row>
    <row r="58" spans="1:12" ht="18.75" customHeight="1">
      <c r="A58" s="118" t="s">
        <v>220</v>
      </c>
      <c r="B58" s="558" t="s">
        <v>221</v>
      </c>
      <c r="C58" s="559"/>
      <c r="D58" s="559"/>
      <c r="E58" s="559"/>
      <c r="F58" s="560"/>
      <c r="G58" s="362">
        <f>SUM(G59:G62)</f>
        <v>7.32</v>
      </c>
      <c r="H58" s="402">
        <f>SUM(H59:H62)</f>
        <v>2565.66</v>
      </c>
      <c r="I58" s="81"/>
      <c r="J58" s="61"/>
      <c r="K58" s="121"/>
      <c r="L58" s="172" t="s">
        <v>340</v>
      </c>
    </row>
    <row r="59" spans="1:12" ht="34.5" customHeight="1">
      <c r="A59" s="479" t="s">
        <v>222</v>
      </c>
      <c r="B59" s="580" t="s">
        <v>223</v>
      </c>
      <c r="C59" s="581"/>
      <c r="D59" s="581"/>
      <c r="E59" s="581"/>
      <c r="F59" s="582"/>
      <c r="G59" s="477">
        <v>1.53</v>
      </c>
      <c r="H59" s="478">
        <f>G59*C42</f>
        <v>536.265</v>
      </c>
      <c r="I59" s="81"/>
      <c r="J59" s="61"/>
      <c r="K59" s="121"/>
      <c r="L59" s="128"/>
    </row>
    <row r="60" spans="1:12" ht="34.5" customHeight="1">
      <c r="A60" s="388" t="s">
        <v>224</v>
      </c>
      <c r="B60" s="571" t="s">
        <v>225</v>
      </c>
      <c r="C60" s="572"/>
      <c r="D60" s="572"/>
      <c r="E60" s="572"/>
      <c r="F60" s="573"/>
      <c r="G60" s="389">
        <v>2.3</v>
      </c>
      <c r="H60" s="401">
        <f>G60*C42</f>
        <v>806.15</v>
      </c>
      <c r="I60" s="81"/>
      <c r="J60" s="61"/>
      <c r="K60" s="61"/>
      <c r="L60" s="128"/>
    </row>
    <row r="61" spans="1:12" ht="34.5" customHeight="1">
      <c r="A61" s="388" t="s">
        <v>226</v>
      </c>
      <c r="B61" s="571" t="s">
        <v>227</v>
      </c>
      <c r="C61" s="572"/>
      <c r="D61" s="572"/>
      <c r="E61" s="572"/>
      <c r="F61" s="573"/>
      <c r="G61" s="389">
        <v>1.49</v>
      </c>
      <c r="H61" s="401">
        <f>G61*C42</f>
        <v>522.245</v>
      </c>
      <c r="I61" s="81"/>
      <c r="J61" s="61"/>
      <c r="K61" s="61"/>
      <c r="L61" s="128"/>
    </row>
    <row r="62" spans="1:12" ht="18.75" customHeight="1">
      <c r="A62" s="479" t="s">
        <v>228</v>
      </c>
      <c r="B62" s="555" t="s">
        <v>229</v>
      </c>
      <c r="C62" s="556"/>
      <c r="D62" s="556"/>
      <c r="E62" s="556"/>
      <c r="F62" s="557"/>
      <c r="G62" s="107">
        <v>2</v>
      </c>
      <c r="H62" s="127">
        <f>G62*C42</f>
        <v>701</v>
      </c>
      <c r="I62" s="81"/>
      <c r="J62" s="61"/>
      <c r="K62" s="61"/>
      <c r="L62" s="128"/>
    </row>
    <row r="63" spans="1:12" ht="18.75" customHeight="1">
      <c r="A63" s="129" t="s">
        <v>230</v>
      </c>
      <c r="B63" s="558" t="s">
        <v>231</v>
      </c>
      <c r="C63" s="559"/>
      <c r="D63" s="559"/>
      <c r="E63" s="559"/>
      <c r="F63" s="560"/>
      <c r="G63" s="98"/>
      <c r="H63" s="98">
        <f>SUM(H64:H66)</f>
        <v>0</v>
      </c>
      <c r="I63" s="81"/>
      <c r="J63" s="61"/>
      <c r="K63" s="61"/>
      <c r="L63" s="463" t="s">
        <v>236</v>
      </c>
    </row>
    <row r="64" spans="1:12" ht="21.75" customHeight="1">
      <c r="A64" s="130"/>
      <c r="B64" s="561" t="s">
        <v>247</v>
      </c>
      <c r="C64" s="562"/>
      <c r="D64" s="562"/>
      <c r="E64" s="562"/>
      <c r="F64" s="563"/>
      <c r="G64" s="132"/>
      <c r="H64" s="133"/>
      <c r="I64" s="81"/>
      <c r="J64" s="61"/>
      <c r="K64" s="61"/>
      <c r="L64" s="128"/>
    </row>
    <row r="65" spans="1:11" ht="18.75" customHeight="1">
      <c r="A65" s="130"/>
      <c r="B65" s="564"/>
      <c r="C65" s="565"/>
      <c r="D65" s="565"/>
      <c r="E65" s="565"/>
      <c r="F65" s="566"/>
      <c r="G65" s="134"/>
      <c r="H65" s="135"/>
      <c r="I65" s="81"/>
      <c r="J65" s="61"/>
      <c r="K65" s="61"/>
    </row>
    <row r="66" spans="1:11" ht="18.75" customHeight="1">
      <c r="A66" s="130"/>
      <c r="B66" s="564"/>
      <c r="C66" s="565"/>
      <c r="D66" s="565"/>
      <c r="E66" s="565"/>
      <c r="F66" s="566"/>
      <c r="G66" s="127"/>
      <c r="H66" s="136"/>
      <c r="I66" s="81"/>
      <c r="J66" s="61"/>
      <c r="K66" s="61"/>
    </row>
    <row r="67" spans="1:11" ht="18.75">
      <c r="A67" s="130"/>
      <c r="B67" s="137"/>
      <c r="C67" s="138"/>
      <c r="D67" s="138"/>
      <c r="E67" s="138"/>
      <c r="F67" s="138"/>
      <c r="G67" s="103"/>
      <c r="H67" s="103"/>
      <c r="I67" s="81"/>
      <c r="J67" s="61"/>
      <c r="K67" s="61"/>
    </row>
    <row r="68" spans="1:11" ht="18.75">
      <c r="A68" s="130"/>
      <c r="B68" s="137"/>
      <c r="C68" s="138"/>
      <c r="D68" s="138"/>
      <c r="E68" s="138"/>
      <c r="F68" s="138"/>
      <c r="G68" s="139"/>
      <c r="H68" s="81"/>
      <c r="I68" s="81"/>
      <c r="J68" s="61"/>
      <c r="K68" s="61"/>
    </row>
    <row r="69" spans="1:11" ht="18.75">
      <c r="A69" s="130"/>
      <c r="K69" s="61"/>
    </row>
    <row r="70" spans="1:12" ht="18.75">
      <c r="A70" s="130"/>
      <c r="K70" s="61"/>
      <c r="L70" s="62">
        <v>4513</v>
      </c>
    </row>
    <row r="71" spans="1:15" s="72" customFormat="1" ht="18.75">
      <c r="A71" s="130"/>
      <c r="K71" s="69"/>
      <c r="L71" s="142" t="s">
        <v>236</v>
      </c>
      <c r="M71" s="142" t="s">
        <v>237</v>
      </c>
      <c r="N71" s="142"/>
      <c r="O71" s="142"/>
    </row>
    <row r="72" spans="1:15" s="72" customFormat="1" ht="18.75">
      <c r="A72" s="130"/>
      <c r="K72" s="69"/>
      <c r="L72" s="143">
        <f>G78</f>
        <v>-6070.416000000011</v>
      </c>
      <c r="M72" s="143">
        <f>I78</f>
        <v>0</v>
      </c>
      <c r="N72" s="143"/>
      <c r="O72" s="143"/>
    </row>
    <row r="73" spans="1:11" ht="18.75">
      <c r="A73" s="82"/>
      <c r="B73" s="546"/>
      <c r="C73" s="547"/>
      <c r="D73" s="547"/>
      <c r="E73" s="547"/>
      <c r="F73" s="547"/>
      <c r="G73" s="145"/>
      <c r="H73" s="130"/>
      <c r="I73" s="81"/>
      <c r="J73" s="61"/>
      <c r="K73" s="61"/>
    </row>
    <row r="74" spans="1:11" ht="18.75">
      <c r="A74" s="81"/>
      <c r="B74" s="81"/>
      <c r="C74" s="81"/>
      <c r="D74" s="81"/>
      <c r="E74" s="81"/>
      <c r="F74" s="81"/>
      <c r="G74" s="84"/>
      <c r="H74" s="103"/>
      <c r="I74" s="81"/>
      <c r="J74" s="61"/>
      <c r="K74" s="61"/>
    </row>
    <row r="75" spans="1:18" ht="18.75">
      <c r="A75" s="81"/>
      <c r="B75" s="140"/>
      <c r="C75" s="141"/>
      <c r="D75" s="141"/>
      <c r="E75" s="141"/>
      <c r="F75" s="141"/>
      <c r="G75" s="567" t="s">
        <v>46</v>
      </c>
      <c r="H75" s="552"/>
      <c r="I75" s="551" t="s">
        <v>216</v>
      </c>
      <c r="J75" s="552"/>
      <c r="K75" s="61"/>
      <c r="M75" s="596"/>
      <c r="N75" s="596"/>
      <c r="O75" s="596"/>
      <c r="P75" s="597"/>
      <c r="Q75" s="597"/>
      <c r="R75" s="597"/>
    </row>
    <row r="76" spans="1:18" ht="18.75">
      <c r="A76" s="81"/>
      <c r="B76" s="140"/>
      <c r="C76" s="141"/>
      <c r="D76" s="141"/>
      <c r="E76" s="141"/>
      <c r="F76" s="141"/>
      <c r="G76" s="553" t="s">
        <v>43</v>
      </c>
      <c r="H76" s="554"/>
      <c r="I76" s="553" t="s">
        <v>43</v>
      </c>
      <c r="J76" s="554"/>
      <c r="K76" s="61"/>
      <c r="L76" s="172" t="s">
        <v>283</v>
      </c>
      <c r="M76" s="188"/>
      <c r="N76" s="188"/>
      <c r="O76" s="188"/>
      <c r="P76" s="189"/>
      <c r="Q76" s="188"/>
      <c r="R76" s="190"/>
    </row>
    <row r="77" spans="1:18" ht="18.75">
      <c r="A77" s="81"/>
      <c r="B77" s="598" t="s">
        <v>284</v>
      </c>
      <c r="C77" s="599"/>
      <c r="D77" s="599"/>
      <c r="E77" s="599"/>
      <c r="F77" s="600"/>
      <c r="G77" s="543">
        <f>'03 16 г'!G78:H78</f>
        <v>-7299.026000000011</v>
      </c>
      <c r="H77" s="544"/>
      <c r="I77" s="543">
        <f>'03 16 г'!I78:J78</f>
        <v>0</v>
      </c>
      <c r="J77" s="544"/>
      <c r="K77" s="61"/>
      <c r="L77" s="128">
        <f>G85+H47-I47-I85</f>
        <v>-0.009999999999763531</v>
      </c>
      <c r="M77" s="191"/>
      <c r="N77" s="191"/>
      <c r="O77" s="191"/>
      <c r="P77" s="192"/>
      <c r="Q77" s="192"/>
      <c r="R77" s="192"/>
    </row>
    <row r="78" spans="1:18" ht="18.75">
      <c r="A78" s="81"/>
      <c r="B78" s="598" t="s">
        <v>285</v>
      </c>
      <c r="C78" s="599"/>
      <c r="D78" s="599"/>
      <c r="E78" s="599"/>
      <c r="F78" s="600"/>
      <c r="G78" s="543">
        <f>G77+K53+I47-H57</f>
        <v>-6070.416000000011</v>
      </c>
      <c r="H78" s="603"/>
      <c r="I78" s="545">
        <f>I77+I53+D54-K53</f>
        <v>0</v>
      </c>
      <c r="J78" s="603"/>
      <c r="K78" s="61"/>
      <c r="M78" s="191"/>
      <c r="N78" s="191"/>
      <c r="O78" s="191"/>
      <c r="P78" s="192"/>
      <c r="Q78" s="192"/>
      <c r="R78" s="192"/>
    </row>
    <row r="79" spans="1:18" ht="18.75">
      <c r="A79" s="81"/>
      <c r="B79" s="61"/>
      <c r="C79" s="61"/>
      <c r="D79" s="61"/>
      <c r="E79" s="61"/>
      <c r="F79" s="61"/>
      <c r="G79" s="81"/>
      <c r="H79" s="81"/>
      <c r="I79" s="81"/>
      <c r="J79" s="61"/>
      <c r="K79" s="61"/>
      <c r="M79" s="191"/>
      <c r="N79" s="191"/>
      <c r="O79" s="191"/>
      <c r="P79" s="192"/>
      <c r="Q79" s="192"/>
      <c r="R79" s="192"/>
    </row>
    <row r="80" spans="1:18" ht="18" customHeight="1">
      <c r="A80" s="61"/>
      <c r="B80" s="61"/>
      <c r="C80" s="61"/>
      <c r="D80" s="61"/>
      <c r="E80" s="61"/>
      <c r="F80" s="61"/>
      <c r="G80" s="553" t="s">
        <v>278</v>
      </c>
      <c r="H80" s="554"/>
      <c r="I80" s="553" t="s">
        <v>279</v>
      </c>
      <c r="J80" s="554"/>
      <c r="K80" s="61"/>
      <c r="L80" s="128"/>
      <c r="M80" s="191"/>
      <c r="N80" s="191"/>
      <c r="O80" s="191"/>
      <c r="P80" s="192"/>
      <c r="Q80" s="192"/>
      <c r="R80" s="192"/>
    </row>
    <row r="81" spans="1:18" ht="18.75" hidden="1">
      <c r="A81" s="81"/>
      <c r="B81" s="61"/>
      <c r="C81" s="61"/>
      <c r="D81" s="61"/>
      <c r="E81" s="61"/>
      <c r="F81" s="61"/>
      <c r="G81" s="81"/>
      <c r="H81" s="81"/>
      <c r="I81" s="81"/>
      <c r="J81" s="61"/>
      <c r="K81" s="61"/>
      <c r="M81" s="186" t="s">
        <v>183</v>
      </c>
      <c r="N81" s="186"/>
      <c r="O81" s="186"/>
      <c r="P81" s="187">
        <v>407.15</v>
      </c>
      <c r="Q81" s="187">
        <v>391.95</v>
      </c>
      <c r="R81" s="187">
        <v>535.55</v>
      </c>
    </row>
    <row r="82" spans="1:18" ht="18.75" hidden="1">
      <c r="A82" s="81"/>
      <c r="B82" s="61"/>
      <c r="C82" s="61"/>
      <c r="D82" s="61"/>
      <c r="E82" s="61"/>
      <c r="F82" s="61"/>
      <c r="G82" s="81"/>
      <c r="H82" s="81"/>
      <c r="I82" s="81"/>
      <c r="J82" s="61"/>
      <c r="K82" s="61"/>
      <c r="M82" s="151" t="s">
        <v>186</v>
      </c>
      <c r="N82" s="151"/>
      <c r="O82" s="151"/>
      <c r="P82" s="152">
        <v>535.55</v>
      </c>
      <c r="Q82" s="152">
        <v>391.95</v>
      </c>
      <c r="R82" s="152">
        <v>663.91</v>
      </c>
    </row>
    <row r="83" spans="1:18" ht="18.75" hidden="1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M83" s="153" t="s">
        <v>189</v>
      </c>
      <c r="N83" s="153"/>
      <c r="O83" s="153"/>
      <c r="P83" s="152">
        <f>R82</f>
        <v>663.91</v>
      </c>
      <c r="Q83" s="154">
        <v>391.95</v>
      </c>
      <c r="R83" s="152" t="e">
        <f>P83+Q83-#REF!</f>
        <v>#REF!</v>
      </c>
    </row>
    <row r="84" spans="1:11" ht="18.75" hidden="1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</row>
    <row r="85" spans="1:11" ht="18.75">
      <c r="A85" s="61"/>
      <c r="B85" s="540" t="s">
        <v>282</v>
      </c>
      <c r="C85" s="541"/>
      <c r="D85" s="541"/>
      <c r="E85" s="541"/>
      <c r="F85" s="542"/>
      <c r="G85" s="543">
        <f>M47</f>
        <v>2376.05</v>
      </c>
      <c r="H85" s="544"/>
      <c r="I85" s="545">
        <f>N47</f>
        <v>3614.9700000000007</v>
      </c>
      <c r="J85" s="544"/>
      <c r="K85" s="61"/>
    </row>
    <row r="86" spans="1:11" ht="18.75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</row>
    <row r="87" spans="1:11" ht="18.75">
      <c r="A87" s="371" t="s">
        <v>295</v>
      </c>
      <c r="B87" s="61"/>
      <c r="C87" s="61"/>
      <c r="D87" s="61"/>
      <c r="E87" s="61"/>
      <c r="F87" s="61"/>
      <c r="G87" s="61"/>
      <c r="H87" s="61" t="s">
        <v>54</v>
      </c>
      <c r="I87" s="61"/>
      <c r="J87" s="61"/>
      <c r="K87" s="61"/>
    </row>
    <row r="88" spans="1:8" s="61" customFormat="1" ht="18.75">
      <c r="A88" s="371" t="s">
        <v>294</v>
      </c>
      <c r="H88" s="61" t="s">
        <v>55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35">
    <mergeCell ref="C14:D15"/>
    <mergeCell ref="A35:K36"/>
    <mergeCell ref="B47:F47"/>
    <mergeCell ref="B48:F48"/>
    <mergeCell ref="B49:F49"/>
    <mergeCell ref="B50:F50"/>
    <mergeCell ref="B51:C51"/>
    <mergeCell ref="B53:F53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I78:J78"/>
    <mergeCell ref="B73:F73"/>
    <mergeCell ref="G75:H75"/>
    <mergeCell ref="I75:J75"/>
    <mergeCell ref="M75:R75"/>
    <mergeCell ref="G76:H76"/>
    <mergeCell ref="I76:J76"/>
    <mergeCell ref="G80:H80"/>
    <mergeCell ref="I80:J80"/>
    <mergeCell ref="B85:F85"/>
    <mergeCell ref="G85:H85"/>
    <mergeCell ref="I85:J85"/>
    <mergeCell ref="B77:F77"/>
    <mergeCell ref="G77:H77"/>
    <mergeCell ref="I77:J77"/>
    <mergeCell ref="B78:F78"/>
    <mergeCell ref="G78:H78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71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Y88"/>
  <sheetViews>
    <sheetView view="pageBreakPreview" zoomScale="80" zoomScaleSheetLayoutView="80" zoomScalePageLayoutView="0" workbookViewId="0" topLeftCell="A48">
      <selection activeCell="S47" sqref="S47"/>
    </sheetView>
  </sheetViews>
  <sheetFormatPr defaultColWidth="9.140625" defaultRowHeight="15" outlineLevelCol="1"/>
  <cols>
    <col min="1" max="1" width="9.00390625" style="155" customWidth="1"/>
    <col min="2" max="2" width="12.140625" style="62" customWidth="1"/>
    <col min="3" max="3" width="11.140625" style="62" customWidth="1"/>
    <col min="4" max="4" width="12.8515625" style="62" customWidth="1"/>
    <col min="5" max="5" width="10.28125" style="62" customWidth="1"/>
    <col min="6" max="6" width="6.28125" style="62" customWidth="1"/>
    <col min="7" max="8" width="13.28125" style="62" customWidth="1"/>
    <col min="9" max="9" width="12.57421875" style="62" customWidth="1"/>
    <col min="10" max="10" width="14.00390625" style="62" customWidth="1"/>
    <col min="11" max="11" width="18.421875" style="62" customWidth="1"/>
    <col min="12" max="12" width="13.421875" style="62" hidden="1" customWidth="1" outlineLevel="1"/>
    <col min="13" max="15" width="9.7109375" style="62" hidden="1" customWidth="1" outlineLevel="1"/>
    <col min="16" max="16" width="10.00390625" style="62" hidden="1" customWidth="1" outlineLevel="1"/>
    <col min="17" max="17" width="10.57421875" style="62" hidden="1" customWidth="1" outlineLevel="1"/>
    <col min="18" max="18" width="10.00390625" style="62" hidden="1" customWidth="1" outlineLevel="1"/>
    <col min="19" max="19" width="12.140625" style="62" hidden="1" customWidth="1" outlineLevel="1"/>
    <col min="20" max="20" width="9.140625" style="62" customWidth="1" collapsed="1"/>
    <col min="21" max="21" width="11.00390625" style="62" bestFit="1" customWidth="1"/>
    <col min="22" max="22" width="11.28125" style="62" bestFit="1" customWidth="1"/>
    <col min="23" max="23" width="10.00390625" style="62" bestFit="1" customWidth="1"/>
    <col min="24" max="24" width="11.00390625" style="62" bestFit="1" customWidth="1"/>
    <col min="25" max="25" width="9.140625" style="62" customWidth="1"/>
    <col min="28" max="28" width="12.8515625" style="0" customWidth="1"/>
    <col min="29" max="29" width="10.7109375" style="0" customWidth="1"/>
    <col min="32" max="16384" width="9.140625" style="62" customWidth="1"/>
  </cols>
  <sheetData>
    <row r="1" spans="1:11" ht="12.75" customHeight="1" hidden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8.75" hidden="1">
      <c r="A2" s="61"/>
      <c r="B2" s="63" t="s">
        <v>56</v>
      </c>
      <c r="C2" s="63"/>
      <c r="D2" s="63" t="s">
        <v>187</v>
      </c>
      <c r="E2" s="63"/>
      <c r="F2" s="63" t="s">
        <v>0</v>
      </c>
      <c r="G2" s="63"/>
      <c r="H2" s="63"/>
      <c r="I2" s="61"/>
      <c r="J2" s="61"/>
      <c r="K2" s="61"/>
    </row>
    <row r="3" spans="1:11" ht="18.75" hidden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.5" customHeight="1" hidden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18.75" hidden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8.75" hidden="1">
      <c r="A6" s="61"/>
      <c r="B6" s="64"/>
      <c r="C6" s="65" t="s">
        <v>1</v>
      </c>
      <c r="D6" s="65" t="s">
        <v>2</v>
      </c>
      <c r="E6" s="65"/>
      <c r="F6" s="65" t="s">
        <v>3</v>
      </c>
      <c r="G6" s="65" t="s">
        <v>4</v>
      </c>
      <c r="H6" s="65" t="s">
        <v>5</v>
      </c>
      <c r="I6" s="65" t="s">
        <v>6</v>
      </c>
      <c r="J6" s="65"/>
      <c r="K6" s="66"/>
    </row>
    <row r="7" spans="1:11" ht="18.75" hidden="1">
      <c r="A7" s="61"/>
      <c r="B7" s="64"/>
      <c r="C7" s="65" t="s">
        <v>7</v>
      </c>
      <c r="D7" s="65"/>
      <c r="E7" s="65"/>
      <c r="F7" s="65"/>
      <c r="G7" s="65" t="s">
        <v>8</v>
      </c>
      <c r="H7" s="65" t="s">
        <v>9</v>
      </c>
      <c r="I7" s="65" t="s">
        <v>10</v>
      </c>
      <c r="J7" s="65"/>
      <c r="K7" s="66"/>
    </row>
    <row r="8" spans="1:11" ht="18.75" hidden="1">
      <c r="A8" s="61"/>
      <c r="B8" s="64" t="s">
        <v>96</v>
      </c>
      <c r="C8" s="67">
        <v>48.28</v>
      </c>
      <c r="D8" s="67">
        <v>0</v>
      </c>
      <c r="E8" s="67"/>
      <c r="F8" s="68"/>
      <c r="G8" s="64"/>
      <c r="H8" s="67">
        <v>0</v>
      </c>
      <c r="I8" s="68">
        <v>48.28</v>
      </c>
      <c r="J8" s="64"/>
      <c r="K8" s="69"/>
    </row>
    <row r="9" spans="1:11" ht="18.75" hidden="1">
      <c r="A9" s="61"/>
      <c r="B9" s="64" t="s">
        <v>12</v>
      </c>
      <c r="C9" s="67">
        <v>4790.06</v>
      </c>
      <c r="D9" s="67">
        <v>3707.55</v>
      </c>
      <c r="E9" s="67"/>
      <c r="F9" s="68">
        <v>2795.32</v>
      </c>
      <c r="G9" s="64"/>
      <c r="H9" s="67">
        <v>2795.32</v>
      </c>
      <c r="I9" s="68">
        <v>5702.29</v>
      </c>
      <c r="J9" s="64"/>
      <c r="K9" s="69"/>
    </row>
    <row r="10" spans="1:11" ht="18.75" hidden="1">
      <c r="A10" s="61"/>
      <c r="B10" s="64" t="s">
        <v>13</v>
      </c>
      <c r="C10" s="64"/>
      <c r="D10" s="67">
        <f>SUM(D8:D9)</f>
        <v>3707.55</v>
      </c>
      <c r="E10" s="67"/>
      <c r="F10" s="64"/>
      <c r="G10" s="64"/>
      <c r="H10" s="67">
        <f>SUM(H8:H9)</f>
        <v>2795.32</v>
      </c>
      <c r="I10" s="64"/>
      <c r="J10" s="64"/>
      <c r="K10" s="69"/>
    </row>
    <row r="11" spans="1:11" ht="18.75" hidden="1">
      <c r="A11" s="61"/>
      <c r="B11" s="61" t="s">
        <v>14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ht="7.5" customHeight="1" hidden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8.25" customHeight="1" hidden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</row>
    <row r="14" spans="1:18" ht="18.75" hidden="1">
      <c r="A14" s="61"/>
      <c r="B14" s="70" t="s">
        <v>162</v>
      </c>
      <c r="C14" s="583" t="s">
        <v>180</v>
      </c>
      <c r="D14" s="584"/>
      <c r="E14" s="486"/>
      <c r="F14" s="65"/>
      <c r="G14" s="65"/>
      <c r="H14" s="65"/>
      <c r="I14" s="65" t="s">
        <v>16</v>
      </c>
      <c r="J14" s="69"/>
      <c r="K14" s="69"/>
      <c r="L14" s="72"/>
      <c r="M14" s="72"/>
      <c r="N14" s="72"/>
      <c r="O14" s="72"/>
      <c r="P14" s="72"/>
      <c r="Q14" s="72"/>
      <c r="R14" s="72"/>
    </row>
    <row r="15" spans="1:18" ht="14.25" customHeight="1" hidden="1">
      <c r="A15" s="61"/>
      <c r="B15" s="73"/>
      <c r="C15" s="585"/>
      <c r="D15" s="586"/>
      <c r="E15" s="487"/>
      <c r="F15" s="65"/>
      <c r="G15" s="65"/>
      <c r="H15" s="65" t="s">
        <v>181</v>
      </c>
      <c r="I15" s="65"/>
      <c r="J15" s="69"/>
      <c r="K15" s="69"/>
      <c r="L15" s="72"/>
      <c r="M15" s="72"/>
      <c r="N15" s="72"/>
      <c r="O15" s="72"/>
      <c r="P15" s="72"/>
      <c r="Q15" s="72"/>
      <c r="R15" s="72"/>
    </row>
    <row r="16" spans="1:18" ht="3.75" customHeight="1" hidden="1">
      <c r="A16" s="61"/>
      <c r="B16" s="75"/>
      <c r="C16" s="64"/>
      <c r="D16" s="64"/>
      <c r="E16" s="64"/>
      <c r="F16" s="64"/>
      <c r="G16" s="64"/>
      <c r="H16" s="64"/>
      <c r="I16" s="64"/>
      <c r="J16" s="69"/>
      <c r="K16" s="69"/>
      <c r="L16" s="72"/>
      <c r="M16" s="72"/>
      <c r="N16" s="72"/>
      <c r="O16" s="72"/>
      <c r="P16" s="72"/>
      <c r="Q16" s="72"/>
      <c r="R16" s="72"/>
    </row>
    <row r="17" spans="1:18" ht="13.5" customHeight="1" hidden="1">
      <c r="A17" s="61"/>
      <c r="B17" s="64"/>
      <c r="C17" s="64"/>
      <c r="D17" s="64"/>
      <c r="E17" s="64"/>
      <c r="F17" s="64"/>
      <c r="G17" s="64"/>
      <c r="H17" s="64"/>
      <c r="I17" s="64"/>
      <c r="J17" s="69"/>
      <c r="K17" s="69"/>
      <c r="L17" s="72"/>
      <c r="M17" s="72"/>
      <c r="N17" s="72"/>
      <c r="O17" s="72"/>
      <c r="P17" s="72"/>
      <c r="Q17" s="72"/>
      <c r="R17" s="72"/>
    </row>
    <row r="18" spans="1:18" ht="0.75" customHeight="1" hidden="1">
      <c r="A18" s="61"/>
      <c r="B18" s="64"/>
      <c r="C18" s="64"/>
      <c r="D18" s="64"/>
      <c r="E18" s="64"/>
      <c r="F18" s="64"/>
      <c r="G18" s="64"/>
      <c r="H18" s="64"/>
      <c r="I18" s="64"/>
      <c r="J18" s="69"/>
      <c r="K18" s="69"/>
      <c r="L18" s="72"/>
      <c r="M18" s="72"/>
      <c r="N18" s="72"/>
      <c r="O18" s="72"/>
      <c r="P18" s="72"/>
      <c r="Q18" s="72"/>
      <c r="R18" s="72"/>
    </row>
    <row r="19" spans="1:18" ht="14.25" customHeight="1" hidden="1" thickBot="1">
      <c r="A19" s="61"/>
      <c r="B19" s="64"/>
      <c r="C19" s="64"/>
      <c r="D19" s="64"/>
      <c r="E19" s="64"/>
      <c r="F19" s="64"/>
      <c r="G19" s="64"/>
      <c r="H19" s="64"/>
      <c r="I19" s="64"/>
      <c r="J19" s="69"/>
      <c r="K19" s="69"/>
      <c r="L19" s="72"/>
      <c r="M19" s="72"/>
      <c r="N19" s="72"/>
      <c r="O19" s="72"/>
      <c r="P19" s="72"/>
      <c r="Q19" s="72"/>
      <c r="R19" s="72"/>
    </row>
    <row r="20" spans="1:18" ht="0.75" customHeight="1" hidden="1">
      <c r="A20" s="61"/>
      <c r="B20" s="64"/>
      <c r="C20" s="64"/>
      <c r="D20" s="64"/>
      <c r="E20" s="64"/>
      <c r="F20" s="64"/>
      <c r="G20" s="64"/>
      <c r="H20" s="64"/>
      <c r="I20" s="64"/>
      <c r="J20" s="69"/>
      <c r="K20" s="69"/>
      <c r="L20" s="72"/>
      <c r="M20" s="72"/>
      <c r="N20" s="72"/>
      <c r="O20" s="72"/>
      <c r="P20" s="72"/>
      <c r="Q20" s="72"/>
      <c r="R20" s="72"/>
    </row>
    <row r="21" spans="1:18" ht="19.5" hidden="1" thickBot="1">
      <c r="A21" s="61"/>
      <c r="B21" s="64"/>
      <c r="C21" s="64"/>
      <c r="D21" s="64"/>
      <c r="E21" s="64"/>
      <c r="F21" s="64"/>
      <c r="G21" s="76" t="s">
        <v>130</v>
      </c>
      <c r="H21" s="77" t="s">
        <v>131</v>
      </c>
      <c r="I21" s="64"/>
      <c r="J21" s="69"/>
      <c r="K21" s="69"/>
      <c r="L21" s="72"/>
      <c r="M21" s="72"/>
      <c r="N21" s="72"/>
      <c r="O21" s="72"/>
      <c r="P21" s="72"/>
      <c r="Q21" s="72"/>
      <c r="R21" s="72"/>
    </row>
    <row r="22" spans="1:18" ht="18.75" hidden="1">
      <c r="A22" s="61"/>
      <c r="B22" s="78" t="s">
        <v>121</v>
      </c>
      <c r="C22" s="78"/>
      <c r="D22" s="78"/>
      <c r="E22" s="78"/>
      <c r="F22" s="67"/>
      <c r="G22" s="64">
        <v>347.8</v>
      </c>
      <c r="H22" s="64">
        <v>7.55</v>
      </c>
      <c r="I22" s="68">
        <f>G22*H22</f>
        <v>2625.89</v>
      </c>
      <c r="J22" s="69"/>
      <c r="K22" s="69"/>
      <c r="L22" s="72"/>
      <c r="M22" s="72"/>
      <c r="N22" s="72"/>
      <c r="O22" s="72"/>
      <c r="P22" s="72"/>
      <c r="Q22" s="72"/>
      <c r="R22" s="72"/>
    </row>
    <row r="23" spans="1:18" ht="18.75" hidden="1">
      <c r="A23" s="61"/>
      <c r="B23" s="78" t="s">
        <v>122</v>
      </c>
      <c r="C23" s="78"/>
      <c r="D23" s="78"/>
      <c r="E23" s="78"/>
      <c r="F23" s="64"/>
      <c r="G23" s="64"/>
      <c r="H23" s="64"/>
      <c r="I23" s="64"/>
      <c r="J23" s="69"/>
      <c r="K23" s="69"/>
      <c r="L23" s="72"/>
      <c r="M23" s="72"/>
      <c r="N23" s="72"/>
      <c r="O23" s="72"/>
      <c r="P23" s="72"/>
      <c r="Q23" s="72"/>
      <c r="R23" s="72"/>
    </row>
    <row r="24" spans="1:18" ht="2.25" customHeight="1" hidden="1">
      <c r="A24" s="61"/>
      <c r="B24" s="78" t="s">
        <v>123</v>
      </c>
      <c r="C24" s="78" t="s">
        <v>124</v>
      </c>
      <c r="D24" s="78"/>
      <c r="E24" s="78"/>
      <c r="F24" s="64"/>
      <c r="G24" s="64"/>
      <c r="H24" s="64"/>
      <c r="I24" s="64"/>
      <c r="J24" s="69"/>
      <c r="K24" s="69"/>
      <c r="L24" s="72"/>
      <c r="M24" s="72"/>
      <c r="N24" s="72"/>
      <c r="O24" s="72"/>
      <c r="P24" s="72"/>
      <c r="Q24" s="72"/>
      <c r="R24" s="72"/>
    </row>
    <row r="25" spans="1:18" ht="14.25" customHeight="1" hidden="1">
      <c r="A25" s="61"/>
      <c r="B25" s="78" t="s">
        <v>125</v>
      </c>
      <c r="C25" s="78"/>
      <c r="D25" s="78"/>
      <c r="E25" s="78"/>
      <c r="F25" s="64"/>
      <c r="G25" s="64"/>
      <c r="H25" s="64"/>
      <c r="I25" s="64"/>
      <c r="J25" s="69"/>
      <c r="K25" s="69"/>
      <c r="L25" s="72"/>
      <c r="M25" s="72"/>
      <c r="N25" s="72"/>
      <c r="O25" s="72"/>
      <c r="P25" s="72"/>
      <c r="Q25" s="72"/>
      <c r="R25" s="72"/>
    </row>
    <row r="26" spans="1:18" ht="18.75" hidden="1">
      <c r="A26" s="61"/>
      <c r="B26" s="64"/>
      <c r="C26" s="64"/>
      <c r="D26" s="64"/>
      <c r="E26" s="64"/>
      <c r="F26" s="64"/>
      <c r="G26" s="64"/>
      <c r="H26" s="64"/>
      <c r="I26" s="64"/>
      <c r="J26" s="69"/>
      <c r="K26" s="69"/>
      <c r="L26" s="72"/>
      <c r="M26" s="72"/>
      <c r="N26" s="72"/>
      <c r="O26" s="72"/>
      <c r="P26" s="72"/>
      <c r="Q26" s="72"/>
      <c r="R26" s="72"/>
    </row>
    <row r="27" spans="1:18" ht="0.75" customHeight="1" hidden="1">
      <c r="A27" s="61"/>
      <c r="B27" s="64"/>
      <c r="C27" s="64"/>
      <c r="D27" s="64"/>
      <c r="E27" s="64"/>
      <c r="F27" s="64"/>
      <c r="G27" s="64"/>
      <c r="H27" s="64"/>
      <c r="I27" s="64"/>
      <c r="J27" s="69"/>
      <c r="K27" s="69"/>
      <c r="L27" s="72"/>
      <c r="M27" s="72"/>
      <c r="N27" s="72"/>
      <c r="O27" s="72"/>
      <c r="P27" s="72"/>
      <c r="Q27" s="72"/>
      <c r="R27" s="72"/>
    </row>
    <row r="28" spans="1:18" ht="3.75" customHeight="1" hidden="1">
      <c r="A28" s="61"/>
      <c r="B28" s="64"/>
      <c r="C28" s="64"/>
      <c r="D28" s="64"/>
      <c r="E28" s="64"/>
      <c r="F28" s="64"/>
      <c r="G28" s="64"/>
      <c r="H28" s="64"/>
      <c r="I28" s="64"/>
      <c r="J28" s="69"/>
      <c r="K28" s="69"/>
      <c r="L28" s="72"/>
      <c r="M28" s="72"/>
      <c r="N28" s="72"/>
      <c r="O28" s="72"/>
      <c r="P28" s="72"/>
      <c r="Q28" s="72"/>
      <c r="R28" s="72"/>
    </row>
    <row r="29" spans="1:18" ht="18.75" hidden="1">
      <c r="A29" s="61"/>
      <c r="B29" s="64"/>
      <c r="C29" s="64"/>
      <c r="D29" s="64"/>
      <c r="E29" s="64"/>
      <c r="F29" s="64"/>
      <c r="G29" s="64"/>
      <c r="H29" s="64"/>
      <c r="I29" s="64"/>
      <c r="J29" s="69"/>
      <c r="K29" s="69"/>
      <c r="L29" s="72"/>
      <c r="M29" s="72"/>
      <c r="N29" s="72"/>
      <c r="O29" s="72"/>
      <c r="P29" s="72"/>
      <c r="Q29" s="72"/>
      <c r="R29" s="72"/>
    </row>
    <row r="30" spans="1:18" ht="0.75" customHeight="1" hidden="1">
      <c r="A30" s="61"/>
      <c r="B30" s="64"/>
      <c r="C30" s="64"/>
      <c r="D30" s="64"/>
      <c r="E30" s="64"/>
      <c r="F30" s="64"/>
      <c r="G30" s="64"/>
      <c r="H30" s="64"/>
      <c r="I30" s="64"/>
      <c r="J30" s="69"/>
      <c r="K30" s="69"/>
      <c r="L30" s="72"/>
      <c r="M30" s="72"/>
      <c r="N30" s="72"/>
      <c r="O30" s="72"/>
      <c r="P30" s="72"/>
      <c r="Q30" s="72"/>
      <c r="R30" s="72"/>
    </row>
    <row r="31" spans="1:18" ht="18.75" hidden="1">
      <c r="A31" s="61"/>
      <c r="B31" s="64"/>
      <c r="C31" s="64"/>
      <c r="D31" s="64"/>
      <c r="E31" s="64"/>
      <c r="F31" s="64"/>
      <c r="G31" s="64"/>
      <c r="H31" s="64"/>
      <c r="I31" s="64"/>
      <c r="J31" s="69"/>
      <c r="K31" s="69"/>
      <c r="L31" s="72"/>
      <c r="M31" s="72"/>
      <c r="N31" s="72"/>
      <c r="O31" s="72"/>
      <c r="P31" s="72"/>
      <c r="Q31" s="72"/>
      <c r="R31" s="72"/>
    </row>
    <row r="32" spans="1:18" ht="18.75" hidden="1">
      <c r="A32" s="61"/>
      <c r="B32" s="64"/>
      <c r="C32" s="64"/>
      <c r="D32" s="64"/>
      <c r="E32" s="64"/>
      <c r="F32" s="64"/>
      <c r="G32" s="64"/>
      <c r="H32" s="64"/>
      <c r="I32" s="64"/>
      <c r="J32" s="69"/>
      <c r="K32" s="69"/>
      <c r="L32" s="72"/>
      <c r="M32" s="72"/>
      <c r="N32" s="72"/>
      <c r="O32" s="72"/>
      <c r="P32" s="72"/>
      <c r="Q32" s="72"/>
      <c r="R32" s="72"/>
    </row>
    <row r="33" spans="1:18" ht="18.75" hidden="1">
      <c r="A33" s="61"/>
      <c r="B33" s="64"/>
      <c r="C33" s="64"/>
      <c r="D33" s="64"/>
      <c r="E33" s="64"/>
      <c r="F33" s="64"/>
      <c r="G33" s="65"/>
      <c r="H33" s="65"/>
      <c r="I33" s="79"/>
      <c r="J33" s="69"/>
      <c r="K33" s="69"/>
      <c r="L33" s="72"/>
      <c r="M33" s="72"/>
      <c r="N33" s="72"/>
      <c r="O33" s="72"/>
      <c r="P33" s="72"/>
      <c r="Q33" s="72"/>
      <c r="R33" s="72"/>
    </row>
    <row r="34" spans="1:18" ht="18.75" hidden="1">
      <c r="A34" s="61"/>
      <c r="B34" s="64"/>
      <c r="C34" s="64"/>
      <c r="D34" s="64"/>
      <c r="E34" s="64"/>
      <c r="F34" s="64"/>
      <c r="G34" s="64"/>
      <c r="H34" s="64" t="s">
        <v>24</v>
      </c>
      <c r="I34" s="80">
        <f>SUM(I17:I33)</f>
        <v>2625.89</v>
      </c>
      <c r="J34" s="69"/>
      <c r="K34" s="69"/>
      <c r="L34" s="72"/>
      <c r="M34" s="72"/>
      <c r="N34" s="72"/>
      <c r="O34" s="72"/>
      <c r="P34" s="72"/>
      <c r="Q34" s="72"/>
      <c r="R34" s="72"/>
    </row>
    <row r="35" spans="1:11" ht="15">
      <c r="A35" s="587" t="s">
        <v>199</v>
      </c>
      <c r="B35" s="587"/>
      <c r="C35" s="587"/>
      <c r="D35" s="587"/>
      <c r="E35" s="587"/>
      <c r="F35" s="587"/>
      <c r="G35" s="587"/>
      <c r="H35" s="587"/>
      <c r="I35" s="587"/>
      <c r="J35" s="587"/>
      <c r="K35" s="587"/>
    </row>
    <row r="36" spans="1:11" ht="15">
      <c r="A36" s="587"/>
      <c r="B36" s="587"/>
      <c r="C36" s="587"/>
      <c r="D36" s="587"/>
      <c r="E36" s="587"/>
      <c r="F36" s="587"/>
      <c r="G36" s="587"/>
      <c r="H36" s="587"/>
      <c r="I36" s="587"/>
      <c r="J36" s="587"/>
      <c r="K36" s="587"/>
    </row>
    <row r="37" spans="1:11" ht="18.75" hidden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</row>
    <row r="38" spans="1:11" ht="18.75" hidden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</row>
    <row r="39" spans="1:11" ht="18.75">
      <c r="A39" s="81"/>
      <c r="B39" s="82"/>
      <c r="C39" s="82"/>
      <c r="D39" s="82"/>
      <c r="E39" s="82"/>
      <c r="F39" s="82"/>
      <c r="G39" s="82"/>
      <c r="H39" s="81"/>
      <c r="I39" s="81"/>
      <c r="J39" s="61"/>
      <c r="K39" s="61"/>
    </row>
    <row r="40" spans="1:25" ht="18.75">
      <c r="A40" s="81"/>
      <c r="B40" s="83" t="s">
        <v>200</v>
      </c>
      <c r="C40" s="82"/>
      <c r="D40" s="82"/>
      <c r="E40" s="82"/>
      <c r="F40" s="82"/>
      <c r="G40" s="81"/>
      <c r="H40" s="82"/>
      <c r="I40" s="81"/>
      <c r="J40" s="61"/>
      <c r="K40" s="61"/>
      <c r="T40" s="303"/>
      <c r="U40" s="304"/>
      <c r="V40" s="304"/>
      <c r="W40" s="304"/>
      <c r="X40" s="304"/>
      <c r="Y40" s="304"/>
    </row>
    <row r="41" spans="1:25" ht="18.75">
      <c r="A41" s="81"/>
      <c r="B41" s="82" t="s">
        <v>201</v>
      </c>
      <c r="C41" s="81" t="s">
        <v>202</v>
      </c>
      <c r="D41" s="81"/>
      <c r="E41" s="81"/>
      <c r="F41" s="82"/>
      <c r="G41" s="81"/>
      <c r="H41" s="82"/>
      <c r="I41" s="81"/>
      <c r="J41" s="61"/>
      <c r="K41" s="61"/>
      <c r="T41" s="305"/>
      <c r="U41" s="306"/>
      <c r="V41" s="306"/>
      <c r="W41" s="306"/>
      <c r="X41" s="306"/>
      <c r="Y41" s="306"/>
    </row>
    <row r="42" spans="1:25" ht="18.75" customHeight="1">
      <c r="A42" s="81"/>
      <c r="B42" s="82" t="s">
        <v>203</v>
      </c>
      <c r="C42" s="84">
        <v>350.5</v>
      </c>
      <c r="D42" s="81" t="s">
        <v>204</v>
      </c>
      <c r="E42" s="81"/>
      <c r="F42" s="82"/>
      <c r="G42" s="81"/>
      <c r="H42" s="82"/>
      <c r="I42" s="81"/>
      <c r="J42" s="61"/>
      <c r="K42" s="61"/>
      <c r="T42" s="305"/>
      <c r="U42" s="192"/>
      <c r="V42" s="192"/>
      <c r="W42" s="192"/>
      <c r="X42" s="192"/>
      <c r="Y42" s="192"/>
    </row>
    <row r="43" spans="1:25" ht="18" customHeight="1">
      <c r="A43" s="81"/>
      <c r="B43" s="82" t="s">
        <v>205</v>
      </c>
      <c r="C43" s="85" t="s">
        <v>260</v>
      </c>
      <c r="D43" s="81" t="s">
        <v>339</v>
      </c>
      <c r="E43" s="81"/>
      <c r="F43" s="81"/>
      <c r="G43" s="82"/>
      <c r="H43" s="82"/>
      <c r="I43" s="81"/>
      <c r="J43" s="61"/>
      <c r="K43" s="61"/>
      <c r="T43" s="305"/>
      <c r="U43" s="192"/>
      <c r="V43" s="192"/>
      <c r="W43" s="192"/>
      <c r="X43" s="192"/>
      <c r="Y43" s="72"/>
    </row>
    <row r="44" spans="1:25" ht="69.75" customHeight="1">
      <c r="A44" s="81"/>
      <c r="B44" s="82"/>
      <c r="C44" s="85"/>
      <c r="D44" s="81"/>
      <c r="E44" s="81"/>
      <c r="F44" s="81"/>
      <c r="G44" s="82"/>
      <c r="H44" s="82"/>
      <c r="I44" s="81"/>
      <c r="J44" s="61"/>
      <c r="K44" s="61"/>
      <c r="T44" s="305"/>
      <c r="U44" s="192"/>
      <c r="V44" s="307"/>
      <c r="W44" s="307"/>
      <c r="X44" s="192"/>
      <c r="Y44" s="308"/>
    </row>
    <row r="45" spans="1:25" s="92" customFormat="1" ht="63" customHeight="1">
      <c r="A45" s="482"/>
      <c r="B45" s="87"/>
      <c r="C45" s="88"/>
      <c r="D45" s="482"/>
      <c r="E45" s="482"/>
      <c r="F45" s="482"/>
      <c r="G45" s="89" t="s">
        <v>208</v>
      </c>
      <c r="H45" s="90" t="s">
        <v>2</v>
      </c>
      <c r="I45" s="90" t="s">
        <v>3</v>
      </c>
      <c r="J45" s="91" t="s">
        <v>209</v>
      </c>
      <c r="K45" s="91" t="s">
        <v>210</v>
      </c>
      <c r="T45" s="305"/>
      <c r="U45" s="192"/>
      <c r="V45" s="192"/>
      <c r="W45" s="192"/>
      <c r="X45" s="192"/>
      <c r="Y45" s="72"/>
    </row>
    <row r="46" spans="1:25" ht="12" customHeight="1">
      <c r="A46" s="81"/>
      <c r="B46" s="82"/>
      <c r="C46" s="85"/>
      <c r="D46" s="81"/>
      <c r="E46" s="81"/>
      <c r="F46" s="81"/>
      <c r="G46" s="93" t="s">
        <v>43</v>
      </c>
      <c r="H46" s="93" t="s">
        <v>43</v>
      </c>
      <c r="I46" s="93" t="s">
        <v>43</v>
      </c>
      <c r="J46" s="93" t="s">
        <v>43</v>
      </c>
      <c r="K46" s="93" t="s">
        <v>43</v>
      </c>
      <c r="M46" s="347" t="s">
        <v>280</v>
      </c>
      <c r="N46" s="347" t="s">
        <v>281</v>
      </c>
      <c r="O46" s="347" t="s">
        <v>291</v>
      </c>
      <c r="P46" s="348" t="s">
        <v>292</v>
      </c>
      <c r="Q46" s="349" t="s">
        <v>249</v>
      </c>
      <c r="R46" s="349" t="s">
        <v>293</v>
      </c>
      <c r="S46" s="369" t="s">
        <v>290</v>
      </c>
      <c r="T46" s="305"/>
      <c r="U46" s="192"/>
      <c r="V46" s="192"/>
      <c r="W46" s="192"/>
      <c r="X46" s="192"/>
      <c r="Y46" s="72"/>
    </row>
    <row r="47" spans="1:25" ht="33" customHeight="1">
      <c r="A47" s="81"/>
      <c r="B47" s="588" t="s">
        <v>214</v>
      </c>
      <c r="C47" s="588"/>
      <c r="D47" s="588"/>
      <c r="E47" s="588"/>
      <c r="F47" s="588"/>
      <c r="G47" s="97">
        <f>G49+G50</f>
        <v>14.36</v>
      </c>
      <c r="H47" s="98">
        <f>H49+H50</f>
        <v>5033.18</v>
      </c>
      <c r="I47" s="98">
        <f>I49+I50</f>
        <v>4905.24</v>
      </c>
      <c r="J47" s="98">
        <f>J49+J50</f>
        <v>2565.66</v>
      </c>
      <c r="K47" s="98">
        <f>K49+K50</f>
        <v>2339.5799999999995</v>
      </c>
      <c r="M47" s="361">
        <v>3614.9700000000007</v>
      </c>
      <c r="N47" s="361">
        <v>3742.9200000000005</v>
      </c>
      <c r="O47" s="257">
        <v>4905.24</v>
      </c>
      <c r="P47" s="257">
        <v>0</v>
      </c>
      <c r="Q47" s="257">
        <v>0</v>
      </c>
      <c r="R47" s="257">
        <v>0</v>
      </c>
      <c r="S47" s="257"/>
      <c r="T47" s="305"/>
      <c r="U47" s="192"/>
      <c r="V47" s="192"/>
      <c r="W47" s="192"/>
      <c r="X47" s="192"/>
      <c r="Y47" s="72"/>
    </row>
    <row r="48" spans="1:25" ht="18" customHeight="1">
      <c r="A48" s="81"/>
      <c r="B48" s="589" t="s">
        <v>215</v>
      </c>
      <c r="C48" s="590"/>
      <c r="D48" s="590"/>
      <c r="E48" s="590"/>
      <c r="F48" s="591"/>
      <c r="G48" s="97"/>
      <c r="H48" s="99"/>
      <c r="I48" s="99"/>
      <c r="J48" s="64"/>
      <c r="K48" s="64"/>
      <c r="T48" s="305"/>
      <c r="U48" s="192"/>
      <c r="V48" s="192"/>
      <c r="W48" s="192"/>
      <c r="X48" s="192"/>
      <c r="Y48" s="72"/>
    </row>
    <row r="49" spans="1:25" ht="18" customHeight="1">
      <c r="A49" s="81"/>
      <c r="B49" s="592" t="s">
        <v>12</v>
      </c>
      <c r="C49" s="592"/>
      <c r="D49" s="592"/>
      <c r="E49" s="592"/>
      <c r="F49" s="592"/>
      <c r="G49" s="97">
        <f>G58</f>
        <v>7.32</v>
      </c>
      <c r="H49" s="99">
        <f>G49*C42</f>
        <v>2565.6600000000003</v>
      </c>
      <c r="I49" s="99">
        <f>H49</f>
        <v>2565.6600000000003</v>
      </c>
      <c r="J49" s="99">
        <f>H58</f>
        <v>2565.66</v>
      </c>
      <c r="K49" s="99">
        <f>I49-J49</f>
        <v>0</v>
      </c>
      <c r="T49" s="305"/>
      <c r="U49" s="192"/>
      <c r="V49" s="192"/>
      <c r="W49" s="192"/>
      <c r="X49" s="192"/>
      <c r="Y49" s="72"/>
    </row>
    <row r="50" spans="1:25" ht="18" customHeight="1">
      <c r="A50" s="81"/>
      <c r="B50" s="606" t="s">
        <v>46</v>
      </c>
      <c r="C50" s="606"/>
      <c r="D50" s="606"/>
      <c r="E50" s="592"/>
      <c r="F50" s="592"/>
      <c r="G50" s="97">
        <v>7.04</v>
      </c>
      <c r="H50" s="99">
        <f>G50*C42</f>
        <v>2467.52</v>
      </c>
      <c r="I50" s="99">
        <f>O47+P47-I49</f>
        <v>2339.5799999999995</v>
      </c>
      <c r="J50" s="99">
        <f>H63</f>
        <v>0</v>
      </c>
      <c r="K50" s="99">
        <f>I50-J50</f>
        <v>2339.5799999999995</v>
      </c>
      <c r="T50" s="305"/>
      <c r="U50" s="192"/>
      <c r="V50" s="192"/>
      <c r="W50" s="192"/>
      <c r="X50" s="192"/>
      <c r="Y50" s="72"/>
    </row>
    <row r="51" spans="1:25" ht="18.75">
      <c r="A51" s="81"/>
      <c r="B51" s="604"/>
      <c r="C51" s="604"/>
      <c r="D51" s="400"/>
      <c r="E51" s="61"/>
      <c r="F51" s="61"/>
      <c r="G51" s="61"/>
      <c r="H51" s="61"/>
      <c r="I51" s="61"/>
      <c r="J51" s="61"/>
      <c r="K51" s="164"/>
      <c r="T51" s="305"/>
      <c r="U51" s="192"/>
      <c r="V51" s="192"/>
      <c r="W51" s="192"/>
      <c r="X51" s="192"/>
      <c r="Y51" s="72"/>
    </row>
    <row r="52" spans="1:25" ht="18.75">
      <c r="A52" s="81"/>
      <c r="B52" s="61"/>
      <c r="C52" s="61"/>
      <c r="D52" s="61"/>
      <c r="E52" s="61"/>
      <c r="F52" s="61"/>
      <c r="G52" s="163" t="s">
        <v>243</v>
      </c>
      <c r="H52" s="163" t="s">
        <v>2</v>
      </c>
      <c r="I52" s="163" t="s">
        <v>3</v>
      </c>
      <c r="J52" s="163" t="s">
        <v>244</v>
      </c>
      <c r="K52" s="432" t="s">
        <v>333</v>
      </c>
      <c r="T52" s="305"/>
      <c r="U52" s="192"/>
      <c r="V52" s="192"/>
      <c r="W52" s="192"/>
      <c r="X52" s="192"/>
      <c r="Y52" s="72"/>
    </row>
    <row r="53" spans="1:25" ht="18" customHeight="1">
      <c r="A53" s="61"/>
      <c r="B53" s="605" t="s">
        <v>242</v>
      </c>
      <c r="C53" s="605"/>
      <c r="D53" s="605"/>
      <c r="E53" s="577"/>
      <c r="F53" s="593"/>
      <c r="G53" s="107">
        <f>'04 16 г'!J53</f>
        <v>0</v>
      </c>
      <c r="H53" s="107">
        <f>Q47</f>
        <v>0</v>
      </c>
      <c r="I53" s="107">
        <f>R47</f>
        <v>0</v>
      </c>
      <c r="J53" s="107">
        <f>H53+G53-I53</f>
        <v>0</v>
      </c>
      <c r="K53" s="107">
        <f>I53</f>
        <v>0</v>
      </c>
      <c r="T53" s="309"/>
      <c r="U53" s="310"/>
      <c r="V53" s="310"/>
      <c r="W53" s="310"/>
      <c r="X53" s="310"/>
      <c r="Y53" s="310"/>
    </row>
    <row r="54" spans="1:11" ht="18" customHeight="1">
      <c r="A54" s="61"/>
      <c r="B54" s="431" t="s">
        <v>334</v>
      </c>
      <c r="C54" s="431"/>
      <c r="D54" s="399"/>
      <c r="F54" s="81"/>
      <c r="G54" s="82"/>
      <c r="H54" s="82"/>
      <c r="I54" s="81"/>
      <c r="J54" s="61"/>
      <c r="K54" s="61"/>
    </row>
    <row r="55" spans="1:11" ht="18.75">
      <c r="A55" s="81"/>
      <c r="B55" s="104"/>
      <c r="C55" s="105"/>
      <c r="D55" s="106"/>
      <c r="E55" s="106"/>
      <c r="F55" s="106"/>
      <c r="G55" s="107" t="s">
        <v>208</v>
      </c>
      <c r="H55" s="107" t="s">
        <v>217</v>
      </c>
      <c r="I55" s="81"/>
      <c r="J55" s="61"/>
      <c r="K55" s="61"/>
    </row>
    <row r="56" spans="1:9" s="114" customFormat="1" ht="11.25" customHeight="1">
      <c r="A56" s="108"/>
      <c r="B56" s="109"/>
      <c r="C56" s="110"/>
      <c r="D56" s="111"/>
      <c r="E56" s="111"/>
      <c r="F56" s="111"/>
      <c r="G56" s="112" t="s">
        <v>43</v>
      </c>
      <c r="H56" s="112" t="s">
        <v>43</v>
      </c>
      <c r="I56" s="113"/>
    </row>
    <row r="57" spans="1:20" ht="47.25" customHeight="1">
      <c r="A57" s="115" t="s">
        <v>218</v>
      </c>
      <c r="B57" s="594" t="s">
        <v>241</v>
      </c>
      <c r="C57" s="595"/>
      <c r="D57" s="595"/>
      <c r="E57" s="595"/>
      <c r="F57" s="595"/>
      <c r="G57" s="116"/>
      <c r="H57" s="370">
        <f>H58+H63</f>
        <v>2565.66</v>
      </c>
      <c r="I57" s="81"/>
      <c r="J57" s="61"/>
      <c r="K57" s="61"/>
      <c r="T57" s="288"/>
    </row>
    <row r="58" spans="1:12" ht="18.75" customHeight="1">
      <c r="A58" s="118" t="s">
        <v>220</v>
      </c>
      <c r="B58" s="558" t="s">
        <v>221</v>
      </c>
      <c r="C58" s="559"/>
      <c r="D58" s="559"/>
      <c r="E58" s="559"/>
      <c r="F58" s="560"/>
      <c r="G58" s="362">
        <f>SUM(G59:G62)</f>
        <v>7.32</v>
      </c>
      <c r="H58" s="402">
        <f>SUM(H59:H62)</f>
        <v>2565.66</v>
      </c>
      <c r="I58" s="81"/>
      <c r="J58" s="61"/>
      <c r="K58" s="121"/>
      <c r="L58" s="172" t="s">
        <v>340</v>
      </c>
    </row>
    <row r="59" spans="1:12" ht="34.5" customHeight="1">
      <c r="A59" s="485" t="s">
        <v>222</v>
      </c>
      <c r="B59" s="580" t="s">
        <v>223</v>
      </c>
      <c r="C59" s="581"/>
      <c r="D59" s="581"/>
      <c r="E59" s="581"/>
      <c r="F59" s="582"/>
      <c r="G59" s="483">
        <v>1.53</v>
      </c>
      <c r="H59" s="484">
        <f>G59*C42</f>
        <v>536.265</v>
      </c>
      <c r="I59" s="81"/>
      <c r="J59" s="61"/>
      <c r="K59" s="121"/>
      <c r="L59" s="128"/>
    </row>
    <row r="60" spans="1:12" ht="34.5" customHeight="1">
      <c r="A60" s="388" t="s">
        <v>224</v>
      </c>
      <c r="B60" s="571" t="s">
        <v>225</v>
      </c>
      <c r="C60" s="572"/>
      <c r="D60" s="572"/>
      <c r="E60" s="572"/>
      <c r="F60" s="573"/>
      <c r="G60" s="389">
        <v>2.3</v>
      </c>
      <c r="H60" s="401">
        <f>G60*C42</f>
        <v>806.15</v>
      </c>
      <c r="I60" s="81"/>
      <c r="J60" s="61"/>
      <c r="K60" s="61"/>
      <c r="L60" s="128"/>
    </row>
    <row r="61" spans="1:12" ht="34.5" customHeight="1">
      <c r="A61" s="388" t="s">
        <v>226</v>
      </c>
      <c r="B61" s="571" t="s">
        <v>227</v>
      </c>
      <c r="C61" s="572"/>
      <c r="D61" s="572"/>
      <c r="E61" s="572"/>
      <c r="F61" s="573"/>
      <c r="G61" s="389">
        <v>1.49</v>
      </c>
      <c r="H61" s="401">
        <f>G61*C42</f>
        <v>522.245</v>
      </c>
      <c r="I61" s="81"/>
      <c r="J61" s="61"/>
      <c r="K61" s="61"/>
      <c r="L61" s="128"/>
    </row>
    <row r="62" spans="1:12" ht="18.75" customHeight="1">
      <c r="A62" s="485" t="s">
        <v>228</v>
      </c>
      <c r="B62" s="555" t="s">
        <v>229</v>
      </c>
      <c r="C62" s="556"/>
      <c r="D62" s="556"/>
      <c r="E62" s="556"/>
      <c r="F62" s="557"/>
      <c r="G62" s="107">
        <v>2</v>
      </c>
      <c r="H62" s="127">
        <f>G62*C42</f>
        <v>701</v>
      </c>
      <c r="I62" s="81"/>
      <c r="J62" s="61"/>
      <c r="K62" s="61"/>
      <c r="L62" s="128"/>
    </row>
    <row r="63" spans="1:12" ht="18.75" customHeight="1">
      <c r="A63" s="129" t="s">
        <v>230</v>
      </c>
      <c r="B63" s="558" t="s">
        <v>231</v>
      </c>
      <c r="C63" s="559"/>
      <c r="D63" s="559"/>
      <c r="E63" s="559"/>
      <c r="F63" s="560"/>
      <c r="G63" s="98"/>
      <c r="H63" s="98">
        <f>SUM(H64:H66)</f>
        <v>0</v>
      </c>
      <c r="I63" s="81"/>
      <c r="J63" s="61"/>
      <c r="K63" s="61"/>
      <c r="L63" s="463" t="s">
        <v>236</v>
      </c>
    </row>
    <row r="64" spans="1:12" ht="21.75" customHeight="1">
      <c r="A64" s="130"/>
      <c r="B64" s="561" t="s">
        <v>247</v>
      </c>
      <c r="C64" s="562"/>
      <c r="D64" s="562"/>
      <c r="E64" s="562"/>
      <c r="F64" s="563"/>
      <c r="G64" s="132"/>
      <c r="H64" s="133"/>
      <c r="I64" s="81"/>
      <c r="J64" s="61"/>
      <c r="K64" s="61"/>
      <c r="L64" s="128"/>
    </row>
    <row r="65" spans="1:11" ht="18.75" customHeight="1">
      <c r="A65" s="130"/>
      <c r="B65" s="564"/>
      <c r="C65" s="565"/>
      <c r="D65" s="565"/>
      <c r="E65" s="565"/>
      <c r="F65" s="566"/>
      <c r="G65" s="134"/>
      <c r="H65" s="135"/>
      <c r="I65" s="81"/>
      <c r="J65" s="61"/>
      <c r="K65" s="61"/>
    </row>
    <row r="66" spans="1:11" ht="18.75" customHeight="1">
      <c r="A66" s="130"/>
      <c r="B66" s="564"/>
      <c r="C66" s="565"/>
      <c r="D66" s="565"/>
      <c r="E66" s="565"/>
      <c r="F66" s="566"/>
      <c r="G66" s="127"/>
      <c r="H66" s="136"/>
      <c r="I66" s="81"/>
      <c r="J66" s="61"/>
      <c r="K66" s="61"/>
    </row>
    <row r="67" spans="1:11" ht="18.75">
      <c r="A67" s="130"/>
      <c r="B67" s="137"/>
      <c r="C67" s="138"/>
      <c r="D67" s="138"/>
      <c r="E67" s="138"/>
      <c r="F67" s="138"/>
      <c r="G67" s="103"/>
      <c r="H67" s="103"/>
      <c r="I67" s="81"/>
      <c r="J67" s="61"/>
      <c r="K67" s="61"/>
    </row>
    <row r="68" spans="1:11" ht="18.75">
      <c r="A68" s="130"/>
      <c r="B68" s="137"/>
      <c r="C68" s="138"/>
      <c r="D68" s="138"/>
      <c r="E68" s="138"/>
      <c r="F68" s="138"/>
      <c r="G68" s="139"/>
      <c r="H68" s="81"/>
      <c r="I68" s="81"/>
      <c r="J68" s="61"/>
      <c r="K68" s="61"/>
    </row>
    <row r="69" spans="1:11" ht="18.75">
      <c r="A69" s="130"/>
      <c r="K69" s="61"/>
    </row>
    <row r="70" spans="1:12" ht="18.75">
      <c r="A70" s="130"/>
      <c r="K70" s="61"/>
      <c r="L70" s="62">
        <v>4513</v>
      </c>
    </row>
    <row r="71" spans="1:15" s="72" customFormat="1" ht="18.75">
      <c r="A71" s="130"/>
      <c r="K71" s="69"/>
      <c r="L71" s="142" t="s">
        <v>236</v>
      </c>
      <c r="M71" s="142" t="s">
        <v>237</v>
      </c>
      <c r="N71" s="142"/>
      <c r="O71" s="142"/>
    </row>
    <row r="72" spans="1:15" s="72" customFormat="1" ht="18.75">
      <c r="A72" s="130"/>
      <c r="K72" s="69"/>
      <c r="L72" s="143">
        <f>G78</f>
        <v>-3730.836000000011</v>
      </c>
      <c r="M72" s="143">
        <f>I78</f>
        <v>0</v>
      </c>
      <c r="N72" s="143"/>
      <c r="O72" s="143"/>
    </row>
    <row r="73" spans="1:11" ht="18.75">
      <c r="A73" s="82"/>
      <c r="B73" s="546"/>
      <c r="C73" s="547"/>
      <c r="D73" s="547"/>
      <c r="E73" s="547"/>
      <c r="F73" s="547"/>
      <c r="G73" s="145"/>
      <c r="H73" s="130"/>
      <c r="I73" s="81"/>
      <c r="J73" s="61"/>
      <c r="K73" s="61"/>
    </row>
    <row r="74" spans="1:11" ht="18.75">
      <c r="A74" s="81"/>
      <c r="B74" s="81"/>
      <c r="C74" s="81"/>
      <c r="D74" s="81"/>
      <c r="E74" s="81"/>
      <c r="F74" s="81"/>
      <c r="G74" s="84"/>
      <c r="H74" s="103"/>
      <c r="I74" s="81"/>
      <c r="J74" s="61"/>
      <c r="K74" s="61"/>
    </row>
    <row r="75" spans="1:18" ht="18.75">
      <c r="A75" s="81"/>
      <c r="B75" s="140"/>
      <c r="C75" s="141"/>
      <c r="D75" s="141"/>
      <c r="E75" s="141"/>
      <c r="F75" s="141"/>
      <c r="G75" s="567" t="s">
        <v>46</v>
      </c>
      <c r="H75" s="552"/>
      <c r="I75" s="551" t="s">
        <v>216</v>
      </c>
      <c r="J75" s="552"/>
      <c r="K75" s="61"/>
      <c r="M75" s="596"/>
      <c r="N75" s="596"/>
      <c r="O75" s="596"/>
      <c r="P75" s="597"/>
      <c r="Q75" s="597"/>
      <c r="R75" s="597"/>
    </row>
    <row r="76" spans="1:18" ht="18.75">
      <c r="A76" s="81"/>
      <c r="B76" s="140"/>
      <c r="C76" s="141"/>
      <c r="D76" s="141"/>
      <c r="E76" s="141"/>
      <c r="F76" s="141"/>
      <c r="G76" s="553" t="s">
        <v>43</v>
      </c>
      <c r="H76" s="554"/>
      <c r="I76" s="553" t="s">
        <v>43</v>
      </c>
      <c r="J76" s="554"/>
      <c r="K76" s="61"/>
      <c r="L76" s="172" t="s">
        <v>283</v>
      </c>
      <c r="M76" s="188"/>
      <c r="N76" s="188"/>
      <c r="O76" s="188"/>
      <c r="P76" s="189"/>
      <c r="Q76" s="188"/>
      <c r="R76" s="190"/>
    </row>
    <row r="77" spans="1:18" ht="18.75">
      <c r="A77" s="81"/>
      <c r="B77" s="598" t="s">
        <v>284</v>
      </c>
      <c r="C77" s="599"/>
      <c r="D77" s="599"/>
      <c r="E77" s="599"/>
      <c r="F77" s="600"/>
      <c r="G77" s="543">
        <f>'04 16 г'!G78:H78</f>
        <v>-6070.416000000011</v>
      </c>
      <c r="H77" s="544"/>
      <c r="I77" s="543">
        <f>'04 16 г'!I78:J78</f>
        <v>0</v>
      </c>
      <c r="J77" s="544"/>
      <c r="K77" s="61"/>
      <c r="L77" s="128">
        <f>G85+H47-I47-I85</f>
        <v>-0.009999999998854037</v>
      </c>
      <c r="M77" s="191"/>
      <c r="N77" s="191"/>
      <c r="O77" s="191"/>
      <c r="P77" s="192"/>
      <c r="Q77" s="192"/>
      <c r="R77" s="192"/>
    </row>
    <row r="78" spans="1:18" ht="18.75">
      <c r="A78" s="81"/>
      <c r="B78" s="598" t="s">
        <v>285</v>
      </c>
      <c r="C78" s="599"/>
      <c r="D78" s="599"/>
      <c r="E78" s="599"/>
      <c r="F78" s="600"/>
      <c r="G78" s="543">
        <f>G77+K53+I47-H57</f>
        <v>-3730.836000000011</v>
      </c>
      <c r="H78" s="603"/>
      <c r="I78" s="545">
        <f>I77+I53+D54-K53</f>
        <v>0</v>
      </c>
      <c r="J78" s="603"/>
      <c r="K78" s="61"/>
      <c r="M78" s="191"/>
      <c r="N78" s="191"/>
      <c r="O78" s="191"/>
      <c r="P78" s="192"/>
      <c r="Q78" s="192"/>
      <c r="R78" s="192"/>
    </row>
    <row r="79" spans="1:18" ht="18.75">
      <c r="A79" s="81"/>
      <c r="B79" s="61"/>
      <c r="C79" s="61"/>
      <c r="D79" s="61"/>
      <c r="E79" s="61"/>
      <c r="F79" s="61"/>
      <c r="G79" s="81"/>
      <c r="H79" s="81"/>
      <c r="I79" s="81"/>
      <c r="J79" s="61"/>
      <c r="K79" s="61"/>
      <c r="M79" s="191"/>
      <c r="N79" s="191"/>
      <c r="O79" s="191"/>
      <c r="P79" s="192"/>
      <c r="Q79" s="192"/>
      <c r="R79" s="192"/>
    </row>
    <row r="80" spans="1:18" ht="18" customHeight="1">
      <c r="A80" s="61"/>
      <c r="B80" s="61"/>
      <c r="C80" s="61"/>
      <c r="D80" s="61"/>
      <c r="E80" s="61"/>
      <c r="F80" s="61"/>
      <c r="G80" s="553" t="s">
        <v>278</v>
      </c>
      <c r="H80" s="554"/>
      <c r="I80" s="553" t="s">
        <v>279</v>
      </c>
      <c r="J80" s="554"/>
      <c r="K80" s="61"/>
      <c r="L80" s="128"/>
      <c r="M80" s="191"/>
      <c r="N80" s="191"/>
      <c r="O80" s="191"/>
      <c r="P80" s="192"/>
      <c r="Q80" s="192"/>
      <c r="R80" s="192"/>
    </row>
    <row r="81" spans="1:18" ht="18.75" hidden="1">
      <c r="A81" s="81"/>
      <c r="B81" s="61"/>
      <c r="C81" s="61"/>
      <c r="D81" s="61"/>
      <c r="E81" s="61"/>
      <c r="F81" s="61"/>
      <c r="G81" s="81"/>
      <c r="H81" s="81"/>
      <c r="I81" s="81"/>
      <c r="J81" s="61"/>
      <c r="K81" s="61"/>
      <c r="M81" s="186" t="s">
        <v>183</v>
      </c>
      <c r="N81" s="186"/>
      <c r="O81" s="186"/>
      <c r="P81" s="187">
        <v>407.15</v>
      </c>
      <c r="Q81" s="187">
        <v>391.95</v>
      </c>
      <c r="R81" s="187">
        <v>535.55</v>
      </c>
    </row>
    <row r="82" spans="1:18" ht="18.75" hidden="1">
      <c r="A82" s="81"/>
      <c r="B82" s="61"/>
      <c r="C82" s="61"/>
      <c r="D82" s="61"/>
      <c r="E82" s="61"/>
      <c r="F82" s="61"/>
      <c r="G82" s="81"/>
      <c r="H82" s="81"/>
      <c r="I82" s="81"/>
      <c r="J82" s="61"/>
      <c r="K82" s="61"/>
      <c r="M82" s="151" t="s">
        <v>186</v>
      </c>
      <c r="N82" s="151"/>
      <c r="O82" s="151"/>
      <c r="P82" s="152">
        <v>535.55</v>
      </c>
      <c r="Q82" s="152">
        <v>391.95</v>
      </c>
      <c r="R82" s="152">
        <v>663.91</v>
      </c>
    </row>
    <row r="83" spans="1:18" ht="18.75" hidden="1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M83" s="153" t="s">
        <v>189</v>
      </c>
      <c r="N83" s="153"/>
      <c r="O83" s="153"/>
      <c r="P83" s="152">
        <f>R82</f>
        <v>663.91</v>
      </c>
      <c r="Q83" s="154">
        <v>391.95</v>
      </c>
      <c r="R83" s="152" t="e">
        <f>P83+Q83-#REF!</f>
        <v>#REF!</v>
      </c>
    </row>
    <row r="84" spans="1:11" ht="18.75" hidden="1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</row>
    <row r="85" spans="1:11" ht="18.75">
      <c r="A85" s="61"/>
      <c r="B85" s="540" t="s">
        <v>282</v>
      </c>
      <c r="C85" s="541"/>
      <c r="D85" s="541"/>
      <c r="E85" s="541"/>
      <c r="F85" s="542"/>
      <c r="G85" s="543">
        <f>M47</f>
        <v>3614.9700000000007</v>
      </c>
      <c r="H85" s="544"/>
      <c r="I85" s="545">
        <f>N47</f>
        <v>3742.9200000000005</v>
      </c>
      <c r="J85" s="544"/>
      <c r="K85" s="61"/>
    </row>
    <row r="86" spans="1:11" ht="18.75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</row>
    <row r="87" spans="1:11" ht="18.75">
      <c r="A87" s="371" t="s">
        <v>295</v>
      </c>
      <c r="B87" s="61"/>
      <c r="C87" s="61"/>
      <c r="D87" s="61"/>
      <c r="E87" s="61"/>
      <c r="F87" s="61"/>
      <c r="G87" s="61"/>
      <c r="H87" s="61" t="s">
        <v>54</v>
      </c>
      <c r="I87" s="61"/>
      <c r="J87" s="61"/>
      <c r="K87" s="61"/>
    </row>
    <row r="88" spans="1:8" s="61" customFormat="1" ht="18.75">
      <c r="A88" s="371" t="s">
        <v>294</v>
      </c>
      <c r="H88" s="61" t="s">
        <v>55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35">
    <mergeCell ref="C14:D15"/>
    <mergeCell ref="A35:K36"/>
    <mergeCell ref="B47:F47"/>
    <mergeCell ref="B48:F48"/>
    <mergeCell ref="B49:F49"/>
    <mergeCell ref="B50:F50"/>
    <mergeCell ref="B51:C51"/>
    <mergeCell ref="B53:F53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I78:J78"/>
    <mergeCell ref="B73:F73"/>
    <mergeCell ref="G75:H75"/>
    <mergeCell ref="I75:J75"/>
    <mergeCell ref="M75:R75"/>
    <mergeCell ref="G76:H76"/>
    <mergeCell ref="I76:J76"/>
    <mergeCell ref="G80:H80"/>
    <mergeCell ref="I80:J80"/>
    <mergeCell ref="B85:F85"/>
    <mergeCell ref="G85:H85"/>
    <mergeCell ref="I85:J85"/>
    <mergeCell ref="B77:F77"/>
    <mergeCell ref="G77:H77"/>
    <mergeCell ref="I77:J77"/>
    <mergeCell ref="B78:F78"/>
    <mergeCell ref="G78:H78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71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Y88"/>
  <sheetViews>
    <sheetView view="pageBreakPreview" zoomScale="80" zoomScaleSheetLayoutView="80" zoomScalePageLayoutView="0" workbookViewId="0" topLeftCell="A35">
      <selection activeCell="I63" sqref="I63"/>
    </sheetView>
  </sheetViews>
  <sheetFormatPr defaultColWidth="9.140625" defaultRowHeight="15" outlineLevelCol="1"/>
  <cols>
    <col min="1" max="1" width="9.00390625" style="155" customWidth="1"/>
    <col min="2" max="2" width="12.140625" style="62" customWidth="1"/>
    <col min="3" max="3" width="11.140625" style="62" customWidth="1"/>
    <col min="4" max="4" width="12.8515625" style="62" customWidth="1"/>
    <col min="5" max="5" width="10.28125" style="62" customWidth="1"/>
    <col min="6" max="6" width="6.28125" style="62" customWidth="1"/>
    <col min="7" max="8" width="13.28125" style="62" customWidth="1"/>
    <col min="9" max="9" width="12.57421875" style="62" customWidth="1"/>
    <col min="10" max="10" width="14.00390625" style="62" customWidth="1"/>
    <col min="11" max="11" width="18.421875" style="62" customWidth="1"/>
    <col min="12" max="12" width="13.421875" style="62" hidden="1" customWidth="1" outlineLevel="1"/>
    <col min="13" max="15" width="9.7109375" style="62" hidden="1" customWidth="1" outlineLevel="1"/>
    <col min="16" max="16" width="10.00390625" style="62" hidden="1" customWidth="1" outlineLevel="1"/>
    <col min="17" max="17" width="10.57421875" style="62" hidden="1" customWidth="1" outlineLevel="1"/>
    <col min="18" max="18" width="10.00390625" style="62" hidden="1" customWidth="1" outlineLevel="1"/>
    <col min="19" max="19" width="12.140625" style="62" hidden="1" customWidth="1" outlineLevel="1"/>
    <col min="20" max="20" width="9.140625" style="62" customWidth="1" collapsed="1"/>
    <col min="21" max="21" width="11.00390625" style="62" bestFit="1" customWidth="1"/>
    <col min="22" max="22" width="11.28125" style="62" bestFit="1" customWidth="1"/>
    <col min="23" max="23" width="10.00390625" style="62" bestFit="1" customWidth="1"/>
    <col min="24" max="24" width="11.00390625" style="62" bestFit="1" customWidth="1"/>
    <col min="25" max="25" width="9.140625" style="62" customWidth="1"/>
    <col min="28" max="28" width="12.8515625" style="0" customWidth="1"/>
    <col min="29" max="29" width="10.7109375" style="0" customWidth="1"/>
    <col min="32" max="16384" width="9.140625" style="62" customWidth="1"/>
  </cols>
  <sheetData>
    <row r="1" spans="1:11" ht="12.75" customHeight="1" hidden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8.75" hidden="1">
      <c r="A2" s="61"/>
      <c r="B2" s="63" t="s">
        <v>56</v>
      </c>
      <c r="C2" s="63"/>
      <c r="D2" s="63" t="s">
        <v>187</v>
      </c>
      <c r="E2" s="63"/>
      <c r="F2" s="63" t="s">
        <v>0</v>
      </c>
      <c r="G2" s="63"/>
      <c r="H2" s="63"/>
      <c r="I2" s="61"/>
      <c r="J2" s="61"/>
      <c r="K2" s="61"/>
    </row>
    <row r="3" spans="1:11" ht="18.75" hidden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.5" customHeight="1" hidden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18.75" hidden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8.75" hidden="1">
      <c r="A6" s="61"/>
      <c r="B6" s="64"/>
      <c r="C6" s="65" t="s">
        <v>1</v>
      </c>
      <c r="D6" s="65" t="s">
        <v>2</v>
      </c>
      <c r="E6" s="65"/>
      <c r="F6" s="65" t="s">
        <v>3</v>
      </c>
      <c r="G6" s="65" t="s">
        <v>4</v>
      </c>
      <c r="H6" s="65" t="s">
        <v>5</v>
      </c>
      <c r="I6" s="65" t="s">
        <v>6</v>
      </c>
      <c r="J6" s="65"/>
      <c r="K6" s="66"/>
    </row>
    <row r="7" spans="1:11" ht="18.75" hidden="1">
      <c r="A7" s="61"/>
      <c r="B7" s="64"/>
      <c r="C7" s="65" t="s">
        <v>7</v>
      </c>
      <c r="D7" s="65"/>
      <c r="E7" s="65"/>
      <c r="F7" s="65"/>
      <c r="G7" s="65" t="s">
        <v>8</v>
      </c>
      <c r="H7" s="65" t="s">
        <v>9</v>
      </c>
      <c r="I7" s="65" t="s">
        <v>10</v>
      </c>
      <c r="J7" s="65"/>
      <c r="K7" s="66"/>
    </row>
    <row r="8" spans="1:11" ht="18.75" hidden="1">
      <c r="A8" s="61"/>
      <c r="B8" s="64" t="s">
        <v>96</v>
      </c>
      <c r="C8" s="67">
        <v>48.28</v>
      </c>
      <c r="D8" s="67">
        <v>0</v>
      </c>
      <c r="E8" s="67"/>
      <c r="F8" s="68"/>
      <c r="G8" s="64"/>
      <c r="H8" s="67">
        <v>0</v>
      </c>
      <c r="I8" s="68">
        <v>48.28</v>
      </c>
      <c r="J8" s="64"/>
      <c r="K8" s="69"/>
    </row>
    <row r="9" spans="1:11" ht="18.75" hidden="1">
      <c r="A9" s="61"/>
      <c r="B9" s="64" t="s">
        <v>12</v>
      </c>
      <c r="C9" s="67">
        <v>4790.06</v>
      </c>
      <c r="D9" s="67">
        <v>3707.55</v>
      </c>
      <c r="E9" s="67"/>
      <c r="F9" s="68">
        <v>2795.32</v>
      </c>
      <c r="G9" s="64"/>
      <c r="H9" s="67">
        <v>2795.32</v>
      </c>
      <c r="I9" s="68">
        <v>5702.29</v>
      </c>
      <c r="J9" s="64"/>
      <c r="K9" s="69"/>
    </row>
    <row r="10" spans="1:11" ht="18.75" hidden="1">
      <c r="A10" s="61"/>
      <c r="B10" s="64" t="s">
        <v>13</v>
      </c>
      <c r="C10" s="64"/>
      <c r="D10" s="67">
        <f>SUM(D8:D9)</f>
        <v>3707.55</v>
      </c>
      <c r="E10" s="67"/>
      <c r="F10" s="64"/>
      <c r="G10" s="64"/>
      <c r="H10" s="67">
        <f>SUM(H8:H9)</f>
        <v>2795.32</v>
      </c>
      <c r="I10" s="64"/>
      <c r="J10" s="64"/>
      <c r="K10" s="69"/>
    </row>
    <row r="11" spans="1:11" ht="18.75" hidden="1">
      <c r="A11" s="61"/>
      <c r="B11" s="61" t="s">
        <v>14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ht="7.5" customHeight="1" hidden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8.25" customHeight="1" hidden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</row>
    <row r="14" spans="1:18" ht="18.75" hidden="1">
      <c r="A14" s="61"/>
      <c r="B14" s="70" t="s">
        <v>162</v>
      </c>
      <c r="C14" s="583" t="s">
        <v>180</v>
      </c>
      <c r="D14" s="584"/>
      <c r="E14" s="492"/>
      <c r="F14" s="65"/>
      <c r="G14" s="65"/>
      <c r="H14" s="65"/>
      <c r="I14" s="65" t="s">
        <v>16</v>
      </c>
      <c r="J14" s="69"/>
      <c r="K14" s="69"/>
      <c r="L14" s="72"/>
      <c r="M14" s="72"/>
      <c r="N14" s="72"/>
      <c r="O14" s="72"/>
      <c r="P14" s="72"/>
      <c r="Q14" s="72"/>
      <c r="R14" s="72"/>
    </row>
    <row r="15" spans="1:18" ht="14.25" customHeight="1" hidden="1">
      <c r="A15" s="61"/>
      <c r="B15" s="73"/>
      <c r="C15" s="585"/>
      <c r="D15" s="586"/>
      <c r="E15" s="493"/>
      <c r="F15" s="65"/>
      <c r="G15" s="65"/>
      <c r="H15" s="65" t="s">
        <v>181</v>
      </c>
      <c r="I15" s="65"/>
      <c r="J15" s="69"/>
      <c r="K15" s="69"/>
      <c r="L15" s="72"/>
      <c r="M15" s="72"/>
      <c r="N15" s="72"/>
      <c r="O15" s="72"/>
      <c r="P15" s="72"/>
      <c r="Q15" s="72"/>
      <c r="R15" s="72"/>
    </row>
    <row r="16" spans="1:18" ht="3.75" customHeight="1" hidden="1">
      <c r="A16" s="61"/>
      <c r="B16" s="75"/>
      <c r="C16" s="64"/>
      <c r="D16" s="64"/>
      <c r="E16" s="64"/>
      <c r="F16" s="64"/>
      <c r="G16" s="64"/>
      <c r="H16" s="64"/>
      <c r="I16" s="64"/>
      <c r="J16" s="69"/>
      <c r="K16" s="69"/>
      <c r="L16" s="72"/>
      <c r="M16" s="72"/>
      <c r="N16" s="72"/>
      <c r="O16" s="72"/>
      <c r="P16" s="72"/>
      <c r="Q16" s="72"/>
      <c r="R16" s="72"/>
    </row>
    <row r="17" spans="1:18" ht="13.5" customHeight="1" hidden="1">
      <c r="A17" s="61"/>
      <c r="B17" s="64"/>
      <c r="C17" s="64"/>
      <c r="D17" s="64"/>
      <c r="E17" s="64"/>
      <c r="F17" s="64"/>
      <c r="G17" s="64"/>
      <c r="H17" s="64"/>
      <c r="I17" s="64"/>
      <c r="J17" s="69"/>
      <c r="K17" s="69"/>
      <c r="L17" s="72"/>
      <c r="M17" s="72"/>
      <c r="N17" s="72"/>
      <c r="O17" s="72"/>
      <c r="P17" s="72"/>
      <c r="Q17" s="72"/>
      <c r="R17" s="72"/>
    </row>
    <row r="18" spans="1:18" ht="0.75" customHeight="1" hidden="1">
      <c r="A18" s="61"/>
      <c r="B18" s="64"/>
      <c r="C18" s="64"/>
      <c r="D18" s="64"/>
      <c r="E18" s="64"/>
      <c r="F18" s="64"/>
      <c r="G18" s="64"/>
      <c r="H18" s="64"/>
      <c r="I18" s="64"/>
      <c r="J18" s="69"/>
      <c r="K18" s="69"/>
      <c r="L18" s="72"/>
      <c r="M18" s="72"/>
      <c r="N18" s="72"/>
      <c r="O18" s="72"/>
      <c r="P18" s="72"/>
      <c r="Q18" s="72"/>
      <c r="R18" s="72"/>
    </row>
    <row r="19" spans="1:18" ht="14.25" customHeight="1" hidden="1" thickBot="1">
      <c r="A19" s="61"/>
      <c r="B19" s="64"/>
      <c r="C19" s="64"/>
      <c r="D19" s="64"/>
      <c r="E19" s="64"/>
      <c r="F19" s="64"/>
      <c r="G19" s="64"/>
      <c r="H19" s="64"/>
      <c r="I19" s="64"/>
      <c r="J19" s="69"/>
      <c r="K19" s="69"/>
      <c r="L19" s="72"/>
      <c r="M19" s="72"/>
      <c r="N19" s="72"/>
      <c r="O19" s="72"/>
      <c r="P19" s="72"/>
      <c r="Q19" s="72"/>
      <c r="R19" s="72"/>
    </row>
    <row r="20" spans="1:18" ht="0.75" customHeight="1" hidden="1">
      <c r="A20" s="61"/>
      <c r="B20" s="64"/>
      <c r="C20" s="64"/>
      <c r="D20" s="64"/>
      <c r="E20" s="64"/>
      <c r="F20" s="64"/>
      <c r="G20" s="64"/>
      <c r="H20" s="64"/>
      <c r="I20" s="64"/>
      <c r="J20" s="69"/>
      <c r="K20" s="69"/>
      <c r="L20" s="72"/>
      <c r="M20" s="72"/>
      <c r="N20" s="72"/>
      <c r="O20" s="72"/>
      <c r="P20" s="72"/>
      <c r="Q20" s="72"/>
      <c r="R20" s="72"/>
    </row>
    <row r="21" spans="1:18" ht="19.5" hidden="1" thickBot="1">
      <c r="A21" s="61"/>
      <c r="B21" s="64"/>
      <c r="C21" s="64"/>
      <c r="D21" s="64"/>
      <c r="E21" s="64"/>
      <c r="F21" s="64"/>
      <c r="G21" s="76" t="s">
        <v>130</v>
      </c>
      <c r="H21" s="77" t="s">
        <v>131</v>
      </c>
      <c r="I21" s="64"/>
      <c r="J21" s="69"/>
      <c r="K21" s="69"/>
      <c r="L21" s="72"/>
      <c r="M21" s="72"/>
      <c r="N21" s="72"/>
      <c r="O21" s="72"/>
      <c r="P21" s="72"/>
      <c r="Q21" s="72"/>
      <c r="R21" s="72"/>
    </row>
    <row r="22" spans="1:18" ht="18.75" hidden="1">
      <c r="A22" s="61"/>
      <c r="B22" s="78" t="s">
        <v>121</v>
      </c>
      <c r="C22" s="78"/>
      <c r="D22" s="78"/>
      <c r="E22" s="78"/>
      <c r="F22" s="67"/>
      <c r="G22" s="64">
        <v>347.8</v>
      </c>
      <c r="H22" s="64">
        <v>7.55</v>
      </c>
      <c r="I22" s="68">
        <f>G22*H22</f>
        <v>2625.89</v>
      </c>
      <c r="J22" s="69"/>
      <c r="K22" s="69"/>
      <c r="L22" s="72"/>
      <c r="M22" s="72"/>
      <c r="N22" s="72"/>
      <c r="O22" s="72"/>
      <c r="P22" s="72"/>
      <c r="Q22" s="72"/>
      <c r="R22" s="72"/>
    </row>
    <row r="23" spans="1:18" ht="18.75" hidden="1">
      <c r="A23" s="61"/>
      <c r="B23" s="78" t="s">
        <v>122</v>
      </c>
      <c r="C23" s="78"/>
      <c r="D23" s="78"/>
      <c r="E23" s="78"/>
      <c r="F23" s="64"/>
      <c r="G23" s="64"/>
      <c r="H23" s="64"/>
      <c r="I23" s="64"/>
      <c r="J23" s="69"/>
      <c r="K23" s="69"/>
      <c r="L23" s="72"/>
      <c r="M23" s="72"/>
      <c r="N23" s="72"/>
      <c r="O23" s="72"/>
      <c r="P23" s="72"/>
      <c r="Q23" s="72"/>
      <c r="R23" s="72"/>
    </row>
    <row r="24" spans="1:18" ht="2.25" customHeight="1" hidden="1">
      <c r="A24" s="61"/>
      <c r="B24" s="78" t="s">
        <v>123</v>
      </c>
      <c r="C24" s="78" t="s">
        <v>124</v>
      </c>
      <c r="D24" s="78"/>
      <c r="E24" s="78"/>
      <c r="F24" s="64"/>
      <c r="G24" s="64"/>
      <c r="H24" s="64"/>
      <c r="I24" s="64"/>
      <c r="J24" s="69"/>
      <c r="K24" s="69"/>
      <c r="L24" s="72"/>
      <c r="M24" s="72"/>
      <c r="N24" s="72"/>
      <c r="O24" s="72"/>
      <c r="P24" s="72"/>
      <c r="Q24" s="72"/>
      <c r="R24" s="72"/>
    </row>
    <row r="25" spans="1:18" ht="14.25" customHeight="1" hidden="1">
      <c r="A25" s="61"/>
      <c r="B25" s="78" t="s">
        <v>125</v>
      </c>
      <c r="C25" s="78"/>
      <c r="D25" s="78"/>
      <c r="E25" s="78"/>
      <c r="F25" s="64"/>
      <c r="G25" s="64"/>
      <c r="H25" s="64"/>
      <c r="I25" s="64"/>
      <c r="J25" s="69"/>
      <c r="K25" s="69"/>
      <c r="L25" s="72"/>
      <c r="M25" s="72"/>
      <c r="N25" s="72"/>
      <c r="O25" s="72"/>
      <c r="P25" s="72"/>
      <c r="Q25" s="72"/>
      <c r="R25" s="72"/>
    </row>
    <row r="26" spans="1:18" ht="18.75" hidden="1">
      <c r="A26" s="61"/>
      <c r="B26" s="64"/>
      <c r="C26" s="64"/>
      <c r="D26" s="64"/>
      <c r="E26" s="64"/>
      <c r="F26" s="64"/>
      <c r="G26" s="64"/>
      <c r="H26" s="64"/>
      <c r="I26" s="64"/>
      <c r="J26" s="69"/>
      <c r="K26" s="69"/>
      <c r="L26" s="72"/>
      <c r="M26" s="72"/>
      <c r="N26" s="72"/>
      <c r="O26" s="72"/>
      <c r="P26" s="72"/>
      <c r="Q26" s="72"/>
      <c r="R26" s="72"/>
    </row>
    <row r="27" spans="1:18" ht="0.75" customHeight="1" hidden="1">
      <c r="A27" s="61"/>
      <c r="B27" s="64"/>
      <c r="C27" s="64"/>
      <c r="D27" s="64"/>
      <c r="E27" s="64"/>
      <c r="F27" s="64"/>
      <c r="G27" s="64"/>
      <c r="H27" s="64"/>
      <c r="I27" s="64"/>
      <c r="J27" s="69"/>
      <c r="K27" s="69"/>
      <c r="L27" s="72"/>
      <c r="M27" s="72"/>
      <c r="N27" s="72"/>
      <c r="O27" s="72"/>
      <c r="P27" s="72"/>
      <c r="Q27" s="72"/>
      <c r="R27" s="72"/>
    </row>
    <row r="28" spans="1:18" ht="3.75" customHeight="1" hidden="1">
      <c r="A28" s="61"/>
      <c r="B28" s="64"/>
      <c r="C28" s="64"/>
      <c r="D28" s="64"/>
      <c r="E28" s="64"/>
      <c r="F28" s="64"/>
      <c r="G28" s="64"/>
      <c r="H28" s="64"/>
      <c r="I28" s="64"/>
      <c r="J28" s="69"/>
      <c r="K28" s="69"/>
      <c r="L28" s="72"/>
      <c r="M28" s="72"/>
      <c r="N28" s="72"/>
      <c r="O28" s="72"/>
      <c r="P28" s="72"/>
      <c r="Q28" s="72"/>
      <c r="R28" s="72"/>
    </row>
    <row r="29" spans="1:18" ht="18.75" hidden="1">
      <c r="A29" s="61"/>
      <c r="B29" s="64"/>
      <c r="C29" s="64"/>
      <c r="D29" s="64"/>
      <c r="E29" s="64"/>
      <c r="F29" s="64"/>
      <c r="G29" s="64"/>
      <c r="H29" s="64"/>
      <c r="I29" s="64"/>
      <c r="J29" s="69"/>
      <c r="K29" s="69"/>
      <c r="L29" s="72"/>
      <c r="M29" s="72"/>
      <c r="N29" s="72"/>
      <c r="O29" s="72"/>
      <c r="P29" s="72"/>
      <c r="Q29" s="72"/>
      <c r="R29" s="72"/>
    </row>
    <row r="30" spans="1:18" ht="0.75" customHeight="1" hidden="1">
      <c r="A30" s="61"/>
      <c r="B30" s="64"/>
      <c r="C30" s="64"/>
      <c r="D30" s="64"/>
      <c r="E30" s="64"/>
      <c r="F30" s="64"/>
      <c r="G30" s="64"/>
      <c r="H30" s="64"/>
      <c r="I30" s="64"/>
      <c r="J30" s="69"/>
      <c r="K30" s="69"/>
      <c r="L30" s="72"/>
      <c r="M30" s="72"/>
      <c r="N30" s="72"/>
      <c r="O30" s="72"/>
      <c r="P30" s="72"/>
      <c r="Q30" s="72"/>
      <c r="R30" s="72"/>
    </row>
    <row r="31" spans="1:18" ht="18.75" hidden="1">
      <c r="A31" s="61"/>
      <c r="B31" s="64"/>
      <c r="C31" s="64"/>
      <c r="D31" s="64"/>
      <c r="E31" s="64"/>
      <c r="F31" s="64"/>
      <c r="G31" s="64"/>
      <c r="H31" s="64"/>
      <c r="I31" s="64"/>
      <c r="J31" s="69"/>
      <c r="K31" s="69"/>
      <c r="L31" s="72"/>
      <c r="M31" s="72"/>
      <c r="N31" s="72"/>
      <c r="O31" s="72"/>
      <c r="P31" s="72"/>
      <c r="Q31" s="72"/>
      <c r="R31" s="72"/>
    </row>
    <row r="32" spans="1:18" ht="18.75" hidden="1">
      <c r="A32" s="61"/>
      <c r="B32" s="64"/>
      <c r="C32" s="64"/>
      <c r="D32" s="64"/>
      <c r="E32" s="64"/>
      <c r="F32" s="64"/>
      <c r="G32" s="64"/>
      <c r="H32" s="64"/>
      <c r="I32" s="64"/>
      <c r="J32" s="69"/>
      <c r="K32" s="69"/>
      <c r="L32" s="72"/>
      <c r="M32" s="72"/>
      <c r="N32" s="72"/>
      <c r="O32" s="72"/>
      <c r="P32" s="72"/>
      <c r="Q32" s="72"/>
      <c r="R32" s="72"/>
    </row>
    <row r="33" spans="1:18" ht="18.75" hidden="1">
      <c r="A33" s="61"/>
      <c r="B33" s="64"/>
      <c r="C33" s="64"/>
      <c r="D33" s="64"/>
      <c r="E33" s="64"/>
      <c r="F33" s="64"/>
      <c r="G33" s="65"/>
      <c r="H33" s="65"/>
      <c r="I33" s="79"/>
      <c r="J33" s="69"/>
      <c r="K33" s="69"/>
      <c r="L33" s="72"/>
      <c r="M33" s="72"/>
      <c r="N33" s="72"/>
      <c r="O33" s="72"/>
      <c r="P33" s="72"/>
      <c r="Q33" s="72"/>
      <c r="R33" s="72"/>
    </row>
    <row r="34" spans="1:18" ht="18.75" hidden="1">
      <c r="A34" s="61"/>
      <c r="B34" s="64"/>
      <c r="C34" s="64"/>
      <c r="D34" s="64"/>
      <c r="E34" s="64"/>
      <c r="F34" s="64"/>
      <c r="G34" s="64"/>
      <c r="H34" s="64" t="s">
        <v>24</v>
      </c>
      <c r="I34" s="80">
        <f>SUM(I17:I33)</f>
        <v>2625.89</v>
      </c>
      <c r="J34" s="69"/>
      <c r="K34" s="69"/>
      <c r="L34" s="72"/>
      <c r="M34" s="72"/>
      <c r="N34" s="72"/>
      <c r="O34" s="72"/>
      <c r="P34" s="72"/>
      <c r="Q34" s="72"/>
      <c r="R34" s="72"/>
    </row>
    <row r="35" spans="1:11" ht="15">
      <c r="A35" s="587" t="s">
        <v>199</v>
      </c>
      <c r="B35" s="587"/>
      <c r="C35" s="587"/>
      <c r="D35" s="587"/>
      <c r="E35" s="587"/>
      <c r="F35" s="587"/>
      <c r="G35" s="587"/>
      <c r="H35" s="587"/>
      <c r="I35" s="587"/>
      <c r="J35" s="587"/>
      <c r="K35" s="587"/>
    </row>
    <row r="36" spans="1:11" ht="15">
      <c r="A36" s="587"/>
      <c r="B36" s="587"/>
      <c r="C36" s="587"/>
      <c r="D36" s="587"/>
      <c r="E36" s="587"/>
      <c r="F36" s="587"/>
      <c r="G36" s="587"/>
      <c r="H36" s="587"/>
      <c r="I36" s="587"/>
      <c r="J36" s="587"/>
      <c r="K36" s="587"/>
    </row>
    <row r="37" spans="1:11" ht="18.75" hidden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</row>
    <row r="38" spans="1:11" ht="18.75" hidden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</row>
    <row r="39" spans="1:11" ht="18.75">
      <c r="A39" s="81"/>
      <c r="B39" s="82"/>
      <c r="C39" s="82"/>
      <c r="D39" s="82"/>
      <c r="E39" s="82"/>
      <c r="F39" s="82"/>
      <c r="G39" s="82"/>
      <c r="H39" s="81"/>
      <c r="I39" s="81"/>
      <c r="J39" s="61"/>
      <c r="K39" s="61"/>
    </row>
    <row r="40" spans="1:25" ht="18.75">
      <c r="A40" s="81"/>
      <c r="B40" s="83" t="s">
        <v>200</v>
      </c>
      <c r="C40" s="82"/>
      <c r="D40" s="82"/>
      <c r="E40" s="82"/>
      <c r="F40" s="82"/>
      <c r="G40" s="81"/>
      <c r="H40" s="82"/>
      <c r="I40" s="81"/>
      <c r="J40" s="61"/>
      <c r="K40" s="61"/>
      <c r="T40" s="303"/>
      <c r="U40" s="304"/>
      <c r="V40" s="304"/>
      <c r="W40" s="304"/>
      <c r="X40" s="304"/>
      <c r="Y40" s="304"/>
    </row>
    <row r="41" spans="1:25" ht="18.75">
      <c r="A41" s="81"/>
      <c r="B41" s="82" t="s">
        <v>201</v>
      </c>
      <c r="C41" s="81" t="s">
        <v>202</v>
      </c>
      <c r="D41" s="81"/>
      <c r="E41" s="81"/>
      <c r="F41" s="82"/>
      <c r="G41" s="81"/>
      <c r="H41" s="82"/>
      <c r="I41" s="81"/>
      <c r="J41" s="61"/>
      <c r="K41" s="61"/>
      <c r="T41" s="305"/>
      <c r="U41" s="306"/>
      <c r="V41" s="306"/>
      <c r="W41" s="306"/>
      <c r="X41" s="306"/>
      <c r="Y41" s="306"/>
    </row>
    <row r="42" spans="1:25" ht="18.75" customHeight="1">
      <c r="A42" s="81"/>
      <c r="B42" s="82" t="s">
        <v>203</v>
      </c>
      <c r="C42" s="84">
        <v>350.5</v>
      </c>
      <c r="D42" s="81" t="s">
        <v>204</v>
      </c>
      <c r="E42" s="81"/>
      <c r="F42" s="82"/>
      <c r="G42" s="81"/>
      <c r="H42" s="82"/>
      <c r="I42" s="81"/>
      <c r="J42" s="61"/>
      <c r="K42" s="61"/>
      <c r="T42" s="305"/>
      <c r="U42" s="192"/>
      <c r="V42" s="192"/>
      <c r="W42" s="192"/>
      <c r="X42" s="192"/>
      <c r="Y42" s="192"/>
    </row>
    <row r="43" spans="1:25" ht="18" customHeight="1">
      <c r="A43" s="81"/>
      <c r="B43" s="82" t="s">
        <v>205</v>
      </c>
      <c r="C43" s="85" t="s">
        <v>274</v>
      </c>
      <c r="D43" s="81" t="s">
        <v>339</v>
      </c>
      <c r="E43" s="81"/>
      <c r="F43" s="81"/>
      <c r="G43" s="82"/>
      <c r="H43" s="82"/>
      <c r="I43" s="81"/>
      <c r="J43" s="61"/>
      <c r="K43" s="61"/>
      <c r="T43" s="305"/>
      <c r="U43" s="192"/>
      <c r="V43" s="192"/>
      <c r="W43" s="192"/>
      <c r="X43" s="192"/>
      <c r="Y43" s="72"/>
    </row>
    <row r="44" spans="1:25" ht="69.75" customHeight="1">
      <c r="A44" s="81"/>
      <c r="B44" s="82"/>
      <c r="C44" s="85"/>
      <c r="D44" s="81"/>
      <c r="E44" s="81"/>
      <c r="F44" s="81"/>
      <c r="G44" s="82"/>
      <c r="H44" s="82"/>
      <c r="I44" s="81"/>
      <c r="J44" s="61"/>
      <c r="K44" s="61"/>
      <c r="T44" s="305"/>
      <c r="U44" s="192"/>
      <c r="V44" s="307"/>
      <c r="W44" s="307"/>
      <c r="X44" s="192"/>
      <c r="Y44" s="308"/>
    </row>
    <row r="45" spans="1:25" s="92" customFormat="1" ht="63" customHeight="1">
      <c r="A45" s="488"/>
      <c r="B45" s="87"/>
      <c r="C45" s="88"/>
      <c r="D45" s="488"/>
      <c r="E45" s="488"/>
      <c r="F45" s="488"/>
      <c r="G45" s="89" t="s">
        <v>208</v>
      </c>
      <c r="H45" s="90" t="s">
        <v>2</v>
      </c>
      <c r="I45" s="90" t="s">
        <v>3</v>
      </c>
      <c r="J45" s="91" t="s">
        <v>209</v>
      </c>
      <c r="K45" s="91" t="s">
        <v>210</v>
      </c>
      <c r="T45" s="305"/>
      <c r="U45" s="192"/>
      <c r="V45" s="192"/>
      <c r="W45" s="192"/>
      <c r="X45" s="192"/>
      <c r="Y45" s="72"/>
    </row>
    <row r="46" spans="1:25" ht="12" customHeight="1">
      <c r="A46" s="81"/>
      <c r="B46" s="82"/>
      <c r="C46" s="85"/>
      <c r="D46" s="81"/>
      <c r="E46" s="81"/>
      <c r="F46" s="81"/>
      <c r="G46" s="93" t="s">
        <v>43</v>
      </c>
      <c r="H46" s="93" t="s">
        <v>43</v>
      </c>
      <c r="I46" s="93" t="s">
        <v>43</v>
      </c>
      <c r="J46" s="93" t="s">
        <v>43</v>
      </c>
      <c r="K46" s="93" t="s">
        <v>43</v>
      </c>
      <c r="M46" s="347" t="s">
        <v>280</v>
      </c>
      <c r="N46" s="347" t="s">
        <v>281</v>
      </c>
      <c r="O46" s="347" t="s">
        <v>291</v>
      </c>
      <c r="P46" s="348" t="s">
        <v>292</v>
      </c>
      <c r="Q46" s="349" t="s">
        <v>249</v>
      </c>
      <c r="R46" s="349" t="s">
        <v>293</v>
      </c>
      <c r="S46" s="369" t="s">
        <v>290</v>
      </c>
      <c r="T46" s="305"/>
      <c r="U46" s="192"/>
      <c r="V46" s="192"/>
      <c r="W46" s="192"/>
      <c r="X46" s="192"/>
      <c r="Y46" s="72"/>
    </row>
    <row r="47" spans="1:25" ht="33" customHeight="1">
      <c r="A47" s="81"/>
      <c r="B47" s="588" t="s">
        <v>214</v>
      </c>
      <c r="C47" s="588"/>
      <c r="D47" s="588"/>
      <c r="E47" s="588"/>
      <c r="F47" s="588"/>
      <c r="G47" s="97">
        <f>G49+G50</f>
        <v>14.36</v>
      </c>
      <c r="H47" s="98">
        <f>H49+H50</f>
        <v>5033.18</v>
      </c>
      <c r="I47" s="98">
        <f>I49+I50</f>
        <v>3790.46</v>
      </c>
      <c r="J47" s="98">
        <f>J49+J50</f>
        <v>2565.66</v>
      </c>
      <c r="K47" s="98">
        <f>K49+K50</f>
        <v>1224.7999999999997</v>
      </c>
      <c r="M47" s="361">
        <v>3742.9200000000005</v>
      </c>
      <c r="N47" s="361">
        <v>4985.650000000001</v>
      </c>
      <c r="O47" s="257">
        <v>3790.46</v>
      </c>
      <c r="P47" s="257">
        <v>0</v>
      </c>
      <c r="Q47" s="257">
        <v>0</v>
      </c>
      <c r="R47" s="257">
        <v>0</v>
      </c>
      <c r="S47" s="257">
        <v>0</v>
      </c>
      <c r="T47" s="305"/>
      <c r="U47" s="192"/>
      <c r="V47" s="192"/>
      <c r="W47" s="192"/>
      <c r="X47" s="192"/>
      <c r="Y47" s="72"/>
    </row>
    <row r="48" spans="1:25" ht="18" customHeight="1">
      <c r="A48" s="81"/>
      <c r="B48" s="589" t="s">
        <v>215</v>
      </c>
      <c r="C48" s="590"/>
      <c r="D48" s="590"/>
      <c r="E48" s="590"/>
      <c r="F48" s="591"/>
      <c r="G48" s="97"/>
      <c r="H48" s="99"/>
      <c r="I48" s="99"/>
      <c r="J48" s="64"/>
      <c r="K48" s="64"/>
      <c r="T48" s="305"/>
      <c r="U48" s="192"/>
      <c r="V48" s="192"/>
      <c r="W48" s="192"/>
      <c r="X48" s="192"/>
      <c r="Y48" s="72"/>
    </row>
    <row r="49" spans="1:25" ht="18" customHeight="1">
      <c r="A49" s="81"/>
      <c r="B49" s="592" t="s">
        <v>12</v>
      </c>
      <c r="C49" s="592"/>
      <c r="D49" s="592"/>
      <c r="E49" s="592"/>
      <c r="F49" s="592"/>
      <c r="G49" s="97">
        <f>G58</f>
        <v>7.32</v>
      </c>
      <c r="H49" s="99">
        <f>G49*C42</f>
        <v>2565.6600000000003</v>
      </c>
      <c r="I49" s="99">
        <f>H49</f>
        <v>2565.6600000000003</v>
      </c>
      <c r="J49" s="99">
        <f>H58</f>
        <v>2565.66</v>
      </c>
      <c r="K49" s="99">
        <f>I49-J49</f>
        <v>0</v>
      </c>
      <c r="T49" s="305"/>
      <c r="U49" s="192"/>
      <c r="V49" s="192"/>
      <c r="W49" s="192"/>
      <c r="X49" s="192"/>
      <c r="Y49" s="72"/>
    </row>
    <row r="50" spans="1:25" ht="18" customHeight="1">
      <c r="A50" s="81"/>
      <c r="B50" s="606" t="s">
        <v>46</v>
      </c>
      <c r="C50" s="606"/>
      <c r="D50" s="606"/>
      <c r="E50" s="592"/>
      <c r="F50" s="592"/>
      <c r="G50" s="97">
        <v>7.04</v>
      </c>
      <c r="H50" s="99">
        <f>G50*C42</f>
        <v>2467.52</v>
      </c>
      <c r="I50" s="99">
        <f>O47+P47-I49</f>
        <v>1224.7999999999997</v>
      </c>
      <c r="J50" s="99">
        <f>H63</f>
        <v>0</v>
      </c>
      <c r="K50" s="99">
        <f>I50-J50</f>
        <v>1224.7999999999997</v>
      </c>
      <c r="T50" s="305"/>
      <c r="U50" s="192"/>
      <c r="V50" s="192"/>
      <c r="W50" s="192"/>
      <c r="X50" s="192"/>
      <c r="Y50" s="72"/>
    </row>
    <row r="51" spans="1:25" ht="18.75">
      <c r="A51" s="81"/>
      <c r="B51" s="604"/>
      <c r="C51" s="604"/>
      <c r="D51" s="400"/>
      <c r="E51" s="61"/>
      <c r="F51" s="61"/>
      <c r="G51" s="61"/>
      <c r="H51" s="61"/>
      <c r="I51" s="61"/>
      <c r="J51" s="61"/>
      <c r="K51" s="164"/>
      <c r="T51" s="305"/>
      <c r="U51" s="192"/>
      <c r="V51" s="192"/>
      <c r="W51" s="192"/>
      <c r="X51" s="192"/>
      <c r="Y51" s="72"/>
    </row>
    <row r="52" spans="1:25" ht="18.75">
      <c r="A52" s="81"/>
      <c r="B52" s="61"/>
      <c r="C52" s="61"/>
      <c r="D52" s="61"/>
      <c r="E52" s="61"/>
      <c r="F52" s="61"/>
      <c r="G52" s="163" t="s">
        <v>243</v>
      </c>
      <c r="H52" s="163" t="s">
        <v>2</v>
      </c>
      <c r="I52" s="163" t="s">
        <v>3</v>
      </c>
      <c r="J52" s="163" t="s">
        <v>244</v>
      </c>
      <c r="K52" s="432" t="s">
        <v>333</v>
      </c>
      <c r="T52" s="305"/>
      <c r="U52" s="192"/>
      <c r="V52" s="192"/>
      <c r="W52" s="192"/>
      <c r="X52" s="192"/>
      <c r="Y52" s="72"/>
    </row>
    <row r="53" spans="1:25" ht="18" customHeight="1">
      <c r="A53" s="61"/>
      <c r="B53" s="605" t="s">
        <v>242</v>
      </c>
      <c r="C53" s="605"/>
      <c r="D53" s="605"/>
      <c r="E53" s="577"/>
      <c r="F53" s="593"/>
      <c r="G53" s="107">
        <f>'05 16 г'!J53</f>
        <v>0</v>
      </c>
      <c r="H53" s="107">
        <f>Q47</f>
        <v>0</v>
      </c>
      <c r="I53" s="107">
        <f>R47</f>
        <v>0</v>
      </c>
      <c r="J53" s="107">
        <f>H53+G53-I53</f>
        <v>0</v>
      </c>
      <c r="K53" s="107">
        <f>I53</f>
        <v>0</v>
      </c>
      <c r="T53" s="309"/>
      <c r="U53" s="310"/>
      <c r="V53" s="310"/>
      <c r="W53" s="310"/>
      <c r="X53" s="310"/>
      <c r="Y53" s="310"/>
    </row>
    <row r="54" spans="1:11" ht="18" customHeight="1">
      <c r="A54" s="61"/>
      <c r="B54" s="431" t="s">
        <v>334</v>
      </c>
      <c r="C54" s="431"/>
      <c r="D54" s="399"/>
      <c r="F54" s="81"/>
      <c r="G54" s="82"/>
      <c r="H54" s="82"/>
      <c r="I54" s="81"/>
      <c r="J54" s="61"/>
      <c r="K54" s="61"/>
    </row>
    <row r="55" spans="1:11" ht="18.75">
      <c r="A55" s="81"/>
      <c r="B55" s="104"/>
      <c r="C55" s="105"/>
      <c r="D55" s="106"/>
      <c r="E55" s="106"/>
      <c r="F55" s="106"/>
      <c r="G55" s="107" t="s">
        <v>208</v>
      </c>
      <c r="H55" s="107" t="s">
        <v>217</v>
      </c>
      <c r="I55" s="81"/>
      <c r="J55" s="61"/>
      <c r="K55" s="61"/>
    </row>
    <row r="56" spans="1:9" s="114" customFormat="1" ht="11.25" customHeight="1">
      <c r="A56" s="108"/>
      <c r="B56" s="109"/>
      <c r="C56" s="110"/>
      <c r="D56" s="111"/>
      <c r="E56" s="111"/>
      <c r="F56" s="111"/>
      <c r="G56" s="112" t="s">
        <v>43</v>
      </c>
      <c r="H56" s="112" t="s">
        <v>43</v>
      </c>
      <c r="I56" s="113"/>
    </row>
    <row r="57" spans="1:20" ht="47.25" customHeight="1">
      <c r="A57" s="115" t="s">
        <v>218</v>
      </c>
      <c r="B57" s="594" t="s">
        <v>241</v>
      </c>
      <c r="C57" s="595"/>
      <c r="D57" s="595"/>
      <c r="E57" s="595"/>
      <c r="F57" s="595"/>
      <c r="G57" s="116"/>
      <c r="H57" s="370">
        <f>H58+H63</f>
        <v>2565.66</v>
      </c>
      <c r="I57" s="81"/>
      <c r="J57" s="61"/>
      <c r="K57" s="61"/>
      <c r="T57" s="288"/>
    </row>
    <row r="58" spans="1:12" ht="18.75" customHeight="1">
      <c r="A58" s="118" t="s">
        <v>220</v>
      </c>
      <c r="B58" s="558" t="s">
        <v>221</v>
      </c>
      <c r="C58" s="559"/>
      <c r="D58" s="559"/>
      <c r="E58" s="559"/>
      <c r="F58" s="560"/>
      <c r="G58" s="362">
        <f>SUM(G59:G62)</f>
        <v>7.32</v>
      </c>
      <c r="H58" s="402">
        <f>SUM(H59:H62)</f>
        <v>2565.66</v>
      </c>
      <c r="I58" s="81"/>
      <c r="J58" s="61"/>
      <c r="K58" s="121"/>
      <c r="L58" s="172" t="s">
        <v>340</v>
      </c>
    </row>
    <row r="59" spans="1:12" ht="34.5" customHeight="1">
      <c r="A59" s="491" t="s">
        <v>222</v>
      </c>
      <c r="B59" s="580" t="s">
        <v>223</v>
      </c>
      <c r="C59" s="581"/>
      <c r="D59" s="581"/>
      <c r="E59" s="581"/>
      <c r="F59" s="582"/>
      <c r="G59" s="489">
        <v>1.53</v>
      </c>
      <c r="H59" s="490">
        <f>G59*C42</f>
        <v>536.265</v>
      </c>
      <c r="I59" s="81"/>
      <c r="J59" s="61"/>
      <c r="K59" s="121"/>
      <c r="L59" s="128"/>
    </row>
    <row r="60" spans="1:12" ht="34.5" customHeight="1">
      <c r="A60" s="388" t="s">
        <v>224</v>
      </c>
      <c r="B60" s="571" t="s">
        <v>225</v>
      </c>
      <c r="C60" s="572"/>
      <c r="D60" s="572"/>
      <c r="E60" s="572"/>
      <c r="F60" s="573"/>
      <c r="G60" s="389">
        <v>2.3</v>
      </c>
      <c r="H60" s="401">
        <f>G60*C42</f>
        <v>806.15</v>
      </c>
      <c r="I60" s="81"/>
      <c r="J60" s="61"/>
      <c r="K60" s="61"/>
      <c r="L60" s="128"/>
    </row>
    <row r="61" spans="1:12" ht="34.5" customHeight="1">
      <c r="A61" s="388" t="s">
        <v>226</v>
      </c>
      <c r="B61" s="571" t="s">
        <v>227</v>
      </c>
      <c r="C61" s="572"/>
      <c r="D61" s="572"/>
      <c r="E61" s="572"/>
      <c r="F61" s="573"/>
      <c r="G61" s="389">
        <v>1.49</v>
      </c>
      <c r="H61" s="401">
        <f>G61*C42</f>
        <v>522.245</v>
      </c>
      <c r="I61" s="81"/>
      <c r="J61" s="61"/>
      <c r="K61" s="61"/>
      <c r="L61" s="128"/>
    </row>
    <row r="62" spans="1:12" ht="18.75" customHeight="1">
      <c r="A62" s="491" t="s">
        <v>228</v>
      </c>
      <c r="B62" s="555" t="s">
        <v>229</v>
      </c>
      <c r="C62" s="556"/>
      <c r="D62" s="556"/>
      <c r="E62" s="556"/>
      <c r="F62" s="557"/>
      <c r="G62" s="107">
        <v>2</v>
      </c>
      <c r="H62" s="127">
        <f>G62*C42</f>
        <v>701</v>
      </c>
      <c r="I62" s="81"/>
      <c r="J62" s="61"/>
      <c r="K62" s="61"/>
      <c r="L62" s="128"/>
    </row>
    <row r="63" spans="1:12" ht="18.75" customHeight="1">
      <c r="A63" s="129" t="s">
        <v>230</v>
      </c>
      <c r="B63" s="558" t="s">
        <v>231</v>
      </c>
      <c r="C63" s="559"/>
      <c r="D63" s="559"/>
      <c r="E63" s="559"/>
      <c r="F63" s="560"/>
      <c r="G63" s="98"/>
      <c r="H63" s="98">
        <f>SUM(H64:H66)</f>
        <v>0</v>
      </c>
      <c r="I63" s="81"/>
      <c r="J63" s="61"/>
      <c r="K63" s="61"/>
      <c r="L63" s="463" t="s">
        <v>236</v>
      </c>
    </row>
    <row r="64" spans="1:12" ht="21.75" customHeight="1">
      <c r="A64" s="130"/>
      <c r="B64" s="561" t="s">
        <v>247</v>
      </c>
      <c r="C64" s="562"/>
      <c r="D64" s="562"/>
      <c r="E64" s="562"/>
      <c r="F64" s="563"/>
      <c r="G64" s="132"/>
      <c r="H64" s="133"/>
      <c r="I64" s="81"/>
      <c r="J64" s="61"/>
      <c r="K64" s="61"/>
      <c r="L64" s="128"/>
    </row>
    <row r="65" spans="1:11" ht="18.75" customHeight="1">
      <c r="A65" s="130"/>
      <c r="B65" s="564"/>
      <c r="C65" s="565"/>
      <c r="D65" s="565"/>
      <c r="E65" s="565"/>
      <c r="F65" s="566"/>
      <c r="G65" s="134"/>
      <c r="H65" s="135"/>
      <c r="I65" s="81"/>
      <c r="J65" s="61"/>
      <c r="K65" s="61"/>
    </row>
    <row r="66" spans="1:11" ht="18.75" customHeight="1">
      <c r="A66" s="130"/>
      <c r="B66" s="564"/>
      <c r="C66" s="565"/>
      <c r="D66" s="565"/>
      <c r="E66" s="565"/>
      <c r="F66" s="566"/>
      <c r="G66" s="127"/>
      <c r="H66" s="136"/>
      <c r="I66" s="81"/>
      <c r="J66" s="61"/>
      <c r="K66" s="61"/>
    </row>
    <row r="67" spans="1:11" ht="18.75">
      <c r="A67" s="130"/>
      <c r="B67" s="137"/>
      <c r="C67" s="138"/>
      <c r="D67" s="138"/>
      <c r="E67" s="138"/>
      <c r="F67" s="138"/>
      <c r="G67" s="103"/>
      <c r="H67" s="103"/>
      <c r="I67" s="81"/>
      <c r="J67" s="61"/>
      <c r="K67" s="61"/>
    </row>
    <row r="68" spans="1:11" ht="18.75">
      <c r="A68" s="130"/>
      <c r="B68" s="137"/>
      <c r="C68" s="138"/>
      <c r="D68" s="138"/>
      <c r="E68" s="138"/>
      <c r="F68" s="138"/>
      <c r="G68" s="139"/>
      <c r="H68" s="81"/>
      <c r="I68" s="81"/>
      <c r="J68" s="61"/>
      <c r="K68" s="61"/>
    </row>
    <row r="69" spans="1:11" ht="18.75">
      <c r="A69" s="130"/>
      <c r="K69" s="61"/>
    </row>
    <row r="70" spans="1:12" ht="18.75">
      <c r="A70" s="130"/>
      <c r="K70" s="61"/>
      <c r="L70" s="62">
        <v>4513</v>
      </c>
    </row>
    <row r="71" spans="1:15" s="72" customFormat="1" ht="18.75">
      <c r="A71" s="130"/>
      <c r="K71" s="69"/>
      <c r="L71" s="142" t="s">
        <v>236</v>
      </c>
      <c r="M71" s="142" t="s">
        <v>237</v>
      </c>
      <c r="N71" s="142"/>
      <c r="O71" s="142"/>
    </row>
    <row r="72" spans="1:15" s="72" customFormat="1" ht="18.75">
      <c r="A72" s="130"/>
      <c r="K72" s="69"/>
      <c r="L72" s="143">
        <f>G78</f>
        <v>-2506.036000000011</v>
      </c>
      <c r="M72" s="143">
        <f>I78</f>
        <v>0</v>
      </c>
      <c r="N72" s="143"/>
      <c r="O72" s="143"/>
    </row>
    <row r="73" spans="1:11" ht="18.75">
      <c r="A73" s="82"/>
      <c r="B73" s="546"/>
      <c r="C73" s="547"/>
      <c r="D73" s="547"/>
      <c r="E73" s="547"/>
      <c r="F73" s="547"/>
      <c r="G73" s="145"/>
      <c r="H73" s="130"/>
      <c r="I73" s="81"/>
      <c r="J73" s="61"/>
      <c r="K73" s="61"/>
    </row>
    <row r="74" spans="1:11" ht="18.75">
      <c r="A74" s="81"/>
      <c r="B74" s="81"/>
      <c r="C74" s="81"/>
      <c r="D74" s="81"/>
      <c r="E74" s="81"/>
      <c r="F74" s="81"/>
      <c r="G74" s="84"/>
      <c r="H74" s="103"/>
      <c r="I74" s="81"/>
      <c r="J74" s="61"/>
      <c r="K74" s="61"/>
    </row>
    <row r="75" spans="1:18" ht="18.75">
      <c r="A75" s="81"/>
      <c r="B75" s="140"/>
      <c r="C75" s="141"/>
      <c r="D75" s="141"/>
      <c r="E75" s="141"/>
      <c r="F75" s="141"/>
      <c r="G75" s="567" t="s">
        <v>46</v>
      </c>
      <c r="H75" s="552"/>
      <c r="I75" s="551" t="s">
        <v>216</v>
      </c>
      <c r="J75" s="552"/>
      <c r="K75" s="61"/>
      <c r="M75" s="596"/>
      <c r="N75" s="596"/>
      <c r="O75" s="596"/>
      <c r="P75" s="597"/>
      <c r="Q75" s="597"/>
      <c r="R75" s="597"/>
    </row>
    <row r="76" spans="1:18" ht="18.75">
      <c r="A76" s="81"/>
      <c r="B76" s="140"/>
      <c r="C76" s="141"/>
      <c r="D76" s="141"/>
      <c r="E76" s="141"/>
      <c r="F76" s="141"/>
      <c r="G76" s="553" t="s">
        <v>43</v>
      </c>
      <c r="H76" s="554"/>
      <c r="I76" s="553" t="s">
        <v>43</v>
      </c>
      <c r="J76" s="554"/>
      <c r="K76" s="61"/>
      <c r="L76" s="172" t="s">
        <v>283</v>
      </c>
      <c r="M76" s="188"/>
      <c r="N76" s="188"/>
      <c r="O76" s="188"/>
      <c r="P76" s="189"/>
      <c r="Q76" s="188"/>
      <c r="R76" s="190"/>
    </row>
    <row r="77" spans="1:18" ht="18.75">
      <c r="A77" s="81"/>
      <c r="B77" s="598" t="s">
        <v>284</v>
      </c>
      <c r="C77" s="599"/>
      <c r="D77" s="599"/>
      <c r="E77" s="599"/>
      <c r="F77" s="600"/>
      <c r="G77" s="543">
        <f>'05 16 г'!G78:H78</f>
        <v>-3730.836000000011</v>
      </c>
      <c r="H77" s="544"/>
      <c r="I77" s="543">
        <f>'05 16 г'!I78:J78</f>
        <v>0</v>
      </c>
      <c r="J77" s="544"/>
      <c r="K77" s="61"/>
      <c r="L77" s="128">
        <f>G85+H47-I47-I85</f>
        <v>-0.010000000000218279</v>
      </c>
      <c r="M77" s="191"/>
      <c r="N77" s="191"/>
      <c r="O77" s="191"/>
      <c r="P77" s="192"/>
      <c r="Q77" s="192"/>
      <c r="R77" s="192"/>
    </row>
    <row r="78" spans="1:18" ht="18.75">
      <c r="A78" s="81"/>
      <c r="B78" s="598" t="s">
        <v>285</v>
      </c>
      <c r="C78" s="599"/>
      <c r="D78" s="599"/>
      <c r="E78" s="599"/>
      <c r="F78" s="600"/>
      <c r="G78" s="543">
        <f>G77+K53+I47-H57</f>
        <v>-2506.036000000011</v>
      </c>
      <c r="H78" s="603"/>
      <c r="I78" s="545">
        <f>I77+I53+D54-K53</f>
        <v>0</v>
      </c>
      <c r="J78" s="603"/>
      <c r="K78" s="61"/>
      <c r="M78" s="191"/>
      <c r="N78" s="191"/>
      <c r="O78" s="191"/>
      <c r="P78" s="192"/>
      <c r="Q78" s="192"/>
      <c r="R78" s="192"/>
    </row>
    <row r="79" spans="1:18" ht="18.75">
      <c r="A79" s="81"/>
      <c r="B79" s="61"/>
      <c r="C79" s="61"/>
      <c r="D79" s="61"/>
      <c r="E79" s="61"/>
      <c r="F79" s="61"/>
      <c r="G79" s="81"/>
      <c r="H79" s="81"/>
      <c r="I79" s="81"/>
      <c r="J79" s="61"/>
      <c r="K79" s="61"/>
      <c r="M79" s="191"/>
      <c r="N79" s="191"/>
      <c r="O79" s="191"/>
      <c r="P79" s="192"/>
      <c r="Q79" s="192"/>
      <c r="R79" s="192"/>
    </row>
    <row r="80" spans="1:18" ht="18" customHeight="1">
      <c r="A80" s="61"/>
      <c r="B80" s="61"/>
      <c r="C80" s="61"/>
      <c r="D80" s="61"/>
      <c r="E80" s="61"/>
      <c r="F80" s="61"/>
      <c r="G80" s="553" t="s">
        <v>278</v>
      </c>
      <c r="H80" s="554"/>
      <c r="I80" s="553" t="s">
        <v>279</v>
      </c>
      <c r="J80" s="554"/>
      <c r="K80" s="61"/>
      <c r="L80" s="128"/>
      <c r="M80" s="191"/>
      <c r="N80" s="191"/>
      <c r="O80" s="191"/>
      <c r="P80" s="192"/>
      <c r="Q80" s="192"/>
      <c r="R80" s="192"/>
    </row>
    <row r="81" spans="1:18" ht="18.75" hidden="1">
      <c r="A81" s="81"/>
      <c r="B81" s="61"/>
      <c r="C81" s="61"/>
      <c r="D81" s="61"/>
      <c r="E81" s="61"/>
      <c r="F81" s="61"/>
      <c r="G81" s="81"/>
      <c r="H81" s="81"/>
      <c r="I81" s="81"/>
      <c r="J81" s="61"/>
      <c r="K81" s="61"/>
      <c r="M81" s="186" t="s">
        <v>183</v>
      </c>
      <c r="N81" s="186"/>
      <c r="O81" s="186"/>
      <c r="P81" s="187">
        <v>407.15</v>
      </c>
      <c r="Q81" s="187">
        <v>391.95</v>
      </c>
      <c r="R81" s="187">
        <v>535.55</v>
      </c>
    </row>
    <row r="82" spans="1:18" ht="18.75" hidden="1">
      <c r="A82" s="81"/>
      <c r="B82" s="61"/>
      <c r="C82" s="61"/>
      <c r="D82" s="61"/>
      <c r="E82" s="61"/>
      <c r="F82" s="61"/>
      <c r="G82" s="81"/>
      <c r="H82" s="81"/>
      <c r="I82" s="81"/>
      <c r="J82" s="61"/>
      <c r="K82" s="61"/>
      <c r="M82" s="151" t="s">
        <v>186</v>
      </c>
      <c r="N82" s="151"/>
      <c r="O82" s="151"/>
      <c r="P82" s="152">
        <v>535.55</v>
      </c>
      <c r="Q82" s="152">
        <v>391.95</v>
      </c>
      <c r="R82" s="152">
        <v>663.91</v>
      </c>
    </row>
    <row r="83" spans="1:18" ht="18.75" hidden="1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M83" s="153" t="s">
        <v>189</v>
      </c>
      <c r="N83" s="153"/>
      <c r="O83" s="153"/>
      <c r="P83" s="152">
        <f>R82</f>
        <v>663.91</v>
      </c>
      <c r="Q83" s="154">
        <v>391.95</v>
      </c>
      <c r="R83" s="152" t="e">
        <f>P83+Q83-#REF!</f>
        <v>#REF!</v>
      </c>
    </row>
    <row r="84" spans="1:11" ht="18.75" hidden="1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</row>
    <row r="85" spans="1:11" ht="18.75">
      <c r="A85" s="61"/>
      <c r="B85" s="540" t="s">
        <v>282</v>
      </c>
      <c r="C85" s="541"/>
      <c r="D85" s="541"/>
      <c r="E85" s="541"/>
      <c r="F85" s="542"/>
      <c r="G85" s="543">
        <f>M47</f>
        <v>3742.9200000000005</v>
      </c>
      <c r="H85" s="544"/>
      <c r="I85" s="545">
        <f>N47</f>
        <v>4985.650000000001</v>
      </c>
      <c r="J85" s="544"/>
      <c r="K85" s="61"/>
    </row>
    <row r="86" spans="1:11" ht="18.75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</row>
    <row r="87" spans="1:11" ht="18.75">
      <c r="A87" s="371" t="s">
        <v>295</v>
      </c>
      <c r="B87" s="61"/>
      <c r="C87" s="61"/>
      <c r="D87" s="61"/>
      <c r="E87" s="61"/>
      <c r="F87" s="61"/>
      <c r="G87" s="61"/>
      <c r="H87" s="61" t="s">
        <v>54</v>
      </c>
      <c r="I87" s="61"/>
      <c r="J87" s="61"/>
      <c r="K87" s="61"/>
    </row>
    <row r="88" spans="1:8" s="61" customFormat="1" ht="18.75">
      <c r="A88" s="371" t="s">
        <v>294</v>
      </c>
      <c r="H88" s="61" t="s">
        <v>55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35">
    <mergeCell ref="C14:D15"/>
    <mergeCell ref="A35:K36"/>
    <mergeCell ref="B47:F47"/>
    <mergeCell ref="B48:F48"/>
    <mergeCell ref="B49:F49"/>
    <mergeCell ref="B50:F50"/>
    <mergeCell ref="B51:C51"/>
    <mergeCell ref="B53:F53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I78:J78"/>
    <mergeCell ref="B73:F73"/>
    <mergeCell ref="G75:H75"/>
    <mergeCell ref="I75:J75"/>
    <mergeCell ref="M75:R75"/>
    <mergeCell ref="G76:H76"/>
    <mergeCell ref="I76:J76"/>
    <mergeCell ref="G80:H80"/>
    <mergeCell ref="I80:J80"/>
    <mergeCell ref="B85:F85"/>
    <mergeCell ref="G85:H85"/>
    <mergeCell ref="I85:J85"/>
    <mergeCell ref="B77:F77"/>
    <mergeCell ref="G77:H77"/>
    <mergeCell ref="I77:J77"/>
    <mergeCell ref="B78:F78"/>
    <mergeCell ref="G78:H78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71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Y88"/>
  <sheetViews>
    <sheetView view="pageBreakPreview" zoomScale="80" zoomScaleSheetLayoutView="80" zoomScalePageLayoutView="0" workbookViewId="0" topLeftCell="A51">
      <selection activeCell="I77" sqref="I77:J77"/>
    </sheetView>
  </sheetViews>
  <sheetFormatPr defaultColWidth="9.140625" defaultRowHeight="15" outlineLevelCol="1"/>
  <cols>
    <col min="1" max="1" width="9.00390625" style="155" customWidth="1"/>
    <col min="2" max="2" width="12.140625" style="62" customWidth="1"/>
    <col min="3" max="3" width="11.140625" style="62" customWidth="1"/>
    <col min="4" max="4" width="12.8515625" style="62" customWidth="1"/>
    <col min="5" max="5" width="10.28125" style="62" customWidth="1"/>
    <col min="6" max="6" width="6.28125" style="62" customWidth="1"/>
    <col min="7" max="8" width="13.28125" style="62" customWidth="1"/>
    <col min="9" max="9" width="12.57421875" style="62" customWidth="1"/>
    <col min="10" max="10" width="14.00390625" style="62" customWidth="1"/>
    <col min="11" max="11" width="18.421875" style="62" customWidth="1"/>
    <col min="12" max="12" width="13.421875" style="62" hidden="1" customWidth="1" outlineLevel="1"/>
    <col min="13" max="15" width="9.7109375" style="62" hidden="1" customWidth="1" outlineLevel="1"/>
    <col min="16" max="16" width="10.00390625" style="62" hidden="1" customWidth="1" outlineLevel="1"/>
    <col min="17" max="17" width="10.57421875" style="62" hidden="1" customWidth="1" outlineLevel="1"/>
    <col min="18" max="18" width="10.00390625" style="62" hidden="1" customWidth="1" outlineLevel="1"/>
    <col min="19" max="19" width="12.140625" style="62" hidden="1" customWidth="1" outlineLevel="1"/>
    <col min="20" max="20" width="9.140625" style="62" customWidth="1" collapsed="1"/>
    <col min="21" max="21" width="11.00390625" style="62" bestFit="1" customWidth="1"/>
    <col min="22" max="22" width="11.28125" style="62" bestFit="1" customWidth="1"/>
    <col min="23" max="23" width="10.00390625" style="62" bestFit="1" customWidth="1"/>
    <col min="24" max="24" width="11.00390625" style="62" bestFit="1" customWidth="1"/>
    <col min="25" max="25" width="9.140625" style="62" customWidth="1"/>
    <col min="28" max="28" width="12.8515625" style="0" customWidth="1"/>
    <col min="29" max="29" width="10.7109375" style="0" customWidth="1"/>
    <col min="32" max="16384" width="9.140625" style="62" customWidth="1"/>
  </cols>
  <sheetData>
    <row r="1" spans="1:11" ht="12.75" customHeight="1" hidden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8.75" hidden="1">
      <c r="A2" s="61"/>
      <c r="B2" s="63" t="s">
        <v>56</v>
      </c>
      <c r="C2" s="63"/>
      <c r="D2" s="63" t="s">
        <v>187</v>
      </c>
      <c r="E2" s="63"/>
      <c r="F2" s="63" t="s">
        <v>0</v>
      </c>
      <c r="G2" s="63"/>
      <c r="H2" s="63"/>
      <c r="I2" s="61"/>
      <c r="J2" s="61"/>
      <c r="K2" s="61"/>
    </row>
    <row r="3" spans="1:11" ht="18.75" hidden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.5" customHeight="1" hidden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18.75" hidden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8.75" hidden="1">
      <c r="A6" s="61"/>
      <c r="B6" s="64"/>
      <c r="C6" s="65" t="s">
        <v>1</v>
      </c>
      <c r="D6" s="65" t="s">
        <v>2</v>
      </c>
      <c r="E6" s="65"/>
      <c r="F6" s="65" t="s">
        <v>3</v>
      </c>
      <c r="G6" s="65" t="s">
        <v>4</v>
      </c>
      <c r="H6" s="65" t="s">
        <v>5</v>
      </c>
      <c r="I6" s="65" t="s">
        <v>6</v>
      </c>
      <c r="J6" s="65"/>
      <c r="K6" s="66"/>
    </row>
    <row r="7" spans="1:11" ht="18.75" hidden="1">
      <c r="A7" s="61"/>
      <c r="B7" s="64"/>
      <c r="C7" s="65" t="s">
        <v>7</v>
      </c>
      <c r="D7" s="65"/>
      <c r="E7" s="65"/>
      <c r="F7" s="65"/>
      <c r="G7" s="65" t="s">
        <v>8</v>
      </c>
      <c r="H7" s="65" t="s">
        <v>9</v>
      </c>
      <c r="I7" s="65" t="s">
        <v>10</v>
      </c>
      <c r="J7" s="65"/>
      <c r="K7" s="66"/>
    </row>
    <row r="8" spans="1:11" ht="18.75" hidden="1">
      <c r="A8" s="61"/>
      <c r="B8" s="64" t="s">
        <v>96</v>
      </c>
      <c r="C8" s="67">
        <v>48.28</v>
      </c>
      <c r="D8" s="67">
        <v>0</v>
      </c>
      <c r="E8" s="67"/>
      <c r="F8" s="68"/>
      <c r="G8" s="64"/>
      <c r="H8" s="67">
        <v>0</v>
      </c>
      <c r="I8" s="68">
        <v>48.28</v>
      </c>
      <c r="J8" s="64"/>
      <c r="K8" s="69"/>
    </row>
    <row r="9" spans="1:11" ht="18.75" hidden="1">
      <c r="A9" s="61"/>
      <c r="B9" s="64" t="s">
        <v>12</v>
      </c>
      <c r="C9" s="67">
        <v>4790.06</v>
      </c>
      <c r="D9" s="67">
        <v>3707.55</v>
      </c>
      <c r="E9" s="67"/>
      <c r="F9" s="68">
        <v>2795.32</v>
      </c>
      <c r="G9" s="64"/>
      <c r="H9" s="67">
        <v>2795.32</v>
      </c>
      <c r="I9" s="68">
        <v>5702.29</v>
      </c>
      <c r="J9" s="64"/>
      <c r="K9" s="69"/>
    </row>
    <row r="10" spans="1:11" ht="18.75" hidden="1">
      <c r="A10" s="61"/>
      <c r="B10" s="64" t="s">
        <v>13</v>
      </c>
      <c r="C10" s="64"/>
      <c r="D10" s="67">
        <f>SUM(D8:D9)</f>
        <v>3707.55</v>
      </c>
      <c r="E10" s="67"/>
      <c r="F10" s="64"/>
      <c r="G10" s="64"/>
      <c r="H10" s="67">
        <f>SUM(H8:H9)</f>
        <v>2795.32</v>
      </c>
      <c r="I10" s="64"/>
      <c r="J10" s="64"/>
      <c r="K10" s="69"/>
    </row>
    <row r="11" spans="1:11" ht="18.75" hidden="1">
      <c r="A11" s="61"/>
      <c r="B11" s="61" t="s">
        <v>14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ht="7.5" customHeight="1" hidden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8.25" customHeight="1" hidden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</row>
    <row r="14" spans="1:18" ht="18.75" hidden="1">
      <c r="A14" s="61"/>
      <c r="B14" s="70" t="s">
        <v>162</v>
      </c>
      <c r="C14" s="583" t="s">
        <v>180</v>
      </c>
      <c r="D14" s="584"/>
      <c r="E14" s="498"/>
      <c r="F14" s="65"/>
      <c r="G14" s="65"/>
      <c r="H14" s="65"/>
      <c r="I14" s="65" t="s">
        <v>16</v>
      </c>
      <c r="J14" s="69"/>
      <c r="K14" s="69"/>
      <c r="L14" s="72"/>
      <c r="M14" s="72"/>
      <c r="N14" s="72"/>
      <c r="O14" s="72"/>
      <c r="P14" s="72"/>
      <c r="Q14" s="72"/>
      <c r="R14" s="72"/>
    </row>
    <row r="15" spans="1:18" ht="14.25" customHeight="1" hidden="1">
      <c r="A15" s="61"/>
      <c r="B15" s="73"/>
      <c r="C15" s="585"/>
      <c r="D15" s="586"/>
      <c r="E15" s="499"/>
      <c r="F15" s="65"/>
      <c r="G15" s="65"/>
      <c r="H15" s="65" t="s">
        <v>181</v>
      </c>
      <c r="I15" s="65"/>
      <c r="J15" s="69"/>
      <c r="K15" s="69"/>
      <c r="L15" s="72"/>
      <c r="M15" s="72"/>
      <c r="N15" s="72"/>
      <c r="O15" s="72"/>
      <c r="P15" s="72"/>
      <c r="Q15" s="72"/>
      <c r="R15" s="72"/>
    </row>
    <row r="16" spans="1:18" ht="3.75" customHeight="1" hidden="1">
      <c r="A16" s="61"/>
      <c r="B16" s="75"/>
      <c r="C16" s="64"/>
      <c r="D16" s="64"/>
      <c r="E16" s="64"/>
      <c r="F16" s="64"/>
      <c r="G16" s="64"/>
      <c r="H16" s="64"/>
      <c r="I16" s="64"/>
      <c r="J16" s="69"/>
      <c r="K16" s="69"/>
      <c r="L16" s="72"/>
      <c r="M16" s="72"/>
      <c r="N16" s="72"/>
      <c r="O16" s="72"/>
      <c r="P16" s="72"/>
      <c r="Q16" s="72"/>
      <c r="R16" s="72"/>
    </row>
    <row r="17" spans="1:18" ht="13.5" customHeight="1" hidden="1">
      <c r="A17" s="61"/>
      <c r="B17" s="64"/>
      <c r="C17" s="64"/>
      <c r="D17" s="64"/>
      <c r="E17" s="64"/>
      <c r="F17" s="64"/>
      <c r="G17" s="64"/>
      <c r="H17" s="64"/>
      <c r="I17" s="64"/>
      <c r="J17" s="69"/>
      <c r="K17" s="69"/>
      <c r="L17" s="72"/>
      <c r="M17" s="72"/>
      <c r="N17" s="72"/>
      <c r="O17" s="72"/>
      <c r="P17" s="72"/>
      <c r="Q17" s="72"/>
      <c r="R17" s="72"/>
    </row>
    <row r="18" spans="1:18" ht="0.75" customHeight="1" hidden="1">
      <c r="A18" s="61"/>
      <c r="B18" s="64"/>
      <c r="C18" s="64"/>
      <c r="D18" s="64"/>
      <c r="E18" s="64"/>
      <c r="F18" s="64"/>
      <c r="G18" s="64"/>
      <c r="H18" s="64"/>
      <c r="I18" s="64"/>
      <c r="J18" s="69"/>
      <c r="K18" s="69"/>
      <c r="L18" s="72"/>
      <c r="M18" s="72"/>
      <c r="N18" s="72"/>
      <c r="O18" s="72"/>
      <c r="P18" s="72"/>
      <c r="Q18" s="72"/>
      <c r="R18" s="72"/>
    </row>
    <row r="19" spans="1:18" ht="14.25" customHeight="1" hidden="1" thickBot="1">
      <c r="A19" s="61"/>
      <c r="B19" s="64"/>
      <c r="C19" s="64"/>
      <c r="D19" s="64"/>
      <c r="E19" s="64"/>
      <c r="F19" s="64"/>
      <c r="G19" s="64"/>
      <c r="H19" s="64"/>
      <c r="I19" s="64"/>
      <c r="J19" s="69"/>
      <c r="K19" s="69"/>
      <c r="L19" s="72"/>
      <c r="M19" s="72"/>
      <c r="N19" s="72"/>
      <c r="O19" s="72"/>
      <c r="P19" s="72"/>
      <c r="Q19" s="72"/>
      <c r="R19" s="72"/>
    </row>
    <row r="20" spans="1:18" ht="0.75" customHeight="1" hidden="1">
      <c r="A20" s="61"/>
      <c r="B20" s="64"/>
      <c r="C20" s="64"/>
      <c r="D20" s="64"/>
      <c r="E20" s="64"/>
      <c r="F20" s="64"/>
      <c r="G20" s="64"/>
      <c r="H20" s="64"/>
      <c r="I20" s="64"/>
      <c r="J20" s="69"/>
      <c r="K20" s="69"/>
      <c r="L20" s="72"/>
      <c r="M20" s="72"/>
      <c r="N20" s="72"/>
      <c r="O20" s="72"/>
      <c r="P20" s="72"/>
      <c r="Q20" s="72"/>
      <c r="R20" s="72"/>
    </row>
    <row r="21" spans="1:18" ht="19.5" hidden="1" thickBot="1">
      <c r="A21" s="61"/>
      <c r="B21" s="64"/>
      <c r="C21" s="64"/>
      <c r="D21" s="64"/>
      <c r="E21" s="64"/>
      <c r="F21" s="64"/>
      <c r="G21" s="76" t="s">
        <v>130</v>
      </c>
      <c r="H21" s="77" t="s">
        <v>131</v>
      </c>
      <c r="I21" s="64"/>
      <c r="J21" s="69"/>
      <c r="K21" s="69"/>
      <c r="L21" s="72"/>
      <c r="M21" s="72"/>
      <c r="N21" s="72"/>
      <c r="O21" s="72"/>
      <c r="P21" s="72"/>
      <c r="Q21" s="72"/>
      <c r="R21" s="72"/>
    </row>
    <row r="22" spans="1:18" ht="18.75" hidden="1">
      <c r="A22" s="61"/>
      <c r="B22" s="78" t="s">
        <v>121</v>
      </c>
      <c r="C22" s="78"/>
      <c r="D22" s="78"/>
      <c r="E22" s="78"/>
      <c r="F22" s="67"/>
      <c r="G22" s="64">
        <v>347.8</v>
      </c>
      <c r="H22" s="64">
        <v>7.55</v>
      </c>
      <c r="I22" s="68">
        <f>G22*H22</f>
        <v>2625.89</v>
      </c>
      <c r="J22" s="69"/>
      <c r="K22" s="69"/>
      <c r="L22" s="72"/>
      <c r="M22" s="72"/>
      <c r="N22" s="72"/>
      <c r="O22" s="72"/>
      <c r="P22" s="72"/>
      <c r="Q22" s="72"/>
      <c r="R22" s="72"/>
    </row>
    <row r="23" spans="1:18" ht="18.75" hidden="1">
      <c r="A23" s="61"/>
      <c r="B23" s="78" t="s">
        <v>122</v>
      </c>
      <c r="C23" s="78"/>
      <c r="D23" s="78"/>
      <c r="E23" s="78"/>
      <c r="F23" s="64"/>
      <c r="G23" s="64"/>
      <c r="H23" s="64"/>
      <c r="I23" s="64"/>
      <c r="J23" s="69"/>
      <c r="K23" s="69"/>
      <c r="L23" s="72"/>
      <c r="M23" s="72"/>
      <c r="N23" s="72"/>
      <c r="O23" s="72"/>
      <c r="P23" s="72"/>
      <c r="Q23" s="72"/>
      <c r="R23" s="72"/>
    </row>
    <row r="24" spans="1:18" ht="2.25" customHeight="1" hidden="1">
      <c r="A24" s="61"/>
      <c r="B24" s="78" t="s">
        <v>123</v>
      </c>
      <c r="C24" s="78" t="s">
        <v>124</v>
      </c>
      <c r="D24" s="78"/>
      <c r="E24" s="78"/>
      <c r="F24" s="64"/>
      <c r="G24" s="64"/>
      <c r="H24" s="64"/>
      <c r="I24" s="64"/>
      <c r="J24" s="69"/>
      <c r="K24" s="69"/>
      <c r="L24" s="72"/>
      <c r="M24" s="72"/>
      <c r="N24" s="72"/>
      <c r="O24" s="72"/>
      <c r="P24" s="72"/>
      <c r="Q24" s="72"/>
      <c r="R24" s="72"/>
    </row>
    <row r="25" spans="1:18" ht="14.25" customHeight="1" hidden="1">
      <c r="A25" s="61"/>
      <c r="B25" s="78" t="s">
        <v>125</v>
      </c>
      <c r="C25" s="78"/>
      <c r="D25" s="78"/>
      <c r="E25" s="78"/>
      <c r="F25" s="64"/>
      <c r="G25" s="64"/>
      <c r="H25" s="64"/>
      <c r="I25" s="64"/>
      <c r="J25" s="69"/>
      <c r="K25" s="69"/>
      <c r="L25" s="72"/>
      <c r="M25" s="72"/>
      <c r="N25" s="72"/>
      <c r="O25" s="72"/>
      <c r="P25" s="72"/>
      <c r="Q25" s="72"/>
      <c r="R25" s="72"/>
    </row>
    <row r="26" spans="1:18" ht="18.75" hidden="1">
      <c r="A26" s="61"/>
      <c r="B26" s="64"/>
      <c r="C26" s="64"/>
      <c r="D26" s="64"/>
      <c r="E26" s="64"/>
      <c r="F26" s="64"/>
      <c r="G26" s="64"/>
      <c r="H26" s="64"/>
      <c r="I26" s="64"/>
      <c r="J26" s="69"/>
      <c r="K26" s="69"/>
      <c r="L26" s="72"/>
      <c r="M26" s="72"/>
      <c r="N26" s="72"/>
      <c r="O26" s="72"/>
      <c r="P26" s="72"/>
      <c r="Q26" s="72"/>
      <c r="R26" s="72"/>
    </row>
    <row r="27" spans="1:18" ht="0.75" customHeight="1" hidden="1">
      <c r="A27" s="61"/>
      <c r="B27" s="64"/>
      <c r="C27" s="64"/>
      <c r="D27" s="64"/>
      <c r="E27" s="64"/>
      <c r="F27" s="64"/>
      <c r="G27" s="64"/>
      <c r="H27" s="64"/>
      <c r="I27" s="64"/>
      <c r="J27" s="69"/>
      <c r="K27" s="69"/>
      <c r="L27" s="72"/>
      <c r="M27" s="72"/>
      <c r="N27" s="72"/>
      <c r="O27" s="72"/>
      <c r="P27" s="72"/>
      <c r="Q27" s="72"/>
      <c r="R27" s="72"/>
    </row>
    <row r="28" spans="1:18" ht="3.75" customHeight="1" hidden="1">
      <c r="A28" s="61"/>
      <c r="B28" s="64"/>
      <c r="C28" s="64"/>
      <c r="D28" s="64"/>
      <c r="E28" s="64"/>
      <c r="F28" s="64"/>
      <c r="G28" s="64"/>
      <c r="H28" s="64"/>
      <c r="I28" s="64"/>
      <c r="J28" s="69"/>
      <c r="K28" s="69"/>
      <c r="L28" s="72"/>
      <c r="M28" s="72"/>
      <c r="N28" s="72"/>
      <c r="O28" s="72"/>
      <c r="P28" s="72"/>
      <c r="Q28" s="72"/>
      <c r="R28" s="72"/>
    </row>
    <row r="29" spans="1:18" ht="18.75" hidden="1">
      <c r="A29" s="61"/>
      <c r="B29" s="64"/>
      <c r="C29" s="64"/>
      <c r="D29" s="64"/>
      <c r="E29" s="64"/>
      <c r="F29" s="64"/>
      <c r="G29" s="64"/>
      <c r="H29" s="64"/>
      <c r="I29" s="64"/>
      <c r="J29" s="69"/>
      <c r="K29" s="69"/>
      <c r="L29" s="72"/>
      <c r="M29" s="72"/>
      <c r="N29" s="72"/>
      <c r="O29" s="72"/>
      <c r="P29" s="72"/>
      <c r="Q29" s="72"/>
      <c r="R29" s="72"/>
    </row>
    <row r="30" spans="1:18" ht="0.75" customHeight="1" hidden="1">
      <c r="A30" s="61"/>
      <c r="B30" s="64"/>
      <c r="C30" s="64"/>
      <c r="D30" s="64"/>
      <c r="E30" s="64"/>
      <c r="F30" s="64"/>
      <c r="G30" s="64"/>
      <c r="H30" s="64"/>
      <c r="I30" s="64"/>
      <c r="J30" s="69"/>
      <c r="K30" s="69"/>
      <c r="L30" s="72"/>
      <c r="M30" s="72"/>
      <c r="N30" s="72"/>
      <c r="O30" s="72"/>
      <c r="P30" s="72"/>
      <c r="Q30" s="72"/>
      <c r="R30" s="72"/>
    </row>
    <row r="31" spans="1:18" ht="18.75" hidden="1">
      <c r="A31" s="61"/>
      <c r="B31" s="64"/>
      <c r="C31" s="64"/>
      <c r="D31" s="64"/>
      <c r="E31" s="64"/>
      <c r="F31" s="64"/>
      <c r="G31" s="64"/>
      <c r="H31" s="64"/>
      <c r="I31" s="64"/>
      <c r="J31" s="69"/>
      <c r="K31" s="69"/>
      <c r="L31" s="72"/>
      <c r="M31" s="72"/>
      <c r="N31" s="72"/>
      <c r="O31" s="72"/>
      <c r="P31" s="72"/>
      <c r="Q31" s="72"/>
      <c r="R31" s="72"/>
    </row>
    <row r="32" spans="1:18" ht="18.75" hidden="1">
      <c r="A32" s="61"/>
      <c r="B32" s="64"/>
      <c r="C32" s="64"/>
      <c r="D32" s="64"/>
      <c r="E32" s="64"/>
      <c r="F32" s="64"/>
      <c r="G32" s="64"/>
      <c r="H32" s="64"/>
      <c r="I32" s="64"/>
      <c r="J32" s="69"/>
      <c r="K32" s="69"/>
      <c r="L32" s="72"/>
      <c r="M32" s="72"/>
      <c r="N32" s="72"/>
      <c r="O32" s="72"/>
      <c r="P32" s="72"/>
      <c r="Q32" s="72"/>
      <c r="R32" s="72"/>
    </row>
    <row r="33" spans="1:18" ht="18.75" hidden="1">
      <c r="A33" s="61"/>
      <c r="B33" s="64"/>
      <c r="C33" s="64"/>
      <c r="D33" s="64"/>
      <c r="E33" s="64"/>
      <c r="F33" s="64"/>
      <c r="G33" s="65"/>
      <c r="H33" s="65"/>
      <c r="I33" s="79"/>
      <c r="J33" s="69"/>
      <c r="K33" s="69"/>
      <c r="L33" s="72"/>
      <c r="M33" s="72"/>
      <c r="N33" s="72"/>
      <c r="O33" s="72"/>
      <c r="P33" s="72"/>
      <c r="Q33" s="72"/>
      <c r="R33" s="72"/>
    </row>
    <row r="34" spans="1:18" ht="18.75" hidden="1">
      <c r="A34" s="61"/>
      <c r="B34" s="64"/>
      <c r="C34" s="64"/>
      <c r="D34" s="64"/>
      <c r="E34" s="64"/>
      <c r="F34" s="64"/>
      <c r="G34" s="64"/>
      <c r="H34" s="64" t="s">
        <v>24</v>
      </c>
      <c r="I34" s="80">
        <f>SUM(I17:I33)</f>
        <v>2625.89</v>
      </c>
      <c r="J34" s="69"/>
      <c r="K34" s="69"/>
      <c r="L34" s="72"/>
      <c r="M34" s="72"/>
      <c r="N34" s="72"/>
      <c r="O34" s="72"/>
      <c r="P34" s="72"/>
      <c r="Q34" s="72"/>
      <c r="R34" s="72"/>
    </row>
    <row r="35" spans="1:11" ht="15">
      <c r="A35" s="587" t="s">
        <v>199</v>
      </c>
      <c r="B35" s="587"/>
      <c r="C35" s="587"/>
      <c r="D35" s="587"/>
      <c r="E35" s="587"/>
      <c r="F35" s="587"/>
      <c r="G35" s="587"/>
      <c r="H35" s="587"/>
      <c r="I35" s="587"/>
      <c r="J35" s="587"/>
      <c r="K35" s="587"/>
    </row>
    <row r="36" spans="1:11" ht="15">
      <c r="A36" s="587"/>
      <c r="B36" s="587"/>
      <c r="C36" s="587"/>
      <c r="D36" s="587"/>
      <c r="E36" s="587"/>
      <c r="F36" s="587"/>
      <c r="G36" s="587"/>
      <c r="H36" s="587"/>
      <c r="I36" s="587"/>
      <c r="J36" s="587"/>
      <c r="K36" s="587"/>
    </row>
    <row r="37" spans="1:11" ht="18.75" hidden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</row>
    <row r="38" spans="1:11" ht="18.75" hidden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</row>
    <row r="39" spans="1:11" ht="18.75">
      <c r="A39" s="81"/>
      <c r="B39" s="82"/>
      <c r="C39" s="82"/>
      <c r="D39" s="82"/>
      <c r="E39" s="82"/>
      <c r="F39" s="82"/>
      <c r="G39" s="82"/>
      <c r="H39" s="81"/>
      <c r="I39" s="81"/>
      <c r="J39" s="61"/>
      <c r="K39" s="61"/>
    </row>
    <row r="40" spans="1:25" ht="18.75">
      <c r="A40" s="81"/>
      <c r="B40" s="83" t="s">
        <v>200</v>
      </c>
      <c r="C40" s="82"/>
      <c r="D40" s="82"/>
      <c r="E40" s="82"/>
      <c r="F40" s="82"/>
      <c r="G40" s="81"/>
      <c r="H40" s="82"/>
      <c r="I40" s="81"/>
      <c r="J40" s="61"/>
      <c r="K40" s="61"/>
      <c r="T40" s="303"/>
      <c r="U40" s="304"/>
      <c r="V40" s="304"/>
      <c r="W40" s="304"/>
      <c r="X40" s="304"/>
      <c r="Y40" s="304"/>
    </row>
    <row r="41" spans="1:25" ht="18.75">
      <c r="A41" s="81"/>
      <c r="B41" s="82" t="s">
        <v>201</v>
      </c>
      <c r="C41" s="81" t="s">
        <v>202</v>
      </c>
      <c r="D41" s="81"/>
      <c r="E41" s="81"/>
      <c r="F41" s="82"/>
      <c r="G41" s="81"/>
      <c r="H41" s="82"/>
      <c r="I41" s="81"/>
      <c r="J41" s="61"/>
      <c r="K41" s="61"/>
      <c r="T41" s="305"/>
      <c r="U41" s="306"/>
      <c r="V41" s="306"/>
      <c r="W41" s="306"/>
      <c r="X41" s="306"/>
      <c r="Y41" s="306"/>
    </row>
    <row r="42" spans="1:25" ht="18.75" customHeight="1">
      <c r="A42" s="81"/>
      <c r="B42" s="82" t="s">
        <v>203</v>
      </c>
      <c r="C42" s="84">
        <v>350.5</v>
      </c>
      <c r="D42" s="81" t="s">
        <v>204</v>
      </c>
      <c r="E42" s="81"/>
      <c r="F42" s="82"/>
      <c r="G42" s="81"/>
      <c r="H42" s="82"/>
      <c r="I42" s="81"/>
      <c r="J42" s="61"/>
      <c r="K42" s="61"/>
      <c r="T42" s="305"/>
      <c r="U42" s="192"/>
      <c r="V42" s="192"/>
      <c r="W42" s="192"/>
      <c r="X42" s="192"/>
      <c r="Y42" s="192"/>
    </row>
    <row r="43" spans="1:25" ht="18" customHeight="1">
      <c r="A43" s="81"/>
      <c r="B43" s="82" t="s">
        <v>205</v>
      </c>
      <c r="C43" s="85" t="s">
        <v>275</v>
      </c>
      <c r="D43" s="81" t="s">
        <v>339</v>
      </c>
      <c r="E43" s="81"/>
      <c r="F43" s="81"/>
      <c r="G43" s="82"/>
      <c r="H43" s="82"/>
      <c r="I43" s="81"/>
      <c r="J43" s="61"/>
      <c r="K43" s="61"/>
      <c r="T43" s="305"/>
      <c r="U43" s="192"/>
      <c r="V43" s="192"/>
      <c r="W43" s="192"/>
      <c r="X43" s="192"/>
      <c r="Y43" s="72"/>
    </row>
    <row r="44" spans="1:25" ht="69.75" customHeight="1">
      <c r="A44" s="81"/>
      <c r="B44" s="82"/>
      <c r="C44" s="85"/>
      <c r="D44" s="81"/>
      <c r="E44" s="81"/>
      <c r="F44" s="81"/>
      <c r="G44" s="82"/>
      <c r="H44" s="82"/>
      <c r="I44" s="81"/>
      <c r="J44" s="61"/>
      <c r="K44" s="61"/>
      <c r="T44" s="305"/>
      <c r="U44" s="192"/>
      <c r="V44" s="307"/>
      <c r="W44" s="307"/>
      <c r="X44" s="192"/>
      <c r="Y44" s="308"/>
    </row>
    <row r="45" spans="1:25" s="92" customFormat="1" ht="63" customHeight="1">
      <c r="A45" s="494"/>
      <c r="B45" s="87"/>
      <c r="C45" s="88"/>
      <c r="D45" s="494"/>
      <c r="E45" s="494"/>
      <c r="F45" s="494"/>
      <c r="G45" s="89" t="s">
        <v>208</v>
      </c>
      <c r="H45" s="90" t="s">
        <v>2</v>
      </c>
      <c r="I45" s="90" t="s">
        <v>3</v>
      </c>
      <c r="J45" s="91" t="s">
        <v>209</v>
      </c>
      <c r="K45" s="91" t="s">
        <v>210</v>
      </c>
      <c r="T45" s="305"/>
      <c r="U45" s="192"/>
      <c r="V45" s="192"/>
      <c r="W45" s="192"/>
      <c r="X45" s="192"/>
      <c r="Y45" s="72"/>
    </row>
    <row r="46" spans="1:25" ht="12" customHeight="1">
      <c r="A46" s="81"/>
      <c r="B46" s="82"/>
      <c r="C46" s="85"/>
      <c r="D46" s="81"/>
      <c r="E46" s="81"/>
      <c r="F46" s="81"/>
      <c r="G46" s="93" t="s">
        <v>43</v>
      </c>
      <c r="H46" s="93" t="s">
        <v>43</v>
      </c>
      <c r="I46" s="93" t="s">
        <v>43</v>
      </c>
      <c r="J46" s="93" t="s">
        <v>43</v>
      </c>
      <c r="K46" s="93" t="s">
        <v>43</v>
      </c>
      <c r="M46" s="347" t="s">
        <v>280</v>
      </c>
      <c r="N46" s="347" t="s">
        <v>281</v>
      </c>
      <c r="O46" s="347" t="s">
        <v>291</v>
      </c>
      <c r="P46" s="348" t="s">
        <v>292</v>
      </c>
      <c r="Q46" s="349" t="s">
        <v>249</v>
      </c>
      <c r="R46" s="349" t="s">
        <v>293</v>
      </c>
      <c r="S46" s="369" t="s">
        <v>290</v>
      </c>
      <c r="T46" s="305"/>
      <c r="U46" s="192"/>
      <c r="V46" s="192"/>
      <c r="W46" s="192"/>
      <c r="X46" s="192"/>
      <c r="Y46" s="72"/>
    </row>
    <row r="47" spans="1:25" ht="33" customHeight="1">
      <c r="A47" s="81"/>
      <c r="B47" s="588" t="s">
        <v>214</v>
      </c>
      <c r="C47" s="588"/>
      <c r="D47" s="588"/>
      <c r="E47" s="588"/>
      <c r="F47" s="588"/>
      <c r="G47" s="97">
        <f>G49+G50</f>
        <v>14.36</v>
      </c>
      <c r="H47" s="98">
        <f>H49+H50</f>
        <v>5033.18</v>
      </c>
      <c r="I47" s="98">
        <f>I49+I50</f>
        <v>7653.219999999999</v>
      </c>
      <c r="J47" s="98">
        <f>J49+J50</f>
        <v>2565.66</v>
      </c>
      <c r="K47" s="98">
        <f>K49+K50</f>
        <v>5087.5599999999995</v>
      </c>
      <c r="M47" s="361">
        <v>4985.650000000001</v>
      </c>
      <c r="N47" s="361">
        <v>2365.62</v>
      </c>
      <c r="O47" s="257">
        <v>7653.219999999999</v>
      </c>
      <c r="P47" s="257">
        <v>0</v>
      </c>
      <c r="Q47" s="257">
        <v>0</v>
      </c>
      <c r="R47" s="257">
        <v>0</v>
      </c>
      <c r="S47" s="257">
        <v>0</v>
      </c>
      <c r="T47" s="305"/>
      <c r="U47" s="192"/>
      <c r="V47" s="192"/>
      <c r="W47" s="192"/>
      <c r="X47" s="192"/>
      <c r="Y47" s="72"/>
    </row>
    <row r="48" spans="1:25" ht="18" customHeight="1">
      <c r="A48" s="81"/>
      <c r="B48" s="589" t="s">
        <v>215</v>
      </c>
      <c r="C48" s="590"/>
      <c r="D48" s="590"/>
      <c r="E48" s="590"/>
      <c r="F48" s="591"/>
      <c r="G48" s="97"/>
      <c r="H48" s="99"/>
      <c r="I48" s="99"/>
      <c r="J48" s="64"/>
      <c r="K48" s="64"/>
      <c r="T48" s="305"/>
      <c r="U48" s="192"/>
      <c r="V48" s="192"/>
      <c r="W48" s="192"/>
      <c r="X48" s="192"/>
      <c r="Y48" s="72"/>
    </row>
    <row r="49" spans="1:25" ht="18" customHeight="1">
      <c r="A49" s="81"/>
      <c r="B49" s="592" t="s">
        <v>12</v>
      </c>
      <c r="C49" s="592"/>
      <c r="D49" s="592"/>
      <c r="E49" s="592"/>
      <c r="F49" s="592"/>
      <c r="G49" s="97">
        <f>G58</f>
        <v>7.32</v>
      </c>
      <c r="H49" s="99">
        <f>G49*C42</f>
        <v>2565.6600000000003</v>
      </c>
      <c r="I49" s="99">
        <f>H49</f>
        <v>2565.6600000000003</v>
      </c>
      <c r="J49" s="99">
        <f>H58</f>
        <v>2565.66</v>
      </c>
      <c r="K49" s="99">
        <f>I49-J49</f>
        <v>0</v>
      </c>
      <c r="T49" s="305"/>
      <c r="U49" s="192"/>
      <c r="V49" s="192"/>
      <c r="W49" s="192"/>
      <c r="X49" s="192"/>
      <c r="Y49" s="72"/>
    </row>
    <row r="50" spans="1:25" ht="18" customHeight="1">
      <c r="A50" s="81"/>
      <c r="B50" s="606" t="s">
        <v>46</v>
      </c>
      <c r="C50" s="606"/>
      <c r="D50" s="606"/>
      <c r="E50" s="592"/>
      <c r="F50" s="592"/>
      <c r="G50" s="97">
        <v>7.04</v>
      </c>
      <c r="H50" s="99">
        <f>G50*C42</f>
        <v>2467.52</v>
      </c>
      <c r="I50" s="99">
        <f>O47+P47-I49</f>
        <v>5087.5599999999995</v>
      </c>
      <c r="J50" s="99">
        <f>H63</f>
        <v>0</v>
      </c>
      <c r="K50" s="99">
        <f>I50-J50</f>
        <v>5087.5599999999995</v>
      </c>
      <c r="T50" s="305"/>
      <c r="U50" s="192"/>
      <c r="V50" s="192"/>
      <c r="W50" s="192"/>
      <c r="X50" s="192"/>
      <c r="Y50" s="72"/>
    </row>
    <row r="51" spans="1:25" ht="18.75">
      <c r="A51" s="81"/>
      <c r="B51" s="604"/>
      <c r="C51" s="604"/>
      <c r="D51" s="400"/>
      <c r="E51" s="61"/>
      <c r="F51" s="61"/>
      <c r="G51" s="61"/>
      <c r="H51" s="61"/>
      <c r="I51" s="61"/>
      <c r="J51" s="61"/>
      <c r="K51" s="164"/>
      <c r="T51" s="305"/>
      <c r="U51" s="192"/>
      <c r="V51" s="192"/>
      <c r="W51" s="192"/>
      <c r="X51" s="192"/>
      <c r="Y51" s="72"/>
    </row>
    <row r="52" spans="1:25" ht="18.75">
      <c r="A52" s="81"/>
      <c r="B52" s="61"/>
      <c r="C52" s="61"/>
      <c r="D52" s="61"/>
      <c r="E52" s="61"/>
      <c r="F52" s="61"/>
      <c r="G52" s="163" t="s">
        <v>243</v>
      </c>
      <c r="H52" s="163" t="s">
        <v>2</v>
      </c>
      <c r="I52" s="163" t="s">
        <v>3</v>
      </c>
      <c r="J52" s="163" t="s">
        <v>244</v>
      </c>
      <c r="K52" s="432" t="s">
        <v>333</v>
      </c>
      <c r="T52" s="305"/>
      <c r="U52" s="192"/>
      <c r="V52" s="192"/>
      <c r="W52" s="192"/>
      <c r="X52" s="192"/>
      <c r="Y52" s="72"/>
    </row>
    <row r="53" spans="1:25" ht="18" customHeight="1">
      <c r="A53" s="61"/>
      <c r="B53" s="605" t="s">
        <v>242</v>
      </c>
      <c r="C53" s="605"/>
      <c r="D53" s="605"/>
      <c r="E53" s="577"/>
      <c r="F53" s="593"/>
      <c r="G53" s="107">
        <f>'06 16 г'!J53</f>
        <v>0</v>
      </c>
      <c r="H53" s="107">
        <f>Q47</f>
        <v>0</v>
      </c>
      <c r="I53" s="107">
        <f>R47</f>
        <v>0</v>
      </c>
      <c r="J53" s="107">
        <f>H53+G53-I53</f>
        <v>0</v>
      </c>
      <c r="K53" s="107">
        <f>I53</f>
        <v>0</v>
      </c>
      <c r="T53" s="309"/>
      <c r="U53" s="310"/>
      <c r="V53" s="310"/>
      <c r="W53" s="310"/>
      <c r="X53" s="310"/>
      <c r="Y53" s="310"/>
    </row>
    <row r="54" spans="1:11" ht="18" customHeight="1">
      <c r="A54" s="61"/>
      <c r="B54" s="431" t="s">
        <v>334</v>
      </c>
      <c r="C54" s="431"/>
      <c r="D54" s="399"/>
      <c r="F54" s="81"/>
      <c r="G54" s="82"/>
      <c r="H54" s="82"/>
      <c r="I54" s="81"/>
      <c r="J54" s="61"/>
      <c r="K54" s="61"/>
    </row>
    <row r="55" spans="1:11" ht="18.75">
      <c r="A55" s="81"/>
      <c r="B55" s="104"/>
      <c r="C55" s="105"/>
      <c r="D55" s="106"/>
      <c r="E55" s="106"/>
      <c r="F55" s="106"/>
      <c r="G55" s="107" t="s">
        <v>208</v>
      </c>
      <c r="H55" s="107" t="s">
        <v>217</v>
      </c>
      <c r="I55" s="81"/>
      <c r="J55" s="61"/>
      <c r="K55" s="61"/>
    </row>
    <row r="56" spans="1:9" s="114" customFormat="1" ht="11.25" customHeight="1">
      <c r="A56" s="108"/>
      <c r="B56" s="109"/>
      <c r="C56" s="110"/>
      <c r="D56" s="111"/>
      <c r="E56" s="111"/>
      <c r="F56" s="111"/>
      <c r="G56" s="112" t="s">
        <v>43</v>
      </c>
      <c r="H56" s="112" t="s">
        <v>43</v>
      </c>
      <c r="I56" s="113"/>
    </row>
    <row r="57" spans="1:20" ht="47.25" customHeight="1">
      <c r="A57" s="115" t="s">
        <v>218</v>
      </c>
      <c r="B57" s="594" t="s">
        <v>241</v>
      </c>
      <c r="C57" s="595"/>
      <c r="D57" s="595"/>
      <c r="E57" s="595"/>
      <c r="F57" s="595"/>
      <c r="G57" s="116"/>
      <c r="H57" s="370">
        <f>H58+H63</f>
        <v>2565.66</v>
      </c>
      <c r="I57" s="81"/>
      <c r="J57" s="61"/>
      <c r="K57" s="61"/>
      <c r="T57" s="288"/>
    </row>
    <row r="58" spans="1:12" ht="18.75" customHeight="1">
      <c r="A58" s="118" t="s">
        <v>220</v>
      </c>
      <c r="B58" s="558" t="s">
        <v>221</v>
      </c>
      <c r="C58" s="559"/>
      <c r="D58" s="559"/>
      <c r="E58" s="559"/>
      <c r="F58" s="560"/>
      <c r="G58" s="362">
        <f>SUM(G59:G62)</f>
        <v>7.32</v>
      </c>
      <c r="H58" s="402">
        <f>SUM(H59:H62)</f>
        <v>2565.66</v>
      </c>
      <c r="I58" s="81"/>
      <c r="J58" s="61"/>
      <c r="K58" s="121"/>
      <c r="L58" s="172" t="s">
        <v>340</v>
      </c>
    </row>
    <row r="59" spans="1:12" ht="34.5" customHeight="1">
      <c r="A59" s="497" t="s">
        <v>222</v>
      </c>
      <c r="B59" s="580" t="s">
        <v>223</v>
      </c>
      <c r="C59" s="581"/>
      <c r="D59" s="581"/>
      <c r="E59" s="581"/>
      <c r="F59" s="582"/>
      <c r="G59" s="495">
        <v>1.53</v>
      </c>
      <c r="H59" s="496">
        <f>G59*C42</f>
        <v>536.265</v>
      </c>
      <c r="I59" s="81"/>
      <c r="J59" s="61"/>
      <c r="K59" s="121"/>
      <c r="L59" s="128"/>
    </row>
    <row r="60" spans="1:12" ht="34.5" customHeight="1">
      <c r="A60" s="388" t="s">
        <v>224</v>
      </c>
      <c r="B60" s="571" t="s">
        <v>225</v>
      </c>
      <c r="C60" s="572"/>
      <c r="D60" s="572"/>
      <c r="E60" s="572"/>
      <c r="F60" s="573"/>
      <c r="G60" s="389">
        <v>2.3</v>
      </c>
      <c r="H60" s="401">
        <f>G60*C42</f>
        <v>806.15</v>
      </c>
      <c r="I60" s="81"/>
      <c r="J60" s="61"/>
      <c r="K60" s="61"/>
      <c r="L60" s="128"/>
    </row>
    <row r="61" spans="1:12" ht="34.5" customHeight="1">
      <c r="A61" s="388" t="s">
        <v>226</v>
      </c>
      <c r="B61" s="571" t="s">
        <v>227</v>
      </c>
      <c r="C61" s="572"/>
      <c r="D61" s="572"/>
      <c r="E61" s="572"/>
      <c r="F61" s="573"/>
      <c r="G61" s="389">
        <v>1.49</v>
      </c>
      <c r="H61" s="401">
        <f>G61*C42</f>
        <v>522.245</v>
      </c>
      <c r="I61" s="81"/>
      <c r="J61" s="61"/>
      <c r="K61" s="61"/>
      <c r="L61" s="128"/>
    </row>
    <row r="62" spans="1:12" ht="18.75" customHeight="1">
      <c r="A62" s="497" t="s">
        <v>228</v>
      </c>
      <c r="B62" s="555" t="s">
        <v>229</v>
      </c>
      <c r="C62" s="556"/>
      <c r="D62" s="556"/>
      <c r="E62" s="556"/>
      <c r="F62" s="557"/>
      <c r="G62" s="107">
        <v>2</v>
      </c>
      <c r="H62" s="127">
        <f>G62*C42</f>
        <v>701</v>
      </c>
      <c r="I62" s="81"/>
      <c r="J62" s="61"/>
      <c r="K62" s="61"/>
      <c r="L62" s="128"/>
    </row>
    <row r="63" spans="1:12" ht="18.75" customHeight="1">
      <c r="A63" s="129" t="s">
        <v>230</v>
      </c>
      <c r="B63" s="558" t="s">
        <v>231</v>
      </c>
      <c r="C63" s="559"/>
      <c r="D63" s="559"/>
      <c r="E63" s="559"/>
      <c r="F63" s="560"/>
      <c r="G63" s="98"/>
      <c r="H63" s="98">
        <f>SUM(H64:H66)</f>
        <v>0</v>
      </c>
      <c r="I63" s="81"/>
      <c r="J63" s="61"/>
      <c r="K63" s="61"/>
      <c r="L63" s="463" t="s">
        <v>236</v>
      </c>
    </row>
    <row r="64" spans="1:12" ht="21.75" customHeight="1">
      <c r="A64" s="130"/>
      <c r="B64" s="561" t="s">
        <v>247</v>
      </c>
      <c r="C64" s="562"/>
      <c r="D64" s="562"/>
      <c r="E64" s="562"/>
      <c r="F64" s="563"/>
      <c r="G64" s="132"/>
      <c r="H64" s="133"/>
      <c r="I64" s="81"/>
      <c r="J64" s="61"/>
      <c r="K64" s="61"/>
      <c r="L64" s="128"/>
    </row>
    <row r="65" spans="1:11" ht="18.75" customHeight="1">
      <c r="A65" s="130"/>
      <c r="B65" s="564"/>
      <c r="C65" s="565"/>
      <c r="D65" s="565"/>
      <c r="E65" s="565"/>
      <c r="F65" s="566"/>
      <c r="G65" s="134"/>
      <c r="H65" s="135"/>
      <c r="I65" s="81"/>
      <c r="J65" s="61"/>
      <c r="K65" s="61"/>
    </row>
    <row r="66" spans="1:11" ht="18.75" customHeight="1">
      <c r="A66" s="130"/>
      <c r="B66" s="564"/>
      <c r="C66" s="565"/>
      <c r="D66" s="565"/>
      <c r="E66" s="565"/>
      <c r="F66" s="566"/>
      <c r="G66" s="127"/>
      <c r="H66" s="136"/>
      <c r="I66" s="81"/>
      <c r="J66" s="61"/>
      <c r="K66" s="61"/>
    </row>
    <row r="67" spans="1:11" ht="18.75">
      <c r="A67" s="130"/>
      <c r="B67" s="137"/>
      <c r="C67" s="138"/>
      <c r="D67" s="138"/>
      <c r="E67" s="138"/>
      <c r="F67" s="138"/>
      <c r="G67" s="103"/>
      <c r="H67" s="103"/>
      <c r="I67" s="81"/>
      <c r="J67" s="61"/>
      <c r="K67" s="61"/>
    </row>
    <row r="68" spans="1:11" ht="18.75">
      <c r="A68" s="130"/>
      <c r="B68" s="137"/>
      <c r="C68" s="138"/>
      <c r="D68" s="138"/>
      <c r="E68" s="138"/>
      <c r="F68" s="138"/>
      <c r="G68" s="139"/>
      <c r="H68" s="81"/>
      <c r="I68" s="81"/>
      <c r="J68" s="61"/>
      <c r="K68" s="61"/>
    </row>
    <row r="69" spans="1:11" ht="18.75">
      <c r="A69" s="130"/>
      <c r="K69" s="61"/>
    </row>
    <row r="70" spans="1:12" ht="18.75">
      <c r="A70" s="130"/>
      <c r="K70" s="61"/>
      <c r="L70" s="62">
        <v>4513</v>
      </c>
    </row>
    <row r="71" spans="1:15" s="72" customFormat="1" ht="18.75">
      <c r="A71" s="130"/>
      <c r="K71" s="69"/>
      <c r="L71" s="142" t="s">
        <v>236</v>
      </c>
      <c r="M71" s="142" t="s">
        <v>237</v>
      </c>
      <c r="N71" s="142"/>
      <c r="O71" s="142"/>
    </row>
    <row r="72" spans="1:15" s="72" customFormat="1" ht="18.75">
      <c r="A72" s="130"/>
      <c r="K72" s="69"/>
      <c r="L72" s="143">
        <f>G78</f>
        <v>2581.5239999999885</v>
      </c>
      <c r="M72" s="143">
        <f>I78</f>
        <v>0</v>
      </c>
      <c r="N72" s="143"/>
      <c r="O72" s="143"/>
    </row>
    <row r="73" spans="1:11" ht="18.75">
      <c r="A73" s="82"/>
      <c r="B73" s="546"/>
      <c r="C73" s="547"/>
      <c r="D73" s="547"/>
      <c r="E73" s="547"/>
      <c r="F73" s="547"/>
      <c r="G73" s="145"/>
      <c r="H73" s="130"/>
      <c r="I73" s="81"/>
      <c r="J73" s="61"/>
      <c r="K73" s="61"/>
    </row>
    <row r="74" spans="1:11" ht="18.75">
      <c r="A74" s="81"/>
      <c r="B74" s="81"/>
      <c r="C74" s="81"/>
      <c r="D74" s="81"/>
      <c r="E74" s="81"/>
      <c r="F74" s="81"/>
      <c r="G74" s="84"/>
      <c r="H74" s="103"/>
      <c r="I74" s="81"/>
      <c r="J74" s="61"/>
      <c r="K74" s="61"/>
    </row>
    <row r="75" spans="1:18" ht="18.75">
      <c r="A75" s="81"/>
      <c r="B75" s="140"/>
      <c r="C75" s="141"/>
      <c r="D75" s="141"/>
      <c r="E75" s="141"/>
      <c r="F75" s="141"/>
      <c r="G75" s="567" t="s">
        <v>46</v>
      </c>
      <c r="H75" s="552"/>
      <c r="I75" s="551" t="s">
        <v>216</v>
      </c>
      <c r="J75" s="552"/>
      <c r="K75" s="61"/>
      <c r="M75" s="596"/>
      <c r="N75" s="596"/>
      <c r="O75" s="596"/>
      <c r="P75" s="597"/>
      <c r="Q75" s="597"/>
      <c r="R75" s="597"/>
    </row>
    <row r="76" spans="1:18" ht="18.75">
      <c r="A76" s="81"/>
      <c r="B76" s="140"/>
      <c r="C76" s="141"/>
      <c r="D76" s="141"/>
      <c r="E76" s="141"/>
      <c r="F76" s="141"/>
      <c r="G76" s="553" t="s">
        <v>43</v>
      </c>
      <c r="H76" s="554"/>
      <c r="I76" s="553" t="s">
        <v>43</v>
      </c>
      <c r="J76" s="554"/>
      <c r="K76" s="61"/>
      <c r="L76" s="172" t="s">
        <v>283</v>
      </c>
      <c r="M76" s="188"/>
      <c r="N76" s="188"/>
      <c r="O76" s="188"/>
      <c r="P76" s="189"/>
      <c r="Q76" s="188"/>
      <c r="R76" s="190"/>
    </row>
    <row r="77" spans="1:18" ht="18.75">
      <c r="A77" s="81"/>
      <c r="B77" s="598" t="s">
        <v>284</v>
      </c>
      <c r="C77" s="599"/>
      <c r="D77" s="599"/>
      <c r="E77" s="599"/>
      <c r="F77" s="600"/>
      <c r="G77" s="543">
        <f>'06 16 г'!G78:H78</f>
        <v>-2506.036000000011</v>
      </c>
      <c r="H77" s="544"/>
      <c r="I77" s="543">
        <f>'06 16 г'!I78:J78</f>
        <v>0</v>
      </c>
      <c r="J77" s="544"/>
      <c r="K77" s="61"/>
      <c r="L77" s="128">
        <f>G85+H47-I47-I85</f>
        <v>-0.009999999997489795</v>
      </c>
      <c r="M77" s="191"/>
      <c r="N77" s="191"/>
      <c r="O77" s="191"/>
      <c r="P77" s="192"/>
      <c r="Q77" s="192"/>
      <c r="R77" s="192"/>
    </row>
    <row r="78" spans="1:18" ht="18.75">
      <c r="A78" s="81"/>
      <c r="B78" s="598" t="s">
        <v>285</v>
      </c>
      <c r="C78" s="599"/>
      <c r="D78" s="599"/>
      <c r="E78" s="599"/>
      <c r="F78" s="600"/>
      <c r="G78" s="543">
        <f>G77+K53+I47-H57</f>
        <v>2581.5239999999885</v>
      </c>
      <c r="H78" s="603"/>
      <c r="I78" s="545">
        <f>I77+I53+D54-K53</f>
        <v>0</v>
      </c>
      <c r="J78" s="603"/>
      <c r="K78" s="61"/>
      <c r="M78" s="191"/>
      <c r="N78" s="191"/>
      <c r="O78" s="191"/>
      <c r="P78" s="192"/>
      <c r="Q78" s="192"/>
      <c r="R78" s="192"/>
    </row>
    <row r="79" spans="1:18" ht="18.75">
      <c r="A79" s="81"/>
      <c r="B79" s="61"/>
      <c r="C79" s="61"/>
      <c r="D79" s="61"/>
      <c r="E79" s="61"/>
      <c r="F79" s="61"/>
      <c r="G79" s="81"/>
      <c r="H79" s="81"/>
      <c r="I79" s="81"/>
      <c r="J79" s="61"/>
      <c r="K79" s="61"/>
      <c r="M79" s="191"/>
      <c r="N79" s="191"/>
      <c r="O79" s="191"/>
      <c r="P79" s="192"/>
      <c r="Q79" s="192"/>
      <c r="R79" s="192"/>
    </row>
    <row r="80" spans="1:18" ht="18" customHeight="1">
      <c r="A80" s="61"/>
      <c r="B80" s="61"/>
      <c r="C80" s="61"/>
      <c r="D80" s="61"/>
      <c r="E80" s="61"/>
      <c r="F80" s="61"/>
      <c r="G80" s="553" t="s">
        <v>278</v>
      </c>
      <c r="H80" s="554"/>
      <c r="I80" s="553" t="s">
        <v>279</v>
      </c>
      <c r="J80" s="554"/>
      <c r="K80" s="61"/>
      <c r="L80" s="128"/>
      <c r="M80" s="191"/>
      <c r="N80" s="191"/>
      <c r="O80" s="191"/>
      <c r="P80" s="192"/>
      <c r="Q80" s="192"/>
      <c r="R80" s="192"/>
    </row>
    <row r="81" spans="1:18" ht="18.75" hidden="1">
      <c r="A81" s="81"/>
      <c r="B81" s="61"/>
      <c r="C81" s="61"/>
      <c r="D81" s="61"/>
      <c r="E81" s="61"/>
      <c r="F81" s="61"/>
      <c r="G81" s="81"/>
      <c r="H81" s="81"/>
      <c r="I81" s="81"/>
      <c r="J81" s="61"/>
      <c r="K81" s="61"/>
      <c r="M81" s="186" t="s">
        <v>183</v>
      </c>
      <c r="N81" s="186"/>
      <c r="O81" s="186"/>
      <c r="P81" s="187">
        <v>407.15</v>
      </c>
      <c r="Q81" s="187">
        <v>391.95</v>
      </c>
      <c r="R81" s="187">
        <v>535.55</v>
      </c>
    </row>
    <row r="82" spans="1:18" ht="18.75" hidden="1">
      <c r="A82" s="81"/>
      <c r="B82" s="61"/>
      <c r="C82" s="61"/>
      <c r="D82" s="61"/>
      <c r="E82" s="61"/>
      <c r="F82" s="61"/>
      <c r="G82" s="81"/>
      <c r="H82" s="81"/>
      <c r="I82" s="81"/>
      <c r="J82" s="61"/>
      <c r="K82" s="61"/>
      <c r="M82" s="151" t="s">
        <v>186</v>
      </c>
      <c r="N82" s="151"/>
      <c r="O82" s="151"/>
      <c r="P82" s="152">
        <v>535.55</v>
      </c>
      <c r="Q82" s="152">
        <v>391.95</v>
      </c>
      <c r="R82" s="152">
        <v>663.91</v>
      </c>
    </row>
    <row r="83" spans="1:18" ht="18.75" hidden="1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M83" s="153" t="s">
        <v>189</v>
      </c>
      <c r="N83" s="153"/>
      <c r="O83" s="153"/>
      <c r="P83" s="152">
        <f>R82</f>
        <v>663.91</v>
      </c>
      <c r="Q83" s="154">
        <v>391.95</v>
      </c>
      <c r="R83" s="152" t="e">
        <f>P83+Q83-#REF!</f>
        <v>#REF!</v>
      </c>
    </row>
    <row r="84" spans="1:11" ht="18.75" hidden="1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</row>
    <row r="85" spans="1:11" ht="18.75">
      <c r="A85" s="61"/>
      <c r="B85" s="540" t="s">
        <v>282</v>
      </c>
      <c r="C85" s="541"/>
      <c r="D85" s="541"/>
      <c r="E85" s="541"/>
      <c r="F85" s="542"/>
      <c r="G85" s="543">
        <f>M47</f>
        <v>4985.650000000001</v>
      </c>
      <c r="H85" s="544"/>
      <c r="I85" s="545">
        <f>N47</f>
        <v>2365.62</v>
      </c>
      <c r="J85" s="544"/>
      <c r="K85" s="61"/>
    </row>
    <row r="86" spans="1:11" ht="18.75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</row>
    <row r="87" spans="1:11" ht="18.75">
      <c r="A87" s="371" t="s">
        <v>295</v>
      </c>
      <c r="B87" s="61"/>
      <c r="C87" s="61"/>
      <c r="D87" s="61"/>
      <c r="E87" s="61"/>
      <c r="F87" s="61"/>
      <c r="G87" s="61"/>
      <c r="H87" s="61" t="s">
        <v>54</v>
      </c>
      <c r="I87" s="61"/>
      <c r="J87" s="61"/>
      <c r="K87" s="61"/>
    </row>
    <row r="88" spans="1:8" s="61" customFormat="1" ht="18.75">
      <c r="A88" s="371" t="s">
        <v>294</v>
      </c>
      <c r="H88" s="61" t="s">
        <v>55</v>
      </c>
    </row>
  </sheetData>
  <sheetProtection password="ECC7" sheet="1" objects="1" scenarios="1" formatCells="0" formatColumns="0" formatRows="0" insertColumns="0" insertRows="0" insertHyperlinks="0" deleteColumns="0" deleteRows="0" sort="0" autoFilter="0" pivotTables="0"/>
  <mergeCells count="35">
    <mergeCell ref="C14:D15"/>
    <mergeCell ref="A35:K36"/>
    <mergeCell ref="B47:F47"/>
    <mergeCell ref="B48:F48"/>
    <mergeCell ref="B49:F49"/>
    <mergeCell ref="B50:F50"/>
    <mergeCell ref="B51:C51"/>
    <mergeCell ref="B53:F53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I78:J78"/>
    <mergeCell ref="B73:F73"/>
    <mergeCell ref="G75:H75"/>
    <mergeCell ref="I75:J75"/>
    <mergeCell ref="M75:R75"/>
    <mergeCell ref="G76:H76"/>
    <mergeCell ref="I76:J76"/>
    <mergeCell ref="G80:H80"/>
    <mergeCell ref="I80:J80"/>
    <mergeCell ref="B85:F85"/>
    <mergeCell ref="G85:H85"/>
    <mergeCell ref="I85:J85"/>
    <mergeCell ref="B77:F77"/>
    <mergeCell ref="G77:H77"/>
    <mergeCell ref="I77:J77"/>
    <mergeCell ref="B78:F78"/>
    <mergeCell ref="G78:H78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71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Y88"/>
  <sheetViews>
    <sheetView view="pageBreakPreview" zoomScale="80" zoomScaleSheetLayoutView="80" zoomScalePageLayoutView="0" workbookViewId="0" topLeftCell="A45">
      <selection activeCell="S47" sqref="S47"/>
    </sheetView>
  </sheetViews>
  <sheetFormatPr defaultColWidth="9.140625" defaultRowHeight="15" outlineLevelCol="1"/>
  <cols>
    <col min="1" max="1" width="9.00390625" style="155" customWidth="1"/>
    <col min="2" max="2" width="12.140625" style="62" customWidth="1"/>
    <col min="3" max="3" width="11.140625" style="62" customWidth="1"/>
    <col min="4" max="4" width="12.8515625" style="62" customWidth="1"/>
    <col min="5" max="5" width="10.28125" style="62" customWidth="1"/>
    <col min="6" max="6" width="6.28125" style="62" customWidth="1"/>
    <col min="7" max="8" width="13.28125" style="62" customWidth="1"/>
    <col min="9" max="9" width="12.57421875" style="62" customWidth="1"/>
    <col min="10" max="10" width="14.00390625" style="62" customWidth="1"/>
    <col min="11" max="11" width="18.421875" style="62" customWidth="1"/>
    <col min="12" max="12" width="13.421875" style="62" hidden="1" customWidth="1" outlineLevel="1"/>
    <col min="13" max="15" width="9.7109375" style="62" hidden="1" customWidth="1" outlineLevel="1"/>
    <col min="16" max="16" width="10.00390625" style="62" hidden="1" customWidth="1" outlineLevel="1"/>
    <col min="17" max="17" width="10.57421875" style="62" hidden="1" customWidth="1" outlineLevel="1"/>
    <col min="18" max="18" width="10.00390625" style="62" hidden="1" customWidth="1" outlineLevel="1"/>
    <col min="19" max="19" width="12.140625" style="62" hidden="1" customWidth="1" outlineLevel="1"/>
    <col min="20" max="20" width="9.140625" style="62" customWidth="1" collapsed="1"/>
    <col min="21" max="21" width="11.00390625" style="62" bestFit="1" customWidth="1"/>
    <col min="22" max="22" width="11.28125" style="62" bestFit="1" customWidth="1"/>
    <col min="23" max="23" width="10.00390625" style="62" bestFit="1" customWidth="1"/>
    <col min="24" max="24" width="11.00390625" style="62" bestFit="1" customWidth="1"/>
    <col min="25" max="25" width="9.140625" style="62" customWidth="1"/>
    <col min="28" max="28" width="12.8515625" style="0" customWidth="1"/>
    <col min="29" max="29" width="10.7109375" style="0" customWidth="1"/>
    <col min="32" max="16384" width="9.140625" style="62" customWidth="1"/>
  </cols>
  <sheetData>
    <row r="1" spans="1:11" ht="12.75" customHeight="1" hidden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8.75" hidden="1">
      <c r="A2" s="61"/>
      <c r="B2" s="63" t="s">
        <v>56</v>
      </c>
      <c r="C2" s="63"/>
      <c r="D2" s="63" t="s">
        <v>187</v>
      </c>
      <c r="E2" s="63"/>
      <c r="F2" s="63" t="s">
        <v>0</v>
      </c>
      <c r="G2" s="63"/>
      <c r="H2" s="63"/>
      <c r="I2" s="61"/>
      <c r="J2" s="61"/>
      <c r="K2" s="61"/>
    </row>
    <row r="3" spans="1:11" ht="18.75" hidden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.5" customHeight="1" hidden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18.75" hidden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8.75" hidden="1">
      <c r="A6" s="61"/>
      <c r="B6" s="64"/>
      <c r="C6" s="65" t="s">
        <v>1</v>
      </c>
      <c r="D6" s="65" t="s">
        <v>2</v>
      </c>
      <c r="E6" s="65"/>
      <c r="F6" s="65" t="s">
        <v>3</v>
      </c>
      <c r="G6" s="65" t="s">
        <v>4</v>
      </c>
      <c r="H6" s="65" t="s">
        <v>5</v>
      </c>
      <c r="I6" s="65" t="s">
        <v>6</v>
      </c>
      <c r="J6" s="65"/>
      <c r="K6" s="66"/>
    </row>
    <row r="7" spans="1:11" ht="18.75" hidden="1">
      <c r="A7" s="61"/>
      <c r="B7" s="64"/>
      <c r="C7" s="65" t="s">
        <v>7</v>
      </c>
      <c r="D7" s="65"/>
      <c r="E7" s="65"/>
      <c r="F7" s="65"/>
      <c r="G7" s="65" t="s">
        <v>8</v>
      </c>
      <c r="H7" s="65" t="s">
        <v>9</v>
      </c>
      <c r="I7" s="65" t="s">
        <v>10</v>
      </c>
      <c r="J7" s="65"/>
      <c r="K7" s="66"/>
    </row>
    <row r="8" spans="1:11" ht="18.75" hidden="1">
      <c r="A8" s="61"/>
      <c r="B8" s="64" t="s">
        <v>96</v>
      </c>
      <c r="C8" s="67">
        <v>48.28</v>
      </c>
      <c r="D8" s="67">
        <v>0</v>
      </c>
      <c r="E8" s="67"/>
      <c r="F8" s="68"/>
      <c r="G8" s="64"/>
      <c r="H8" s="67">
        <v>0</v>
      </c>
      <c r="I8" s="68">
        <v>48.28</v>
      </c>
      <c r="J8" s="64"/>
      <c r="K8" s="69"/>
    </row>
    <row r="9" spans="1:11" ht="18.75" hidden="1">
      <c r="A9" s="61"/>
      <c r="B9" s="64" t="s">
        <v>12</v>
      </c>
      <c r="C9" s="67">
        <v>4790.06</v>
      </c>
      <c r="D9" s="67">
        <v>3707.55</v>
      </c>
      <c r="E9" s="67"/>
      <c r="F9" s="68">
        <v>2795.32</v>
      </c>
      <c r="G9" s="64"/>
      <c r="H9" s="67">
        <v>2795.32</v>
      </c>
      <c r="I9" s="68">
        <v>5702.29</v>
      </c>
      <c r="J9" s="64"/>
      <c r="K9" s="69"/>
    </row>
    <row r="10" spans="1:11" ht="18.75" hidden="1">
      <c r="A10" s="61"/>
      <c r="B10" s="64" t="s">
        <v>13</v>
      </c>
      <c r="C10" s="64"/>
      <c r="D10" s="67">
        <f>SUM(D8:D9)</f>
        <v>3707.55</v>
      </c>
      <c r="E10" s="67"/>
      <c r="F10" s="64"/>
      <c r="G10" s="64"/>
      <c r="H10" s="67">
        <f>SUM(H8:H9)</f>
        <v>2795.32</v>
      </c>
      <c r="I10" s="64"/>
      <c r="J10" s="64"/>
      <c r="K10" s="69"/>
    </row>
    <row r="11" spans="1:11" ht="18.75" hidden="1">
      <c r="A11" s="61"/>
      <c r="B11" s="61" t="s">
        <v>14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ht="7.5" customHeight="1" hidden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8.25" customHeight="1" hidden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</row>
    <row r="14" spans="1:18" ht="18.75" hidden="1">
      <c r="A14" s="61"/>
      <c r="B14" s="70" t="s">
        <v>162</v>
      </c>
      <c r="C14" s="583" t="s">
        <v>180</v>
      </c>
      <c r="D14" s="584"/>
      <c r="E14" s="500"/>
      <c r="F14" s="65"/>
      <c r="G14" s="65"/>
      <c r="H14" s="65"/>
      <c r="I14" s="65" t="s">
        <v>16</v>
      </c>
      <c r="J14" s="69"/>
      <c r="K14" s="69"/>
      <c r="L14" s="72"/>
      <c r="M14" s="72"/>
      <c r="N14" s="72"/>
      <c r="O14" s="72"/>
      <c r="P14" s="72"/>
      <c r="Q14" s="72"/>
      <c r="R14" s="72"/>
    </row>
    <row r="15" spans="1:18" ht="14.25" customHeight="1" hidden="1">
      <c r="A15" s="61"/>
      <c r="B15" s="73"/>
      <c r="C15" s="585"/>
      <c r="D15" s="586"/>
      <c r="E15" s="501"/>
      <c r="F15" s="65"/>
      <c r="G15" s="65"/>
      <c r="H15" s="65" t="s">
        <v>181</v>
      </c>
      <c r="I15" s="65"/>
      <c r="J15" s="69"/>
      <c r="K15" s="69"/>
      <c r="L15" s="72"/>
      <c r="M15" s="72"/>
      <c r="N15" s="72"/>
      <c r="O15" s="72"/>
      <c r="P15" s="72"/>
      <c r="Q15" s="72"/>
      <c r="R15" s="72"/>
    </row>
    <row r="16" spans="1:18" ht="3.75" customHeight="1" hidden="1">
      <c r="A16" s="61"/>
      <c r="B16" s="75"/>
      <c r="C16" s="64"/>
      <c r="D16" s="64"/>
      <c r="E16" s="64"/>
      <c r="F16" s="64"/>
      <c r="G16" s="64"/>
      <c r="H16" s="64"/>
      <c r="I16" s="64"/>
      <c r="J16" s="69"/>
      <c r="K16" s="69"/>
      <c r="L16" s="72"/>
      <c r="M16" s="72"/>
      <c r="N16" s="72"/>
      <c r="O16" s="72"/>
      <c r="P16" s="72"/>
      <c r="Q16" s="72"/>
      <c r="R16" s="72"/>
    </row>
    <row r="17" spans="1:18" ht="13.5" customHeight="1" hidden="1">
      <c r="A17" s="61"/>
      <c r="B17" s="64"/>
      <c r="C17" s="64"/>
      <c r="D17" s="64"/>
      <c r="E17" s="64"/>
      <c r="F17" s="64"/>
      <c r="G17" s="64"/>
      <c r="H17" s="64"/>
      <c r="I17" s="64"/>
      <c r="J17" s="69"/>
      <c r="K17" s="69"/>
      <c r="L17" s="72"/>
      <c r="M17" s="72"/>
      <c r="N17" s="72"/>
      <c r="O17" s="72"/>
      <c r="P17" s="72"/>
      <c r="Q17" s="72"/>
      <c r="R17" s="72"/>
    </row>
    <row r="18" spans="1:18" ht="0.75" customHeight="1" hidden="1">
      <c r="A18" s="61"/>
      <c r="B18" s="64"/>
      <c r="C18" s="64"/>
      <c r="D18" s="64"/>
      <c r="E18" s="64"/>
      <c r="F18" s="64"/>
      <c r="G18" s="64"/>
      <c r="H18" s="64"/>
      <c r="I18" s="64"/>
      <c r="J18" s="69"/>
      <c r="K18" s="69"/>
      <c r="L18" s="72"/>
      <c r="M18" s="72"/>
      <c r="N18" s="72"/>
      <c r="O18" s="72"/>
      <c r="P18" s="72"/>
      <c r="Q18" s="72"/>
      <c r="R18" s="72"/>
    </row>
    <row r="19" spans="1:18" ht="14.25" customHeight="1" hidden="1" thickBot="1">
      <c r="A19" s="61"/>
      <c r="B19" s="64"/>
      <c r="C19" s="64"/>
      <c r="D19" s="64"/>
      <c r="E19" s="64"/>
      <c r="F19" s="64"/>
      <c r="G19" s="64"/>
      <c r="H19" s="64"/>
      <c r="I19" s="64"/>
      <c r="J19" s="69"/>
      <c r="K19" s="69"/>
      <c r="L19" s="72"/>
      <c r="M19" s="72"/>
      <c r="N19" s="72"/>
      <c r="O19" s="72"/>
      <c r="P19" s="72"/>
      <c r="Q19" s="72"/>
      <c r="R19" s="72"/>
    </row>
    <row r="20" spans="1:18" ht="0.75" customHeight="1" hidden="1">
      <c r="A20" s="61"/>
      <c r="B20" s="64"/>
      <c r="C20" s="64"/>
      <c r="D20" s="64"/>
      <c r="E20" s="64"/>
      <c r="F20" s="64"/>
      <c r="G20" s="64"/>
      <c r="H20" s="64"/>
      <c r="I20" s="64"/>
      <c r="J20" s="69"/>
      <c r="K20" s="69"/>
      <c r="L20" s="72"/>
      <c r="M20" s="72"/>
      <c r="N20" s="72"/>
      <c r="O20" s="72"/>
      <c r="P20" s="72"/>
      <c r="Q20" s="72"/>
      <c r="R20" s="72"/>
    </row>
    <row r="21" spans="1:18" ht="19.5" hidden="1" thickBot="1">
      <c r="A21" s="61"/>
      <c r="B21" s="64"/>
      <c r="C21" s="64"/>
      <c r="D21" s="64"/>
      <c r="E21" s="64"/>
      <c r="F21" s="64"/>
      <c r="G21" s="76" t="s">
        <v>130</v>
      </c>
      <c r="H21" s="77" t="s">
        <v>131</v>
      </c>
      <c r="I21" s="64"/>
      <c r="J21" s="69"/>
      <c r="K21" s="69"/>
      <c r="L21" s="72"/>
      <c r="M21" s="72"/>
      <c r="N21" s="72"/>
      <c r="O21" s="72"/>
      <c r="P21" s="72"/>
      <c r="Q21" s="72"/>
      <c r="R21" s="72"/>
    </row>
    <row r="22" spans="1:18" ht="18.75" hidden="1">
      <c r="A22" s="61"/>
      <c r="B22" s="78" t="s">
        <v>121</v>
      </c>
      <c r="C22" s="78"/>
      <c r="D22" s="78"/>
      <c r="E22" s="78"/>
      <c r="F22" s="67"/>
      <c r="G22" s="64">
        <v>347.8</v>
      </c>
      <c r="H22" s="64">
        <v>7.55</v>
      </c>
      <c r="I22" s="68">
        <f>G22*H22</f>
        <v>2625.89</v>
      </c>
      <c r="J22" s="69"/>
      <c r="K22" s="69"/>
      <c r="L22" s="72"/>
      <c r="M22" s="72"/>
      <c r="N22" s="72"/>
      <c r="O22" s="72"/>
      <c r="P22" s="72"/>
      <c r="Q22" s="72"/>
      <c r="R22" s="72"/>
    </row>
    <row r="23" spans="1:18" ht="18.75" hidden="1">
      <c r="A23" s="61"/>
      <c r="B23" s="78" t="s">
        <v>122</v>
      </c>
      <c r="C23" s="78"/>
      <c r="D23" s="78"/>
      <c r="E23" s="78"/>
      <c r="F23" s="64"/>
      <c r="G23" s="64"/>
      <c r="H23" s="64"/>
      <c r="I23" s="64"/>
      <c r="J23" s="69"/>
      <c r="K23" s="69"/>
      <c r="L23" s="72"/>
      <c r="M23" s="72"/>
      <c r="N23" s="72"/>
      <c r="O23" s="72"/>
      <c r="P23" s="72"/>
      <c r="Q23" s="72"/>
      <c r="R23" s="72"/>
    </row>
    <row r="24" spans="1:18" ht="2.25" customHeight="1" hidden="1">
      <c r="A24" s="61"/>
      <c r="B24" s="78" t="s">
        <v>123</v>
      </c>
      <c r="C24" s="78" t="s">
        <v>124</v>
      </c>
      <c r="D24" s="78"/>
      <c r="E24" s="78"/>
      <c r="F24" s="64"/>
      <c r="G24" s="64"/>
      <c r="H24" s="64"/>
      <c r="I24" s="64"/>
      <c r="J24" s="69"/>
      <c r="K24" s="69"/>
      <c r="L24" s="72"/>
      <c r="M24" s="72"/>
      <c r="N24" s="72"/>
      <c r="O24" s="72"/>
      <c r="P24" s="72"/>
      <c r="Q24" s="72"/>
      <c r="R24" s="72"/>
    </row>
    <row r="25" spans="1:18" ht="14.25" customHeight="1" hidden="1">
      <c r="A25" s="61"/>
      <c r="B25" s="78" t="s">
        <v>125</v>
      </c>
      <c r="C25" s="78"/>
      <c r="D25" s="78"/>
      <c r="E25" s="78"/>
      <c r="F25" s="64"/>
      <c r="G25" s="64"/>
      <c r="H25" s="64"/>
      <c r="I25" s="64"/>
      <c r="J25" s="69"/>
      <c r="K25" s="69"/>
      <c r="L25" s="72"/>
      <c r="M25" s="72"/>
      <c r="N25" s="72"/>
      <c r="O25" s="72"/>
      <c r="P25" s="72"/>
      <c r="Q25" s="72"/>
      <c r="R25" s="72"/>
    </row>
    <row r="26" spans="1:18" ht="18.75" hidden="1">
      <c r="A26" s="61"/>
      <c r="B26" s="64"/>
      <c r="C26" s="64"/>
      <c r="D26" s="64"/>
      <c r="E26" s="64"/>
      <c r="F26" s="64"/>
      <c r="G26" s="64"/>
      <c r="H26" s="64"/>
      <c r="I26" s="64"/>
      <c r="J26" s="69"/>
      <c r="K26" s="69"/>
      <c r="L26" s="72"/>
      <c r="M26" s="72"/>
      <c r="N26" s="72"/>
      <c r="O26" s="72"/>
      <c r="P26" s="72"/>
      <c r="Q26" s="72"/>
      <c r="R26" s="72"/>
    </row>
    <row r="27" spans="1:18" ht="0.75" customHeight="1" hidden="1">
      <c r="A27" s="61"/>
      <c r="B27" s="64"/>
      <c r="C27" s="64"/>
      <c r="D27" s="64"/>
      <c r="E27" s="64"/>
      <c r="F27" s="64"/>
      <c r="G27" s="64"/>
      <c r="H27" s="64"/>
      <c r="I27" s="64"/>
      <c r="J27" s="69"/>
      <c r="K27" s="69"/>
      <c r="L27" s="72"/>
      <c r="M27" s="72"/>
      <c r="N27" s="72"/>
      <c r="O27" s="72"/>
      <c r="P27" s="72"/>
      <c r="Q27" s="72"/>
      <c r="R27" s="72"/>
    </row>
    <row r="28" spans="1:18" ht="3.75" customHeight="1" hidden="1">
      <c r="A28" s="61"/>
      <c r="B28" s="64"/>
      <c r="C28" s="64"/>
      <c r="D28" s="64"/>
      <c r="E28" s="64"/>
      <c r="F28" s="64"/>
      <c r="G28" s="64"/>
      <c r="H28" s="64"/>
      <c r="I28" s="64"/>
      <c r="J28" s="69"/>
      <c r="K28" s="69"/>
      <c r="L28" s="72"/>
      <c r="M28" s="72"/>
      <c r="N28" s="72"/>
      <c r="O28" s="72"/>
      <c r="P28" s="72"/>
      <c r="Q28" s="72"/>
      <c r="R28" s="72"/>
    </row>
    <row r="29" spans="1:18" ht="18.75" hidden="1">
      <c r="A29" s="61"/>
      <c r="B29" s="64"/>
      <c r="C29" s="64"/>
      <c r="D29" s="64"/>
      <c r="E29" s="64"/>
      <c r="F29" s="64"/>
      <c r="G29" s="64"/>
      <c r="H29" s="64"/>
      <c r="I29" s="64"/>
      <c r="J29" s="69"/>
      <c r="K29" s="69"/>
      <c r="L29" s="72"/>
      <c r="M29" s="72"/>
      <c r="N29" s="72"/>
      <c r="O29" s="72"/>
      <c r="P29" s="72"/>
      <c r="Q29" s="72"/>
      <c r="R29" s="72"/>
    </row>
    <row r="30" spans="1:18" ht="0.75" customHeight="1" hidden="1">
      <c r="A30" s="61"/>
      <c r="B30" s="64"/>
      <c r="C30" s="64"/>
      <c r="D30" s="64"/>
      <c r="E30" s="64"/>
      <c r="F30" s="64"/>
      <c r="G30" s="64"/>
      <c r="H30" s="64"/>
      <c r="I30" s="64"/>
      <c r="J30" s="69"/>
      <c r="K30" s="69"/>
      <c r="L30" s="72"/>
      <c r="M30" s="72"/>
      <c r="N30" s="72"/>
      <c r="O30" s="72"/>
      <c r="P30" s="72"/>
      <c r="Q30" s="72"/>
      <c r="R30" s="72"/>
    </row>
    <row r="31" spans="1:18" ht="18.75" hidden="1">
      <c r="A31" s="61"/>
      <c r="B31" s="64"/>
      <c r="C31" s="64"/>
      <c r="D31" s="64"/>
      <c r="E31" s="64"/>
      <c r="F31" s="64"/>
      <c r="G31" s="64"/>
      <c r="H31" s="64"/>
      <c r="I31" s="64"/>
      <c r="J31" s="69"/>
      <c r="K31" s="69"/>
      <c r="L31" s="72"/>
      <c r="M31" s="72"/>
      <c r="N31" s="72"/>
      <c r="O31" s="72"/>
      <c r="P31" s="72"/>
      <c r="Q31" s="72"/>
      <c r="R31" s="72"/>
    </row>
    <row r="32" spans="1:18" ht="18.75" hidden="1">
      <c r="A32" s="61"/>
      <c r="B32" s="64"/>
      <c r="C32" s="64"/>
      <c r="D32" s="64"/>
      <c r="E32" s="64"/>
      <c r="F32" s="64"/>
      <c r="G32" s="64"/>
      <c r="H32" s="64"/>
      <c r="I32" s="64"/>
      <c r="J32" s="69"/>
      <c r="K32" s="69"/>
      <c r="L32" s="72"/>
      <c r="M32" s="72"/>
      <c r="N32" s="72"/>
      <c r="O32" s="72"/>
      <c r="P32" s="72"/>
      <c r="Q32" s="72"/>
      <c r="R32" s="72"/>
    </row>
    <row r="33" spans="1:18" ht="18.75" hidden="1">
      <c r="A33" s="61"/>
      <c r="B33" s="64"/>
      <c r="C33" s="64"/>
      <c r="D33" s="64"/>
      <c r="E33" s="64"/>
      <c r="F33" s="64"/>
      <c r="G33" s="65"/>
      <c r="H33" s="65"/>
      <c r="I33" s="79"/>
      <c r="J33" s="69"/>
      <c r="K33" s="69"/>
      <c r="L33" s="72"/>
      <c r="M33" s="72"/>
      <c r="N33" s="72"/>
      <c r="O33" s="72"/>
      <c r="P33" s="72"/>
      <c r="Q33" s="72"/>
      <c r="R33" s="72"/>
    </row>
    <row r="34" spans="1:18" ht="18.75" hidden="1">
      <c r="A34" s="61"/>
      <c r="B34" s="64"/>
      <c r="C34" s="64"/>
      <c r="D34" s="64"/>
      <c r="E34" s="64"/>
      <c r="F34" s="64"/>
      <c r="G34" s="64"/>
      <c r="H34" s="64" t="s">
        <v>24</v>
      </c>
      <c r="I34" s="80">
        <f>SUM(I17:I33)</f>
        <v>2625.89</v>
      </c>
      <c r="J34" s="69"/>
      <c r="K34" s="69"/>
      <c r="L34" s="72"/>
      <c r="M34" s="72"/>
      <c r="N34" s="72"/>
      <c r="O34" s="72"/>
      <c r="P34" s="72"/>
      <c r="Q34" s="72"/>
      <c r="R34" s="72"/>
    </row>
    <row r="35" spans="1:11" ht="15">
      <c r="A35" s="587" t="s">
        <v>199</v>
      </c>
      <c r="B35" s="587"/>
      <c r="C35" s="587"/>
      <c r="D35" s="587"/>
      <c r="E35" s="587"/>
      <c r="F35" s="587"/>
      <c r="G35" s="587"/>
      <c r="H35" s="587"/>
      <c r="I35" s="587"/>
      <c r="J35" s="587"/>
      <c r="K35" s="587"/>
    </row>
    <row r="36" spans="1:11" ht="15">
      <c r="A36" s="587"/>
      <c r="B36" s="587"/>
      <c r="C36" s="587"/>
      <c r="D36" s="587"/>
      <c r="E36" s="587"/>
      <c r="F36" s="587"/>
      <c r="G36" s="587"/>
      <c r="H36" s="587"/>
      <c r="I36" s="587"/>
      <c r="J36" s="587"/>
      <c r="K36" s="587"/>
    </row>
    <row r="37" spans="1:11" ht="18.75" hidden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</row>
    <row r="38" spans="1:11" ht="18.75" hidden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</row>
    <row r="39" spans="1:11" ht="18.75">
      <c r="A39" s="81"/>
      <c r="B39" s="82"/>
      <c r="C39" s="82"/>
      <c r="D39" s="82"/>
      <c r="E39" s="82"/>
      <c r="F39" s="82"/>
      <c r="G39" s="82"/>
      <c r="H39" s="81"/>
      <c r="I39" s="81"/>
      <c r="J39" s="61"/>
      <c r="K39" s="61"/>
    </row>
    <row r="40" spans="1:25" ht="18.75">
      <c r="A40" s="81"/>
      <c r="B40" s="83" t="s">
        <v>200</v>
      </c>
      <c r="C40" s="82"/>
      <c r="D40" s="82"/>
      <c r="E40" s="82"/>
      <c r="F40" s="82"/>
      <c r="G40" s="81"/>
      <c r="H40" s="82"/>
      <c r="I40" s="81"/>
      <c r="J40" s="61"/>
      <c r="K40" s="61"/>
      <c r="T40" s="303"/>
      <c r="U40" s="304"/>
      <c r="V40" s="304"/>
      <c r="W40" s="304"/>
      <c r="X40" s="304"/>
      <c r="Y40" s="304"/>
    </row>
    <row r="41" spans="1:25" ht="18.75">
      <c r="A41" s="81"/>
      <c r="B41" s="82" t="s">
        <v>201</v>
      </c>
      <c r="C41" s="81" t="s">
        <v>202</v>
      </c>
      <c r="D41" s="81"/>
      <c r="E41" s="81"/>
      <c r="F41" s="82"/>
      <c r="G41" s="81"/>
      <c r="H41" s="82"/>
      <c r="I41" s="81"/>
      <c r="J41" s="61"/>
      <c r="K41" s="61"/>
      <c r="T41" s="305"/>
      <c r="U41" s="306"/>
      <c r="V41" s="306"/>
      <c r="W41" s="306"/>
      <c r="X41" s="306"/>
      <c r="Y41" s="306"/>
    </row>
    <row r="42" spans="1:25" ht="18.75" customHeight="1">
      <c r="A42" s="81"/>
      <c r="B42" s="82" t="s">
        <v>203</v>
      </c>
      <c r="C42" s="84">
        <v>350.5</v>
      </c>
      <c r="D42" s="81" t="s">
        <v>204</v>
      </c>
      <c r="E42" s="81"/>
      <c r="F42" s="82"/>
      <c r="G42" s="81"/>
      <c r="H42" s="82"/>
      <c r="I42" s="81"/>
      <c r="J42" s="61"/>
      <c r="K42" s="61"/>
      <c r="T42" s="305"/>
      <c r="U42" s="192"/>
      <c r="V42" s="192"/>
      <c r="W42" s="192"/>
      <c r="X42" s="192"/>
      <c r="Y42" s="192"/>
    </row>
    <row r="43" spans="1:25" ht="18" customHeight="1">
      <c r="A43" s="81"/>
      <c r="B43" s="82" t="s">
        <v>205</v>
      </c>
      <c r="C43" s="85" t="s">
        <v>276</v>
      </c>
      <c r="D43" s="81" t="s">
        <v>339</v>
      </c>
      <c r="E43" s="81"/>
      <c r="F43" s="81"/>
      <c r="G43" s="82"/>
      <c r="H43" s="82"/>
      <c r="I43" s="81"/>
      <c r="J43" s="61"/>
      <c r="K43" s="61"/>
      <c r="T43" s="305"/>
      <c r="U43" s="192"/>
      <c r="V43" s="192"/>
      <c r="W43" s="192"/>
      <c r="X43" s="192"/>
      <c r="Y43" s="72"/>
    </row>
    <row r="44" spans="1:25" ht="69.75" customHeight="1">
      <c r="A44" s="81"/>
      <c r="B44" s="82"/>
      <c r="C44" s="85"/>
      <c r="D44" s="81"/>
      <c r="E44" s="81"/>
      <c r="F44" s="81"/>
      <c r="G44" s="82"/>
      <c r="H44" s="82"/>
      <c r="I44" s="81"/>
      <c r="J44" s="61"/>
      <c r="K44" s="61"/>
      <c r="T44" s="305"/>
      <c r="U44" s="192"/>
      <c r="V44" s="307"/>
      <c r="W44" s="307"/>
      <c r="X44" s="192"/>
      <c r="Y44" s="308"/>
    </row>
    <row r="45" spans="1:25" s="92" customFormat="1" ht="63" customHeight="1">
      <c r="A45" s="505"/>
      <c r="B45" s="87"/>
      <c r="C45" s="88"/>
      <c r="D45" s="505"/>
      <c r="E45" s="505"/>
      <c r="F45" s="505"/>
      <c r="G45" s="89" t="s">
        <v>208</v>
      </c>
      <c r="H45" s="90" t="s">
        <v>2</v>
      </c>
      <c r="I45" s="90" t="s">
        <v>3</v>
      </c>
      <c r="J45" s="91" t="s">
        <v>209</v>
      </c>
      <c r="K45" s="91" t="s">
        <v>210</v>
      </c>
      <c r="T45" s="305"/>
      <c r="U45" s="192"/>
      <c r="V45" s="192"/>
      <c r="W45" s="192"/>
      <c r="X45" s="192"/>
      <c r="Y45" s="72"/>
    </row>
    <row r="46" spans="1:25" ht="12" customHeight="1">
      <c r="A46" s="81"/>
      <c r="B46" s="82"/>
      <c r="C46" s="85"/>
      <c r="D46" s="81"/>
      <c r="E46" s="81"/>
      <c r="F46" s="81"/>
      <c r="G46" s="93" t="s">
        <v>43</v>
      </c>
      <c r="H46" s="93" t="s">
        <v>43</v>
      </c>
      <c r="I46" s="93" t="s">
        <v>43</v>
      </c>
      <c r="J46" s="93" t="s">
        <v>43</v>
      </c>
      <c r="K46" s="93" t="s">
        <v>43</v>
      </c>
      <c r="M46" s="347" t="s">
        <v>280</v>
      </c>
      <c r="N46" s="347" t="s">
        <v>281</v>
      </c>
      <c r="O46" s="347" t="s">
        <v>291</v>
      </c>
      <c r="P46" s="348" t="s">
        <v>292</v>
      </c>
      <c r="Q46" s="349" t="s">
        <v>249</v>
      </c>
      <c r="R46" s="349" t="s">
        <v>293</v>
      </c>
      <c r="S46" s="369" t="s">
        <v>290</v>
      </c>
      <c r="T46" s="305"/>
      <c r="U46" s="192"/>
      <c r="V46" s="192"/>
      <c r="W46" s="192"/>
      <c r="X46" s="192"/>
      <c r="Y46" s="72"/>
    </row>
    <row r="47" spans="1:25" ht="33" customHeight="1">
      <c r="A47" s="81"/>
      <c r="B47" s="588" t="s">
        <v>214</v>
      </c>
      <c r="C47" s="588"/>
      <c r="D47" s="588"/>
      <c r="E47" s="588"/>
      <c r="F47" s="588"/>
      <c r="G47" s="97">
        <f>G49+G50</f>
        <v>14.36</v>
      </c>
      <c r="H47" s="98">
        <f>H49+H50</f>
        <v>5033.18</v>
      </c>
      <c r="I47" s="98">
        <f>I49+I50</f>
        <v>5016.1900000000005</v>
      </c>
      <c r="J47" s="98">
        <f>J49+J50</f>
        <v>2565.66</v>
      </c>
      <c r="K47" s="98">
        <f>K49+K50</f>
        <v>2450.53</v>
      </c>
      <c r="M47" s="361">
        <v>2365.62</v>
      </c>
      <c r="N47" s="361">
        <v>2382.62</v>
      </c>
      <c r="O47" s="257">
        <v>5016.1900000000005</v>
      </c>
      <c r="P47" s="257">
        <v>0</v>
      </c>
      <c r="Q47" s="257">
        <v>0</v>
      </c>
      <c r="R47" s="257">
        <v>0</v>
      </c>
      <c r="S47" s="257">
        <v>0</v>
      </c>
      <c r="T47" s="305"/>
      <c r="U47" s="192"/>
      <c r="V47" s="192"/>
      <c r="W47" s="192"/>
      <c r="X47" s="192"/>
      <c r="Y47" s="72"/>
    </row>
    <row r="48" spans="1:25" ht="18" customHeight="1">
      <c r="A48" s="81"/>
      <c r="B48" s="589" t="s">
        <v>215</v>
      </c>
      <c r="C48" s="590"/>
      <c r="D48" s="590"/>
      <c r="E48" s="590"/>
      <c r="F48" s="591"/>
      <c r="G48" s="97"/>
      <c r="H48" s="99"/>
      <c r="I48" s="99"/>
      <c r="J48" s="64"/>
      <c r="K48" s="64"/>
      <c r="T48" s="305"/>
      <c r="U48" s="192"/>
      <c r="V48" s="192"/>
      <c r="W48" s="192"/>
      <c r="X48" s="192"/>
      <c r="Y48" s="72"/>
    </row>
    <row r="49" spans="1:25" ht="18" customHeight="1">
      <c r="A49" s="81"/>
      <c r="B49" s="592" t="s">
        <v>12</v>
      </c>
      <c r="C49" s="592"/>
      <c r="D49" s="592"/>
      <c r="E49" s="592"/>
      <c r="F49" s="592"/>
      <c r="G49" s="97">
        <f>G58</f>
        <v>7.32</v>
      </c>
      <c r="H49" s="99">
        <f>G49*C42</f>
        <v>2565.6600000000003</v>
      </c>
      <c r="I49" s="99">
        <f>H49</f>
        <v>2565.6600000000003</v>
      </c>
      <c r="J49" s="99">
        <f>H58</f>
        <v>2565.66</v>
      </c>
      <c r="K49" s="99">
        <f>I49-J49</f>
        <v>0</v>
      </c>
      <c r="T49" s="305"/>
      <c r="U49" s="192"/>
      <c r="V49" s="192"/>
      <c r="W49" s="192"/>
      <c r="X49" s="192"/>
      <c r="Y49" s="72"/>
    </row>
    <row r="50" spans="1:25" ht="18" customHeight="1">
      <c r="A50" s="81"/>
      <c r="B50" s="606" t="s">
        <v>46</v>
      </c>
      <c r="C50" s="606"/>
      <c r="D50" s="606"/>
      <c r="E50" s="592"/>
      <c r="F50" s="592"/>
      <c r="G50" s="97">
        <v>7.04</v>
      </c>
      <c r="H50" s="99">
        <f>G50*C42</f>
        <v>2467.52</v>
      </c>
      <c r="I50" s="99">
        <f>O47+P47-I49</f>
        <v>2450.53</v>
      </c>
      <c r="J50" s="99">
        <f>H63</f>
        <v>0</v>
      </c>
      <c r="K50" s="99">
        <f>I50-J50</f>
        <v>2450.53</v>
      </c>
      <c r="T50" s="305"/>
      <c r="U50" s="192"/>
      <c r="V50" s="192"/>
      <c r="W50" s="192"/>
      <c r="X50" s="192"/>
      <c r="Y50" s="72"/>
    </row>
    <row r="51" spans="1:25" ht="18.75">
      <c r="A51" s="81"/>
      <c r="B51" s="604"/>
      <c r="C51" s="604"/>
      <c r="D51" s="400"/>
      <c r="E51" s="61"/>
      <c r="F51" s="61"/>
      <c r="G51" s="61"/>
      <c r="H51" s="61"/>
      <c r="I51" s="61"/>
      <c r="J51" s="61"/>
      <c r="K51" s="164"/>
      <c r="T51" s="305"/>
      <c r="U51" s="192"/>
      <c r="V51" s="192"/>
      <c r="W51" s="192"/>
      <c r="X51" s="192"/>
      <c r="Y51" s="72"/>
    </row>
    <row r="52" spans="1:25" ht="18.75">
      <c r="A52" s="81"/>
      <c r="B52" s="61"/>
      <c r="C52" s="61"/>
      <c r="D52" s="61"/>
      <c r="E52" s="61"/>
      <c r="F52" s="61"/>
      <c r="G52" s="163" t="s">
        <v>243</v>
      </c>
      <c r="H52" s="163" t="s">
        <v>2</v>
      </c>
      <c r="I52" s="163" t="s">
        <v>3</v>
      </c>
      <c r="J52" s="163" t="s">
        <v>244</v>
      </c>
      <c r="K52" s="432" t="s">
        <v>333</v>
      </c>
      <c r="T52" s="305"/>
      <c r="U52" s="192"/>
      <c r="V52" s="192"/>
      <c r="W52" s="192"/>
      <c r="X52" s="192"/>
      <c r="Y52" s="72"/>
    </row>
    <row r="53" spans="1:25" ht="18" customHeight="1">
      <c r="A53" s="61"/>
      <c r="B53" s="605" t="s">
        <v>242</v>
      </c>
      <c r="C53" s="605"/>
      <c r="D53" s="605"/>
      <c r="E53" s="577"/>
      <c r="F53" s="593"/>
      <c r="G53" s="107">
        <f>'07 16 г'!J53</f>
        <v>0</v>
      </c>
      <c r="H53" s="107">
        <f>Q47</f>
        <v>0</v>
      </c>
      <c r="I53" s="107">
        <f>R47</f>
        <v>0</v>
      </c>
      <c r="J53" s="107">
        <f>H53+G53-I53</f>
        <v>0</v>
      </c>
      <c r="K53" s="107">
        <f>I53</f>
        <v>0</v>
      </c>
      <c r="T53" s="309"/>
      <c r="U53" s="310"/>
      <c r="V53" s="310"/>
      <c r="W53" s="310"/>
      <c r="X53" s="310"/>
      <c r="Y53" s="310"/>
    </row>
    <row r="54" spans="1:11" ht="18" customHeight="1">
      <c r="A54" s="61"/>
      <c r="B54" s="431" t="s">
        <v>334</v>
      </c>
      <c r="C54" s="431"/>
      <c r="D54" s="399"/>
      <c r="F54" s="81"/>
      <c r="G54" s="82"/>
      <c r="H54" s="82"/>
      <c r="I54" s="81"/>
      <c r="J54" s="61"/>
      <c r="K54" s="61"/>
    </row>
    <row r="55" spans="1:11" ht="18.75">
      <c r="A55" s="81"/>
      <c r="B55" s="104"/>
      <c r="C55" s="105"/>
      <c r="D55" s="106"/>
      <c r="E55" s="106"/>
      <c r="F55" s="106"/>
      <c r="G55" s="107" t="s">
        <v>208</v>
      </c>
      <c r="H55" s="107" t="s">
        <v>217</v>
      </c>
      <c r="I55" s="81"/>
      <c r="J55" s="61"/>
      <c r="K55" s="61"/>
    </row>
    <row r="56" spans="1:9" s="114" customFormat="1" ht="11.25" customHeight="1">
      <c r="A56" s="108"/>
      <c r="B56" s="109"/>
      <c r="C56" s="110"/>
      <c r="D56" s="111"/>
      <c r="E56" s="111"/>
      <c r="F56" s="111"/>
      <c r="G56" s="112" t="s">
        <v>43</v>
      </c>
      <c r="H56" s="112" t="s">
        <v>43</v>
      </c>
      <c r="I56" s="113"/>
    </row>
    <row r="57" spans="1:20" ht="47.25" customHeight="1">
      <c r="A57" s="115" t="s">
        <v>218</v>
      </c>
      <c r="B57" s="594" t="s">
        <v>241</v>
      </c>
      <c r="C57" s="595"/>
      <c r="D57" s="595"/>
      <c r="E57" s="595"/>
      <c r="F57" s="595"/>
      <c r="G57" s="116"/>
      <c r="H57" s="370">
        <f>H58+H63</f>
        <v>2565.66</v>
      </c>
      <c r="I57" s="81"/>
      <c r="J57" s="61"/>
      <c r="K57" s="61"/>
      <c r="T57" s="288"/>
    </row>
    <row r="58" spans="1:12" ht="18.75" customHeight="1">
      <c r="A58" s="118" t="s">
        <v>220</v>
      </c>
      <c r="B58" s="558" t="s">
        <v>221</v>
      </c>
      <c r="C58" s="559"/>
      <c r="D58" s="559"/>
      <c r="E58" s="559"/>
      <c r="F58" s="560"/>
      <c r="G58" s="362">
        <f>SUM(G59:G62)</f>
        <v>7.32</v>
      </c>
      <c r="H58" s="402">
        <f>SUM(H59:H62)</f>
        <v>2565.66</v>
      </c>
      <c r="I58" s="81"/>
      <c r="J58" s="61"/>
      <c r="K58" s="121"/>
      <c r="L58" s="172" t="s">
        <v>340</v>
      </c>
    </row>
    <row r="59" spans="1:12" ht="34.5" customHeight="1">
      <c r="A59" s="502" t="s">
        <v>222</v>
      </c>
      <c r="B59" s="580" t="s">
        <v>223</v>
      </c>
      <c r="C59" s="581"/>
      <c r="D59" s="581"/>
      <c r="E59" s="581"/>
      <c r="F59" s="582"/>
      <c r="G59" s="503">
        <v>1.53</v>
      </c>
      <c r="H59" s="504">
        <f>G59*C42</f>
        <v>536.265</v>
      </c>
      <c r="I59" s="81"/>
      <c r="J59" s="61"/>
      <c r="K59" s="121"/>
      <c r="L59" s="128"/>
    </row>
    <row r="60" spans="1:12" ht="34.5" customHeight="1">
      <c r="A60" s="388" t="s">
        <v>224</v>
      </c>
      <c r="B60" s="571" t="s">
        <v>225</v>
      </c>
      <c r="C60" s="572"/>
      <c r="D60" s="572"/>
      <c r="E60" s="572"/>
      <c r="F60" s="573"/>
      <c r="G60" s="389">
        <v>2.3</v>
      </c>
      <c r="H60" s="401">
        <f>G60*C42</f>
        <v>806.15</v>
      </c>
      <c r="I60" s="81"/>
      <c r="J60" s="61"/>
      <c r="K60" s="61"/>
      <c r="L60" s="128"/>
    </row>
    <row r="61" spans="1:12" ht="34.5" customHeight="1">
      <c r="A61" s="388" t="s">
        <v>226</v>
      </c>
      <c r="B61" s="571" t="s">
        <v>227</v>
      </c>
      <c r="C61" s="572"/>
      <c r="D61" s="572"/>
      <c r="E61" s="572"/>
      <c r="F61" s="573"/>
      <c r="G61" s="389">
        <v>1.49</v>
      </c>
      <c r="H61" s="401">
        <f>G61*C42</f>
        <v>522.245</v>
      </c>
      <c r="I61" s="81"/>
      <c r="J61" s="61"/>
      <c r="K61" s="61"/>
      <c r="L61" s="128"/>
    </row>
    <row r="62" spans="1:12" ht="18.75" customHeight="1">
      <c r="A62" s="502" t="s">
        <v>228</v>
      </c>
      <c r="B62" s="555" t="s">
        <v>229</v>
      </c>
      <c r="C62" s="556"/>
      <c r="D62" s="556"/>
      <c r="E62" s="556"/>
      <c r="F62" s="557"/>
      <c r="G62" s="107">
        <v>2</v>
      </c>
      <c r="H62" s="127">
        <f>G62*C42</f>
        <v>701</v>
      </c>
      <c r="I62" s="81"/>
      <c r="J62" s="61"/>
      <c r="K62" s="61"/>
      <c r="L62" s="128"/>
    </row>
    <row r="63" spans="1:12" ht="18.75" customHeight="1">
      <c r="A63" s="129" t="s">
        <v>230</v>
      </c>
      <c r="B63" s="558" t="s">
        <v>231</v>
      </c>
      <c r="C63" s="559"/>
      <c r="D63" s="559"/>
      <c r="E63" s="559"/>
      <c r="F63" s="560"/>
      <c r="G63" s="98"/>
      <c r="H63" s="98">
        <f>SUM(H64:H66)</f>
        <v>0</v>
      </c>
      <c r="I63" s="81"/>
      <c r="J63" s="61"/>
      <c r="K63" s="61"/>
      <c r="L63" s="463" t="s">
        <v>236</v>
      </c>
    </row>
    <row r="64" spans="1:12" ht="21.75" customHeight="1">
      <c r="A64" s="130"/>
      <c r="B64" s="561" t="s">
        <v>247</v>
      </c>
      <c r="C64" s="562"/>
      <c r="D64" s="562"/>
      <c r="E64" s="562"/>
      <c r="F64" s="563"/>
      <c r="G64" s="132"/>
      <c r="H64" s="133"/>
      <c r="I64" s="81"/>
      <c r="J64" s="61"/>
      <c r="K64" s="61"/>
      <c r="L64" s="128"/>
    </row>
    <row r="65" spans="1:11" ht="18.75" customHeight="1">
      <c r="A65" s="130"/>
      <c r="B65" s="564"/>
      <c r="C65" s="565"/>
      <c r="D65" s="565"/>
      <c r="E65" s="565"/>
      <c r="F65" s="566"/>
      <c r="G65" s="134"/>
      <c r="H65" s="135"/>
      <c r="I65" s="81"/>
      <c r="J65" s="61"/>
      <c r="K65" s="61"/>
    </row>
    <row r="66" spans="1:11" ht="18.75" customHeight="1">
      <c r="A66" s="130"/>
      <c r="B66" s="564"/>
      <c r="C66" s="565"/>
      <c r="D66" s="565"/>
      <c r="E66" s="565"/>
      <c r="F66" s="566"/>
      <c r="G66" s="127"/>
      <c r="H66" s="136"/>
      <c r="I66" s="81"/>
      <c r="J66" s="61"/>
      <c r="K66" s="61"/>
    </row>
    <row r="67" spans="1:11" ht="18.75">
      <c r="A67" s="130"/>
      <c r="B67" s="137"/>
      <c r="C67" s="138"/>
      <c r="D67" s="138"/>
      <c r="E67" s="138"/>
      <c r="F67" s="138"/>
      <c r="G67" s="103"/>
      <c r="H67" s="103"/>
      <c r="I67" s="81"/>
      <c r="J67" s="61"/>
      <c r="K67" s="61"/>
    </row>
    <row r="68" spans="1:11" ht="18.75">
      <c r="A68" s="130"/>
      <c r="B68" s="137"/>
      <c r="C68" s="138"/>
      <c r="D68" s="138"/>
      <c r="E68" s="138"/>
      <c r="F68" s="138"/>
      <c r="G68" s="139"/>
      <c r="H68" s="81"/>
      <c r="I68" s="81"/>
      <c r="J68" s="61"/>
      <c r="K68" s="61"/>
    </row>
    <row r="69" spans="1:11" ht="18.75">
      <c r="A69" s="130"/>
      <c r="K69" s="61"/>
    </row>
    <row r="70" spans="1:12" ht="18.75">
      <c r="A70" s="130"/>
      <c r="K70" s="61"/>
      <c r="L70" s="62">
        <v>4513</v>
      </c>
    </row>
    <row r="71" spans="1:15" s="72" customFormat="1" ht="18.75">
      <c r="A71" s="130"/>
      <c r="K71" s="69"/>
      <c r="L71" s="142" t="s">
        <v>236</v>
      </c>
      <c r="M71" s="142" t="s">
        <v>237</v>
      </c>
      <c r="N71" s="142"/>
      <c r="O71" s="142"/>
    </row>
    <row r="72" spans="1:15" s="72" customFormat="1" ht="18.75">
      <c r="A72" s="130"/>
      <c r="K72" s="69"/>
      <c r="L72" s="143">
        <f>G78</f>
        <v>5032.053999999989</v>
      </c>
      <c r="M72" s="143">
        <f>I78</f>
        <v>0</v>
      </c>
      <c r="N72" s="143"/>
      <c r="O72" s="143"/>
    </row>
    <row r="73" spans="1:11" ht="18.75">
      <c r="A73" s="82"/>
      <c r="B73" s="546"/>
      <c r="C73" s="547"/>
      <c r="D73" s="547"/>
      <c r="E73" s="547"/>
      <c r="F73" s="547"/>
      <c r="G73" s="145"/>
      <c r="H73" s="130"/>
      <c r="I73" s="81"/>
      <c r="J73" s="61"/>
      <c r="K73" s="61"/>
    </row>
    <row r="74" spans="1:11" ht="18.75">
      <c r="A74" s="81"/>
      <c r="B74" s="81"/>
      <c r="C74" s="81"/>
      <c r="D74" s="81"/>
      <c r="E74" s="81"/>
      <c r="F74" s="81"/>
      <c r="G74" s="84"/>
      <c r="H74" s="103"/>
      <c r="I74" s="81"/>
      <c r="J74" s="61"/>
      <c r="K74" s="61"/>
    </row>
    <row r="75" spans="1:18" ht="18.75">
      <c r="A75" s="81"/>
      <c r="B75" s="140"/>
      <c r="C75" s="141"/>
      <c r="D75" s="141"/>
      <c r="E75" s="141"/>
      <c r="F75" s="141"/>
      <c r="G75" s="567" t="s">
        <v>46</v>
      </c>
      <c r="H75" s="552"/>
      <c r="I75" s="551" t="s">
        <v>216</v>
      </c>
      <c r="J75" s="552"/>
      <c r="K75" s="61"/>
      <c r="M75" s="596"/>
      <c r="N75" s="596"/>
      <c r="O75" s="596"/>
      <c r="P75" s="597"/>
      <c r="Q75" s="597"/>
      <c r="R75" s="597"/>
    </row>
    <row r="76" spans="1:18" ht="18.75">
      <c r="A76" s="81"/>
      <c r="B76" s="140"/>
      <c r="C76" s="141"/>
      <c r="D76" s="141"/>
      <c r="E76" s="141"/>
      <c r="F76" s="141"/>
      <c r="G76" s="553" t="s">
        <v>43</v>
      </c>
      <c r="H76" s="554"/>
      <c r="I76" s="553" t="s">
        <v>43</v>
      </c>
      <c r="J76" s="554"/>
      <c r="K76" s="61"/>
      <c r="L76" s="172" t="s">
        <v>283</v>
      </c>
      <c r="M76" s="188"/>
      <c r="N76" s="188"/>
      <c r="O76" s="188"/>
      <c r="P76" s="189"/>
      <c r="Q76" s="188"/>
      <c r="R76" s="190"/>
    </row>
    <row r="77" spans="1:18" ht="18.75">
      <c r="A77" s="81"/>
      <c r="B77" s="598" t="s">
        <v>284</v>
      </c>
      <c r="C77" s="599"/>
      <c r="D77" s="599"/>
      <c r="E77" s="599"/>
      <c r="F77" s="600"/>
      <c r="G77" s="543">
        <f>'07 16 г'!G78:H78</f>
        <v>2581.5239999999885</v>
      </c>
      <c r="H77" s="544"/>
      <c r="I77" s="543">
        <f>'07 16 г'!I78:J78</f>
        <v>0</v>
      </c>
      <c r="J77" s="544"/>
      <c r="K77" s="61"/>
      <c r="L77" s="128">
        <f>G85+H47-I47-I85</f>
        <v>-0.010000000000218279</v>
      </c>
      <c r="M77" s="191"/>
      <c r="N77" s="191"/>
      <c r="O77" s="191"/>
      <c r="P77" s="192"/>
      <c r="Q77" s="192"/>
      <c r="R77" s="192"/>
    </row>
    <row r="78" spans="1:18" ht="18.75">
      <c r="A78" s="81"/>
      <c r="B78" s="598" t="s">
        <v>285</v>
      </c>
      <c r="C78" s="599"/>
      <c r="D78" s="599"/>
      <c r="E78" s="599"/>
      <c r="F78" s="600"/>
      <c r="G78" s="543">
        <f>G77+K53+I47-H57</f>
        <v>5032.053999999989</v>
      </c>
      <c r="H78" s="603"/>
      <c r="I78" s="545">
        <f>I77+I53+D54-K53</f>
        <v>0</v>
      </c>
      <c r="J78" s="603"/>
      <c r="K78" s="61"/>
      <c r="M78" s="191"/>
      <c r="N78" s="191"/>
      <c r="O78" s="191"/>
      <c r="P78" s="192"/>
      <c r="Q78" s="192"/>
      <c r="R78" s="192"/>
    </row>
    <row r="79" spans="1:18" ht="18.75">
      <c r="A79" s="81"/>
      <c r="B79" s="61"/>
      <c r="C79" s="61"/>
      <c r="D79" s="61"/>
      <c r="E79" s="61"/>
      <c r="F79" s="61"/>
      <c r="G79" s="81"/>
      <c r="H79" s="81"/>
      <c r="I79" s="81"/>
      <c r="J79" s="61"/>
      <c r="K79" s="61"/>
      <c r="M79" s="191"/>
      <c r="N79" s="191"/>
      <c r="O79" s="191"/>
      <c r="P79" s="192"/>
      <c r="Q79" s="192"/>
      <c r="R79" s="192"/>
    </row>
    <row r="80" spans="1:18" ht="18" customHeight="1">
      <c r="A80" s="61"/>
      <c r="B80" s="61"/>
      <c r="C80" s="61"/>
      <c r="D80" s="61"/>
      <c r="E80" s="61"/>
      <c r="F80" s="61"/>
      <c r="G80" s="553" t="s">
        <v>278</v>
      </c>
      <c r="H80" s="554"/>
      <c r="I80" s="553" t="s">
        <v>279</v>
      </c>
      <c r="J80" s="554"/>
      <c r="K80" s="61"/>
      <c r="L80" s="128"/>
      <c r="M80" s="191"/>
      <c r="N80" s="191"/>
      <c r="O80" s="191"/>
      <c r="P80" s="192"/>
      <c r="Q80" s="192"/>
      <c r="R80" s="192"/>
    </row>
    <row r="81" spans="1:18" ht="18.75" hidden="1">
      <c r="A81" s="81"/>
      <c r="B81" s="61"/>
      <c r="C81" s="61"/>
      <c r="D81" s="61"/>
      <c r="E81" s="61"/>
      <c r="F81" s="61"/>
      <c r="G81" s="81"/>
      <c r="H81" s="81"/>
      <c r="I81" s="81"/>
      <c r="J81" s="61"/>
      <c r="K81" s="61"/>
      <c r="M81" s="186" t="s">
        <v>183</v>
      </c>
      <c r="N81" s="186"/>
      <c r="O81" s="186"/>
      <c r="P81" s="187">
        <v>407.15</v>
      </c>
      <c r="Q81" s="187">
        <v>391.95</v>
      </c>
      <c r="R81" s="187">
        <v>535.55</v>
      </c>
    </row>
    <row r="82" spans="1:18" ht="18.75" hidden="1">
      <c r="A82" s="81"/>
      <c r="B82" s="61"/>
      <c r="C82" s="61"/>
      <c r="D82" s="61"/>
      <c r="E82" s="61"/>
      <c r="F82" s="61"/>
      <c r="G82" s="81"/>
      <c r="H82" s="81"/>
      <c r="I82" s="81"/>
      <c r="J82" s="61"/>
      <c r="K82" s="61"/>
      <c r="M82" s="151" t="s">
        <v>186</v>
      </c>
      <c r="N82" s="151"/>
      <c r="O82" s="151"/>
      <c r="P82" s="152">
        <v>535.55</v>
      </c>
      <c r="Q82" s="152">
        <v>391.95</v>
      </c>
      <c r="R82" s="152">
        <v>663.91</v>
      </c>
    </row>
    <row r="83" spans="1:18" ht="18.75" hidden="1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M83" s="153" t="s">
        <v>189</v>
      </c>
      <c r="N83" s="153"/>
      <c r="O83" s="153"/>
      <c r="P83" s="152">
        <f>R82</f>
        <v>663.91</v>
      </c>
      <c r="Q83" s="154">
        <v>391.95</v>
      </c>
      <c r="R83" s="152" t="e">
        <f>P83+Q83-#REF!</f>
        <v>#REF!</v>
      </c>
    </row>
    <row r="84" spans="1:11" ht="18.75" hidden="1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</row>
    <row r="85" spans="1:11" ht="18.75">
      <c r="A85" s="61"/>
      <c r="B85" s="540" t="s">
        <v>282</v>
      </c>
      <c r="C85" s="541"/>
      <c r="D85" s="541"/>
      <c r="E85" s="541"/>
      <c r="F85" s="542"/>
      <c r="G85" s="543">
        <f>M47</f>
        <v>2365.62</v>
      </c>
      <c r="H85" s="544"/>
      <c r="I85" s="545">
        <f>N47</f>
        <v>2382.62</v>
      </c>
      <c r="J85" s="544"/>
      <c r="K85" s="61"/>
    </row>
    <row r="86" spans="1:11" ht="18.75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</row>
    <row r="87" spans="1:11" ht="18.75">
      <c r="A87" s="371" t="s">
        <v>295</v>
      </c>
      <c r="B87" s="61"/>
      <c r="C87" s="61"/>
      <c r="D87" s="61"/>
      <c r="E87" s="61"/>
      <c r="F87" s="61"/>
      <c r="G87" s="61"/>
      <c r="H87" s="61" t="s">
        <v>54</v>
      </c>
      <c r="I87" s="61"/>
      <c r="J87" s="61"/>
      <c r="K87" s="61"/>
    </row>
    <row r="88" spans="1:8" s="61" customFormat="1" ht="18.75">
      <c r="A88" s="371" t="s">
        <v>294</v>
      </c>
      <c r="H88" s="61" t="s">
        <v>55</v>
      </c>
    </row>
  </sheetData>
  <sheetProtection password="ECC7" sheet="1" objects="1" scenarios="1" formatCells="0" formatColumns="0" formatRows="0" insertColumns="0" insertRows="0" insertHyperlinks="0" deleteColumns="0" deleteRows="0" sort="0" autoFilter="0" pivotTables="0"/>
  <mergeCells count="35">
    <mergeCell ref="G80:H80"/>
    <mergeCell ref="I80:J80"/>
    <mergeCell ref="B85:F85"/>
    <mergeCell ref="G85:H85"/>
    <mergeCell ref="I85:J85"/>
    <mergeCell ref="B77:F77"/>
    <mergeCell ref="G77:H77"/>
    <mergeCell ref="I77:J77"/>
    <mergeCell ref="B78:F78"/>
    <mergeCell ref="G78:H78"/>
    <mergeCell ref="I78:J78"/>
    <mergeCell ref="B73:F73"/>
    <mergeCell ref="G75:H75"/>
    <mergeCell ref="I75:J75"/>
    <mergeCell ref="M75:R75"/>
    <mergeCell ref="G76:H76"/>
    <mergeCell ref="I76:J76"/>
    <mergeCell ref="B61:F61"/>
    <mergeCell ref="B62:F62"/>
    <mergeCell ref="B63:F63"/>
    <mergeCell ref="B64:F64"/>
    <mergeCell ref="B65:F65"/>
    <mergeCell ref="B66:F66"/>
    <mergeCell ref="B51:C51"/>
    <mergeCell ref="B53:F53"/>
    <mergeCell ref="B57:F57"/>
    <mergeCell ref="B58:F58"/>
    <mergeCell ref="B59:F59"/>
    <mergeCell ref="B60:F60"/>
    <mergeCell ref="C14:D15"/>
    <mergeCell ref="A35:K36"/>
    <mergeCell ref="B47:F47"/>
    <mergeCell ref="B48:F48"/>
    <mergeCell ref="B49:F49"/>
    <mergeCell ref="B50:F50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71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Y88"/>
  <sheetViews>
    <sheetView view="pageBreakPreview" zoomScale="80" zoomScaleSheetLayoutView="80" zoomScalePageLayoutView="0" workbookViewId="0" topLeftCell="A35">
      <selection activeCell="I77" sqref="I77:J77"/>
    </sheetView>
  </sheetViews>
  <sheetFormatPr defaultColWidth="9.140625" defaultRowHeight="15" outlineLevelCol="1"/>
  <cols>
    <col min="1" max="1" width="9.00390625" style="155" customWidth="1"/>
    <col min="2" max="2" width="12.140625" style="62" customWidth="1"/>
    <col min="3" max="3" width="11.140625" style="62" customWidth="1"/>
    <col min="4" max="4" width="12.8515625" style="62" customWidth="1"/>
    <col min="5" max="5" width="10.28125" style="62" customWidth="1"/>
    <col min="6" max="6" width="6.28125" style="62" customWidth="1"/>
    <col min="7" max="8" width="13.28125" style="62" customWidth="1"/>
    <col min="9" max="9" width="12.57421875" style="62" customWidth="1"/>
    <col min="10" max="10" width="14.00390625" style="62" customWidth="1"/>
    <col min="11" max="11" width="18.421875" style="62" customWidth="1"/>
    <col min="12" max="12" width="13.421875" style="62" hidden="1" customWidth="1" outlineLevel="1"/>
    <col min="13" max="15" width="9.7109375" style="62" hidden="1" customWidth="1" outlineLevel="1"/>
    <col min="16" max="16" width="10.00390625" style="62" hidden="1" customWidth="1" outlineLevel="1"/>
    <col min="17" max="17" width="10.57421875" style="62" hidden="1" customWidth="1" outlineLevel="1"/>
    <col min="18" max="18" width="10.00390625" style="62" hidden="1" customWidth="1" outlineLevel="1"/>
    <col min="19" max="19" width="12.140625" style="62" hidden="1" customWidth="1" outlineLevel="1"/>
    <col min="20" max="20" width="9.140625" style="62" customWidth="1" collapsed="1"/>
    <col min="21" max="21" width="11.00390625" style="62" bestFit="1" customWidth="1"/>
    <col min="22" max="22" width="11.28125" style="62" bestFit="1" customWidth="1"/>
    <col min="23" max="23" width="10.00390625" style="62" bestFit="1" customWidth="1"/>
    <col min="24" max="24" width="11.00390625" style="62" bestFit="1" customWidth="1"/>
    <col min="25" max="25" width="9.140625" style="62" customWidth="1"/>
    <col min="28" max="28" width="12.8515625" style="0" customWidth="1"/>
    <col min="29" max="29" width="10.7109375" style="0" customWidth="1"/>
    <col min="32" max="16384" width="9.140625" style="62" customWidth="1"/>
  </cols>
  <sheetData>
    <row r="1" spans="1:11" ht="12.75" customHeight="1" hidden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8.75" hidden="1">
      <c r="A2" s="61"/>
      <c r="B2" s="63" t="s">
        <v>56</v>
      </c>
      <c r="C2" s="63"/>
      <c r="D2" s="63" t="s">
        <v>187</v>
      </c>
      <c r="E2" s="63"/>
      <c r="F2" s="63" t="s">
        <v>0</v>
      </c>
      <c r="G2" s="63"/>
      <c r="H2" s="63"/>
      <c r="I2" s="61"/>
      <c r="J2" s="61"/>
      <c r="K2" s="61"/>
    </row>
    <row r="3" spans="1:11" ht="18.75" hidden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.5" customHeight="1" hidden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18.75" hidden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8.75" hidden="1">
      <c r="A6" s="61"/>
      <c r="B6" s="64"/>
      <c r="C6" s="65" t="s">
        <v>1</v>
      </c>
      <c r="D6" s="65" t="s">
        <v>2</v>
      </c>
      <c r="E6" s="65"/>
      <c r="F6" s="65" t="s">
        <v>3</v>
      </c>
      <c r="G6" s="65" t="s">
        <v>4</v>
      </c>
      <c r="H6" s="65" t="s">
        <v>5</v>
      </c>
      <c r="I6" s="65" t="s">
        <v>6</v>
      </c>
      <c r="J6" s="65"/>
      <c r="K6" s="66"/>
    </row>
    <row r="7" spans="1:11" ht="18.75" hidden="1">
      <c r="A7" s="61"/>
      <c r="B7" s="64"/>
      <c r="C7" s="65" t="s">
        <v>7</v>
      </c>
      <c r="D7" s="65"/>
      <c r="E7" s="65"/>
      <c r="F7" s="65"/>
      <c r="G7" s="65" t="s">
        <v>8</v>
      </c>
      <c r="H7" s="65" t="s">
        <v>9</v>
      </c>
      <c r="I7" s="65" t="s">
        <v>10</v>
      </c>
      <c r="J7" s="65"/>
      <c r="K7" s="66"/>
    </row>
    <row r="8" spans="1:11" ht="18.75" hidden="1">
      <c r="A8" s="61"/>
      <c r="B8" s="64" t="s">
        <v>96</v>
      </c>
      <c r="C8" s="67">
        <v>48.28</v>
      </c>
      <c r="D8" s="67">
        <v>0</v>
      </c>
      <c r="E8" s="67"/>
      <c r="F8" s="68"/>
      <c r="G8" s="64"/>
      <c r="H8" s="67">
        <v>0</v>
      </c>
      <c r="I8" s="68">
        <v>48.28</v>
      </c>
      <c r="J8" s="64"/>
      <c r="K8" s="69"/>
    </row>
    <row r="9" spans="1:11" ht="18.75" hidden="1">
      <c r="A9" s="61"/>
      <c r="B9" s="64" t="s">
        <v>12</v>
      </c>
      <c r="C9" s="67">
        <v>4790.06</v>
      </c>
      <c r="D9" s="67">
        <v>3707.55</v>
      </c>
      <c r="E9" s="67"/>
      <c r="F9" s="68">
        <v>2795.32</v>
      </c>
      <c r="G9" s="64"/>
      <c r="H9" s="67">
        <v>2795.32</v>
      </c>
      <c r="I9" s="68">
        <v>5702.29</v>
      </c>
      <c r="J9" s="64"/>
      <c r="K9" s="69"/>
    </row>
    <row r="10" spans="1:11" ht="18.75" hidden="1">
      <c r="A10" s="61"/>
      <c r="B10" s="64" t="s">
        <v>13</v>
      </c>
      <c r="C10" s="64"/>
      <c r="D10" s="67">
        <f>SUM(D8:D9)</f>
        <v>3707.55</v>
      </c>
      <c r="E10" s="67"/>
      <c r="F10" s="64"/>
      <c r="G10" s="64"/>
      <c r="H10" s="67">
        <f>SUM(H8:H9)</f>
        <v>2795.32</v>
      </c>
      <c r="I10" s="64"/>
      <c r="J10" s="64"/>
      <c r="K10" s="69"/>
    </row>
    <row r="11" spans="1:11" ht="18.75" hidden="1">
      <c r="A11" s="61"/>
      <c r="B11" s="61" t="s">
        <v>14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ht="7.5" customHeight="1" hidden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8.25" customHeight="1" hidden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</row>
    <row r="14" spans="1:18" ht="18.75" hidden="1">
      <c r="A14" s="61"/>
      <c r="B14" s="70" t="s">
        <v>162</v>
      </c>
      <c r="C14" s="583" t="s">
        <v>180</v>
      </c>
      <c r="D14" s="584"/>
      <c r="E14" s="510"/>
      <c r="F14" s="65"/>
      <c r="G14" s="65"/>
      <c r="H14" s="65"/>
      <c r="I14" s="65" t="s">
        <v>16</v>
      </c>
      <c r="J14" s="69"/>
      <c r="K14" s="69"/>
      <c r="L14" s="72"/>
      <c r="M14" s="72"/>
      <c r="N14" s="72"/>
      <c r="O14" s="72"/>
      <c r="P14" s="72"/>
      <c r="Q14" s="72"/>
      <c r="R14" s="72"/>
    </row>
    <row r="15" spans="1:18" ht="14.25" customHeight="1" hidden="1">
      <c r="A15" s="61"/>
      <c r="B15" s="73"/>
      <c r="C15" s="585"/>
      <c r="D15" s="586"/>
      <c r="E15" s="511"/>
      <c r="F15" s="65"/>
      <c r="G15" s="65"/>
      <c r="H15" s="65" t="s">
        <v>181</v>
      </c>
      <c r="I15" s="65"/>
      <c r="J15" s="69"/>
      <c r="K15" s="69"/>
      <c r="L15" s="72"/>
      <c r="M15" s="72"/>
      <c r="N15" s="72"/>
      <c r="O15" s="72"/>
      <c r="P15" s="72"/>
      <c r="Q15" s="72"/>
      <c r="R15" s="72"/>
    </row>
    <row r="16" spans="1:18" ht="3.75" customHeight="1" hidden="1">
      <c r="A16" s="61"/>
      <c r="B16" s="75"/>
      <c r="C16" s="64"/>
      <c r="D16" s="64"/>
      <c r="E16" s="64"/>
      <c r="F16" s="64"/>
      <c r="G16" s="64"/>
      <c r="H16" s="64"/>
      <c r="I16" s="64"/>
      <c r="J16" s="69"/>
      <c r="K16" s="69"/>
      <c r="L16" s="72"/>
      <c r="M16" s="72"/>
      <c r="N16" s="72"/>
      <c r="O16" s="72"/>
      <c r="P16" s="72"/>
      <c r="Q16" s="72"/>
      <c r="R16" s="72"/>
    </row>
    <row r="17" spans="1:18" ht="13.5" customHeight="1" hidden="1">
      <c r="A17" s="61"/>
      <c r="B17" s="64"/>
      <c r="C17" s="64"/>
      <c r="D17" s="64"/>
      <c r="E17" s="64"/>
      <c r="F17" s="64"/>
      <c r="G17" s="64"/>
      <c r="H17" s="64"/>
      <c r="I17" s="64"/>
      <c r="J17" s="69"/>
      <c r="K17" s="69"/>
      <c r="L17" s="72"/>
      <c r="M17" s="72"/>
      <c r="N17" s="72"/>
      <c r="O17" s="72"/>
      <c r="P17" s="72"/>
      <c r="Q17" s="72"/>
      <c r="R17" s="72"/>
    </row>
    <row r="18" spans="1:18" ht="0.75" customHeight="1" hidden="1">
      <c r="A18" s="61"/>
      <c r="B18" s="64"/>
      <c r="C18" s="64"/>
      <c r="D18" s="64"/>
      <c r="E18" s="64"/>
      <c r="F18" s="64"/>
      <c r="G18" s="64"/>
      <c r="H18" s="64"/>
      <c r="I18" s="64"/>
      <c r="J18" s="69"/>
      <c r="K18" s="69"/>
      <c r="L18" s="72"/>
      <c r="M18" s="72"/>
      <c r="N18" s="72"/>
      <c r="O18" s="72"/>
      <c r="P18" s="72"/>
      <c r="Q18" s="72"/>
      <c r="R18" s="72"/>
    </row>
    <row r="19" spans="1:18" ht="14.25" customHeight="1" hidden="1" thickBot="1">
      <c r="A19" s="61"/>
      <c r="B19" s="64"/>
      <c r="C19" s="64"/>
      <c r="D19" s="64"/>
      <c r="E19" s="64"/>
      <c r="F19" s="64"/>
      <c r="G19" s="64"/>
      <c r="H19" s="64"/>
      <c r="I19" s="64"/>
      <c r="J19" s="69"/>
      <c r="K19" s="69"/>
      <c r="L19" s="72"/>
      <c r="M19" s="72"/>
      <c r="N19" s="72"/>
      <c r="O19" s="72"/>
      <c r="P19" s="72"/>
      <c r="Q19" s="72"/>
      <c r="R19" s="72"/>
    </row>
    <row r="20" spans="1:18" ht="0.75" customHeight="1" hidden="1">
      <c r="A20" s="61"/>
      <c r="B20" s="64"/>
      <c r="C20" s="64"/>
      <c r="D20" s="64"/>
      <c r="E20" s="64"/>
      <c r="F20" s="64"/>
      <c r="G20" s="64"/>
      <c r="H20" s="64"/>
      <c r="I20" s="64"/>
      <c r="J20" s="69"/>
      <c r="K20" s="69"/>
      <c r="L20" s="72"/>
      <c r="M20" s="72"/>
      <c r="N20" s="72"/>
      <c r="O20" s="72"/>
      <c r="P20" s="72"/>
      <c r="Q20" s="72"/>
      <c r="R20" s="72"/>
    </row>
    <row r="21" spans="1:18" ht="19.5" hidden="1" thickBot="1">
      <c r="A21" s="61"/>
      <c r="B21" s="64"/>
      <c r="C21" s="64"/>
      <c r="D21" s="64"/>
      <c r="E21" s="64"/>
      <c r="F21" s="64"/>
      <c r="G21" s="76" t="s">
        <v>130</v>
      </c>
      <c r="H21" s="77" t="s">
        <v>131</v>
      </c>
      <c r="I21" s="64"/>
      <c r="J21" s="69"/>
      <c r="K21" s="69"/>
      <c r="L21" s="72"/>
      <c r="M21" s="72"/>
      <c r="N21" s="72"/>
      <c r="O21" s="72"/>
      <c r="P21" s="72"/>
      <c r="Q21" s="72"/>
      <c r="R21" s="72"/>
    </row>
    <row r="22" spans="1:18" ht="18.75" hidden="1">
      <c r="A22" s="61"/>
      <c r="B22" s="78" t="s">
        <v>121</v>
      </c>
      <c r="C22" s="78"/>
      <c r="D22" s="78"/>
      <c r="E22" s="78"/>
      <c r="F22" s="67"/>
      <c r="G22" s="64">
        <v>347.8</v>
      </c>
      <c r="H22" s="64">
        <v>7.55</v>
      </c>
      <c r="I22" s="68">
        <f>G22*H22</f>
        <v>2625.89</v>
      </c>
      <c r="J22" s="69"/>
      <c r="K22" s="69"/>
      <c r="L22" s="72"/>
      <c r="M22" s="72"/>
      <c r="N22" s="72"/>
      <c r="O22" s="72"/>
      <c r="P22" s="72"/>
      <c r="Q22" s="72"/>
      <c r="R22" s="72"/>
    </row>
    <row r="23" spans="1:18" ht="18.75" hidden="1">
      <c r="A23" s="61"/>
      <c r="B23" s="78" t="s">
        <v>122</v>
      </c>
      <c r="C23" s="78"/>
      <c r="D23" s="78"/>
      <c r="E23" s="78"/>
      <c r="F23" s="64"/>
      <c r="G23" s="64"/>
      <c r="H23" s="64"/>
      <c r="I23" s="64"/>
      <c r="J23" s="69"/>
      <c r="K23" s="69"/>
      <c r="L23" s="72"/>
      <c r="M23" s="72"/>
      <c r="N23" s="72"/>
      <c r="O23" s="72"/>
      <c r="P23" s="72"/>
      <c r="Q23" s="72"/>
      <c r="R23" s="72"/>
    </row>
    <row r="24" spans="1:18" ht="2.25" customHeight="1" hidden="1">
      <c r="A24" s="61"/>
      <c r="B24" s="78" t="s">
        <v>123</v>
      </c>
      <c r="C24" s="78" t="s">
        <v>124</v>
      </c>
      <c r="D24" s="78"/>
      <c r="E24" s="78"/>
      <c r="F24" s="64"/>
      <c r="G24" s="64"/>
      <c r="H24" s="64"/>
      <c r="I24" s="64"/>
      <c r="J24" s="69"/>
      <c r="K24" s="69"/>
      <c r="L24" s="72"/>
      <c r="M24" s="72"/>
      <c r="N24" s="72"/>
      <c r="O24" s="72"/>
      <c r="P24" s="72"/>
      <c r="Q24" s="72"/>
      <c r="R24" s="72"/>
    </row>
    <row r="25" spans="1:18" ht="14.25" customHeight="1" hidden="1">
      <c r="A25" s="61"/>
      <c r="B25" s="78" t="s">
        <v>125</v>
      </c>
      <c r="C25" s="78"/>
      <c r="D25" s="78"/>
      <c r="E25" s="78"/>
      <c r="F25" s="64"/>
      <c r="G25" s="64"/>
      <c r="H25" s="64"/>
      <c r="I25" s="64"/>
      <c r="J25" s="69"/>
      <c r="K25" s="69"/>
      <c r="L25" s="72"/>
      <c r="M25" s="72"/>
      <c r="N25" s="72"/>
      <c r="O25" s="72"/>
      <c r="P25" s="72"/>
      <c r="Q25" s="72"/>
      <c r="R25" s="72"/>
    </row>
    <row r="26" spans="1:18" ht="18.75" hidden="1">
      <c r="A26" s="61"/>
      <c r="B26" s="64"/>
      <c r="C26" s="64"/>
      <c r="D26" s="64"/>
      <c r="E26" s="64"/>
      <c r="F26" s="64"/>
      <c r="G26" s="64"/>
      <c r="H26" s="64"/>
      <c r="I26" s="64"/>
      <c r="J26" s="69"/>
      <c r="K26" s="69"/>
      <c r="L26" s="72"/>
      <c r="M26" s="72"/>
      <c r="N26" s="72"/>
      <c r="O26" s="72"/>
      <c r="P26" s="72"/>
      <c r="Q26" s="72"/>
      <c r="R26" s="72"/>
    </row>
    <row r="27" spans="1:18" ht="0.75" customHeight="1" hidden="1">
      <c r="A27" s="61"/>
      <c r="B27" s="64"/>
      <c r="C27" s="64"/>
      <c r="D27" s="64"/>
      <c r="E27" s="64"/>
      <c r="F27" s="64"/>
      <c r="G27" s="64"/>
      <c r="H27" s="64"/>
      <c r="I27" s="64"/>
      <c r="J27" s="69"/>
      <c r="K27" s="69"/>
      <c r="L27" s="72"/>
      <c r="M27" s="72"/>
      <c r="N27" s="72"/>
      <c r="O27" s="72"/>
      <c r="P27" s="72"/>
      <c r="Q27" s="72"/>
      <c r="R27" s="72"/>
    </row>
    <row r="28" spans="1:18" ht="3.75" customHeight="1" hidden="1">
      <c r="A28" s="61"/>
      <c r="B28" s="64"/>
      <c r="C28" s="64"/>
      <c r="D28" s="64"/>
      <c r="E28" s="64"/>
      <c r="F28" s="64"/>
      <c r="G28" s="64"/>
      <c r="H28" s="64"/>
      <c r="I28" s="64"/>
      <c r="J28" s="69"/>
      <c r="K28" s="69"/>
      <c r="L28" s="72"/>
      <c r="M28" s="72"/>
      <c r="N28" s="72"/>
      <c r="O28" s="72"/>
      <c r="P28" s="72"/>
      <c r="Q28" s="72"/>
      <c r="R28" s="72"/>
    </row>
    <row r="29" spans="1:18" ht="18.75" hidden="1">
      <c r="A29" s="61"/>
      <c r="B29" s="64"/>
      <c r="C29" s="64"/>
      <c r="D29" s="64"/>
      <c r="E29" s="64"/>
      <c r="F29" s="64"/>
      <c r="G29" s="64"/>
      <c r="H29" s="64"/>
      <c r="I29" s="64"/>
      <c r="J29" s="69"/>
      <c r="K29" s="69"/>
      <c r="L29" s="72"/>
      <c r="M29" s="72"/>
      <c r="N29" s="72"/>
      <c r="O29" s="72"/>
      <c r="P29" s="72"/>
      <c r="Q29" s="72"/>
      <c r="R29" s="72"/>
    </row>
    <row r="30" spans="1:18" ht="0.75" customHeight="1" hidden="1">
      <c r="A30" s="61"/>
      <c r="B30" s="64"/>
      <c r="C30" s="64"/>
      <c r="D30" s="64"/>
      <c r="E30" s="64"/>
      <c r="F30" s="64"/>
      <c r="G30" s="64"/>
      <c r="H30" s="64"/>
      <c r="I30" s="64"/>
      <c r="J30" s="69"/>
      <c r="K30" s="69"/>
      <c r="L30" s="72"/>
      <c r="M30" s="72"/>
      <c r="N30" s="72"/>
      <c r="O30" s="72"/>
      <c r="P30" s="72"/>
      <c r="Q30" s="72"/>
      <c r="R30" s="72"/>
    </row>
    <row r="31" spans="1:18" ht="18.75" hidden="1">
      <c r="A31" s="61"/>
      <c r="B31" s="64"/>
      <c r="C31" s="64"/>
      <c r="D31" s="64"/>
      <c r="E31" s="64"/>
      <c r="F31" s="64"/>
      <c r="G31" s="64"/>
      <c r="H31" s="64"/>
      <c r="I31" s="64"/>
      <c r="J31" s="69"/>
      <c r="K31" s="69"/>
      <c r="L31" s="72"/>
      <c r="M31" s="72"/>
      <c r="N31" s="72"/>
      <c r="O31" s="72"/>
      <c r="P31" s="72"/>
      <c r="Q31" s="72"/>
      <c r="R31" s="72"/>
    </row>
    <row r="32" spans="1:18" ht="18.75" hidden="1">
      <c r="A32" s="61"/>
      <c r="B32" s="64"/>
      <c r="C32" s="64"/>
      <c r="D32" s="64"/>
      <c r="E32" s="64"/>
      <c r="F32" s="64"/>
      <c r="G32" s="64"/>
      <c r="H32" s="64"/>
      <c r="I32" s="64"/>
      <c r="J32" s="69"/>
      <c r="K32" s="69"/>
      <c r="L32" s="72"/>
      <c r="M32" s="72"/>
      <c r="N32" s="72"/>
      <c r="O32" s="72"/>
      <c r="P32" s="72"/>
      <c r="Q32" s="72"/>
      <c r="R32" s="72"/>
    </row>
    <row r="33" spans="1:18" ht="18.75" hidden="1">
      <c r="A33" s="61"/>
      <c r="B33" s="64"/>
      <c r="C33" s="64"/>
      <c r="D33" s="64"/>
      <c r="E33" s="64"/>
      <c r="F33" s="64"/>
      <c r="G33" s="65"/>
      <c r="H33" s="65"/>
      <c r="I33" s="79"/>
      <c r="J33" s="69"/>
      <c r="K33" s="69"/>
      <c r="L33" s="72"/>
      <c r="M33" s="72"/>
      <c r="N33" s="72"/>
      <c r="O33" s="72"/>
      <c r="P33" s="72"/>
      <c r="Q33" s="72"/>
      <c r="R33" s="72"/>
    </row>
    <row r="34" spans="1:18" ht="18.75" hidden="1">
      <c r="A34" s="61"/>
      <c r="B34" s="64"/>
      <c r="C34" s="64"/>
      <c r="D34" s="64"/>
      <c r="E34" s="64"/>
      <c r="F34" s="64"/>
      <c r="G34" s="64"/>
      <c r="H34" s="64" t="s">
        <v>24</v>
      </c>
      <c r="I34" s="80">
        <f>SUM(I17:I33)</f>
        <v>2625.89</v>
      </c>
      <c r="J34" s="69"/>
      <c r="K34" s="69"/>
      <c r="L34" s="72"/>
      <c r="M34" s="72"/>
      <c r="N34" s="72"/>
      <c r="O34" s="72"/>
      <c r="P34" s="72"/>
      <c r="Q34" s="72"/>
      <c r="R34" s="72"/>
    </row>
    <row r="35" spans="1:11" ht="15">
      <c r="A35" s="587" t="s">
        <v>199</v>
      </c>
      <c r="B35" s="587"/>
      <c r="C35" s="587"/>
      <c r="D35" s="587"/>
      <c r="E35" s="587"/>
      <c r="F35" s="587"/>
      <c r="G35" s="587"/>
      <c r="H35" s="587"/>
      <c r="I35" s="587"/>
      <c r="J35" s="587"/>
      <c r="K35" s="587"/>
    </row>
    <row r="36" spans="1:11" ht="15">
      <c r="A36" s="587"/>
      <c r="B36" s="587"/>
      <c r="C36" s="587"/>
      <c r="D36" s="587"/>
      <c r="E36" s="587"/>
      <c r="F36" s="587"/>
      <c r="G36" s="587"/>
      <c r="H36" s="587"/>
      <c r="I36" s="587"/>
      <c r="J36" s="587"/>
      <c r="K36" s="587"/>
    </row>
    <row r="37" spans="1:11" ht="18.75" hidden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</row>
    <row r="38" spans="1:11" ht="18.75" hidden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</row>
    <row r="39" spans="1:11" ht="18.75">
      <c r="A39" s="81"/>
      <c r="B39" s="82"/>
      <c r="C39" s="82"/>
      <c r="D39" s="82"/>
      <c r="E39" s="82"/>
      <c r="F39" s="82"/>
      <c r="G39" s="82"/>
      <c r="H39" s="81"/>
      <c r="I39" s="81"/>
      <c r="J39" s="61"/>
      <c r="K39" s="61"/>
    </row>
    <row r="40" spans="1:25" ht="18.75">
      <c r="A40" s="81"/>
      <c r="B40" s="83" t="s">
        <v>200</v>
      </c>
      <c r="C40" s="82"/>
      <c r="D40" s="82"/>
      <c r="E40" s="82"/>
      <c r="F40" s="82"/>
      <c r="G40" s="81"/>
      <c r="H40" s="82"/>
      <c r="I40" s="81"/>
      <c r="J40" s="61"/>
      <c r="K40" s="61"/>
      <c r="T40" s="303"/>
      <c r="U40" s="304"/>
      <c r="V40" s="304"/>
      <c r="W40" s="304"/>
      <c r="X40" s="304"/>
      <c r="Y40" s="304"/>
    </row>
    <row r="41" spans="1:25" ht="18.75">
      <c r="A41" s="81"/>
      <c r="B41" s="82" t="s">
        <v>201</v>
      </c>
      <c r="C41" s="81" t="s">
        <v>202</v>
      </c>
      <c r="D41" s="81"/>
      <c r="E41" s="81"/>
      <c r="F41" s="82"/>
      <c r="G41" s="81"/>
      <c r="H41" s="82"/>
      <c r="I41" s="81"/>
      <c r="J41" s="61"/>
      <c r="K41" s="61"/>
      <c r="T41" s="305"/>
      <c r="U41" s="306"/>
      <c r="V41" s="306"/>
      <c r="W41" s="306"/>
      <c r="X41" s="306"/>
      <c r="Y41" s="306"/>
    </row>
    <row r="42" spans="1:25" ht="18.75" customHeight="1">
      <c r="A42" s="81"/>
      <c r="B42" s="82" t="s">
        <v>203</v>
      </c>
      <c r="C42" s="84">
        <v>350.5</v>
      </c>
      <c r="D42" s="81" t="s">
        <v>204</v>
      </c>
      <c r="E42" s="81"/>
      <c r="F42" s="82"/>
      <c r="G42" s="81"/>
      <c r="H42" s="82"/>
      <c r="I42" s="81"/>
      <c r="J42" s="61"/>
      <c r="K42" s="61"/>
      <c r="T42" s="305"/>
      <c r="U42" s="192"/>
      <c r="V42" s="192"/>
      <c r="W42" s="192"/>
      <c r="X42" s="192"/>
      <c r="Y42" s="192"/>
    </row>
    <row r="43" spans="1:25" ht="18" customHeight="1">
      <c r="A43" s="81"/>
      <c r="B43" s="82" t="s">
        <v>205</v>
      </c>
      <c r="C43" s="85" t="s">
        <v>277</v>
      </c>
      <c r="D43" s="81" t="s">
        <v>339</v>
      </c>
      <c r="E43" s="81"/>
      <c r="F43" s="81"/>
      <c r="G43" s="82"/>
      <c r="H43" s="82"/>
      <c r="I43" s="81"/>
      <c r="J43" s="61"/>
      <c r="K43" s="61"/>
      <c r="T43" s="305"/>
      <c r="U43" s="192"/>
      <c r="V43" s="192"/>
      <c r="W43" s="192"/>
      <c r="X43" s="192"/>
      <c r="Y43" s="72"/>
    </row>
    <row r="44" spans="1:25" ht="69.75" customHeight="1">
      <c r="A44" s="81"/>
      <c r="B44" s="82"/>
      <c r="C44" s="85"/>
      <c r="D44" s="81"/>
      <c r="E44" s="81"/>
      <c r="F44" s="81"/>
      <c r="G44" s="82"/>
      <c r="H44" s="82"/>
      <c r="I44" s="81"/>
      <c r="J44" s="61"/>
      <c r="K44" s="61"/>
      <c r="T44" s="305"/>
      <c r="U44" s="192"/>
      <c r="V44" s="307"/>
      <c r="W44" s="307"/>
      <c r="X44" s="192"/>
      <c r="Y44" s="308"/>
    </row>
    <row r="45" spans="1:25" s="92" customFormat="1" ht="63" customHeight="1">
      <c r="A45" s="506"/>
      <c r="B45" s="87"/>
      <c r="C45" s="88"/>
      <c r="D45" s="506"/>
      <c r="E45" s="506"/>
      <c r="F45" s="506"/>
      <c r="G45" s="89" t="s">
        <v>208</v>
      </c>
      <c r="H45" s="90" t="s">
        <v>2</v>
      </c>
      <c r="I45" s="90" t="s">
        <v>3</v>
      </c>
      <c r="J45" s="91" t="s">
        <v>209</v>
      </c>
      <c r="K45" s="91" t="s">
        <v>210</v>
      </c>
      <c r="T45" s="305"/>
      <c r="U45" s="192"/>
      <c r="V45" s="192"/>
      <c r="W45" s="192"/>
      <c r="X45" s="192"/>
      <c r="Y45" s="72"/>
    </row>
    <row r="46" spans="1:25" ht="12" customHeight="1">
      <c r="A46" s="81"/>
      <c r="B46" s="82"/>
      <c r="C46" s="85"/>
      <c r="D46" s="81"/>
      <c r="E46" s="81"/>
      <c r="F46" s="81"/>
      <c r="G46" s="93" t="s">
        <v>43</v>
      </c>
      <c r="H46" s="93" t="s">
        <v>43</v>
      </c>
      <c r="I46" s="93" t="s">
        <v>43</v>
      </c>
      <c r="J46" s="93" t="s">
        <v>43</v>
      </c>
      <c r="K46" s="93" t="s">
        <v>43</v>
      </c>
      <c r="M46" s="347" t="s">
        <v>280</v>
      </c>
      <c r="N46" s="347" t="s">
        <v>281</v>
      </c>
      <c r="O46" s="347" t="s">
        <v>291</v>
      </c>
      <c r="P46" s="348" t="s">
        <v>292</v>
      </c>
      <c r="Q46" s="349" t="s">
        <v>249</v>
      </c>
      <c r="R46" s="349" t="s">
        <v>293</v>
      </c>
      <c r="S46" s="369" t="s">
        <v>290</v>
      </c>
      <c r="T46" s="305"/>
      <c r="U46" s="192"/>
      <c r="V46" s="192"/>
      <c r="W46" s="192"/>
      <c r="X46" s="192"/>
      <c r="Y46" s="72"/>
    </row>
    <row r="47" spans="1:25" ht="33" customHeight="1">
      <c r="A47" s="81"/>
      <c r="B47" s="588" t="s">
        <v>214</v>
      </c>
      <c r="C47" s="588"/>
      <c r="D47" s="588"/>
      <c r="E47" s="588"/>
      <c r="F47" s="588"/>
      <c r="G47" s="97">
        <f>G49+G50</f>
        <v>14.36</v>
      </c>
      <c r="H47" s="98">
        <f>H49+H50</f>
        <v>5033.18</v>
      </c>
      <c r="I47" s="98">
        <f>I49+I50</f>
        <v>3780.13</v>
      </c>
      <c r="J47" s="98">
        <f>J49+J50</f>
        <v>2565.66</v>
      </c>
      <c r="K47" s="98">
        <f>K49+K50</f>
        <v>1214.4699999999998</v>
      </c>
      <c r="M47" s="361">
        <v>2382.62</v>
      </c>
      <c r="N47" s="361">
        <v>3635.68</v>
      </c>
      <c r="O47" s="257">
        <v>3780.13</v>
      </c>
      <c r="P47" s="257">
        <v>0</v>
      </c>
      <c r="Q47" s="257">
        <v>0</v>
      </c>
      <c r="R47" s="257">
        <v>0</v>
      </c>
      <c r="S47" s="257">
        <v>0</v>
      </c>
      <c r="T47" s="305"/>
      <c r="U47" s="192"/>
      <c r="V47" s="192"/>
      <c r="W47" s="192"/>
      <c r="X47" s="192"/>
      <c r="Y47" s="72"/>
    </row>
    <row r="48" spans="1:25" ht="18" customHeight="1">
      <c r="A48" s="81"/>
      <c r="B48" s="589" t="s">
        <v>215</v>
      </c>
      <c r="C48" s="590"/>
      <c r="D48" s="590"/>
      <c r="E48" s="590"/>
      <c r="F48" s="591"/>
      <c r="G48" s="97"/>
      <c r="H48" s="99"/>
      <c r="I48" s="99"/>
      <c r="J48" s="64"/>
      <c r="K48" s="64"/>
      <c r="T48" s="305"/>
      <c r="U48" s="192"/>
      <c r="V48" s="192"/>
      <c r="W48" s="192"/>
      <c r="X48" s="192"/>
      <c r="Y48" s="72"/>
    </row>
    <row r="49" spans="1:25" ht="18" customHeight="1">
      <c r="A49" s="81"/>
      <c r="B49" s="592" t="s">
        <v>12</v>
      </c>
      <c r="C49" s="592"/>
      <c r="D49" s="592"/>
      <c r="E49" s="592"/>
      <c r="F49" s="592"/>
      <c r="G49" s="97">
        <f>G58</f>
        <v>7.32</v>
      </c>
      <c r="H49" s="99">
        <f>G49*C42</f>
        <v>2565.6600000000003</v>
      </c>
      <c r="I49" s="99">
        <f>H49</f>
        <v>2565.6600000000003</v>
      </c>
      <c r="J49" s="99">
        <f>H58</f>
        <v>2565.66</v>
      </c>
      <c r="K49" s="99">
        <f>I49-J49</f>
        <v>0</v>
      </c>
      <c r="T49" s="305"/>
      <c r="U49" s="192"/>
      <c r="V49" s="192"/>
      <c r="W49" s="192"/>
      <c r="X49" s="192"/>
      <c r="Y49" s="72"/>
    </row>
    <row r="50" spans="1:25" ht="18" customHeight="1">
      <c r="A50" s="81"/>
      <c r="B50" s="606" t="s">
        <v>46</v>
      </c>
      <c r="C50" s="606"/>
      <c r="D50" s="606"/>
      <c r="E50" s="592"/>
      <c r="F50" s="592"/>
      <c r="G50" s="97">
        <v>7.04</v>
      </c>
      <c r="H50" s="99">
        <f>G50*C42</f>
        <v>2467.52</v>
      </c>
      <c r="I50" s="99">
        <f>O47+P47-I49</f>
        <v>1214.4699999999998</v>
      </c>
      <c r="J50" s="99">
        <f>H63</f>
        <v>0</v>
      </c>
      <c r="K50" s="99">
        <f>I50-J50</f>
        <v>1214.4699999999998</v>
      </c>
      <c r="T50" s="305"/>
      <c r="U50" s="192"/>
      <c r="V50" s="192"/>
      <c r="W50" s="192"/>
      <c r="X50" s="192"/>
      <c r="Y50" s="72"/>
    </row>
    <row r="51" spans="1:25" ht="18.75">
      <c r="A51" s="81"/>
      <c r="B51" s="604"/>
      <c r="C51" s="604"/>
      <c r="D51" s="400"/>
      <c r="E51" s="61"/>
      <c r="F51" s="61"/>
      <c r="G51" s="61"/>
      <c r="H51" s="61"/>
      <c r="I51" s="61"/>
      <c r="J51" s="61"/>
      <c r="K51" s="164"/>
      <c r="T51" s="305"/>
      <c r="U51" s="192"/>
      <c r="V51" s="192"/>
      <c r="W51" s="192"/>
      <c r="X51" s="192"/>
      <c r="Y51" s="72"/>
    </row>
    <row r="52" spans="1:25" ht="18.75">
      <c r="A52" s="81"/>
      <c r="B52" s="61"/>
      <c r="C52" s="61"/>
      <c r="D52" s="61"/>
      <c r="E52" s="61"/>
      <c r="F52" s="61"/>
      <c r="G52" s="163" t="s">
        <v>243</v>
      </c>
      <c r="H52" s="163" t="s">
        <v>2</v>
      </c>
      <c r="I52" s="163" t="s">
        <v>3</v>
      </c>
      <c r="J52" s="163" t="s">
        <v>244</v>
      </c>
      <c r="K52" s="432" t="s">
        <v>333</v>
      </c>
      <c r="T52" s="305"/>
      <c r="U52" s="192"/>
      <c r="V52" s="192"/>
      <c r="W52" s="192"/>
      <c r="X52" s="192"/>
      <c r="Y52" s="72"/>
    </row>
    <row r="53" spans="1:25" ht="18" customHeight="1">
      <c r="A53" s="61"/>
      <c r="B53" s="605" t="s">
        <v>242</v>
      </c>
      <c r="C53" s="605"/>
      <c r="D53" s="605"/>
      <c r="E53" s="577"/>
      <c r="F53" s="593"/>
      <c r="G53" s="107">
        <f>'08 16 г'!J53</f>
        <v>0</v>
      </c>
      <c r="H53" s="107">
        <f>Q47</f>
        <v>0</v>
      </c>
      <c r="I53" s="107">
        <f>R47</f>
        <v>0</v>
      </c>
      <c r="J53" s="107">
        <f>H53+G53-I53</f>
        <v>0</v>
      </c>
      <c r="K53" s="107">
        <f>I53</f>
        <v>0</v>
      </c>
      <c r="T53" s="309"/>
      <c r="U53" s="310"/>
      <c r="V53" s="310"/>
      <c r="W53" s="310"/>
      <c r="X53" s="310"/>
      <c r="Y53" s="310"/>
    </row>
    <row r="54" spans="1:11" ht="18" customHeight="1">
      <c r="A54" s="61"/>
      <c r="B54" s="431" t="s">
        <v>334</v>
      </c>
      <c r="C54" s="431"/>
      <c r="D54" s="399"/>
      <c r="F54" s="81"/>
      <c r="G54" s="82"/>
      <c r="H54" s="82"/>
      <c r="I54" s="81"/>
      <c r="J54" s="61"/>
      <c r="K54" s="61"/>
    </row>
    <row r="55" spans="1:11" ht="18.75">
      <c r="A55" s="81"/>
      <c r="B55" s="104"/>
      <c r="C55" s="105"/>
      <c r="D55" s="106"/>
      <c r="E55" s="106"/>
      <c r="F55" s="106"/>
      <c r="G55" s="107" t="s">
        <v>208</v>
      </c>
      <c r="H55" s="107" t="s">
        <v>217</v>
      </c>
      <c r="I55" s="81"/>
      <c r="J55" s="61"/>
      <c r="K55" s="61"/>
    </row>
    <row r="56" spans="1:9" s="114" customFormat="1" ht="11.25" customHeight="1">
      <c r="A56" s="108"/>
      <c r="B56" s="109"/>
      <c r="C56" s="110"/>
      <c r="D56" s="111"/>
      <c r="E56" s="111"/>
      <c r="F56" s="111"/>
      <c r="G56" s="112" t="s">
        <v>43</v>
      </c>
      <c r="H56" s="112" t="s">
        <v>43</v>
      </c>
      <c r="I56" s="113"/>
    </row>
    <row r="57" spans="1:20" ht="47.25" customHeight="1">
      <c r="A57" s="115" t="s">
        <v>218</v>
      </c>
      <c r="B57" s="594" t="s">
        <v>241</v>
      </c>
      <c r="C57" s="595"/>
      <c r="D57" s="595"/>
      <c r="E57" s="595"/>
      <c r="F57" s="595"/>
      <c r="G57" s="116"/>
      <c r="H57" s="370">
        <f>H58+H63</f>
        <v>2565.66</v>
      </c>
      <c r="I57" s="81"/>
      <c r="J57" s="61"/>
      <c r="K57" s="61"/>
      <c r="T57" s="288"/>
    </row>
    <row r="58" spans="1:12" ht="18.75" customHeight="1">
      <c r="A58" s="118" t="s">
        <v>220</v>
      </c>
      <c r="B58" s="558" t="s">
        <v>221</v>
      </c>
      <c r="C58" s="559"/>
      <c r="D58" s="559"/>
      <c r="E58" s="559"/>
      <c r="F58" s="560"/>
      <c r="G58" s="362">
        <f>SUM(G59:G62)</f>
        <v>7.32</v>
      </c>
      <c r="H58" s="402">
        <f>SUM(H59:H62)</f>
        <v>2565.66</v>
      </c>
      <c r="I58" s="81"/>
      <c r="J58" s="61"/>
      <c r="K58" s="121"/>
      <c r="L58" s="172" t="s">
        <v>340</v>
      </c>
    </row>
    <row r="59" spans="1:12" ht="34.5" customHeight="1">
      <c r="A59" s="509" t="s">
        <v>222</v>
      </c>
      <c r="B59" s="580" t="s">
        <v>223</v>
      </c>
      <c r="C59" s="581"/>
      <c r="D59" s="581"/>
      <c r="E59" s="581"/>
      <c r="F59" s="582"/>
      <c r="G59" s="507">
        <v>1.53</v>
      </c>
      <c r="H59" s="508">
        <f>G59*C42</f>
        <v>536.265</v>
      </c>
      <c r="I59" s="81"/>
      <c r="J59" s="61"/>
      <c r="K59" s="121"/>
      <c r="L59" s="128"/>
    </row>
    <row r="60" spans="1:12" ht="34.5" customHeight="1">
      <c r="A60" s="388" t="s">
        <v>224</v>
      </c>
      <c r="B60" s="571" t="s">
        <v>225</v>
      </c>
      <c r="C60" s="572"/>
      <c r="D60" s="572"/>
      <c r="E60" s="572"/>
      <c r="F60" s="573"/>
      <c r="G60" s="389">
        <v>2.3</v>
      </c>
      <c r="H60" s="401">
        <f>G60*C42</f>
        <v>806.15</v>
      </c>
      <c r="I60" s="81"/>
      <c r="J60" s="61"/>
      <c r="K60" s="61"/>
      <c r="L60" s="128"/>
    </row>
    <row r="61" spans="1:12" ht="34.5" customHeight="1">
      <c r="A61" s="388" t="s">
        <v>226</v>
      </c>
      <c r="B61" s="571" t="s">
        <v>227</v>
      </c>
      <c r="C61" s="572"/>
      <c r="D61" s="572"/>
      <c r="E61" s="572"/>
      <c r="F61" s="573"/>
      <c r="G61" s="389">
        <v>1.49</v>
      </c>
      <c r="H61" s="401">
        <f>G61*C42</f>
        <v>522.245</v>
      </c>
      <c r="I61" s="81"/>
      <c r="J61" s="61"/>
      <c r="K61" s="61"/>
      <c r="L61" s="128"/>
    </row>
    <row r="62" spans="1:12" ht="18.75" customHeight="1">
      <c r="A62" s="509" t="s">
        <v>228</v>
      </c>
      <c r="B62" s="555" t="s">
        <v>229</v>
      </c>
      <c r="C62" s="556"/>
      <c r="D62" s="556"/>
      <c r="E62" s="556"/>
      <c r="F62" s="557"/>
      <c r="G62" s="107">
        <v>2</v>
      </c>
      <c r="H62" s="127">
        <f>G62*C42</f>
        <v>701</v>
      </c>
      <c r="I62" s="81"/>
      <c r="J62" s="61"/>
      <c r="K62" s="61"/>
      <c r="L62" s="128"/>
    </row>
    <row r="63" spans="1:12" ht="18.75" customHeight="1">
      <c r="A63" s="129" t="s">
        <v>230</v>
      </c>
      <c r="B63" s="558" t="s">
        <v>231</v>
      </c>
      <c r="C63" s="559"/>
      <c r="D63" s="559"/>
      <c r="E63" s="559"/>
      <c r="F63" s="560"/>
      <c r="G63" s="98"/>
      <c r="H63" s="98">
        <f>SUM(H64:H66)</f>
        <v>0</v>
      </c>
      <c r="I63" s="81"/>
      <c r="J63" s="61"/>
      <c r="K63" s="61"/>
      <c r="L63" s="463" t="s">
        <v>236</v>
      </c>
    </row>
    <row r="64" spans="1:12" ht="21.75" customHeight="1">
      <c r="A64" s="130"/>
      <c r="B64" s="561" t="s">
        <v>247</v>
      </c>
      <c r="C64" s="562"/>
      <c r="D64" s="562"/>
      <c r="E64" s="562"/>
      <c r="F64" s="563"/>
      <c r="G64" s="132"/>
      <c r="H64" s="133"/>
      <c r="I64" s="81"/>
      <c r="J64" s="61"/>
      <c r="K64" s="61"/>
      <c r="L64" s="128"/>
    </row>
    <row r="65" spans="1:11" ht="18.75" customHeight="1">
      <c r="A65" s="130"/>
      <c r="B65" s="564"/>
      <c r="C65" s="565"/>
      <c r="D65" s="565"/>
      <c r="E65" s="565"/>
      <c r="F65" s="566"/>
      <c r="G65" s="134"/>
      <c r="H65" s="135"/>
      <c r="I65" s="81"/>
      <c r="J65" s="61"/>
      <c r="K65" s="61"/>
    </row>
    <row r="66" spans="1:11" ht="18.75" customHeight="1">
      <c r="A66" s="130"/>
      <c r="B66" s="564"/>
      <c r="C66" s="565"/>
      <c r="D66" s="565"/>
      <c r="E66" s="565"/>
      <c r="F66" s="566"/>
      <c r="G66" s="127"/>
      <c r="H66" s="136"/>
      <c r="I66" s="81"/>
      <c r="J66" s="61"/>
      <c r="K66" s="61"/>
    </row>
    <row r="67" spans="1:11" ht="18.75">
      <c r="A67" s="130"/>
      <c r="B67" s="137"/>
      <c r="C67" s="138"/>
      <c r="D67" s="138"/>
      <c r="E67" s="138"/>
      <c r="F67" s="138"/>
      <c r="G67" s="103"/>
      <c r="H67" s="103"/>
      <c r="I67" s="81"/>
      <c r="J67" s="61"/>
      <c r="K67" s="61"/>
    </row>
    <row r="68" spans="1:11" ht="18.75">
      <c r="A68" s="130"/>
      <c r="B68" s="137"/>
      <c r="C68" s="138"/>
      <c r="D68" s="138"/>
      <c r="E68" s="138"/>
      <c r="F68" s="138"/>
      <c r="G68" s="139"/>
      <c r="H68" s="81"/>
      <c r="I68" s="81"/>
      <c r="J68" s="61"/>
      <c r="K68" s="61"/>
    </row>
    <row r="69" spans="1:11" ht="18.75">
      <c r="A69" s="130"/>
      <c r="K69" s="61"/>
    </row>
    <row r="70" spans="1:12" ht="18.75">
      <c r="A70" s="130"/>
      <c r="K70" s="61"/>
      <c r="L70" s="62">
        <v>4513</v>
      </c>
    </row>
    <row r="71" spans="1:15" s="72" customFormat="1" ht="18.75">
      <c r="A71" s="130"/>
      <c r="K71" s="69"/>
      <c r="L71" s="142" t="s">
        <v>236</v>
      </c>
      <c r="M71" s="142" t="s">
        <v>237</v>
      </c>
      <c r="N71" s="142"/>
      <c r="O71" s="142"/>
    </row>
    <row r="72" spans="1:15" s="72" customFormat="1" ht="18.75">
      <c r="A72" s="130"/>
      <c r="K72" s="69"/>
      <c r="L72" s="143">
        <f>G78</f>
        <v>6246.52399999999</v>
      </c>
      <c r="M72" s="143">
        <f>I78</f>
        <v>0</v>
      </c>
      <c r="N72" s="143"/>
      <c r="O72" s="143"/>
    </row>
    <row r="73" spans="1:11" ht="18.75">
      <c r="A73" s="82"/>
      <c r="B73" s="546"/>
      <c r="C73" s="547"/>
      <c r="D73" s="547"/>
      <c r="E73" s="547"/>
      <c r="F73" s="547"/>
      <c r="G73" s="145"/>
      <c r="H73" s="130"/>
      <c r="I73" s="81"/>
      <c r="J73" s="61"/>
      <c r="K73" s="61"/>
    </row>
    <row r="74" spans="1:11" ht="18.75">
      <c r="A74" s="81"/>
      <c r="B74" s="81"/>
      <c r="C74" s="81"/>
      <c r="D74" s="81"/>
      <c r="E74" s="81"/>
      <c r="F74" s="81"/>
      <c r="G74" s="84"/>
      <c r="H74" s="103"/>
      <c r="I74" s="81"/>
      <c r="J74" s="61"/>
      <c r="K74" s="61"/>
    </row>
    <row r="75" spans="1:18" ht="18.75">
      <c r="A75" s="81"/>
      <c r="B75" s="140"/>
      <c r="C75" s="141"/>
      <c r="D75" s="141"/>
      <c r="E75" s="141"/>
      <c r="F75" s="141"/>
      <c r="G75" s="567" t="s">
        <v>46</v>
      </c>
      <c r="H75" s="552"/>
      <c r="I75" s="551" t="s">
        <v>216</v>
      </c>
      <c r="J75" s="552"/>
      <c r="K75" s="61"/>
      <c r="M75" s="596"/>
      <c r="N75" s="596"/>
      <c r="O75" s="596"/>
      <c r="P75" s="597"/>
      <c r="Q75" s="597"/>
      <c r="R75" s="597"/>
    </row>
    <row r="76" spans="1:18" ht="18.75">
      <c r="A76" s="81"/>
      <c r="B76" s="140"/>
      <c r="C76" s="141"/>
      <c r="D76" s="141"/>
      <c r="E76" s="141"/>
      <c r="F76" s="141"/>
      <c r="G76" s="553" t="s">
        <v>43</v>
      </c>
      <c r="H76" s="554"/>
      <c r="I76" s="553" t="s">
        <v>43</v>
      </c>
      <c r="J76" s="554"/>
      <c r="K76" s="61"/>
      <c r="L76" s="172" t="s">
        <v>283</v>
      </c>
      <c r="M76" s="188"/>
      <c r="N76" s="188"/>
      <c r="O76" s="188"/>
      <c r="P76" s="189"/>
      <c r="Q76" s="188"/>
      <c r="R76" s="190"/>
    </row>
    <row r="77" spans="1:18" ht="18.75">
      <c r="A77" s="81"/>
      <c r="B77" s="598" t="s">
        <v>284</v>
      </c>
      <c r="C77" s="599"/>
      <c r="D77" s="599"/>
      <c r="E77" s="599"/>
      <c r="F77" s="600"/>
      <c r="G77" s="543">
        <f>'08 16 г'!G78:H78</f>
        <v>5032.053999999989</v>
      </c>
      <c r="H77" s="544"/>
      <c r="I77" s="543">
        <f>'08 16 г'!I78:J78</f>
        <v>0</v>
      </c>
      <c r="J77" s="544"/>
      <c r="K77" s="61"/>
      <c r="L77" s="128">
        <f>G85+H47-I47-I85</f>
        <v>-0.009999999999763531</v>
      </c>
      <c r="M77" s="191"/>
      <c r="N77" s="191"/>
      <c r="O77" s="191"/>
      <c r="P77" s="192"/>
      <c r="Q77" s="192"/>
      <c r="R77" s="192"/>
    </row>
    <row r="78" spans="1:18" ht="18.75">
      <c r="A78" s="81"/>
      <c r="B78" s="598" t="s">
        <v>285</v>
      </c>
      <c r="C78" s="599"/>
      <c r="D78" s="599"/>
      <c r="E78" s="599"/>
      <c r="F78" s="600"/>
      <c r="G78" s="543">
        <f>G77+K53+I47-H57</f>
        <v>6246.52399999999</v>
      </c>
      <c r="H78" s="603"/>
      <c r="I78" s="545">
        <f>I77+I53+D54-K53</f>
        <v>0</v>
      </c>
      <c r="J78" s="603"/>
      <c r="K78" s="61"/>
      <c r="M78" s="191"/>
      <c r="N78" s="191"/>
      <c r="O78" s="191"/>
      <c r="P78" s="192"/>
      <c r="Q78" s="192"/>
      <c r="R78" s="192"/>
    </row>
    <row r="79" spans="1:18" ht="18.75">
      <c r="A79" s="81"/>
      <c r="B79" s="61"/>
      <c r="C79" s="61"/>
      <c r="D79" s="61"/>
      <c r="E79" s="61"/>
      <c r="F79" s="61"/>
      <c r="G79" s="81"/>
      <c r="H79" s="81"/>
      <c r="I79" s="81"/>
      <c r="J79" s="61"/>
      <c r="K79" s="61"/>
      <c r="M79" s="191"/>
      <c r="N79" s="191"/>
      <c r="O79" s="191"/>
      <c r="P79" s="192"/>
      <c r="Q79" s="192"/>
      <c r="R79" s="192"/>
    </row>
    <row r="80" spans="1:18" ht="18" customHeight="1">
      <c r="A80" s="61"/>
      <c r="B80" s="61"/>
      <c r="C80" s="61"/>
      <c r="D80" s="61"/>
      <c r="E80" s="61"/>
      <c r="F80" s="61"/>
      <c r="G80" s="553" t="s">
        <v>278</v>
      </c>
      <c r="H80" s="554"/>
      <c r="I80" s="553" t="s">
        <v>279</v>
      </c>
      <c r="J80" s="554"/>
      <c r="K80" s="61"/>
      <c r="L80" s="128"/>
      <c r="M80" s="191"/>
      <c r="N80" s="191"/>
      <c r="O80" s="191"/>
      <c r="P80" s="192"/>
      <c r="Q80" s="192"/>
      <c r="R80" s="192"/>
    </row>
    <row r="81" spans="1:18" ht="18.75" hidden="1">
      <c r="A81" s="81"/>
      <c r="B81" s="61"/>
      <c r="C81" s="61"/>
      <c r="D81" s="61"/>
      <c r="E81" s="61"/>
      <c r="F81" s="61"/>
      <c r="G81" s="81"/>
      <c r="H81" s="81"/>
      <c r="I81" s="81"/>
      <c r="J81" s="61"/>
      <c r="K81" s="61"/>
      <c r="M81" s="186" t="s">
        <v>183</v>
      </c>
      <c r="N81" s="186"/>
      <c r="O81" s="186"/>
      <c r="P81" s="187">
        <v>407.15</v>
      </c>
      <c r="Q81" s="187">
        <v>391.95</v>
      </c>
      <c r="R81" s="187">
        <v>535.55</v>
      </c>
    </row>
    <row r="82" spans="1:18" ht="18.75" hidden="1">
      <c r="A82" s="81"/>
      <c r="B82" s="61"/>
      <c r="C82" s="61"/>
      <c r="D82" s="61"/>
      <c r="E82" s="61"/>
      <c r="F82" s="61"/>
      <c r="G82" s="81"/>
      <c r="H82" s="81"/>
      <c r="I82" s="81"/>
      <c r="J82" s="61"/>
      <c r="K82" s="61"/>
      <c r="M82" s="151" t="s">
        <v>186</v>
      </c>
      <c r="N82" s="151"/>
      <c r="O82" s="151"/>
      <c r="P82" s="152">
        <v>535.55</v>
      </c>
      <c r="Q82" s="152">
        <v>391.95</v>
      </c>
      <c r="R82" s="152">
        <v>663.91</v>
      </c>
    </row>
    <row r="83" spans="1:18" ht="18.75" hidden="1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M83" s="153" t="s">
        <v>189</v>
      </c>
      <c r="N83" s="153"/>
      <c r="O83" s="153"/>
      <c r="P83" s="152">
        <f>R82</f>
        <v>663.91</v>
      </c>
      <c r="Q83" s="154">
        <v>391.95</v>
      </c>
      <c r="R83" s="152" t="e">
        <f>P83+Q83-#REF!</f>
        <v>#REF!</v>
      </c>
    </row>
    <row r="84" spans="1:11" ht="18.75" hidden="1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</row>
    <row r="85" spans="1:11" ht="18.75">
      <c r="A85" s="61"/>
      <c r="B85" s="540" t="s">
        <v>282</v>
      </c>
      <c r="C85" s="541"/>
      <c r="D85" s="541"/>
      <c r="E85" s="541"/>
      <c r="F85" s="542"/>
      <c r="G85" s="543">
        <f>M47</f>
        <v>2382.62</v>
      </c>
      <c r="H85" s="544"/>
      <c r="I85" s="545">
        <f>N47</f>
        <v>3635.68</v>
      </c>
      <c r="J85" s="544"/>
      <c r="K85" s="61"/>
    </row>
    <row r="86" spans="1:11" ht="18.75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</row>
    <row r="87" spans="1:11" ht="18.75">
      <c r="A87" s="371" t="s">
        <v>295</v>
      </c>
      <c r="B87" s="61"/>
      <c r="C87" s="61"/>
      <c r="D87" s="61"/>
      <c r="E87" s="61"/>
      <c r="F87" s="61"/>
      <c r="G87" s="61"/>
      <c r="H87" s="61" t="s">
        <v>54</v>
      </c>
      <c r="I87" s="61"/>
      <c r="J87" s="61"/>
      <c r="K87" s="61"/>
    </row>
    <row r="88" spans="1:8" s="61" customFormat="1" ht="18.75">
      <c r="A88" s="371" t="s">
        <v>294</v>
      </c>
      <c r="H88" s="61" t="s">
        <v>55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35">
    <mergeCell ref="C14:D15"/>
    <mergeCell ref="A35:K36"/>
    <mergeCell ref="B47:F47"/>
    <mergeCell ref="B48:F48"/>
    <mergeCell ref="B49:F49"/>
    <mergeCell ref="B50:F50"/>
    <mergeCell ref="B51:C51"/>
    <mergeCell ref="B53:F53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I78:J78"/>
    <mergeCell ref="B73:F73"/>
    <mergeCell ref="G75:H75"/>
    <mergeCell ref="I75:J75"/>
    <mergeCell ref="M75:R75"/>
    <mergeCell ref="G76:H76"/>
    <mergeCell ref="I76:J76"/>
    <mergeCell ref="G80:H80"/>
    <mergeCell ref="I80:J80"/>
    <mergeCell ref="B85:F85"/>
    <mergeCell ref="G85:H85"/>
    <mergeCell ref="I85:J85"/>
    <mergeCell ref="B77:F77"/>
    <mergeCell ref="G77:H77"/>
    <mergeCell ref="I77:J77"/>
    <mergeCell ref="B78:F78"/>
    <mergeCell ref="G78:H78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71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Y88"/>
  <sheetViews>
    <sheetView view="pageBreakPreview" zoomScale="80" zoomScaleSheetLayoutView="80" zoomScalePageLayoutView="0" workbookViewId="0" topLeftCell="A47">
      <selection activeCell="T47" sqref="T47"/>
    </sheetView>
  </sheetViews>
  <sheetFormatPr defaultColWidth="9.140625" defaultRowHeight="15" outlineLevelCol="1"/>
  <cols>
    <col min="1" max="1" width="9.00390625" style="155" customWidth="1"/>
    <col min="2" max="2" width="12.140625" style="62" customWidth="1"/>
    <col min="3" max="3" width="11.140625" style="62" customWidth="1"/>
    <col min="4" max="4" width="12.8515625" style="62" customWidth="1"/>
    <col min="5" max="5" width="10.28125" style="62" customWidth="1"/>
    <col min="6" max="6" width="6.28125" style="62" customWidth="1"/>
    <col min="7" max="8" width="13.28125" style="62" customWidth="1"/>
    <col min="9" max="9" width="12.57421875" style="62" customWidth="1"/>
    <col min="10" max="10" width="14.00390625" style="62" customWidth="1"/>
    <col min="11" max="11" width="18.421875" style="62" customWidth="1"/>
    <col min="12" max="12" width="13.421875" style="62" hidden="1" customWidth="1" outlineLevel="1"/>
    <col min="13" max="15" width="9.7109375" style="62" hidden="1" customWidth="1" outlineLevel="1"/>
    <col min="16" max="16" width="10.00390625" style="62" hidden="1" customWidth="1" outlineLevel="1"/>
    <col min="17" max="17" width="10.57421875" style="62" hidden="1" customWidth="1" outlineLevel="1"/>
    <col min="18" max="18" width="10.00390625" style="62" hidden="1" customWidth="1" outlineLevel="1"/>
    <col min="19" max="19" width="12.140625" style="62" hidden="1" customWidth="1" outlineLevel="1"/>
    <col min="20" max="20" width="9.140625" style="62" customWidth="1" collapsed="1"/>
    <col min="21" max="21" width="11.00390625" style="62" bestFit="1" customWidth="1"/>
    <col min="22" max="22" width="11.28125" style="62" bestFit="1" customWidth="1"/>
    <col min="23" max="23" width="10.00390625" style="62" bestFit="1" customWidth="1"/>
    <col min="24" max="24" width="11.00390625" style="62" bestFit="1" customWidth="1"/>
    <col min="25" max="25" width="9.140625" style="62" customWidth="1"/>
    <col min="28" max="28" width="12.8515625" style="0" customWidth="1"/>
    <col min="29" max="29" width="10.7109375" style="0" customWidth="1"/>
    <col min="32" max="16384" width="9.140625" style="62" customWidth="1"/>
  </cols>
  <sheetData>
    <row r="1" spans="1:11" ht="12.75" customHeight="1" hidden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8.75" hidden="1">
      <c r="A2" s="61"/>
      <c r="B2" s="63" t="s">
        <v>56</v>
      </c>
      <c r="C2" s="63"/>
      <c r="D2" s="63" t="s">
        <v>187</v>
      </c>
      <c r="E2" s="63"/>
      <c r="F2" s="63" t="s">
        <v>0</v>
      </c>
      <c r="G2" s="63"/>
      <c r="H2" s="63"/>
      <c r="I2" s="61"/>
      <c r="J2" s="61"/>
      <c r="K2" s="61"/>
    </row>
    <row r="3" spans="1:11" ht="18.75" hidden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.5" customHeight="1" hidden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18.75" hidden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8.75" hidden="1">
      <c r="A6" s="61"/>
      <c r="B6" s="64"/>
      <c r="C6" s="65" t="s">
        <v>1</v>
      </c>
      <c r="D6" s="65" t="s">
        <v>2</v>
      </c>
      <c r="E6" s="65"/>
      <c r="F6" s="65" t="s">
        <v>3</v>
      </c>
      <c r="G6" s="65" t="s">
        <v>4</v>
      </c>
      <c r="H6" s="65" t="s">
        <v>5</v>
      </c>
      <c r="I6" s="65" t="s">
        <v>6</v>
      </c>
      <c r="J6" s="65"/>
      <c r="K6" s="66"/>
    </row>
    <row r="7" spans="1:11" ht="18.75" hidden="1">
      <c r="A7" s="61"/>
      <c r="B7" s="64"/>
      <c r="C7" s="65" t="s">
        <v>7</v>
      </c>
      <c r="D7" s="65"/>
      <c r="E7" s="65"/>
      <c r="F7" s="65"/>
      <c r="G7" s="65" t="s">
        <v>8</v>
      </c>
      <c r="H7" s="65" t="s">
        <v>9</v>
      </c>
      <c r="I7" s="65" t="s">
        <v>10</v>
      </c>
      <c r="J7" s="65"/>
      <c r="K7" s="66"/>
    </row>
    <row r="8" spans="1:11" ht="18.75" hidden="1">
      <c r="A8" s="61"/>
      <c r="B8" s="64" t="s">
        <v>96</v>
      </c>
      <c r="C8" s="67">
        <v>48.28</v>
      </c>
      <c r="D8" s="67">
        <v>0</v>
      </c>
      <c r="E8" s="67"/>
      <c r="F8" s="68"/>
      <c r="G8" s="64"/>
      <c r="H8" s="67">
        <v>0</v>
      </c>
      <c r="I8" s="68">
        <v>48.28</v>
      </c>
      <c r="J8" s="64"/>
      <c r="K8" s="69"/>
    </row>
    <row r="9" spans="1:11" ht="18.75" hidden="1">
      <c r="A9" s="61"/>
      <c r="B9" s="64" t="s">
        <v>12</v>
      </c>
      <c r="C9" s="67">
        <v>4790.06</v>
      </c>
      <c r="D9" s="67">
        <v>3707.55</v>
      </c>
      <c r="E9" s="67"/>
      <c r="F9" s="68">
        <v>2795.32</v>
      </c>
      <c r="G9" s="64"/>
      <c r="H9" s="67">
        <v>2795.32</v>
      </c>
      <c r="I9" s="68">
        <v>5702.29</v>
      </c>
      <c r="J9" s="64"/>
      <c r="K9" s="69"/>
    </row>
    <row r="10" spans="1:11" ht="18.75" hidden="1">
      <c r="A10" s="61"/>
      <c r="B10" s="64" t="s">
        <v>13</v>
      </c>
      <c r="C10" s="64"/>
      <c r="D10" s="67">
        <f>SUM(D8:D9)</f>
        <v>3707.55</v>
      </c>
      <c r="E10" s="67"/>
      <c r="F10" s="64"/>
      <c r="G10" s="64"/>
      <c r="H10" s="67">
        <f>SUM(H8:H9)</f>
        <v>2795.32</v>
      </c>
      <c r="I10" s="64"/>
      <c r="J10" s="64"/>
      <c r="K10" s="69"/>
    </row>
    <row r="11" spans="1:11" ht="18.75" hidden="1">
      <c r="A11" s="61"/>
      <c r="B11" s="61" t="s">
        <v>14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ht="7.5" customHeight="1" hidden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8.25" customHeight="1" hidden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</row>
    <row r="14" spans="1:18" ht="18.75" hidden="1">
      <c r="A14" s="61"/>
      <c r="B14" s="70" t="s">
        <v>162</v>
      </c>
      <c r="C14" s="583" t="s">
        <v>180</v>
      </c>
      <c r="D14" s="584"/>
      <c r="E14" s="516"/>
      <c r="F14" s="65"/>
      <c r="G14" s="65"/>
      <c r="H14" s="65"/>
      <c r="I14" s="65" t="s">
        <v>16</v>
      </c>
      <c r="J14" s="69"/>
      <c r="K14" s="69"/>
      <c r="L14" s="72"/>
      <c r="M14" s="72"/>
      <c r="N14" s="72"/>
      <c r="O14" s="72"/>
      <c r="P14" s="72"/>
      <c r="Q14" s="72"/>
      <c r="R14" s="72"/>
    </row>
    <row r="15" spans="1:18" ht="14.25" customHeight="1" hidden="1">
      <c r="A15" s="61"/>
      <c r="B15" s="73"/>
      <c r="C15" s="585"/>
      <c r="D15" s="586"/>
      <c r="E15" s="517"/>
      <c r="F15" s="65"/>
      <c r="G15" s="65"/>
      <c r="H15" s="65" t="s">
        <v>181</v>
      </c>
      <c r="I15" s="65"/>
      <c r="J15" s="69"/>
      <c r="K15" s="69"/>
      <c r="L15" s="72"/>
      <c r="M15" s="72"/>
      <c r="N15" s="72"/>
      <c r="O15" s="72"/>
      <c r="P15" s="72"/>
      <c r="Q15" s="72"/>
      <c r="R15" s="72"/>
    </row>
    <row r="16" spans="1:18" ht="3.75" customHeight="1" hidden="1">
      <c r="A16" s="61"/>
      <c r="B16" s="75"/>
      <c r="C16" s="64"/>
      <c r="D16" s="64"/>
      <c r="E16" s="64"/>
      <c r="F16" s="64"/>
      <c r="G16" s="64"/>
      <c r="H16" s="64"/>
      <c r="I16" s="64"/>
      <c r="J16" s="69"/>
      <c r="K16" s="69"/>
      <c r="L16" s="72"/>
      <c r="M16" s="72"/>
      <c r="N16" s="72"/>
      <c r="O16" s="72"/>
      <c r="P16" s="72"/>
      <c r="Q16" s="72"/>
      <c r="R16" s="72"/>
    </row>
    <row r="17" spans="1:18" ht="13.5" customHeight="1" hidden="1">
      <c r="A17" s="61"/>
      <c r="B17" s="64"/>
      <c r="C17" s="64"/>
      <c r="D17" s="64"/>
      <c r="E17" s="64"/>
      <c r="F17" s="64"/>
      <c r="G17" s="64"/>
      <c r="H17" s="64"/>
      <c r="I17" s="64"/>
      <c r="J17" s="69"/>
      <c r="K17" s="69"/>
      <c r="L17" s="72"/>
      <c r="M17" s="72"/>
      <c r="N17" s="72"/>
      <c r="O17" s="72"/>
      <c r="P17" s="72"/>
      <c r="Q17" s="72"/>
      <c r="R17" s="72"/>
    </row>
    <row r="18" spans="1:18" ht="0.75" customHeight="1" hidden="1">
      <c r="A18" s="61"/>
      <c r="B18" s="64"/>
      <c r="C18" s="64"/>
      <c r="D18" s="64"/>
      <c r="E18" s="64"/>
      <c r="F18" s="64"/>
      <c r="G18" s="64"/>
      <c r="H18" s="64"/>
      <c r="I18" s="64"/>
      <c r="J18" s="69"/>
      <c r="K18" s="69"/>
      <c r="L18" s="72"/>
      <c r="M18" s="72"/>
      <c r="N18" s="72"/>
      <c r="O18" s="72"/>
      <c r="P18" s="72"/>
      <c r="Q18" s="72"/>
      <c r="R18" s="72"/>
    </row>
    <row r="19" spans="1:18" ht="14.25" customHeight="1" hidden="1" thickBot="1">
      <c r="A19" s="61"/>
      <c r="B19" s="64"/>
      <c r="C19" s="64"/>
      <c r="D19" s="64"/>
      <c r="E19" s="64"/>
      <c r="F19" s="64"/>
      <c r="G19" s="64"/>
      <c r="H19" s="64"/>
      <c r="I19" s="64"/>
      <c r="J19" s="69"/>
      <c r="K19" s="69"/>
      <c r="L19" s="72"/>
      <c r="M19" s="72"/>
      <c r="N19" s="72"/>
      <c r="O19" s="72"/>
      <c r="P19" s="72"/>
      <c r="Q19" s="72"/>
      <c r="R19" s="72"/>
    </row>
    <row r="20" spans="1:18" ht="0.75" customHeight="1" hidden="1">
      <c r="A20" s="61"/>
      <c r="B20" s="64"/>
      <c r="C20" s="64"/>
      <c r="D20" s="64"/>
      <c r="E20" s="64"/>
      <c r="F20" s="64"/>
      <c r="G20" s="64"/>
      <c r="H20" s="64"/>
      <c r="I20" s="64"/>
      <c r="J20" s="69"/>
      <c r="K20" s="69"/>
      <c r="L20" s="72"/>
      <c r="M20" s="72"/>
      <c r="N20" s="72"/>
      <c r="O20" s="72"/>
      <c r="P20" s="72"/>
      <c r="Q20" s="72"/>
      <c r="R20" s="72"/>
    </row>
    <row r="21" spans="1:18" ht="19.5" hidden="1" thickBot="1">
      <c r="A21" s="61"/>
      <c r="B21" s="64"/>
      <c r="C21" s="64"/>
      <c r="D21" s="64"/>
      <c r="E21" s="64"/>
      <c r="F21" s="64"/>
      <c r="G21" s="76" t="s">
        <v>130</v>
      </c>
      <c r="H21" s="77" t="s">
        <v>131</v>
      </c>
      <c r="I21" s="64"/>
      <c r="J21" s="69"/>
      <c r="K21" s="69"/>
      <c r="L21" s="72"/>
      <c r="M21" s="72"/>
      <c r="N21" s="72"/>
      <c r="O21" s="72"/>
      <c r="P21" s="72"/>
      <c r="Q21" s="72"/>
      <c r="R21" s="72"/>
    </row>
    <row r="22" spans="1:18" ht="18.75" hidden="1">
      <c r="A22" s="61"/>
      <c r="B22" s="78" t="s">
        <v>121</v>
      </c>
      <c r="C22" s="78"/>
      <c r="D22" s="78"/>
      <c r="E22" s="78"/>
      <c r="F22" s="67"/>
      <c r="G22" s="64">
        <v>347.8</v>
      </c>
      <c r="H22" s="64">
        <v>7.55</v>
      </c>
      <c r="I22" s="68">
        <f>G22*H22</f>
        <v>2625.89</v>
      </c>
      <c r="J22" s="69"/>
      <c r="K22" s="69"/>
      <c r="L22" s="72"/>
      <c r="M22" s="72"/>
      <c r="N22" s="72"/>
      <c r="O22" s="72"/>
      <c r="P22" s="72"/>
      <c r="Q22" s="72"/>
      <c r="R22" s="72"/>
    </row>
    <row r="23" spans="1:18" ht="18.75" hidden="1">
      <c r="A23" s="61"/>
      <c r="B23" s="78" t="s">
        <v>122</v>
      </c>
      <c r="C23" s="78"/>
      <c r="D23" s="78"/>
      <c r="E23" s="78"/>
      <c r="F23" s="64"/>
      <c r="G23" s="64"/>
      <c r="H23" s="64"/>
      <c r="I23" s="64"/>
      <c r="J23" s="69"/>
      <c r="K23" s="69"/>
      <c r="L23" s="72"/>
      <c r="M23" s="72"/>
      <c r="N23" s="72"/>
      <c r="O23" s="72"/>
      <c r="P23" s="72"/>
      <c r="Q23" s="72"/>
      <c r="R23" s="72"/>
    </row>
    <row r="24" spans="1:18" ht="2.25" customHeight="1" hidden="1">
      <c r="A24" s="61"/>
      <c r="B24" s="78" t="s">
        <v>123</v>
      </c>
      <c r="C24" s="78" t="s">
        <v>124</v>
      </c>
      <c r="D24" s="78"/>
      <c r="E24" s="78"/>
      <c r="F24" s="64"/>
      <c r="G24" s="64"/>
      <c r="H24" s="64"/>
      <c r="I24" s="64"/>
      <c r="J24" s="69"/>
      <c r="K24" s="69"/>
      <c r="L24" s="72"/>
      <c r="M24" s="72"/>
      <c r="N24" s="72"/>
      <c r="O24" s="72"/>
      <c r="P24" s="72"/>
      <c r="Q24" s="72"/>
      <c r="R24" s="72"/>
    </row>
    <row r="25" spans="1:18" ht="14.25" customHeight="1" hidden="1">
      <c r="A25" s="61"/>
      <c r="B25" s="78" t="s">
        <v>125</v>
      </c>
      <c r="C25" s="78"/>
      <c r="D25" s="78"/>
      <c r="E25" s="78"/>
      <c r="F25" s="64"/>
      <c r="G25" s="64"/>
      <c r="H25" s="64"/>
      <c r="I25" s="64"/>
      <c r="J25" s="69"/>
      <c r="K25" s="69"/>
      <c r="L25" s="72"/>
      <c r="M25" s="72"/>
      <c r="N25" s="72"/>
      <c r="O25" s="72"/>
      <c r="P25" s="72"/>
      <c r="Q25" s="72"/>
      <c r="R25" s="72"/>
    </row>
    <row r="26" spans="1:18" ht="18.75" hidden="1">
      <c r="A26" s="61"/>
      <c r="B26" s="64"/>
      <c r="C26" s="64"/>
      <c r="D26" s="64"/>
      <c r="E26" s="64"/>
      <c r="F26" s="64"/>
      <c r="G26" s="64"/>
      <c r="H26" s="64"/>
      <c r="I26" s="64"/>
      <c r="J26" s="69"/>
      <c r="K26" s="69"/>
      <c r="L26" s="72"/>
      <c r="M26" s="72"/>
      <c r="N26" s="72"/>
      <c r="O26" s="72"/>
      <c r="P26" s="72"/>
      <c r="Q26" s="72"/>
      <c r="R26" s="72"/>
    </row>
    <row r="27" spans="1:18" ht="0.75" customHeight="1" hidden="1">
      <c r="A27" s="61"/>
      <c r="B27" s="64"/>
      <c r="C27" s="64"/>
      <c r="D27" s="64"/>
      <c r="E27" s="64"/>
      <c r="F27" s="64"/>
      <c r="G27" s="64"/>
      <c r="H27" s="64"/>
      <c r="I27" s="64"/>
      <c r="J27" s="69"/>
      <c r="K27" s="69"/>
      <c r="L27" s="72"/>
      <c r="M27" s="72"/>
      <c r="N27" s="72"/>
      <c r="O27" s="72"/>
      <c r="P27" s="72"/>
      <c r="Q27" s="72"/>
      <c r="R27" s="72"/>
    </row>
    <row r="28" spans="1:18" ht="3.75" customHeight="1" hidden="1">
      <c r="A28" s="61"/>
      <c r="B28" s="64"/>
      <c r="C28" s="64"/>
      <c r="D28" s="64"/>
      <c r="E28" s="64"/>
      <c r="F28" s="64"/>
      <c r="G28" s="64"/>
      <c r="H28" s="64"/>
      <c r="I28" s="64"/>
      <c r="J28" s="69"/>
      <c r="K28" s="69"/>
      <c r="L28" s="72"/>
      <c r="M28" s="72"/>
      <c r="N28" s="72"/>
      <c r="O28" s="72"/>
      <c r="P28" s="72"/>
      <c r="Q28" s="72"/>
      <c r="R28" s="72"/>
    </row>
    <row r="29" spans="1:18" ht="18.75" hidden="1">
      <c r="A29" s="61"/>
      <c r="B29" s="64"/>
      <c r="C29" s="64"/>
      <c r="D29" s="64"/>
      <c r="E29" s="64"/>
      <c r="F29" s="64"/>
      <c r="G29" s="64"/>
      <c r="H29" s="64"/>
      <c r="I29" s="64"/>
      <c r="J29" s="69"/>
      <c r="K29" s="69"/>
      <c r="L29" s="72"/>
      <c r="M29" s="72"/>
      <c r="N29" s="72"/>
      <c r="O29" s="72"/>
      <c r="P29" s="72"/>
      <c r="Q29" s="72"/>
      <c r="R29" s="72"/>
    </row>
    <row r="30" spans="1:18" ht="0.75" customHeight="1" hidden="1">
      <c r="A30" s="61"/>
      <c r="B30" s="64"/>
      <c r="C30" s="64"/>
      <c r="D30" s="64"/>
      <c r="E30" s="64"/>
      <c r="F30" s="64"/>
      <c r="G30" s="64"/>
      <c r="H30" s="64"/>
      <c r="I30" s="64"/>
      <c r="J30" s="69"/>
      <c r="K30" s="69"/>
      <c r="L30" s="72"/>
      <c r="M30" s="72"/>
      <c r="N30" s="72"/>
      <c r="O30" s="72"/>
      <c r="P30" s="72"/>
      <c r="Q30" s="72"/>
      <c r="R30" s="72"/>
    </row>
    <row r="31" spans="1:18" ht="18.75" hidden="1">
      <c r="A31" s="61"/>
      <c r="B31" s="64"/>
      <c r="C31" s="64"/>
      <c r="D31" s="64"/>
      <c r="E31" s="64"/>
      <c r="F31" s="64"/>
      <c r="G31" s="64"/>
      <c r="H31" s="64"/>
      <c r="I31" s="64"/>
      <c r="J31" s="69"/>
      <c r="K31" s="69"/>
      <c r="L31" s="72"/>
      <c r="M31" s="72"/>
      <c r="N31" s="72"/>
      <c r="O31" s="72"/>
      <c r="P31" s="72"/>
      <c r="Q31" s="72"/>
      <c r="R31" s="72"/>
    </row>
    <row r="32" spans="1:18" ht="18.75" hidden="1">
      <c r="A32" s="61"/>
      <c r="B32" s="64"/>
      <c r="C32" s="64"/>
      <c r="D32" s="64"/>
      <c r="E32" s="64"/>
      <c r="F32" s="64"/>
      <c r="G32" s="64"/>
      <c r="H32" s="64"/>
      <c r="I32" s="64"/>
      <c r="J32" s="69"/>
      <c r="K32" s="69"/>
      <c r="L32" s="72"/>
      <c r="M32" s="72"/>
      <c r="N32" s="72"/>
      <c r="O32" s="72"/>
      <c r="P32" s="72"/>
      <c r="Q32" s="72"/>
      <c r="R32" s="72"/>
    </row>
    <row r="33" spans="1:18" ht="18.75" hidden="1">
      <c r="A33" s="61"/>
      <c r="B33" s="64"/>
      <c r="C33" s="64"/>
      <c r="D33" s="64"/>
      <c r="E33" s="64"/>
      <c r="F33" s="64"/>
      <c r="G33" s="65"/>
      <c r="H33" s="65"/>
      <c r="I33" s="79"/>
      <c r="J33" s="69"/>
      <c r="K33" s="69"/>
      <c r="L33" s="72"/>
      <c r="M33" s="72"/>
      <c r="N33" s="72"/>
      <c r="O33" s="72"/>
      <c r="P33" s="72"/>
      <c r="Q33" s="72"/>
      <c r="R33" s="72"/>
    </row>
    <row r="34" spans="1:18" ht="18.75" hidden="1">
      <c r="A34" s="61"/>
      <c r="B34" s="64"/>
      <c r="C34" s="64"/>
      <c r="D34" s="64"/>
      <c r="E34" s="64"/>
      <c r="F34" s="64"/>
      <c r="G34" s="64"/>
      <c r="H34" s="64" t="s">
        <v>24</v>
      </c>
      <c r="I34" s="80">
        <f>SUM(I17:I33)</f>
        <v>2625.89</v>
      </c>
      <c r="J34" s="69"/>
      <c r="K34" s="69"/>
      <c r="L34" s="72"/>
      <c r="M34" s="72"/>
      <c r="N34" s="72"/>
      <c r="O34" s="72"/>
      <c r="P34" s="72"/>
      <c r="Q34" s="72"/>
      <c r="R34" s="72"/>
    </row>
    <row r="35" spans="1:11" ht="15">
      <c r="A35" s="587" t="s">
        <v>199</v>
      </c>
      <c r="B35" s="587"/>
      <c r="C35" s="587"/>
      <c r="D35" s="587"/>
      <c r="E35" s="587"/>
      <c r="F35" s="587"/>
      <c r="G35" s="587"/>
      <c r="H35" s="587"/>
      <c r="I35" s="587"/>
      <c r="J35" s="587"/>
      <c r="K35" s="587"/>
    </row>
    <row r="36" spans="1:11" ht="15">
      <c r="A36" s="587"/>
      <c r="B36" s="587"/>
      <c r="C36" s="587"/>
      <c r="D36" s="587"/>
      <c r="E36" s="587"/>
      <c r="F36" s="587"/>
      <c r="G36" s="587"/>
      <c r="H36" s="587"/>
      <c r="I36" s="587"/>
      <c r="J36" s="587"/>
      <c r="K36" s="587"/>
    </row>
    <row r="37" spans="1:11" ht="18.75" hidden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</row>
    <row r="38" spans="1:11" ht="18.75" hidden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</row>
    <row r="39" spans="1:11" ht="18.75">
      <c r="A39" s="81"/>
      <c r="B39" s="82"/>
      <c r="C39" s="82"/>
      <c r="D39" s="82"/>
      <c r="E39" s="82"/>
      <c r="F39" s="82"/>
      <c r="G39" s="82"/>
      <c r="H39" s="81"/>
      <c r="I39" s="81"/>
      <c r="J39" s="61"/>
      <c r="K39" s="61"/>
    </row>
    <row r="40" spans="1:25" ht="18.75">
      <c r="A40" s="81"/>
      <c r="B40" s="83" t="s">
        <v>200</v>
      </c>
      <c r="C40" s="82"/>
      <c r="D40" s="82"/>
      <c r="E40" s="82"/>
      <c r="F40" s="82"/>
      <c r="G40" s="81"/>
      <c r="H40" s="82"/>
      <c r="I40" s="81"/>
      <c r="J40" s="61"/>
      <c r="K40" s="61"/>
      <c r="T40" s="303"/>
      <c r="U40" s="304"/>
      <c r="V40" s="304"/>
      <c r="W40" s="304"/>
      <c r="X40" s="304"/>
      <c r="Y40" s="304"/>
    </row>
    <row r="41" spans="1:25" ht="18.75">
      <c r="A41" s="81"/>
      <c r="B41" s="82" t="s">
        <v>201</v>
      </c>
      <c r="C41" s="81" t="s">
        <v>202</v>
      </c>
      <c r="D41" s="81"/>
      <c r="E41" s="81"/>
      <c r="F41" s="82"/>
      <c r="G41" s="81"/>
      <c r="H41" s="82"/>
      <c r="I41" s="81"/>
      <c r="J41" s="61"/>
      <c r="K41" s="61"/>
      <c r="T41" s="305"/>
      <c r="U41" s="306"/>
      <c r="V41" s="306"/>
      <c r="W41" s="306"/>
      <c r="X41" s="306"/>
      <c r="Y41" s="306"/>
    </row>
    <row r="42" spans="1:25" ht="18.75" customHeight="1">
      <c r="A42" s="81"/>
      <c r="B42" s="82" t="s">
        <v>203</v>
      </c>
      <c r="C42" s="84">
        <v>350.5</v>
      </c>
      <c r="D42" s="81" t="s">
        <v>204</v>
      </c>
      <c r="E42" s="81"/>
      <c r="F42" s="82"/>
      <c r="G42" s="81"/>
      <c r="H42" s="82"/>
      <c r="I42" s="81"/>
      <c r="J42" s="61"/>
      <c r="K42" s="61"/>
      <c r="T42" s="305"/>
      <c r="U42" s="192"/>
      <c r="V42" s="192"/>
      <c r="W42" s="192"/>
      <c r="X42" s="192"/>
      <c r="Y42" s="192"/>
    </row>
    <row r="43" spans="1:25" ht="18" customHeight="1">
      <c r="A43" s="81"/>
      <c r="B43" s="82" t="s">
        <v>205</v>
      </c>
      <c r="C43" s="85" t="s">
        <v>206</v>
      </c>
      <c r="D43" s="81" t="s">
        <v>339</v>
      </c>
      <c r="E43" s="81"/>
      <c r="F43" s="81"/>
      <c r="G43" s="82"/>
      <c r="H43" s="82"/>
      <c r="I43" s="81"/>
      <c r="J43" s="61"/>
      <c r="K43" s="61"/>
      <c r="T43" s="305"/>
      <c r="U43" s="192"/>
      <c r="V43" s="192"/>
      <c r="W43" s="192"/>
      <c r="X43" s="192"/>
      <c r="Y43" s="72"/>
    </row>
    <row r="44" spans="1:25" ht="69.75" customHeight="1">
      <c r="A44" s="81"/>
      <c r="B44" s="82"/>
      <c r="C44" s="85"/>
      <c r="D44" s="81"/>
      <c r="E44" s="81"/>
      <c r="F44" s="81"/>
      <c r="G44" s="82"/>
      <c r="H44" s="82"/>
      <c r="I44" s="81"/>
      <c r="J44" s="61"/>
      <c r="K44" s="61"/>
      <c r="T44" s="305"/>
      <c r="U44" s="192"/>
      <c r="V44" s="307"/>
      <c r="W44" s="307"/>
      <c r="X44" s="192"/>
      <c r="Y44" s="308"/>
    </row>
    <row r="45" spans="1:25" s="92" customFormat="1" ht="63" customHeight="1">
      <c r="A45" s="512"/>
      <c r="B45" s="87"/>
      <c r="C45" s="88"/>
      <c r="D45" s="512"/>
      <c r="E45" s="512"/>
      <c r="F45" s="512"/>
      <c r="G45" s="89" t="s">
        <v>208</v>
      </c>
      <c r="H45" s="90" t="s">
        <v>2</v>
      </c>
      <c r="I45" s="90" t="s">
        <v>3</v>
      </c>
      <c r="J45" s="91" t="s">
        <v>209</v>
      </c>
      <c r="K45" s="91" t="s">
        <v>210</v>
      </c>
      <c r="T45" s="305"/>
      <c r="U45" s="192"/>
      <c r="V45" s="192"/>
      <c r="W45" s="192"/>
      <c r="X45" s="192"/>
      <c r="Y45" s="72"/>
    </row>
    <row r="46" spans="1:25" ht="12" customHeight="1">
      <c r="A46" s="81"/>
      <c r="B46" s="82"/>
      <c r="C46" s="85"/>
      <c r="D46" s="81"/>
      <c r="E46" s="81"/>
      <c r="F46" s="81"/>
      <c r="G46" s="93" t="s">
        <v>43</v>
      </c>
      <c r="H46" s="93" t="s">
        <v>43</v>
      </c>
      <c r="I46" s="93" t="s">
        <v>43</v>
      </c>
      <c r="J46" s="93" t="s">
        <v>43</v>
      </c>
      <c r="K46" s="93" t="s">
        <v>43</v>
      </c>
      <c r="M46" s="347" t="s">
        <v>280</v>
      </c>
      <c r="N46" s="347" t="s">
        <v>281</v>
      </c>
      <c r="O46" s="347" t="s">
        <v>291</v>
      </c>
      <c r="P46" s="348" t="s">
        <v>292</v>
      </c>
      <c r="Q46" s="349" t="s">
        <v>249</v>
      </c>
      <c r="R46" s="349" t="s">
        <v>293</v>
      </c>
      <c r="S46" s="369" t="s">
        <v>290</v>
      </c>
      <c r="T46" s="305"/>
      <c r="U46" s="192"/>
      <c r="V46" s="192"/>
      <c r="W46" s="192"/>
      <c r="X46" s="192"/>
      <c r="Y46" s="72"/>
    </row>
    <row r="47" spans="1:25" ht="33" customHeight="1">
      <c r="A47" s="81"/>
      <c r="B47" s="588" t="s">
        <v>214</v>
      </c>
      <c r="C47" s="588"/>
      <c r="D47" s="588"/>
      <c r="E47" s="588"/>
      <c r="F47" s="588"/>
      <c r="G47" s="97">
        <f>G49+G50</f>
        <v>14.36</v>
      </c>
      <c r="H47" s="98">
        <f>H49+H50</f>
        <v>5033.18</v>
      </c>
      <c r="I47" s="98">
        <f>I49+I50</f>
        <v>4100.77</v>
      </c>
      <c r="J47" s="98">
        <f>J49+J50</f>
        <v>2565.66</v>
      </c>
      <c r="K47" s="98">
        <f>K49+K50</f>
        <v>1535.1100000000001</v>
      </c>
      <c r="M47" s="361">
        <v>3635.68</v>
      </c>
      <c r="N47" s="361">
        <v>4568.1</v>
      </c>
      <c r="O47" s="257">
        <v>4100.77</v>
      </c>
      <c r="P47" s="257">
        <v>0</v>
      </c>
      <c r="Q47" s="257">
        <v>0</v>
      </c>
      <c r="R47" s="257">
        <v>0</v>
      </c>
      <c r="S47" s="257">
        <v>0</v>
      </c>
      <c r="T47" s="305"/>
      <c r="U47" s="192"/>
      <c r="V47" s="192"/>
      <c r="W47" s="192"/>
      <c r="X47" s="192"/>
      <c r="Y47" s="72"/>
    </row>
    <row r="48" spans="1:25" ht="18" customHeight="1">
      <c r="A48" s="81"/>
      <c r="B48" s="589" t="s">
        <v>215</v>
      </c>
      <c r="C48" s="590"/>
      <c r="D48" s="590"/>
      <c r="E48" s="590"/>
      <c r="F48" s="591"/>
      <c r="G48" s="97"/>
      <c r="H48" s="99"/>
      <c r="I48" s="99"/>
      <c r="J48" s="64"/>
      <c r="K48" s="64"/>
      <c r="T48" s="305"/>
      <c r="U48" s="192"/>
      <c r="V48" s="192"/>
      <c r="W48" s="192"/>
      <c r="X48" s="192"/>
      <c r="Y48" s="72"/>
    </row>
    <row r="49" spans="1:25" ht="18" customHeight="1">
      <c r="A49" s="81"/>
      <c r="B49" s="592" t="s">
        <v>12</v>
      </c>
      <c r="C49" s="592"/>
      <c r="D49" s="592"/>
      <c r="E49" s="592"/>
      <c r="F49" s="592"/>
      <c r="G49" s="97">
        <f>G58</f>
        <v>7.32</v>
      </c>
      <c r="H49" s="99">
        <f>G49*C42</f>
        <v>2565.6600000000003</v>
      </c>
      <c r="I49" s="99">
        <f>H49</f>
        <v>2565.6600000000003</v>
      </c>
      <c r="J49" s="99">
        <f>H58</f>
        <v>2565.66</v>
      </c>
      <c r="K49" s="99">
        <f>I49-J49</f>
        <v>0</v>
      </c>
      <c r="T49" s="305"/>
      <c r="U49" s="192"/>
      <c r="V49" s="192"/>
      <c r="W49" s="192"/>
      <c r="X49" s="192"/>
      <c r="Y49" s="72"/>
    </row>
    <row r="50" spans="1:25" ht="18" customHeight="1">
      <c r="A50" s="81"/>
      <c r="B50" s="606" t="s">
        <v>46</v>
      </c>
      <c r="C50" s="606"/>
      <c r="D50" s="606"/>
      <c r="E50" s="592"/>
      <c r="F50" s="592"/>
      <c r="G50" s="97">
        <v>7.04</v>
      </c>
      <c r="H50" s="99">
        <f>G50*C42</f>
        <v>2467.52</v>
      </c>
      <c r="I50" s="99">
        <f>O47+P47-I49</f>
        <v>1535.1100000000001</v>
      </c>
      <c r="J50" s="99">
        <f>H63</f>
        <v>0</v>
      </c>
      <c r="K50" s="99">
        <f>I50-J50</f>
        <v>1535.1100000000001</v>
      </c>
      <c r="T50" s="305"/>
      <c r="U50" s="192"/>
      <c r="V50" s="192"/>
      <c r="W50" s="192"/>
      <c r="X50" s="192"/>
      <c r="Y50" s="72"/>
    </row>
    <row r="51" spans="1:25" ht="18.75">
      <c r="A51" s="81"/>
      <c r="B51" s="604"/>
      <c r="C51" s="604"/>
      <c r="D51" s="400"/>
      <c r="E51" s="61"/>
      <c r="F51" s="61"/>
      <c r="G51" s="61"/>
      <c r="H51" s="61"/>
      <c r="I51" s="61"/>
      <c r="J51" s="61"/>
      <c r="K51" s="164"/>
      <c r="T51" s="305"/>
      <c r="U51" s="192"/>
      <c r="V51" s="192"/>
      <c r="W51" s="192"/>
      <c r="X51" s="192"/>
      <c r="Y51" s="72"/>
    </row>
    <row r="52" spans="1:25" ht="18.75">
      <c r="A52" s="81"/>
      <c r="B52" s="61"/>
      <c r="C52" s="61"/>
      <c r="D52" s="61"/>
      <c r="E52" s="61"/>
      <c r="F52" s="61"/>
      <c r="G52" s="163" t="s">
        <v>243</v>
      </c>
      <c r="H52" s="163" t="s">
        <v>2</v>
      </c>
      <c r="I52" s="163" t="s">
        <v>3</v>
      </c>
      <c r="J52" s="163" t="s">
        <v>244</v>
      </c>
      <c r="K52" s="432" t="s">
        <v>333</v>
      </c>
      <c r="T52" s="305"/>
      <c r="U52" s="192"/>
      <c r="V52" s="192"/>
      <c r="W52" s="192"/>
      <c r="X52" s="192"/>
      <c r="Y52" s="72"/>
    </row>
    <row r="53" spans="1:25" ht="18" customHeight="1">
      <c r="A53" s="61"/>
      <c r="B53" s="605" t="s">
        <v>242</v>
      </c>
      <c r="C53" s="605"/>
      <c r="D53" s="605"/>
      <c r="E53" s="577"/>
      <c r="F53" s="593"/>
      <c r="G53" s="107">
        <f>'09 16 г'!J53</f>
        <v>0</v>
      </c>
      <c r="H53" s="107">
        <f>Q47</f>
        <v>0</v>
      </c>
      <c r="I53" s="107">
        <f>R47</f>
        <v>0</v>
      </c>
      <c r="J53" s="107">
        <f>H53+G53-I53</f>
        <v>0</v>
      </c>
      <c r="K53" s="107">
        <f>I53</f>
        <v>0</v>
      </c>
      <c r="T53" s="309"/>
      <c r="U53" s="310"/>
      <c r="V53" s="310"/>
      <c r="W53" s="310"/>
      <c r="X53" s="310"/>
      <c r="Y53" s="310"/>
    </row>
    <row r="54" spans="1:11" ht="18" customHeight="1">
      <c r="A54" s="61"/>
      <c r="B54" s="431" t="s">
        <v>334</v>
      </c>
      <c r="C54" s="431"/>
      <c r="D54" s="399"/>
      <c r="F54" s="81"/>
      <c r="G54" s="82"/>
      <c r="H54" s="82"/>
      <c r="I54" s="81"/>
      <c r="J54" s="61"/>
      <c r="K54" s="61"/>
    </row>
    <row r="55" spans="1:11" ht="18.75">
      <c r="A55" s="81"/>
      <c r="B55" s="104"/>
      <c r="C55" s="105"/>
      <c r="D55" s="106"/>
      <c r="E55" s="106"/>
      <c r="F55" s="106"/>
      <c r="G55" s="107" t="s">
        <v>208</v>
      </c>
      <c r="H55" s="107" t="s">
        <v>217</v>
      </c>
      <c r="I55" s="81"/>
      <c r="J55" s="61"/>
      <c r="K55" s="61"/>
    </row>
    <row r="56" spans="1:9" s="114" customFormat="1" ht="11.25" customHeight="1">
      <c r="A56" s="108"/>
      <c r="B56" s="109"/>
      <c r="C56" s="110"/>
      <c r="D56" s="111"/>
      <c r="E56" s="111"/>
      <c r="F56" s="111"/>
      <c r="G56" s="112" t="s">
        <v>43</v>
      </c>
      <c r="H56" s="112" t="s">
        <v>43</v>
      </c>
      <c r="I56" s="113"/>
    </row>
    <row r="57" spans="1:20" ht="47.25" customHeight="1">
      <c r="A57" s="115" t="s">
        <v>218</v>
      </c>
      <c r="B57" s="594" t="s">
        <v>241</v>
      </c>
      <c r="C57" s="595"/>
      <c r="D57" s="595"/>
      <c r="E57" s="595"/>
      <c r="F57" s="595"/>
      <c r="G57" s="116"/>
      <c r="H57" s="370">
        <f>H58+H63</f>
        <v>2565.66</v>
      </c>
      <c r="I57" s="81"/>
      <c r="J57" s="61"/>
      <c r="K57" s="61"/>
      <c r="T57" s="288"/>
    </row>
    <row r="58" spans="1:12" ht="18.75" customHeight="1">
      <c r="A58" s="118" t="s">
        <v>220</v>
      </c>
      <c r="B58" s="558" t="s">
        <v>221</v>
      </c>
      <c r="C58" s="559"/>
      <c r="D58" s="559"/>
      <c r="E58" s="559"/>
      <c r="F58" s="560"/>
      <c r="G58" s="362">
        <f>SUM(G59:G62)</f>
        <v>7.32</v>
      </c>
      <c r="H58" s="402">
        <f>SUM(H59:H62)</f>
        <v>2565.66</v>
      </c>
      <c r="I58" s="81"/>
      <c r="J58" s="61"/>
      <c r="K58" s="121"/>
      <c r="L58" s="172" t="s">
        <v>340</v>
      </c>
    </row>
    <row r="59" spans="1:12" ht="34.5" customHeight="1">
      <c r="A59" s="515" t="s">
        <v>222</v>
      </c>
      <c r="B59" s="580" t="s">
        <v>223</v>
      </c>
      <c r="C59" s="581"/>
      <c r="D59" s="581"/>
      <c r="E59" s="581"/>
      <c r="F59" s="582"/>
      <c r="G59" s="513">
        <v>1.53</v>
      </c>
      <c r="H59" s="514">
        <f>G59*C42</f>
        <v>536.265</v>
      </c>
      <c r="I59" s="81"/>
      <c r="J59" s="61"/>
      <c r="K59" s="121"/>
      <c r="L59" s="128"/>
    </row>
    <row r="60" spans="1:12" ht="34.5" customHeight="1">
      <c r="A60" s="388" t="s">
        <v>224</v>
      </c>
      <c r="B60" s="571" t="s">
        <v>225</v>
      </c>
      <c r="C60" s="572"/>
      <c r="D60" s="572"/>
      <c r="E60" s="572"/>
      <c r="F60" s="573"/>
      <c r="G60" s="389">
        <v>2.3</v>
      </c>
      <c r="H60" s="401">
        <f>G60*C42</f>
        <v>806.15</v>
      </c>
      <c r="I60" s="81"/>
      <c r="J60" s="61"/>
      <c r="K60" s="61"/>
      <c r="L60" s="128"/>
    </row>
    <row r="61" spans="1:12" ht="34.5" customHeight="1">
      <c r="A61" s="388" t="s">
        <v>226</v>
      </c>
      <c r="B61" s="571" t="s">
        <v>227</v>
      </c>
      <c r="C61" s="572"/>
      <c r="D61" s="572"/>
      <c r="E61" s="572"/>
      <c r="F61" s="573"/>
      <c r="G61" s="389">
        <v>1.49</v>
      </c>
      <c r="H61" s="401">
        <f>G61*C42</f>
        <v>522.245</v>
      </c>
      <c r="I61" s="81"/>
      <c r="J61" s="61"/>
      <c r="K61" s="61"/>
      <c r="L61" s="128"/>
    </row>
    <row r="62" spans="1:12" ht="18.75" customHeight="1">
      <c r="A62" s="515" t="s">
        <v>228</v>
      </c>
      <c r="B62" s="555" t="s">
        <v>229</v>
      </c>
      <c r="C62" s="556"/>
      <c r="D62" s="556"/>
      <c r="E62" s="556"/>
      <c r="F62" s="557"/>
      <c r="G62" s="107">
        <v>2</v>
      </c>
      <c r="H62" s="127">
        <f>G62*C42</f>
        <v>701</v>
      </c>
      <c r="I62" s="81"/>
      <c r="J62" s="61"/>
      <c r="K62" s="61"/>
      <c r="L62" s="128"/>
    </row>
    <row r="63" spans="1:12" ht="18.75" customHeight="1">
      <c r="A63" s="129" t="s">
        <v>230</v>
      </c>
      <c r="B63" s="558" t="s">
        <v>231</v>
      </c>
      <c r="C63" s="559"/>
      <c r="D63" s="559"/>
      <c r="E63" s="559"/>
      <c r="F63" s="560"/>
      <c r="G63" s="98"/>
      <c r="H63" s="98">
        <f>SUM(H64:H66)</f>
        <v>0</v>
      </c>
      <c r="I63" s="81"/>
      <c r="J63" s="61"/>
      <c r="K63" s="61"/>
      <c r="L63" s="463" t="s">
        <v>236</v>
      </c>
    </row>
    <row r="64" spans="1:12" ht="21.75" customHeight="1">
      <c r="A64" s="130"/>
      <c r="B64" s="561" t="s">
        <v>247</v>
      </c>
      <c r="C64" s="562"/>
      <c r="D64" s="562"/>
      <c r="E64" s="562"/>
      <c r="F64" s="563"/>
      <c r="G64" s="132"/>
      <c r="H64" s="133"/>
      <c r="I64" s="81"/>
      <c r="J64" s="61"/>
      <c r="K64" s="61"/>
      <c r="L64" s="128"/>
    </row>
    <row r="65" spans="1:11" ht="18.75" customHeight="1">
      <c r="A65" s="130"/>
      <c r="B65" s="564"/>
      <c r="C65" s="565"/>
      <c r="D65" s="565"/>
      <c r="E65" s="565"/>
      <c r="F65" s="566"/>
      <c r="G65" s="134"/>
      <c r="H65" s="135"/>
      <c r="I65" s="81"/>
      <c r="J65" s="61"/>
      <c r="K65" s="61"/>
    </row>
    <row r="66" spans="1:11" ht="18.75" customHeight="1">
      <c r="A66" s="130"/>
      <c r="B66" s="564"/>
      <c r="C66" s="565"/>
      <c r="D66" s="565"/>
      <c r="E66" s="565"/>
      <c r="F66" s="566"/>
      <c r="G66" s="127"/>
      <c r="H66" s="136"/>
      <c r="I66" s="81"/>
      <c r="J66" s="61"/>
      <c r="K66" s="61"/>
    </row>
    <row r="67" spans="1:11" ht="18.75">
      <c r="A67" s="130"/>
      <c r="B67" s="137"/>
      <c r="C67" s="138"/>
      <c r="D67" s="138"/>
      <c r="E67" s="138"/>
      <c r="F67" s="138"/>
      <c r="G67" s="103"/>
      <c r="H67" s="103"/>
      <c r="I67" s="81"/>
      <c r="J67" s="61"/>
      <c r="K67" s="61"/>
    </row>
    <row r="68" spans="1:11" ht="18.75">
      <c r="A68" s="130"/>
      <c r="B68" s="137"/>
      <c r="C68" s="138"/>
      <c r="D68" s="138"/>
      <c r="E68" s="138"/>
      <c r="F68" s="138"/>
      <c r="G68" s="139"/>
      <c r="H68" s="81"/>
      <c r="I68" s="81"/>
      <c r="J68" s="61"/>
      <c r="K68" s="61"/>
    </row>
    <row r="69" spans="1:11" ht="18.75">
      <c r="A69" s="130"/>
      <c r="K69" s="61"/>
    </row>
    <row r="70" spans="1:12" ht="18.75">
      <c r="A70" s="130"/>
      <c r="K70" s="61"/>
      <c r="L70" s="62">
        <v>4513</v>
      </c>
    </row>
    <row r="71" spans="1:15" s="72" customFormat="1" ht="18.75">
      <c r="A71" s="130"/>
      <c r="K71" s="69"/>
      <c r="L71" s="142" t="s">
        <v>236</v>
      </c>
      <c r="M71" s="142" t="s">
        <v>237</v>
      </c>
      <c r="N71" s="142"/>
      <c r="O71" s="142"/>
    </row>
    <row r="72" spans="1:15" s="72" customFormat="1" ht="18.75">
      <c r="A72" s="130"/>
      <c r="K72" s="69"/>
      <c r="L72" s="143">
        <f>G78</f>
        <v>7781.633999999991</v>
      </c>
      <c r="M72" s="143">
        <f>I78</f>
        <v>0</v>
      </c>
      <c r="N72" s="143"/>
      <c r="O72" s="143"/>
    </row>
    <row r="73" spans="1:11" ht="18.75">
      <c r="A73" s="82"/>
      <c r="B73" s="546"/>
      <c r="C73" s="547"/>
      <c r="D73" s="547"/>
      <c r="E73" s="547"/>
      <c r="F73" s="547"/>
      <c r="G73" s="145"/>
      <c r="H73" s="130"/>
      <c r="I73" s="81"/>
      <c r="J73" s="61"/>
      <c r="K73" s="61"/>
    </row>
    <row r="74" spans="1:11" ht="18.75">
      <c r="A74" s="81"/>
      <c r="B74" s="81"/>
      <c r="C74" s="81"/>
      <c r="D74" s="81"/>
      <c r="E74" s="81"/>
      <c r="F74" s="81"/>
      <c r="G74" s="84"/>
      <c r="H74" s="103"/>
      <c r="I74" s="81"/>
      <c r="J74" s="61"/>
      <c r="K74" s="61"/>
    </row>
    <row r="75" spans="1:18" ht="18.75">
      <c r="A75" s="81"/>
      <c r="B75" s="140"/>
      <c r="C75" s="141"/>
      <c r="D75" s="141"/>
      <c r="E75" s="141"/>
      <c r="F75" s="141"/>
      <c r="G75" s="567" t="s">
        <v>46</v>
      </c>
      <c r="H75" s="552"/>
      <c r="I75" s="551" t="s">
        <v>216</v>
      </c>
      <c r="J75" s="552"/>
      <c r="K75" s="61"/>
      <c r="M75" s="596"/>
      <c r="N75" s="596"/>
      <c r="O75" s="596"/>
      <c r="P75" s="597"/>
      <c r="Q75" s="597"/>
      <c r="R75" s="597"/>
    </row>
    <row r="76" spans="1:18" ht="18.75">
      <c r="A76" s="81"/>
      <c r="B76" s="140"/>
      <c r="C76" s="141"/>
      <c r="D76" s="141"/>
      <c r="E76" s="141"/>
      <c r="F76" s="141"/>
      <c r="G76" s="553" t="s">
        <v>43</v>
      </c>
      <c r="H76" s="554"/>
      <c r="I76" s="553" t="s">
        <v>43</v>
      </c>
      <c r="J76" s="554"/>
      <c r="K76" s="61"/>
      <c r="L76" s="172" t="s">
        <v>283</v>
      </c>
      <c r="M76" s="188"/>
      <c r="N76" s="188"/>
      <c r="O76" s="188"/>
      <c r="P76" s="189"/>
      <c r="Q76" s="188"/>
      <c r="R76" s="190"/>
    </row>
    <row r="77" spans="1:18" ht="18.75">
      <c r="A77" s="81"/>
      <c r="B77" s="598" t="s">
        <v>284</v>
      </c>
      <c r="C77" s="599"/>
      <c r="D77" s="599"/>
      <c r="E77" s="599"/>
      <c r="F77" s="600"/>
      <c r="G77" s="543">
        <f>'09 16 г'!G78:H78</f>
        <v>6246.52399999999</v>
      </c>
      <c r="H77" s="544"/>
      <c r="I77" s="543">
        <f>'09 16 г'!I78:J78</f>
        <v>0</v>
      </c>
      <c r="J77" s="544"/>
      <c r="K77" s="61"/>
      <c r="L77" s="128">
        <f>G85+H47-I47-I85</f>
        <v>-0.010000000000218279</v>
      </c>
      <c r="M77" s="191"/>
      <c r="N77" s="191"/>
      <c r="O77" s="191"/>
      <c r="P77" s="192"/>
      <c r="Q77" s="192"/>
      <c r="R77" s="192"/>
    </row>
    <row r="78" spans="1:18" ht="18.75">
      <c r="A78" s="81"/>
      <c r="B78" s="598" t="s">
        <v>285</v>
      </c>
      <c r="C78" s="599"/>
      <c r="D78" s="599"/>
      <c r="E78" s="599"/>
      <c r="F78" s="600"/>
      <c r="G78" s="543">
        <f>G77+K53+I47-H57</f>
        <v>7781.633999999991</v>
      </c>
      <c r="H78" s="603"/>
      <c r="I78" s="545">
        <f>I77+I53+D54-K53</f>
        <v>0</v>
      </c>
      <c r="J78" s="603"/>
      <c r="K78" s="61"/>
      <c r="M78" s="191"/>
      <c r="N78" s="191"/>
      <c r="O78" s="191"/>
      <c r="P78" s="192"/>
      <c r="Q78" s="192"/>
      <c r="R78" s="192"/>
    </row>
    <row r="79" spans="1:18" ht="18.75">
      <c r="A79" s="81"/>
      <c r="B79" s="61"/>
      <c r="C79" s="61"/>
      <c r="D79" s="61"/>
      <c r="E79" s="61"/>
      <c r="F79" s="61"/>
      <c r="G79" s="81"/>
      <c r="H79" s="81"/>
      <c r="I79" s="81"/>
      <c r="J79" s="61"/>
      <c r="K79" s="61"/>
      <c r="M79" s="191"/>
      <c r="N79" s="191"/>
      <c r="O79" s="191"/>
      <c r="P79" s="192"/>
      <c r="Q79" s="192"/>
      <c r="R79" s="192"/>
    </row>
    <row r="80" spans="1:18" ht="18" customHeight="1">
      <c r="A80" s="61"/>
      <c r="B80" s="61"/>
      <c r="C80" s="61"/>
      <c r="D80" s="61"/>
      <c r="E80" s="61"/>
      <c r="F80" s="61"/>
      <c r="G80" s="553" t="s">
        <v>278</v>
      </c>
      <c r="H80" s="554"/>
      <c r="I80" s="553" t="s">
        <v>279</v>
      </c>
      <c r="J80" s="554"/>
      <c r="K80" s="61"/>
      <c r="L80" s="128"/>
      <c r="M80" s="191"/>
      <c r="N80" s="191"/>
      <c r="O80" s="191"/>
      <c r="P80" s="192"/>
      <c r="Q80" s="192"/>
      <c r="R80" s="192"/>
    </row>
    <row r="81" spans="1:18" ht="18.75" hidden="1">
      <c r="A81" s="81"/>
      <c r="B81" s="61"/>
      <c r="C81" s="61"/>
      <c r="D81" s="61"/>
      <c r="E81" s="61"/>
      <c r="F81" s="61"/>
      <c r="G81" s="81"/>
      <c r="H81" s="81"/>
      <c r="I81" s="81"/>
      <c r="J81" s="61"/>
      <c r="K81" s="61"/>
      <c r="M81" s="186" t="s">
        <v>183</v>
      </c>
      <c r="N81" s="186"/>
      <c r="O81" s="186"/>
      <c r="P81" s="187">
        <v>407.15</v>
      </c>
      <c r="Q81" s="187">
        <v>391.95</v>
      </c>
      <c r="R81" s="187">
        <v>535.55</v>
      </c>
    </row>
    <row r="82" spans="1:18" ht="18.75" hidden="1">
      <c r="A82" s="81"/>
      <c r="B82" s="61"/>
      <c r="C82" s="61"/>
      <c r="D82" s="61"/>
      <c r="E82" s="61"/>
      <c r="F82" s="61"/>
      <c r="G82" s="81"/>
      <c r="H82" s="81"/>
      <c r="I82" s="81"/>
      <c r="J82" s="61"/>
      <c r="K82" s="61"/>
      <c r="M82" s="151" t="s">
        <v>186</v>
      </c>
      <c r="N82" s="151"/>
      <c r="O82" s="151"/>
      <c r="P82" s="152">
        <v>535.55</v>
      </c>
      <c r="Q82" s="152">
        <v>391.95</v>
      </c>
      <c r="R82" s="152">
        <v>663.91</v>
      </c>
    </row>
    <row r="83" spans="1:18" ht="18.75" hidden="1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M83" s="153" t="s">
        <v>189</v>
      </c>
      <c r="N83" s="153"/>
      <c r="O83" s="153"/>
      <c r="P83" s="152">
        <f>R82</f>
        <v>663.91</v>
      </c>
      <c r="Q83" s="154">
        <v>391.95</v>
      </c>
      <c r="R83" s="152" t="e">
        <f>P83+Q83-#REF!</f>
        <v>#REF!</v>
      </c>
    </row>
    <row r="84" spans="1:11" ht="18.75" hidden="1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</row>
    <row r="85" spans="1:11" ht="18.75">
      <c r="A85" s="61"/>
      <c r="B85" s="540" t="s">
        <v>282</v>
      </c>
      <c r="C85" s="541"/>
      <c r="D85" s="541"/>
      <c r="E85" s="541"/>
      <c r="F85" s="542"/>
      <c r="G85" s="543">
        <f>M47</f>
        <v>3635.68</v>
      </c>
      <c r="H85" s="544"/>
      <c r="I85" s="545">
        <f>N47</f>
        <v>4568.1</v>
      </c>
      <c r="J85" s="544"/>
      <c r="K85" s="61"/>
    </row>
    <row r="86" spans="1:11" ht="18.75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</row>
    <row r="87" spans="1:11" ht="18.75">
      <c r="A87" s="371" t="s">
        <v>295</v>
      </c>
      <c r="B87" s="61"/>
      <c r="C87" s="61"/>
      <c r="D87" s="61"/>
      <c r="E87" s="61"/>
      <c r="F87" s="61"/>
      <c r="G87" s="61"/>
      <c r="H87" s="61" t="s">
        <v>54</v>
      </c>
      <c r="I87" s="61"/>
      <c r="J87" s="61"/>
      <c r="K87" s="61"/>
    </row>
    <row r="88" spans="1:8" s="61" customFormat="1" ht="18.75">
      <c r="A88" s="371" t="s">
        <v>294</v>
      </c>
      <c r="H88" s="61" t="s">
        <v>55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35">
    <mergeCell ref="C14:D15"/>
    <mergeCell ref="A35:K36"/>
    <mergeCell ref="B47:F47"/>
    <mergeCell ref="B48:F48"/>
    <mergeCell ref="B49:F49"/>
    <mergeCell ref="B50:F50"/>
    <mergeCell ref="B51:C51"/>
    <mergeCell ref="B53:F53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I78:J78"/>
    <mergeCell ref="B73:F73"/>
    <mergeCell ref="G75:H75"/>
    <mergeCell ref="I75:J75"/>
    <mergeCell ref="M75:R75"/>
    <mergeCell ref="G76:H76"/>
    <mergeCell ref="I76:J76"/>
    <mergeCell ref="G80:H80"/>
    <mergeCell ref="I80:J80"/>
    <mergeCell ref="B85:F85"/>
    <mergeCell ref="G85:H85"/>
    <mergeCell ref="I85:J85"/>
    <mergeCell ref="B77:F77"/>
    <mergeCell ref="G77:H77"/>
    <mergeCell ref="I77:J77"/>
    <mergeCell ref="B78:F78"/>
    <mergeCell ref="G78:H78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71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Y88"/>
  <sheetViews>
    <sheetView view="pageBreakPreview" zoomScale="80" zoomScaleSheetLayoutView="80" zoomScalePageLayoutView="0" workbookViewId="0" topLeftCell="A35">
      <selection activeCell="R53" sqref="R53"/>
    </sheetView>
  </sheetViews>
  <sheetFormatPr defaultColWidth="9.140625" defaultRowHeight="15" outlineLevelCol="1"/>
  <cols>
    <col min="1" max="1" width="9.00390625" style="155" customWidth="1"/>
    <col min="2" max="2" width="12.140625" style="62" customWidth="1"/>
    <col min="3" max="3" width="11.140625" style="62" customWidth="1"/>
    <col min="4" max="4" width="12.8515625" style="62" customWidth="1"/>
    <col min="5" max="5" width="10.28125" style="62" customWidth="1"/>
    <col min="6" max="6" width="6.28125" style="62" customWidth="1"/>
    <col min="7" max="8" width="13.28125" style="62" customWidth="1"/>
    <col min="9" max="9" width="12.57421875" style="62" customWidth="1"/>
    <col min="10" max="10" width="14.00390625" style="62" customWidth="1"/>
    <col min="11" max="11" width="18.421875" style="62" customWidth="1"/>
    <col min="12" max="12" width="13.421875" style="62" hidden="1" customWidth="1" outlineLevel="1"/>
    <col min="13" max="15" width="9.7109375" style="62" hidden="1" customWidth="1" outlineLevel="1"/>
    <col min="16" max="16" width="10.00390625" style="62" hidden="1" customWidth="1" outlineLevel="1"/>
    <col min="17" max="17" width="10.57421875" style="62" hidden="1" customWidth="1" outlineLevel="1"/>
    <col min="18" max="18" width="10.00390625" style="62" hidden="1" customWidth="1" outlineLevel="1"/>
    <col min="19" max="19" width="12.140625" style="62" hidden="1" customWidth="1" outlineLevel="1"/>
    <col min="20" max="20" width="9.140625" style="62" customWidth="1" collapsed="1"/>
    <col min="21" max="21" width="11.00390625" style="62" bestFit="1" customWidth="1"/>
    <col min="22" max="22" width="11.28125" style="62" bestFit="1" customWidth="1"/>
    <col min="23" max="23" width="10.00390625" style="62" bestFit="1" customWidth="1"/>
    <col min="24" max="24" width="11.00390625" style="62" bestFit="1" customWidth="1"/>
    <col min="25" max="25" width="9.140625" style="62" customWidth="1"/>
    <col min="28" max="28" width="12.8515625" style="0" customWidth="1"/>
    <col min="29" max="29" width="10.7109375" style="0" customWidth="1"/>
    <col min="32" max="16384" width="9.140625" style="62" customWidth="1"/>
  </cols>
  <sheetData>
    <row r="1" spans="1:11" ht="12.75" customHeight="1" hidden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8.75" hidden="1">
      <c r="A2" s="61"/>
      <c r="B2" s="63" t="s">
        <v>56</v>
      </c>
      <c r="C2" s="63"/>
      <c r="D2" s="63" t="s">
        <v>187</v>
      </c>
      <c r="E2" s="63"/>
      <c r="F2" s="63" t="s">
        <v>0</v>
      </c>
      <c r="G2" s="63"/>
      <c r="H2" s="63"/>
      <c r="I2" s="61"/>
      <c r="J2" s="61"/>
      <c r="K2" s="61"/>
    </row>
    <row r="3" spans="1:11" ht="18.75" hidden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.5" customHeight="1" hidden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18.75" hidden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8.75" hidden="1">
      <c r="A6" s="61"/>
      <c r="B6" s="64"/>
      <c r="C6" s="65" t="s">
        <v>1</v>
      </c>
      <c r="D6" s="65" t="s">
        <v>2</v>
      </c>
      <c r="E6" s="65"/>
      <c r="F6" s="65" t="s">
        <v>3</v>
      </c>
      <c r="G6" s="65" t="s">
        <v>4</v>
      </c>
      <c r="H6" s="65" t="s">
        <v>5</v>
      </c>
      <c r="I6" s="65" t="s">
        <v>6</v>
      </c>
      <c r="J6" s="65"/>
      <c r="K6" s="66"/>
    </row>
    <row r="7" spans="1:11" ht="18.75" hidden="1">
      <c r="A7" s="61"/>
      <c r="B7" s="64"/>
      <c r="C7" s="65" t="s">
        <v>7</v>
      </c>
      <c r="D7" s="65"/>
      <c r="E7" s="65"/>
      <c r="F7" s="65"/>
      <c r="G7" s="65" t="s">
        <v>8</v>
      </c>
      <c r="H7" s="65" t="s">
        <v>9</v>
      </c>
      <c r="I7" s="65" t="s">
        <v>10</v>
      </c>
      <c r="J7" s="65"/>
      <c r="K7" s="66"/>
    </row>
    <row r="8" spans="1:11" ht="18.75" hidden="1">
      <c r="A8" s="61"/>
      <c r="B8" s="64" t="s">
        <v>96</v>
      </c>
      <c r="C8" s="67">
        <v>48.28</v>
      </c>
      <c r="D8" s="67">
        <v>0</v>
      </c>
      <c r="E8" s="67"/>
      <c r="F8" s="68"/>
      <c r="G8" s="64"/>
      <c r="H8" s="67">
        <v>0</v>
      </c>
      <c r="I8" s="68">
        <v>48.28</v>
      </c>
      <c r="J8" s="64"/>
      <c r="K8" s="69"/>
    </row>
    <row r="9" spans="1:11" ht="18.75" hidden="1">
      <c r="A9" s="61"/>
      <c r="B9" s="64" t="s">
        <v>12</v>
      </c>
      <c r="C9" s="67">
        <v>4790.06</v>
      </c>
      <c r="D9" s="67">
        <v>3707.55</v>
      </c>
      <c r="E9" s="67"/>
      <c r="F9" s="68">
        <v>2795.32</v>
      </c>
      <c r="G9" s="64"/>
      <c r="H9" s="67">
        <v>2795.32</v>
      </c>
      <c r="I9" s="68">
        <v>5702.29</v>
      </c>
      <c r="J9" s="64"/>
      <c r="K9" s="69"/>
    </row>
    <row r="10" spans="1:11" ht="18.75" hidden="1">
      <c r="A10" s="61"/>
      <c r="B10" s="64" t="s">
        <v>13</v>
      </c>
      <c r="C10" s="64"/>
      <c r="D10" s="67">
        <f>SUM(D8:D9)</f>
        <v>3707.55</v>
      </c>
      <c r="E10" s="67"/>
      <c r="F10" s="64"/>
      <c r="G10" s="64"/>
      <c r="H10" s="67">
        <f>SUM(H8:H9)</f>
        <v>2795.32</v>
      </c>
      <c r="I10" s="64"/>
      <c r="J10" s="64"/>
      <c r="K10" s="69"/>
    </row>
    <row r="11" spans="1:11" ht="18.75" hidden="1">
      <c r="A11" s="61"/>
      <c r="B11" s="61" t="s">
        <v>14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ht="7.5" customHeight="1" hidden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8.25" customHeight="1" hidden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</row>
    <row r="14" spans="1:18" ht="18.75" hidden="1">
      <c r="A14" s="61"/>
      <c r="B14" s="70" t="s">
        <v>162</v>
      </c>
      <c r="C14" s="583" t="s">
        <v>180</v>
      </c>
      <c r="D14" s="584"/>
      <c r="E14" s="522"/>
      <c r="F14" s="65"/>
      <c r="G14" s="65"/>
      <c r="H14" s="65"/>
      <c r="I14" s="65" t="s">
        <v>16</v>
      </c>
      <c r="J14" s="69"/>
      <c r="K14" s="69"/>
      <c r="L14" s="72"/>
      <c r="M14" s="72"/>
      <c r="N14" s="72"/>
      <c r="O14" s="72"/>
      <c r="P14" s="72"/>
      <c r="Q14" s="72"/>
      <c r="R14" s="72"/>
    </row>
    <row r="15" spans="1:18" ht="14.25" customHeight="1" hidden="1">
      <c r="A15" s="61"/>
      <c r="B15" s="73"/>
      <c r="C15" s="585"/>
      <c r="D15" s="586"/>
      <c r="E15" s="523"/>
      <c r="F15" s="65"/>
      <c r="G15" s="65"/>
      <c r="H15" s="65" t="s">
        <v>181</v>
      </c>
      <c r="I15" s="65"/>
      <c r="J15" s="69"/>
      <c r="K15" s="69"/>
      <c r="L15" s="72"/>
      <c r="M15" s="72"/>
      <c r="N15" s="72"/>
      <c r="O15" s="72"/>
      <c r="P15" s="72"/>
      <c r="Q15" s="72"/>
      <c r="R15" s="72"/>
    </row>
    <row r="16" spans="1:18" ht="3.75" customHeight="1" hidden="1">
      <c r="A16" s="61"/>
      <c r="B16" s="75"/>
      <c r="C16" s="64"/>
      <c r="D16" s="64"/>
      <c r="E16" s="64"/>
      <c r="F16" s="64"/>
      <c r="G16" s="64"/>
      <c r="H16" s="64"/>
      <c r="I16" s="64"/>
      <c r="J16" s="69"/>
      <c r="K16" s="69"/>
      <c r="L16" s="72"/>
      <c r="M16" s="72"/>
      <c r="N16" s="72"/>
      <c r="O16" s="72"/>
      <c r="P16" s="72"/>
      <c r="Q16" s="72"/>
      <c r="R16" s="72"/>
    </row>
    <row r="17" spans="1:18" ht="13.5" customHeight="1" hidden="1">
      <c r="A17" s="61"/>
      <c r="B17" s="64"/>
      <c r="C17" s="64"/>
      <c r="D17" s="64"/>
      <c r="E17" s="64"/>
      <c r="F17" s="64"/>
      <c r="G17" s="64"/>
      <c r="H17" s="64"/>
      <c r="I17" s="64"/>
      <c r="J17" s="69"/>
      <c r="K17" s="69"/>
      <c r="L17" s="72"/>
      <c r="M17" s="72"/>
      <c r="N17" s="72"/>
      <c r="O17" s="72"/>
      <c r="P17" s="72"/>
      <c r="Q17" s="72"/>
      <c r="R17" s="72"/>
    </row>
    <row r="18" spans="1:18" ht="0.75" customHeight="1" hidden="1">
      <c r="A18" s="61"/>
      <c r="B18" s="64"/>
      <c r="C18" s="64"/>
      <c r="D18" s="64"/>
      <c r="E18" s="64"/>
      <c r="F18" s="64"/>
      <c r="G18" s="64"/>
      <c r="H18" s="64"/>
      <c r="I18" s="64"/>
      <c r="J18" s="69"/>
      <c r="K18" s="69"/>
      <c r="L18" s="72"/>
      <c r="M18" s="72"/>
      <c r="N18" s="72"/>
      <c r="O18" s="72"/>
      <c r="P18" s="72"/>
      <c r="Q18" s="72"/>
      <c r="R18" s="72"/>
    </row>
    <row r="19" spans="1:18" ht="14.25" customHeight="1" hidden="1" thickBot="1">
      <c r="A19" s="61"/>
      <c r="B19" s="64"/>
      <c r="C19" s="64"/>
      <c r="D19" s="64"/>
      <c r="E19" s="64"/>
      <c r="F19" s="64"/>
      <c r="G19" s="64"/>
      <c r="H19" s="64"/>
      <c r="I19" s="64"/>
      <c r="J19" s="69"/>
      <c r="K19" s="69"/>
      <c r="L19" s="72"/>
      <c r="M19" s="72"/>
      <c r="N19" s="72"/>
      <c r="O19" s="72"/>
      <c r="P19" s="72"/>
      <c r="Q19" s="72"/>
      <c r="R19" s="72"/>
    </row>
    <row r="20" spans="1:18" ht="0.75" customHeight="1" hidden="1">
      <c r="A20" s="61"/>
      <c r="B20" s="64"/>
      <c r="C20" s="64"/>
      <c r="D20" s="64"/>
      <c r="E20" s="64"/>
      <c r="F20" s="64"/>
      <c r="G20" s="64"/>
      <c r="H20" s="64"/>
      <c r="I20" s="64"/>
      <c r="J20" s="69"/>
      <c r="K20" s="69"/>
      <c r="L20" s="72"/>
      <c r="M20" s="72"/>
      <c r="N20" s="72"/>
      <c r="O20" s="72"/>
      <c r="P20" s="72"/>
      <c r="Q20" s="72"/>
      <c r="R20" s="72"/>
    </row>
    <row r="21" spans="1:18" ht="19.5" hidden="1" thickBot="1">
      <c r="A21" s="61"/>
      <c r="B21" s="64"/>
      <c r="C21" s="64"/>
      <c r="D21" s="64"/>
      <c r="E21" s="64"/>
      <c r="F21" s="64"/>
      <c r="G21" s="76" t="s">
        <v>130</v>
      </c>
      <c r="H21" s="77" t="s">
        <v>131</v>
      </c>
      <c r="I21" s="64"/>
      <c r="J21" s="69"/>
      <c r="K21" s="69"/>
      <c r="L21" s="72"/>
      <c r="M21" s="72"/>
      <c r="N21" s="72"/>
      <c r="O21" s="72"/>
      <c r="P21" s="72"/>
      <c r="Q21" s="72"/>
      <c r="R21" s="72"/>
    </row>
    <row r="22" spans="1:18" ht="18.75" hidden="1">
      <c r="A22" s="61"/>
      <c r="B22" s="78" t="s">
        <v>121</v>
      </c>
      <c r="C22" s="78"/>
      <c r="D22" s="78"/>
      <c r="E22" s="78"/>
      <c r="F22" s="67"/>
      <c r="G22" s="64">
        <v>347.8</v>
      </c>
      <c r="H22" s="64">
        <v>7.55</v>
      </c>
      <c r="I22" s="68">
        <f>G22*H22</f>
        <v>2625.89</v>
      </c>
      <c r="J22" s="69"/>
      <c r="K22" s="69"/>
      <c r="L22" s="72"/>
      <c r="M22" s="72"/>
      <c r="N22" s="72"/>
      <c r="O22" s="72"/>
      <c r="P22" s="72"/>
      <c r="Q22" s="72"/>
      <c r="R22" s="72"/>
    </row>
    <row r="23" spans="1:18" ht="18.75" hidden="1">
      <c r="A23" s="61"/>
      <c r="B23" s="78" t="s">
        <v>122</v>
      </c>
      <c r="C23" s="78"/>
      <c r="D23" s="78"/>
      <c r="E23" s="78"/>
      <c r="F23" s="64"/>
      <c r="G23" s="64"/>
      <c r="H23" s="64"/>
      <c r="I23" s="64"/>
      <c r="J23" s="69"/>
      <c r="K23" s="69"/>
      <c r="L23" s="72"/>
      <c r="M23" s="72"/>
      <c r="N23" s="72"/>
      <c r="O23" s="72"/>
      <c r="P23" s="72"/>
      <c r="Q23" s="72"/>
      <c r="R23" s="72"/>
    </row>
    <row r="24" spans="1:18" ht="2.25" customHeight="1" hidden="1">
      <c r="A24" s="61"/>
      <c r="B24" s="78" t="s">
        <v>123</v>
      </c>
      <c r="C24" s="78" t="s">
        <v>124</v>
      </c>
      <c r="D24" s="78"/>
      <c r="E24" s="78"/>
      <c r="F24" s="64"/>
      <c r="G24" s="64"/>
      <c r="H24" s="64"/>
      <c r="I24" s="64"/>
      <c r="J24" s="69"/>
      <c r="K24" s="69"/>
      <c r="L24" s="72"/>
      <c r="M24" s="72"/>
      <c r="N24" s="72"/>
      <c r="O24" s="72"/>
      <c r="P24" s="72"/>
      <c r="Q24" s="72"/>
      <c r="R24" s="72"/>
    </row>
    <row r="25" spans="1:18" ht="14.25" customHeight="1" hidden="1">
      <c r="A25" s="61"/>
      <c r="B25" s="78" t="s">
        <v>125</v>
      </c>
      <c r="C25" s="78"/>
      <c r="D25" s="78"/>
      <c r="E25" s="78"/>
      <c r="F25" s="64"/>
      <c r="G25" s="64"/>
      <c r="H25" s="64"/>
      <c r="I25" s="64"/>
      <c r="J25" s="69"/>
      <c r="K25" s="69"/>
      <c r="L25" s="72"/>
      <c r="M25" s="72"/>
      <c r="N25" s="72"/>
      <c r="O25" s="72"/>
      <c r="P25" s="72"/>
      <c r="Q25" s="72"/>
      <c r="R25" s="72"/>
    </row>
    <row r="26" spans="1:18" ht="18.75" hidden="1">
      <c r="A26" s="61"/>
      <c r="B26" s="64"/>
      <c r="C26" s="64"/>
      <c r="D26" s="64"/>
      <c r="E26" s="64"/>
      <c r="F26" s="64"/>
      <c r="G26" s="64"/>
      <c r="H26" s="64"/>
      <c r="I26" s="64"/>
      <c r="J26" s="69"/>
      <c r="K26" s="69"/>
      <c r="L26" s="72"/>
      <c r="M26" s="72"/>
      <c r="N26" s="72"/>
      <c r="O26" s="72"/>
      <c r="P26" s="72"/>
      <c r="Q26" s="72"/>
      <c r="R26" s="72"/>
    </row>
    <row r="27" spans="1:18" ht="0.75" customHeight="1" hidden="1">
      <c r="A27" s="61"/>
      <c r="B27" s="64"/>
      <c r="C27" s="64"/>
      <c r="D27" s="64"/>
      <c r="E27" s="64"/>
      <c r="F27" s="64"/>
      <c r="G27" s="64"/>
      <c r="H27" s="64"/>
      <c r="I27" s="64"/>
      <c r="J27" s="69"/>
      <c r="K27" s="69"/>
      <c r="L27" s="72"/>
      <c r="M27" s="72"/>
      <c r="N27" s="72"/>
      <c r="O27" s="72"/>
      <c r="P27" s="72"/>
      <c r="Q27" s="72"/>
      <c r="R27" s="72"/>
    </row>
    <row r="28" spans="1:18" ht="3.75" customHeight="1" hidden="1">
      <c r="A28" s="61"/>
      <c r="B28" s="64"/>
      <c r="C28" s="64"/>
      <c r="D28" s="64"/>
      <c r="E28" s="64"/>
      <c r="F28" s="64"/>
      <c r="G28" s="64"/>
      <c r="H28" s="64"/>
      <c r="I28" s="64"/>
      <c r="J28" s="69"/>
      <c r="K28" s="69"/>
      <c r="L28" s="72"/>
      <c r="M28" s="72"/>
      <c r="N28" s="72"/>
      <c r="O28" s="72"/>
      <c r="P28" s="72"/>
      <c r="Q28" s="72"/>
      <c r="R28" s="72"/>
    </row>
    <row r="29" spans="1:18" ht="18.75" hidden="1">
      <c r="A29" s="61"/>
      <c r="B29" s="64"/>
      <c r="C29" s="64"/>
      <c r="D29" s="64"/>
      <c r="E29" s="64"/>
      <c r="F29" s="64"/>
      <c r="G29" s="64"/>
      <c r="H29" s="64"/>
      <c r="I29" s="64"/>
      <c r="J29" s="69"/>
      <c r="K29" s="69"/>
      <c r="L29" s="72"/>
      <c r="M29" s="72"/>
      <c r="N29" s="72"/>
      <c r="O29" s="72"/>
      <c r="P29" s="72"/>
      <c r="Q29" s="72"/>
      <c r="R29" s="72"/>
    </row>
    <row r="30" spans="1:18" ht="0.75" customHeight="1" hidden="1">
      <c r="A30" s="61"/>
      <c r="B30" s="64"/>
      <c r="C30" s="64"/>
      <c r="D30" s="64"/>
      <c r="E30" s="64"/>
      <c r="F30" s="64"/>
      <c r="G30" s="64"/>
      <c r="H30" s="64"/>
      <c r="I30" s="64"/>
      <c r="J30" s="69"/>
      <c r="K30" s="69"/>
      <c r="L30" s="72"/>
      <c r="M30" s="72"/>
      <c r="N30" s="72"/>
      <c r="O30" s="72"/>
      <c r="P30" s="72"/>
      <c r="Q30" s="72"/>
      <c r="R30" s="72"/>
    </row>
    <row r="31" spans="1:18" ht="18.75" hidden="1">
      <c r="A31" s="61"/>
      <c r="B31" s="64"/>
      <c r="C31" s="64"/>
      <c r="D31" s="64"/>
      <c r="E31" s="64"/>
      <c r="F31" s="64"/>
      <c r="G31" s="64"/>
      <c r="H31" s="64"/>
      <c r="I31" s="64"/>
      <c r="J31" s="69"/>
      <c r="K31" s="69"/>
      <c r="L31" s="72"/>
      <c r="M31" s="72"/>
      <c r="N31" s="72"/>
      <c r="O31" s="72"/>
      <c r="P31" s="72"/>
      <c r="Q31" s="72"/>
      <c r="R31" s="72"/>
    </row>
    <row r="32" spans="1:18" ht="18.75" hidden="1">
      <c r="A32" s="61"/>
      <c r="B32" s="64"/>
      <c r="C32" s="64"/>
      <c r="D32" s="64"/>
      <c r="E32" s="64"/>
      <c r="F32" s="64"/>
      <c r="G32" s="64"/>
      <c r="H32" s="64"/>
      <c r="I32" s="64"/>
      <c r="J32" s="69"/>
      <c r="K32" s="69"/>
      <c r="L32" s="72"/>
      <c r="M32" s="72"/>
      <c r="N32" s="72"/>
      <c r="O32" s="72"/>
      <c r="P32" s="72"/>
      <c r="Q32" s="72"/>
      <c r="R32" s="72"/>
    </row>
    <row r="33" spans="1:18" ht="18.75" hidden="1">
      <c r="A33" s="61"/>
      <c r="B33" s="64"/>
      <c r="C33" s="64"/>
      <c r="D33" s="64"/>
      <c r="E33" s="64"/>
      <c r="F33" s="64"/>
      <c r="G33" s="65"/>
      <c r="H33" s="65"/>
      <c r="I33" s="79"/>
      <c r="J33" s="69"/>
      <c r="K33" s="69"/>
      <c r="L33" s="72"/>
      <c r="M33" s="72"/>
      <c r="N33" s="72"/>
      <c r="O33" s="72"/>
      <c r="P33" s="72"/>
      <c r="Q33" s="72"/>
      <c r="R33" s="72"/>
    </row>
    <row r="34" spans="1:18" ht="18.75" hidden="1">
      <c r="A34" s="61"/>
      <c r="B34" s="64"/>
      <c r="C34" s="64"/>
      <c r="D34" s="64"/>
      <c r="E34" s="64"/>
      <c r="F34" s="64"/>
      <c r="G34" s="64"/>
      <c r="H34" s="64" t="s">
        <v>24</v>
      </c>
      <c r="I34" s="80">
        <f>SUM(I17:I33)</f>
        <v>2625.89</v>
      </c>
      <c r="J34" s="69"/>
      <c r="K34" s="69"/>
      <c r="L34" s="72"/>
      <c r="M34" s="72"/>
      <c r="N34" s="72"/>
      <c r="O34" s="72"/>
      <c r="P34" s="72"/>
      <c r="Q34" s="72"/>
      <c r="R34" s="72"/>
    </row>
    <row r="35" spans="1:11" ht="15">
      <c r="A35" s="587" t="s">
        <v>199</v>
      </c>
      <c r="B35" s="587"/>
      <c r="C35" s="587"/>
      <c r="D35" s="587"/>
      <c r="E35" s="587"/>
      <c r="F35" s="587"/>
      <c r="G35" s="587"/>
      <c r="H35" s="587"/>
      <c r="I35" s="587"/>
      <c r="J35" s="587"/>
      <c r="K35" s="587"/>
    </row>
    <row r="36" spans="1:11" ht="15">
      <c r="A36" s="587"/>
      <c r="B36" s="587"/>
      <c r="C36" s="587"/>
      <c r="D36" s="587"/>
      <c r="E36" s="587"/>
      <c r="F36" s="587"/>
      <c r="G36" s="587"/>
      <c r="H36" s="587"/>
      <c r="I36" s="587"/>
      <c r="J36" s="587"/>
      <c r="K36" s="587"/>
    </row>
    <row r="37" spans="1:11" ht="18.75" hidden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</row>
    <row r="38" spans="1:11" ht="18.75" hidden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</row>
    <row r="39" spans="1:11" ht="18.75">
      <c r="A39" s="81"/>
      <c r="B39" s="82"/>
      <c r="C39" s="82"/>
      <c r="D39" s="82"/>
      <c r="E39" s="82"/>
      <c r="F39" s="82"/>
      <c r="G39" s="82"/>
      <c r="H39" s="81"/>
      <c r="I39" s="81"/>
      <c r="J39" s="61"/>
      <c r="K39" s="61"/>
    </row>
    <row r="40" spans="1:25" ht="18.75">
      <c r="A40" s="81"/>
      <c r="B40" s="83" t="s">
        <v>200</v>
      </c>
      <c r="C40" s="82"/>
      <c r="D40" s="82"/>
      <c r="E40" s="82"/>
      <c r="F40" s="82"/>
      <c r="G40" s="81"/>
      <c r="H40" s="82"/>
      <c r="I40" s="81"/>
      <c r="J40" s="61"/>
      <c r="K40" s="61"/>
      <c r="T40" s="303"/>
      <c r="U40" s="304"/>
      <c r="V40" s="304"/>
      <c r="W40" s="304"/>
      <c r="X40" s="304"/>
      <c r="Y40" s="304"/>
    </row>
    <row r="41" spans="1:25" ht="18.75">
      <c r="A41" s="81"/>
      <c r="B41" s="82" t="s">
        <v>201</v>
      </c>
      <c r="C41" s="81" t="s">
        <v>202</v>
      </c>
      <c r="D41" s="81"/>
      <c r="E41" s="81"/>
      <c r="F41" s="82"/>
      <c r="G41" s="81"/>
      <c r="H41" s="82"/>
      <c r="I41" s="81"/>
      <c r="J41" s="61"/>
      <c r="K41" s="61"/>
      <c r="T41" s="305"/>
      <c r="U41" s="306"/>
      <c r="V41" s="306"/>
      <c r="W41" s="306"/>
      <c r="X41" s="306"/>
      <c r="Y41" s="306"/>
    </row>
    <row r="42" spans="1:25" ht="18.75" customHeight="1">
      <c r="A42" s="81"/>
      <c r="B42" s="82" t="s">
        <v>203</v>
      </c>
      <c r="C42" s="84">
        <v>350.5</v>
      </c>
      <c r="D42" s="81" t="s">
        <v>204</v>
      </c>
      <c r="E42" s="81"/>
      <c r="F42" s="82"/>
      <c r="G42" s="81"/>
      <c r="H42" s="82"/>
      <c r="I42" s="81"/>
      <c r="J42" s="61"/>
      <c r="K42" s="61"/>
      <c r="T42" s="305"/>
      <c r="U42" s="192"/>
      <c r="V42" s="192"/>
      <c r="W42" s="192"/>
      <c r="X42" s="192"/>
      <c r="Y42" s="192"/>
    </row>
    <row r="43" spans="1:25" ht="18" customHeight="1">
      <c r="A43" s="81"/>
      <c r="B43" s="82" t="s">
        <v>205</v>
      </c>
      <c r="C43" s="85" t="s">
        <v>239</v>
      </c>
      <c r="D43" s="81" t="s">
        <v>339</v>
      </c>
      <c r="E43" s="81"/>
      <c r="F43" s="81"/>
      <c r="G43" s="82"/>
      <c r="H43" s="82"/>
      <c r="I43" s="81"/>
      <c r="J43" s="61"/>
      <c r="K43" s="61"/>
      <c r="T43" s="305"/>
      <c r="U43" s="192"/>
      <c r="V43" s="192"/>
      <c r="W43" s="192"/>
      <c r="X43" s="192"/>
      <c r="Y43" s="72"/>
    </row>
    <row r="44" spans="1:25" ht="69.75" customHeight="1">
      <c r="A44" s="81"/>
      <c r="B44" s="82"/>
      <c r="C44" s="85"/>
      <c r="D44" s="81"/>
      <c r="E44" s="81"/>
      <c r="F44" s="81"/>
      <c r="G44" s="82"/>
      <c r="H44" s="82"/>
      <c r="I44" s="81"/>
      <c r="J44" s="61"/>
      <c r="K44" s="61"/>
      <c r="T44" s="305"/>
      <c r="U44" s="192"/>
      <c r="V44" s="307"/>
      <c r="W44" s="307"/>
      <c r="X44" s="192"/>
      <c r="Y44" s="308"/>
    </row>
    <row r="45" spans="1:25" s="92" customFormat="1" ht="63" customHeight="1">
      <c r="A45" s="518"/>
      <c r="B45" s="87"/>
      <c r="C45" s="88"/>
      <c r="D45" s="518"/>
      <c r="E45" s="518"/>
      <c r="F45" s="518"/>
      <c r="G45" s="89" t="s">
        <v>208</v>
      </c>
      <c r="H45" s="90" t="s">
        <v>2</v>
      </c>
      <c r="I45" s="90" t="s">
        <v>3</v>
      </c>
      <c r="J45" s="91" t="s">
        <v>209</v>
      </c>
      <c r="K45" s="91" t="s">
        <v>210</v>
      </c>
      <c r="T45" s="305"/>
      <c r="U45" s="192"/>
      <c r="V45" s="192"/>
      <c r="W45" s="192"/>
      <c r="X45" s="192"/>
      <c r="Y45" s="72"/>
    </row>
    <row r="46" spans="1:25" ht="12" customHeight="1">
      <c r="A46" s="81"/>
      <c r="B46" s="82"/>
      <c r="C46" s="85"/>
      <c r="D46" s="81"/>
      <c r="E46" s="81"/>
      <c r="F46" s="81"/>
      <c r="G46" s="93" t="s">
        <v>43</v>
      </c>
      <c r="H46" s="93" t="s">
        <v>43</v>
      </c>
      <c r="I46" s="93" t="s">
        <v>43</v>
      </c>
      <c r="J46" s="93" t="s">
        <v>43</v>
      </c>
      <c r="K46" s="93" t="s">
        <v>43</v>
      </c>
      <c r="M46" s="347" t="s">
        <v>280</v>
      </c>
      <c r="N46" s="347" t="s">
        <v>281</v>
      </c>
      <c r="O46" s="347" t="s">
        <v>291</v>
      </c>
      <c r="P46" s="348" t="s">
        <v>292</v>
      </c>
      <c r="Q46" s="349" t="s">
        <v>249</v>
      </c>
      <c r="R46" s="349" t="s">
        <v>293</v>
      </c>
      <c r="S46" s="369" t="s">
        <v>290</v>
      </c>
      <c r="T46" s="305"/>
      <c r="U46" s="192"/>
      <c r="V46" s="192"/>
      <c r="W46" s="192"/>
      <c r="X46" s="192"/>
      <c r="Y46" s="72"/>
    </row>
    <row r="47" spans="1:25" ht="33" customHeight="1">
      <c r="A47" s="81"/>
      <c r="B47" s="588" t="s">
        <v>214</v>
      </c>
      <c r="C47" s="588"/>
      <c r="D47" s="588"/>
      <c r="E47" s="588"/>
      <c r="F47" s="588"/>
      <c r="G47" s="97">
        <f>G49+G50</f>
        <v>14.36</v>
      </c>
      <c r="H47" s="98">
        <f>H49+H50</f>
        <v>5033.18</v>
      </c>
      <c r="I47" s="98">
        <f>I49+I50</f>
        <v>4428.76</v>
      </c>
      <c r="J47" s="98">
        <f>J49+J50</f>
        <v>2565.66</v>
      </c>
      <c r="K47" s="98">
        <f>K49+K50</f>
        <v>1863.1</v>
      </c>
      <c r="M47" s="361">
        <v>4568.1</v>
      </c>
      <c r="N47" s="361">
        <v>5172.53</v>
      </c>
      <c r="O47" s="257">
        <v>4428.76</v>
      </c>
      <c r="P47" s="257">
        <v>0</v>
      </c>
      <c r="Q47" s="257">
        <v>0</v>
      </c>
      <c r="R47" s="257">
        <v>0</v>
      </c>
      <c r="S47" s="257">
        <v>0</v>
      </c>
      <c r="T47" s="305"/>
      <c r="U47" s="192"/>
      <c r="V47" s="192"/>
      <c r="W47" s="192"/>
      <c r="X47" s="192"/>
      <c r="Y47" s="72"/>
    </row>
    <row r="48" spans="1:25" ht="18" customHeight="1">
      <c r="A48" s="81"/>
      <c r="B48" s="589" t="s">
        <v>215</v>
      </c>
      <c r="C48" s="590"/>
      <c r="D48" s="590"/>
      <c r="E48" s="590"/>
      <c r="F48" s="591"/>
      <c r="G48" s="97"/>
      <c r="H48" s="99"/>
      <c r="I48" s="99"/>
      <c r="J48" s="64"/>
      <c r="K48" s="64"/>
      <c r="T48" s="305"/>
      <c r="U48" s="192"/>
      <c r="V48" s="192"/>
      <c r="W48" s="192"/>
      <c r="X48" s="192"/>
      <c r="Y48" s="72"/>
    </row>
    <row r="49" spans="1:25" ht="18" customHeight="1">
      <c r="A49" s="81"/>
      <c r="B49" s="592" t="s">
        <v>12</v>
      </c>
      <c r="C49" s="592"/>
      <c r="D49" s="592"/>
      <c r="E49" s="592"/>
      <c r="F49" s="592"/>
      <c r="G49" s="97">
        <f>G58</f>
        <v>7.32</v>
      </c>
      <c r="H49" s="99">
        <f>G49*C42</f>
        <v>2565.6600000000003</v>
      </c>
      <c r="I49" s="99">
        <f>H49</f>
        <v>2565.6600000000003</v>
      </c>
      <c r="J49" s="99">
        <f>H58</f>
        <v>2565.66</v>
      </c>
      <c r="K49" s="99">
        <f>I49-J49</f>
        <v>0</v>
      </c>
      <c r="T49" s="305"/>
      <c r="U49" s="192"/>
      <c r="V49" s="192"/>
      <c r="W49" s="192"/>
      <c r="X49" s="192"/>
      <c r="Y49" s="72"/>
    </row>
    <row r="50" spans="1:25" ht="18" customHeight="1">
      <c r="A50" s="81"/>
      <c r="B50" s="606" t="s">
        <v>46</v>
      </c>
      <c r="C50" s="606"/>
      <c r="D50" s="606"/>
      <c r="E50" s="592"/>
      <c r="F50" s="592"/>
      <c r="G50" s="97">
        <v>7.04</v>
      </c>
      <c r="H50" s="99">
        <f>G50*C42</f>
        <v>2467.52</v>
      </c>
      <c r="I50" s="99">
        <f>O47+P47-I49</f>
        <v>1863.1</v>
      </c>
      <c r="J50" s="99">
        <f>H63</f>
        <v>0</v>
      </c>
      <c r="K50" s="99">
        <f>I50-J50</f>
        <v>1863.1</v>
      </c>
      <c r="T50" s="305"/>
      <c r="U50" s="192"/>
      <c r="V50" s="192"/>
      <c r="W50" s="192"/>
      <c r="X50" s="192"/>
      <c r="Y50" s="72"/>
    </row>
    <row r="51" spans="1:25" ht="18.75">
      <c r="A51" s="81"/>
      <c r="B51" s="604"/>
      <c r="C51" s="604"/>
      <c r="D51" s="400"/>
      <c r="E51" s="61"/>
      <c r="F51" s="61"/>
      <c r="G51" s="61"/>
      <c r="H51" s="61"/>
      <c r="I51" s="61"/>
      <c r="J51" s="61"/>
      <c r="K51" s="164"/>
      <c r="T51" s="305"/>
      <c r="U51" s="192"/>
      <c r="V51" s="192"/>
      <c r="W51" s="192"/>
      <c r="X51" s="192"/>
      <c r="Y51" s="72"/>
    </row>
    <row r="52" spans="1:25" ht="18.75">
      <c r="A52" s="81"/>
      <c r="B52" s="61"/>
      <c r="C52" s="61"/>
      <c r="D52" s="61"/>
      <c r="E52" s="61"/>
      <c r="F52" s="61"/>
      <c r="G52" s="163" t="s">
        <v>243</v>
      </c>
      <c r="H52" s="163" t="s">
        <v>2</v>
      </c>
      <c r="I52" s="163" t="s">
        <v>3</v>
      </c>
      <c r="J52" s="163" t="s">
        <v>244</v>
      </c>
      <c r="K52" s="432" t="s">
        <v>333</v>
      </c>
      <c r="T52" s="305"/>
      <c r="U52" s="192"/>
      <c r="V52" s="192"/>
      <c r="W52" s="192"/>
      <c r="X52" s="192"/>
      <c r="Y52" s="72"/>
    </row>
    <row r="53" spans="1:25" ht="18" customHeight="1">
      <c r="A53" s="61"/>
      <c r="B53" s="605" t="s">
        <v>242</v>
      </c>
      <c r="C53" s="605"/>
      <c r="D53" s="605"/>
      <c r="E53" s="577"/>
      <c r="F53" s="593"/>
      <c r="G53" s="107">
        <f>'10 16 г'!J53</f>
        <v>0</v>
      </c>
      <c r="H53" s="107">
        <f>Q47</f>
        <v>0</v>
      </c>
      <c r="I53" s="107">
        <f>R47</f>
        <v>0</v>
      </c>
      <c r="J53" s="107">
        <f>H53+G53-I53</f>
        <v>0</v>
      </c>
      <c r="K53" s="107">
        <f>I53</f>
        <v>0</v>
      </c>
      <c r="T53" s="309"/>
      <c r="U53" s="310"/>
      <c r="V53" s="310"/>
      <c r="W53" s="310"/>
      <c r="X53" s="310"/>
      <c r="Y53" s="310"/>
    </row>
    <row r="54" spans="1:11" ht="18" customHeight="1">
      <c r="A54" s="61"/>
      <c r="B54" s="431" t="s">
        <v>334</v>
      </c>
      <c r="C54" s="431"/>
      <c r="D54" s="399"/>
      <c r="F54" s="81"/>
      <c r="G54" s="82"/>
      <c r="H54" s="82"/>
      <c r="I54" s="81"/>
      <c r="J54" s="61"/>
      <c r="K54" s="61"/>
    </row>
    <row r="55" spans="1:11" ht="18.75">
      <c r="A55" s="81"/>
      <c r="B55" s="104"/>
      <c r="C55" s="105"/>
      <c r="D55" s="106"/>
      <c r="E55" s="106"/>
      <c r="F55" s="106"/>
      <c r="G55" s="107" t="s">
        <v>208</v>
      </c>
      <c r="H55" s="107" t="s">
        <v>217</v>
      </c>
      <c r="I55" s="81"/>
      <c r="J55" s="61"/>
      <c r="K55" s="61"/>
    </row>
    <row r="56" spans="1:9" s="114" customFormat="1" ht="11.25" customHeight="1">
      <c r="A56" s="108"/>
      <c r="B56" s="109"/>
      <c r="C56" s="110"/>
      <c r="D56" s="111"/>
      <c r="E56" s="111"/>
      <c r="F56" s="111"/>
      <c r="G56" s="112" t="s">
        <v>43</v>
      </c>
      <c r="H56" s="112" t="s">
        <v>43</v>
      </c>
      <c r="I56" s="113"/>
    </row>
    <row r="57" spans="1:20" ht="47.25" customHeight="1">
      <c r="A57" s="115" t="s">
        <v>218</v>
      </c>
      <c r="B57" s="594" t="s">
        <v>241</v>
      </c>
      <c r="C57" s="595"/>
      <c r="D57" s="595"/>
      <c r="E57" s="595"/>
      <c r="F57" s="595"/>
      <c r="G57" s="116"/>
      <c r="H57" s="370">
        <f>H58+H63</f>
        <v>2565.66</v>
      </c>
      <c r="I57" s="81"/>
      <c r="J57" s="61"/>
      <c r="K57" s="61"/>
      <c r="T57" s="288"/>
    </row>
    <row r="58" spans="1:12" ht="18.75" customHeight="1">
      <c r="A58" s="118" t="s">
        <v>220</v>
      </c>
      <c r="B58" s="558" t="s">
        <v>221</v>
      </c>
      <c r="C58" s="559"/>
      <c r="D58" s="559"/>
      <c r="E58" s="559"/>
      <c r="F58" s="560"/>
      <c r="G58" s="362">
        <f>SUM(G59:G62)</f>
        <v>7.32</v>
      </c>
      <c r="H58" s="402">
        <f>SUM(H59:H62)</f>
        <v>2565.66</v>
      </c>
      <c r="I58" s="81"/>
      <c r="J58" s="61"/>
      <c r="K58" s="121"/>
      <c r="L58" s="172" t="s">
        <v>340</v>
      </c>
    </row>
    <row r="59" spans="1:12" ht="34.5" customHeight="1">
      <c r="A59" s="521" t="s">
        <v>222</v>
      </c>
      <c r="B59" s="580" t="s">
        <v>223</v>
      </c>
      <c r="C59" s="581"/>
      <c r="D59" s="581"/>
      <c r="E59" s="581"/>
      <c r="F59" s="582"/>
      <c r="G59" s="519">
        <v>1.53</v>
      </c>
      <c r="H59" s="520">
        <f>G59*C42</f>
        <v>536.265</v>
      </c>
      <c r="I59" s="81"/>
      <c r="J59" s="61"/>
      <c r="K59" s="121"/>
      <c r="L59" s="128"/>
    </row>
    <row r="60" spans="1:12" ht="34.5" customHeight="1">
      <c r="A60" s="388" t="s">
        <v>224</v>
      </c>
      <c r="B60" s="571" t="s">
        <v>225</v>
      </c>
      <c r="C60" s="572"/>
      <c r="D60" s="572"/>
      <c r="E60" s="572"/>
      <c r="F60" s="573"/>
      <c r="G60" s="389">
        <v>2.3</v>
      </c>
      <c r="H60" s="401">
        <f>G60*C42</f>
        <v>806.15</v>
      </c>
      <c r="I60" s="81"/>
      <c r="J60" s="61"/>
      <c r="K60" s="61"/>
      <c r="L60" s="128"/>
    </row>
    <row r="61" spans="1:12" ht="34.5" customHeight="1">
      <c r="A61" s="388" t="s">
        <v>226</v>
      </c>
      <c r="B61" s="571" t="s">
        <v>227</v>
      </c>
      <c r="C61" s="572"/>
      <c r="D61" s="572"/>
      <c r="E61" s="572"/>
      <c r="F61" s="573"/>
      <c r="G61" s="389">
        <v>1.49</v>
      </c>
      <c r="H61" s="401">
        <f>G61*C42</f>
        <v>522.245</v>
      </c>
      <c r="I61" s="81"/>
      <c r="J61" s="61"/>
      <c r="K61" s="61"/>
      <c r="L61" s="128"/>
    </row>
    <row r="62" spans="1:12" ht="18.75" customHeight="1">
      <c r="A62" s="521" t="s">
        <v>228</v>
      </c>
      <c r="B62" s="555" t="s">
        <v>229</v>
      </c>
      <c r="C62" s="556"/>
      <c r="D62" s="556"/>
      <c r="E62" s="556"/>
      <c r="F62" s="557"/>
      <c r="G62" s="107">
        <v>2</v>
      </c>
      <c r="H62" s="127">
        <f>G62*C42</f>
        <v>701</v>
      </c>
      <c r="I62" s="81"/>
      <c r="J62" s="61"/>
      <c r="K62" s="61"/>
      <c r="L62" s="128"/>
    </row>
    <row r="63" spans="1:12" ht="18.75" customHeight="1">
      <c r="A63" s="129" t="s">
        <v>230</v>
      </c>
      <c r="B63" s="558" t="s">
        <v>231</v>
      </c>
      <c r="C63" s="559"/>
      <c r="D63" s="559"/>
      <c r="E63" s="559"/>
      <c r="F63" s="560"/>
      <c r="G63" s="98"/>
      <c r="H63" s="98">
        <f>SUM(H64:H66)</f>
        <v>0</v>
      </c>
      <c r="I63" s="81"/>
      <c r="J63" s="61"/>
      <c r="K63" s="61"/>
      <c r="L63" s="463" t="s">
        <v>236</v>
      </c>
    </row>
    <row r="64" spans="1:12" ht="21.75" customHeight="1">
      <c r="A64" s="130"/>
      <c r="B64" s="561" t="s">
        <v>247</v>
      </c>
      <c r="C64" s="562"/>
      <c r="D64" s="562"/>
      <c r="E64" s="562"/>
      <c r="F64" s="563"/>
      <c r="G64" s="132"/>
      <c r="H64" s="133"/>
      <c r="I64" s="81"/>
      <c r="J64" s="61"/>
      <c r="K64" s="61"/>
      <c r="L64" s="128"/>
    </row>
    <row r="65" spans="1:11" ht="18.75" customHeight="1">
      <c r="A65" s="130"/>
      <c r="B65" s="564"/>
      <c r="C65" s="565"/>
      <c r="D65" s="565"/>
      <c r="E65" s="565"/>
      <c r="F65" s="566"/>
      <c r="G65" s="134"/>
      <c r="H65" s="135"/>
      <c r="I65" s="81"/>
      <c r="J65" s="61"/>
      <c r="K65" s="61"/>
    </row>
    <row r="66" spans="1:11" ht="18.75" customHeight="1">
      <c r="A66" s="130"/>
      <c r="B66" s="564"/>
      <c r="C66" s="565"/>
      <c r="D66" s="565"/>
      <c r="E66" s="565"/>
      <c r="F66" s="566"/>
      <c r="G66" s="127"/>
      <c r="H66" s="136"/>
      <c r="I66" s="81"/>
      <c r="J66" s="61"/>
      <c r="K66" s="61"/>
    </row>
    <row r="67" spans="1:11" ht="18.75">
      <c r="A67" s="130"/>
      <c r="B67" s="137"/>
      <c r="C67" s="138"/>
      <c r="D67" s="138"/>
      <c r="E67" s="138"/>
      <c r="F67" s="138"/>
      <c r="G67" s="103"/>
      <c r="H67" s="103"/>
      <c r="I67" s="81"/>
      <c r="J67" s="61"/>
      <c r="K67" s="61"/>
    </row>
    <row r="68" spans="1:11" ht="18.75">
      <c r="A68" s="130"/>
      <c r="B68" s="137"/>
      <c r="C68" s="138"/>
      <c r="D68" s="138"/>
      <c r="E68" s="138"/>
      <c r="F68" s="138"/>
      <c r="G68" s="139"/>
      <c r="H68" s="81"/>
      <c r="I68" s="81"/>
      <c r="J68" s="61"/>
      <c r="K68" s="61"/>
    </row>
    <row r="69" spans="1:11" ht="18.75">
      <c r="A69" s="130"/>
      <c r="K69" s="61"/>
    </row>
    <row r="70" spans="1:12" ht="18.75">
      <c r="A70" s="130"/>
      <c r="K70" s="61"/>
      <c r="L70" s="62">
        <v>4513</v>
      </c>
    </row>
    <row r="71" spans="1:15" s="72" customFormat="1" ht="18.75">
      <c r="A71" s="130"/>
      <c r="K71" s="69"/>
      <c r="L71" s="142" t="s">
        <v>236</v>
      </c>
      <c r="M71" s="142" t="s">
        <v>237</v>
      </c>
      <c r="N71" s="142"/>
      <c r="O71" s="142"/>
    </row>
    <row r="72" spans="1:15" s="72" customFormat="1" ht="18.75">
      <c r="A72" s="130"/>
      <c r="K72" s="69"/>
      <c r="L72" s="143">
        <f>G78</f>
        <v>9644.733999999991</v>
      </c>
      <c r="M72" s="143">
        <f>I78</f>
        <v>0</v>
      </c>
      <c r="N72" s="143"/>
      <c r="O72" s="143"/>
    </row>
    <row r="73" spans="1:11" ht="18.75">
      <c r="A73" s="82"/>
      <c r="B73" s="546"/>
      <c r="C73" s="547"/>
      <c r="D73" s="547"/>
      <c r="E73" s="547"/>
      <c r="F73" s="547"/>
      <c r="G73" s="145"/>
      <c r="H73" s="130"/>
      <c r="I73" s="81"/>
      <c r="J73" s="61"/>
      <c r="K73" s="61"/>
    </row>
    <row r="74" spans="1:11" ht="18.75">
      <c r="A74" s="81"/>
      <c r="B74" s="81"/>
      <c r="C74" s="81"/>
      <c r="D74" s="81"/>
      <c r="E74" s="81"/>
      <c r="F74" s="81"/>
      <c r="G74" s="84"/>
      <c r="H74" s="103"/>
      <c r="I74" s="81"/>
      <c r="J74" s="61"/>
      <c r="K74" s="61"/>
    </row>
    <row r="75" spans="1:18" ht="18.75">
      <c r="A75" s="81"/>
      <c r="B75" s="140"/>
      <c r="C75" s="141"/>
      <c r="D75" s="141"/>
      <c r="E75" s="141"/>
      <c r="F75" s="141"/>
      <c r="G75" s="567" t="s">
        <v>46</v>
      </c>
      <c r="H75" s="552"/>
      <c r="I75" s="551" t="s">
        <v>216</v>
      </c>
      <c r="J75" s="552"/>
      <c r="K75" s="61"/>
      <c r="M75" s="596"/>
      <c r="N75" s="596"/>
      <c r="O75" s="596"/>
      <c r="P75" s="597"/>
      <c r="Q75" s="597"/>
      <c r="R75" s="597"/>
    </row>
    <row r="76" spans="1:18" ht="18.75">
      <c r="A76" s="81"/>
      <c r="B76" s="140"/>
      <c r="C76" s="141"/>
      <c r="D76" s="141"/>
      <c r="E76" s="141"/>
      <c r="F76" s="141"/>
      <c r="G76" s="553" t="s">
        <v>43</v>
      </c>
      <c r="H76" s="554"/>
      <c r="I76" s="553" t="s">
        <v>43</v>
      </c>
      <c r="J76" s="554"/>
      <c r="K76" s="61"/>
      <c r="L76" s="172" t="s">
        <v>283</v>
      </c>
      <c r="M76" s="188"/>
      <c r="N76" s="188"/>
      <c r="O76" s="188"/>
      <c r="P76" s="189"/>
      <c r="Q76" s="188"/>
      <c r="R76" s="190"/>
    </row>
    <row r="77" spans="1:18" ht="18.75">
      <c r="A77" s="81"/>
      <c r="B77" s="598" t="s">
        <v>284</v>
      </c>
      <c r="C77" s="599"/>
      <c r="D77" s="599"/>
      <c r="E77" s="599"/>
      <c r="F77" s="600"/>
      <c r="G77" s="543">
        <f>'10 16 г'!G78:H78</f>
        <v>7781.633999999991</v>
      </c>
      <c r="H77" s="544"/>
      <c r="I77" s="543">
        <f>'10 16 г'!I78:J78</f>
        <v>0</v>
      </c>
      <c r="J77" s="544"/>
      <c r="K77" s="61"/>
      <c r="L77" s="128">
        <f>G85+H47-I47-I85</f>
        <v>-0.009999999999308784</v>
      </c>
      <c r="M77" s="191"/>
      <c r="N77" s="191"/>
      <c r="O77" s="191"/>
      <c r="P77" s="192"/>
      <c r="Q77" s="192"/>
      <c r="R77" s="192"/>
    </row>
    <row r="78" spans="1:18" ht="18.75">
      <c r="A78" s="81"/>
      <c r="B78" s="598" t="s">
        <v>285</v>
      </c>
      <c r="C78" s="599"/>
      <c r="D78" s="599"/>
      <c r="E78" s="599"/>
      <c r="F78" s="600"/>
      <c r="G78" s="543">
        <f>G77+K53+I47-H57</f>
        <v>9644.733999999991</v>
      </c>
      <c r="H78" s="603"/>
      <c r="I78" s="545">
        <f>I77+I53+D54-K53</f>
        <v>0</v>
      </c>
      <c r="J78" s="603"/>
      <c r="K78" s="61"/>
      <c r="M78" s="191"/>
      <c r="N78" s="191"/>
      <c r="O78" s="191"/>
      <c r="P78" s="192"/>
      <c r="Q78" s="192"/>
      <c r="R78" s="192"/>
    </row>
    <row r="79" spans="1:18" ht="18.75">
      <c r="A79" s="81"/>
      <c r="B79" s="61"/>
      <c r="C79" s="61"/>
      <c r="D79" s="61"/>
      <c r="E79" s="61"/>
      <c r="F79" s="61"/>
      <c r="G79" s="81"/>
      <c r="H79" s="81"/>
      <c r="I79" s="81"/>
      <c r="J79" s="61"/>
      <c r="K79" s="61"/>
      <c r="M79" s="191"/>
      <c r="N79" s="191"/>
      <c r="O79" s="191"/>
      <c r="P79" s="192"/>
      <c r="Q79" s="192"/>
      <c r="R79" s="192"/>
    </row>
    <row r="80" spans="1:18" ht="18" customHeight="1">
      <c r="A80" s="61"/>
      <c r="B80" s="61"/>
      <c r="C80" s="61"/>
      <c r="D80" s="61"/>
      <c r="E80" s="61"/>
      <c r="F80" s="61"/>
      <c r="G80" s="553" t="s">
        <v>278</v>
      </c>
      <c r="H80" s="554"/>
      <c r="I80" s="553" t="s">
        <v>279</v>
      </c>
      <c r="J80" s="554"/>
      <c r="K80" s="61"/>
      <c r="L80" s="128"/>
      <c r="M80" s="191"/>
      <c r="N80" s="191"/>
      <c r="O80" s="191"/>
      <c r="P80" s="192"/>
      <c r="Q80" s="192"/>
      <c r="R80" s="192"/>
    </row>
    <row r="81" spans="1:18" ht="18.75" hidden="1">
      <c r="A81" s="81"/>
      <c r="B81" s="61"/>
      <c r="C81" s="61"/>
      <c r="D81" s="61"/>
      <c r="E81" s="61"/>
      <c r="F81" s="61"/>
      <c r="G81" s="81"/>
      <c r="H81" s="81"/>
      <c r="I81" s="81"/>
      <c r="J81" s="61"/>
      <c r="K81" s="61"/>
      <c r="M81" s="186" t="s">
        <v>183</v>
      </c>
      <c r="N81" s="186"/>
      <c r="O81" s="186"/>
      <c r="P81" s="187">
        <v>407.15</v>
      </c>
      <c r="Q81" s="187">
        <v>391.95</v>
      </c>
      <c r="R81" s="187">
        <v>535.55</v>
      </c>
    </row>
    <row r="82" spans="1:18" ht="18.75" hidden="1">
      <c r="A82" s="81"/>
      <c r="B82" s="61"/>
      <c r="C82" s="61"/>
      <c r="D82" s="61"/>
      <c r="E82" s="61"/>
      <c r="F82" s="61"/>
      <c r="G82" s="81"/>
      <c r="H82" s="81"/>
      <c r="I82" s="81"/>
      <c r="J82" s="61"/>
      <c r="K82" s="61"/>
      <c r="M82" s="151" t="s">
        <v>186</v>
      </c>
      <c r="N82" s="151"/>
      <c r="O82" s="151"/>
      <c r="P82" s="152">
        <v>535.55</v>
      </c>
      <c r="Q82" s="152">
        <v>391.95</v>
      </c>
      <c r="R82" s="152">
        <v>663.91</v>
      </c>
    </row>
    <row r="83" spans="1:18" ht="18.75" hidden="1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M83" s="153" t="s">
        <v>189</v>
      </c>
      <c r="N83" s="153"/>
      <c r="O83" s="153"/>
      <c r="P83" s="152">
        <f>R82</f>
        <v>663.91</v>
      </c>
      <c r="Q83" s="154">
        <v>391.95</v>
      </c>
      <c r="R83" s="152" t="e">
        <f>P83+Q83-#REF!</f>
        <v>#REF!</v>
      </c>
    </row>
    <row r="84" spans="1:11" ht="18.75" hidden="1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</row>
    <row r="85" spans="1:11" ht="18.75">
      <c r="A85" s="61"/>
      <c r="B85" s="540" t="s">
        <v>282</v>
      </c>
      <c r="C85" s="541"/>
      <c r="D85" s="541"/>
      <c r="E85" s="541"/>
      <c r="F85" s="542"/>
      <c r="G85" s="543">
        <f>M47</f>
        <v>4568.1</v>
      </c>
      <c r="H85" s="544"/>
      <c r="I85" s="545">
        <f>N47</f>
        <v>5172.53</v>
      </c>
      <c r="J85" s="544"/>
      <c r="K85" s="61"/>
    </row>
    <row r="86" spans="1:11" ht="18.75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</row>
    <row r="87" spans="1:11" ht="18.75">
      <c r="A87" s="371" t="s">
        <v>295</v>
      </c>
      <c r="B87" s="61"/>
      <c r="C87" s="61"/>
      <c r="D87" s="61"/>
      <c r="E87" s="61"/>
      <c r="F87" s="61"/>
      <c r="G87" s="61"/>
      <c r="H87" s="61" t="s">
        <v>54</v>
      </c>
      <c r="I87" s="61"/>
      <c r="J87" s="61"/>
      <c r="K87" s="61"/>
    </row>
    <row r="88" spans="1:8" s="61" customFormat="1" ht="18.75">
      <c r="A88" s="371" t="s">
        <v>294</v>
      </c>
      <c r="H88" s="61" t="s">
        <v>55</v>
      </c>
    </row>
  </sheetData>
  <sheetProtection password="ECC7" sheet="1" objects="1" scenarios="1" formatCells="0" formatColumns="0" formatRows="0" insertColumns="0" insertRows="0" insertHyperlinks="0" deleteColumns="0" deleteRows="0" sort="0" autoFilter="0" pivotTables="0"/>
  <mergeCells count="35">
    <mergeCell ref="C14:D15"/>
    <mergeCell ref="A35:K36"/>
    <mergeCell ref="B47:F47"/>
    <mergeCell ref="B48:F48"/>
    <mergeCell ref="B49:F49"/>
    <mergeCell ref="B50:F50"/>
    <mergeCell ref="B51:C51"/>
    <mergeCell ref="B53:F53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I78:J78"/>
    <mergeCell ref="B73:F73"/>
    <mergeCell ref="G75:H75"/>
    <mergeCell ref="I75:J75"/>
    <mergeCell ref="M75:R75"/>
    <mergeCell ref="G76:H76"/>
    <mergeCell ref="I76:J76"/>
    <mergeCell ref="G80:H80"/>
    <mergeCell ref="I80:J80"/>
    <mergeCell ref="B85:F85"/>
    <mergeCell ref="G85:H85"/>
    <mergeCell ref="I85:J85"/>
    <mergeCell ref="B77:F77"/>
    <mergeCell ref="G77:H77"/>
    <mergeCell ref="I77:J77"/>
    <mergeCell ref="B78:F78"/>
    <mergeCell ref="G78:H78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71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Y88"/>
  <sheetViews>
    <sheetView view="pageBreakPreview" zoomScale="80" zoomScaleSheetLayoutView="80" zoomScalePageLayoutView="0" workbookViewId="0" topLeftCell="A51">
      <selection activeCell="G53" sqref="G53"/>
    </sheetView>
  </sheetViews>
  <sheetFormatPr defaultColWidth="9.140625" defaultRowHeight="15" outlineLevelCol="1"/>
  <cols>
    <col min="1" max="1" width="9.00390625" style="155" customWidth="1"/>
    <col min="2" max="2" width="12.140625" style="62" customWidth="1"/>
    <col min="3" max="3" width="11.140625" style="62" customWidth="1"/>
    <col min="4" max="4" width="12.8515625" style="62" customWidth="1"/>
    <col min="5" max="5" width="10.28125" style="62" customWidth="1"/>
    <col min="6" max="6" width="6.28125" style="62" customWidth="1"/>
    <col min="7" max="8" width="13.28125" style="62" customWidth="1"/>
    <col min="9" max="9" width="12.57421875" style="62" customWidth="1"/>
    <col min="10" max="10" width="14.00390625" style="62" customWidth="1"/>
    <col min="11" max="11" width="18.421875" style="62" customWidth="1"/>
    <col min="12" max="12" width="13.421875" style="62" hidden="1" customWidth="1" outlineLevel="1"/>
    <col min="13" max="15" width="9.7109375" style="62" hidden="1" customWidth="1" outlineLevel="1"/>
    <col min="16" max="16" width="10.00390625" style="62" hidden="1" customWidth="1" outlineLevel="1"/>
    <col min="17" max="17" width="10.57421875" style="62" hidden="1" customWidth="1" outlineLevel="1"/>
    <col min="18" max="18" width="10.00390625" style="62" hidden="1" customWidth="1" outlineLevel="1"/>
    <col min="19" max="19" width="12.140625" style="62" hidden="1" customWidth="1" outlineLevel="1"/>
    <col min="20" max="20" width="9.140625" style="62" customWidth="1" collapsed="1"/>
    <col min="21" max="21" width="11.00390625" style="62" bestFit="1" customWidth="1"/>
    <col min="22" max="22" width="11.28125" style="62" bestFit="1" customWidth="1"/>
    <col min="23" max="23" width="10.00390625" style="62" bestFit="1" customWidth="1"/>
    <col min="24" max="24" width="11.00390625" style="62" bestFit="1" customWidth="1"/>
    <col min="25" max="25" width="9.140625" style="62" customWidth="1"/>
    <col min="28" max="28" width="12.8515625" style="0" customWidth="1"/>
    <col min="29" max="29" width="10.7109375" style="0" customWidth="1"/>
    <col min="32" max="16384" width="9.140625" style="62" customWidth="1"/>
  </cols>
  <sheetData>
    <row r="1" spans="1:11" ht="12.75" customHeight="1" hidden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8.75" hidden="1">
      <c r="A2" s="61"/>
      <c r="B2" s="63" t="s">
        <v>56</v>
      </c>
      <c r="C2" s="63"/>
      <c r="D2" s="63" t="s">
        <v>187</v>
      </c>
      <c r="E2" s="63"/>
      <c r="F2" s="63" t="s">
        <v>0</v>
      </c>
      <c r="G2" s="63"/>
      <c r="H2" s="63"/>
      <c r="I2" s="61"/>
      <c r="J2" s="61"/>
      <c r="K2" s="61"/>
    </row>
    <row r="3" spans="1:11" ht="18.75" hidden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.5" customHeight="1" hidden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18.75" hidden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8.75" hidden="1">
      <c r="A6" s="61"/>
      <c r="B6" s="64"/>
      <c r="C6" s="65" t="s">
        <v>1</v>
      </c>
      <c r="D6" s="65" t="s">
        <v>2</v>
      </c>
      <c r="E6" s="65"/>
      <c r="F6" s="65" t="s">
        <v>3</v>
      </c>
      <c r="G6" s="65" t="s">
        <v>4</v>
      </c>
      <c r="H6" s="65" t="s">
        <v>5</v>
      </c>
      <c r="I6" s="65" t="s">
        <v>6</v>
      </c>
      <c r="J6" s="65"/>
      <c r="K6" s="66"/>
    </row>
    <row r="7" spans="1:11" ht="18.75" hidden="1">
      <c r="A7" s="61"/>
      <c r="B7" s="64"/>
      <c r="C7" s="65" t="s">
        <v>7</v>
      </c>
      <c r="D7" s="65"/>
      <c r="E7" s="65"/>
      <c r="F7" s="65"/>
      <c r="G7" s="65" t="s">
        <v>8</v>
      </c>
      <c r="H7" s="65" t="s">
        <v>9</v>
      </c>
      <c r="I7" s="65" t="s">
        <v>10</v>
      </c>
      <c r="J7" s="65"/>
      <c r="K7" s="66"/>
    </row>
    <row r="8" spans="1:11" ht="18.75" hidden="1">
      <c r="A8" s="61"/>
      <c r="B8" s="64" t="s">
        <v>96</v>
      </c>
      <c r="C8" s="67">
        <v>48.28</v>
      </c>
      <c r="D8" s="67">
        <v>0</v>
      </c>
      <c r="E8" s="67"/>
      <c r="F8" s="68"/>
      <c r="G8" s="64"/>
      <c r="H8" s="67">
        <v>0</v>
      </c>
      <c r="I8" s="68">
        <v>48.28</v>
      </c>
      <c r="J8" s="64"/>
      <c r="K8" s="69"/>
    </row>
    <row r="9" spans="1:11" ht="18.75" hidden="1">
      <c r="A9" s="61"/>
      <c r="B9" s="64" t="s">
        <v>12</v>
      </c>
      <c r="C9" s="67">
        <v>4790.06</v>
      </c>
      <c r="D9" s="67">
        <v>3707.55</v>
      </c>
      <c r="E9" s="67"/>
      <c r="F9" s="68">
        <v>2795.32</v>
      </c>
      <c r="G9" s="64"/>
      <c r="H9" s="67">
        <v>2795.32</v>
      </c>
      <c r="I9" s="68">
        <v>5702.29</v>
      </c>
      <c r="J9" s="64"/>
      <c r="K9" s="69"/>
    </row>
    <row r="10" spans="1:11" ht="18.75" hidden="1">
      <c r="A10" s="61"/>
      <c r="B10" s="64" t="s">
        <v>13</v>
      </c>
      <c r="C10" s="64"/>
      <c r="D10" s="67">
        <f>SUM(D8:D9)</f>
        <v>3707.55</v>
      </c>
      <c r="E10" s="67"/>
      <c r="F10" s="64"/>
      <c r="G10" s="64"/>
      <c r="H10" s="67">
        <f>SUM(H8:H9)</f>
        <v>2795.32</v>
      </c>
      <c r="I10" s="64"/>
      <c r="J10" s="64"/>
      <c r="K10" s="69"/>
    </row>
    <row r="11" spans="1:11" ht="18.75" hidden="1">
      <c r="A11" s="61"/>
      <c r="B11" s="61" t="s">
        <v>14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ht="7.5" customHeight="1" hidden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8.25" customHeight="1" hidden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</row>
    <row r="14" spans="1:18" ht="18.75" hidden="1">
      <c r="A14" s="61"/>
      <c r="B14" s="70" t="s">
        <v>162</v>
      </c>
      <c r="C14" s="583" t="s">
        <v>180</v>
      </c>
      <c r="D14" s="584"/>
      <c r="E14" s="524"/>
      <c r="F14" s="65"/>
      <c r="G14" s="65"/>
      <c r="H14" s="65"/>
      <c r="I14" s="65" t="s">
        <v>16</v>
      </c>
      <c r="J14" s="69"/>
      <c r="K14" s="69"/>
      <c r="L14" s="72"/>
      <c r="M14" s="72"/>
      <c r="N14" s="72"/>
      <c r="O14" s="72"/>
      <c r="P14" s="72"/>
      <c r="Q14" s="72"/>
      <c r="R14" s="72"/>
    </row>
    <row r="15" spans="1:18" ht="14.25" customHeight="1" hidden="1">
      <c r="A15" s="61"/>
      <c r="B15" s="73"/>
      <c r="C15" s="585"/>
      <c r="D15" s="586"/>
      <c r="E15" s="525"/>
      <c r="F15" s="65"/>
      <c r="G15" s="65"/>
      <c r="H15" s="65" t="s">
        <v>181</v>
      </c>
      <c r="I15" s="65"/>
      <c r="J15" s="69"/>
      <c r="K15" s="69"/>
      <c r="L15" s="72"/>
      <c r="M15" s="72"/>
      <c r="N15" s="72"/>
      <c r="O15" s="72"/>
      <c r="P15" s="72"/>
      <c r="Q15" s="72"/>
      <c r="R15" s="72"/>
    </row>
    <row r="16" spans="1:18" ht="3.75" customHeight="1" hidden="1">
      <c r="A16" s="61"/>
      <c r="B16" s="75"/>
      <c r="C16" s="64"/>
      <c r="D16" s="64"/>
      <c r="E16" s="64"/>
      <c r="F16" s="64"/>
      <c r="G16" s="64"/>
      <c r="H16" s="64"/>
      <c r="I16" s="64"/>
      <c r="J16" s="69"/>
      <c r="K16" s="69"/>
      <c r="L16" s="72"/>
      <c r="M16" s="72"/>
      <c r="N16" s="72"/>
      <c r="O16" s="72"/>
      <c r="P16" s="72"/>
      <c r="Q16" s="72"/>
      <c r="R16" s="72"/>
    </row>
    <row r="17" spans="1:18" ht="13.5" customHeight="1" hidden="1">
      <c r="A17" s="61"/>
      <c r="B17" s="64"/>
      <c r="C17" s="64"/>
      <c r="D17" s="64"/>
      <c r="E17" s="64"/>
      <c r="F17" s="64"/>
      <c r="G17" s="64"/>
      <c r="H17" s="64"/>
      <c r="I17" s="64"/>
      <c r="J17" s="69"/>
      <c r="K17" s="69"/>
      <c r="L17" s="72"/>
      <c r="M17" s="72"/>
      <c r="N17" s="72"/>
      <c r="O17" s="72"/>
      <c r="P17" s="72"/>
      <c r="Q17" s="72"/>
      <c r="R17" s="72"/>
    </row>
    <row r="18" spans="1:18" ht="0.75" customHeight="1" hidden="1">
      <c r="A18" s="61"/>
      <c r="B18" s="64"/>
      <c r="C18" s="64"/>
      <c r="D18" s="64"/>
      <c r="E18" s="64"/>
      <c r="F18" s="64"/>
      <c r="G18" s="64"/>
      <c r="H18" s="64"/>
      <c r="I18" s="64"/>
      <c r="J18" s="69"/>
      <c r="K18" s="69"/>
      <c r="L18" s="72"/>
      <c r="M18" s="72"/>
      <c r="N18" s="72"/>
      <c r="O18" s="72"/>
      <c r="P18" s="72"/>
      <c r="Q18" s="72"/>
      <c r="R18" s="72"/>
    </row>
    <row r="19" spans="1:18" ht="14.25" customHeight="1" hidden="1" thickBot="1">
      <c r="A19" s="61"/>
      <c r="B19" s="64"/>
      <c r="C19" s="64"/>
      <c r="D19" s="64"/>
      <c r="E19" s="64"/>
      <c r="F19" s="64"/>
      <c r="G19" s="64"/>
      <c r="H19" s="64"/>
      <c r="I19" s="64"/>
      <c r="J19" s="69"/>
      <c r="K19" s="69"/>
      <c r="L19" s="72"/>
      <c r="M19" s="72"/>
      <c r="N19" s="72"/>
      <c r="O19" s="72"/>
      <c r="P19" s="72"/>
      <c r="Q19" s="72"/>
      <c r="R19" s="72"/>
    </row>
    <row r="20" spans="1:18" ht="0.75" customHeight="1" hidden="1">
      <c r="A20" s="61"/>
      <c r="B20" s="64"/>
      <c r="C20" s="64"/>
      <c r="D20" s="64"/>
      <c r="E20" s="64"/>
      <c r="F20" s="64"/>
      <c r="G20" s="64"/>
      <c r="H20" s="64"/>
      <c r="I20" s="64"/>
      <c r="J20" s="69"/>
      <c r="K20" s="69"/>
      <c r="L20" s="72"/>
      <c r="M20" s="72"/>
      <c r="N20" s="72"/>
      <c r="O20" s="72"/>
      <c r="P20" s="72"/>
      <c r="Q20" s="72"/>
      <c r="R20" s="72"/>
    </row>
    <row r="21" spans="1:18" ht="19.5" hidden="1" thickBot="1">
      <c r="A21" s="61"/>
      <c r="B21" s="64"/>
      <c r="C21" s="64"/>
      <c r="D21" s="64"/>
      <c r="E21" s="64"/>
      <c r="F21" s="64"/>
      <c r="G21" s="76" t="s">
        <v>130</v>
      </c>
      <c r="H21" s="77" t="s">
        <v>131</v>
      </c>
      <c r="I21" s="64"/>
      <c r="J21" s="69"/>
      <c r="K21" s="69"/>
      <c r="L21" s="72"/>
      <c r="M21" s="72"/>
      <c r="N21" s="72"/>
      <c r="O21" s="72"/>
      <c r="P21" s="72"/>
      <c r="Q21" s="72"/>
      <c r="R21" s="72"/>
    </row>
    <row r="22" spans="1:18" ht="18.75" hidden="1">
      <c r="A22" s="61"/>
      <c r="B22" s="78" t="s">
        <v>121</v>
      </c>
      <c r="C22" s="78"/>
      <c r="D22" s="78"/>
      <c r="E22" s="78"/>
      <c r="F22" s="67"/>
      <c r="G22" s="64">
        <v>347.8</v>
      </c>
      <c r="H22" s="64">
        <v>7.55</v>
      </c>
      <c r="I22" s="68">
        <f>G22*H22</f>
        <v>2625.89</v>
      </c>
      <c r="J22" s="69"/>
      <c r="K22" s="69"/>
      <c r="L22" s="72"/>
      <c r="M22" s="72"/>
      <c r="N22" s="72"/>
      <c r="O22" s="72"/>
      <c r="P22" s="72"/>
      <c r="Q22" s="72"/>
      <c r="R22" s="72"/>
    </row>
    <row r="23" spans="1:18" ht="18.75" hidden="1">
      <c r="A23" s="61"/>
      <c r="B23" s="78" t="s">
        <v>122</v>
      </c>
      <c r="C23" s="78"/>
      <c r="D23" s="78"/>
      <c r="E23" s="78"/>
      <c r="F23" s="64"/>
      <c r="G23" s="64"/>
      <c r="H23" s="64"/>
      <c r="I23" s="64"/>
      <c r="J23" s="69"/>
      <c r="K23" s="69"/>
      <c r="L23" s="72"/>
      <c r="M23" s="72"/>
      <c r="N23" s="72"/>
      <c r="O23" s="72"/>
      <c r="P23" s="72"/>
      <c r="Q23" s="72"/>
      <c r="R23" s="72"/>
    </row>
    <row r="24" spans="1:18" ht="2.25" customHeight="1" hidden="1">
      <c r="A24" s="61"/>
      <c r="B24" s="78" t="s">
        <v>123</v>
      </c>
      <c r="C24" s="78" t="s">
        <v>124</v>
      </c>
      <c r="D24" s="78"/>
      <c r="E24" s="78"/>
      <c r="F24" s="64"/>
      <c r="G24" s="64"/>
      <c r="H24" s="64"/>
      <c r="I24" s="64"/>
      <c r="J24" s="69"/>
      <c r="K24" s="69"/>
      <c r="L24" s="72"/>
      <c r="M24" s="72"/>
      <c r="N24" s="72"/>
      <c r="O24" s="72"/>
      <c r="P24" s="72"/>
      <c r="Q24" s="72"/>
      <c r="R24" s="72"/>
    </row>
    <row r="25" spans="1:18" ht="14.25" customHeight="1" hidden="1">
      <c r="A25" s="61"/>
      <c r="B25" s="78" t="s">
        <v>125</v>
      </c>
      <c r="C25" s="78"/>
      <c r="D25" s="78"/>
      <c r="E25" s="78"/>
      <c r="F25" s="64"/>
      <c r="G25" s="64"/>
      <c r="H25" s="64"/>
      <c r="I25" s="64"/>
      <c r="J25" s="69"/>
      <c r="K25" s="69"/>
      <c r="L25" s="72"/>
      <c r="M25" s="72"/>
      <c r="N25" s="72"/>
      <c r="O25" s="72"/>
      <c r="P25" s="72"/>
      <c r="Q25" s="72"/>
      <c r="R25" s="72"/>
    </row>
    <row r="26" spans="1:18" ht="18.75" hidden="1">
      <c r="A26" s="61"/>
      <c r="B26" s="64"/>
      <c r="C26" s="64"/>
      <c r="D26" s="64"/>
      <c r="E26" s="64"/>
      <c r="F26" s="64"/>
      <c r="G26" s="64"/>
      <c r="H26" s="64"/>
      <c r="I26" s="64"/>
      <c r="J26" s="69"/>
      <c r="K26" s="69"/>
      <c r="L26" s="72"/>
      <c r="M26" s="72"/>
      <c r="N26" s="72"/>
      <c r="O26" s="72"/>
      <c r="P26" s="72"/>
      <c r="Q26" s="72"/>
      <c r="R26" s="72"/>
    </row>
    <row r="27" spans="1:18" ht="0.75" customHeight="1" hidden="1">
      <c r="A27" s="61"/>
      <c r="B27" s="64"/>
      <c r="C27" s="64"/>
      <c r="D27" s="64"/>
      <c r="E27" s="64"/>
      <c r="F27" s="64"/>
      <c r="G27" s="64"/>
      <c r="H27" s="64"/>
      <c r="I27" s="64"/>
      <c r="J27" s="69"/>
      <c r="K27" s="69"/>
      <c r="L27" s="72"/>
      <c r="M27" s="72"/>
      <c r="N27" s="72"/>
      <c r="O27" s="72"/>
      <c r="P27" s="72"/>
      <c r="Q27" s="72"/>
      <c r="R27" s="72"/>
    </row>
    <row r="28" spans="1:18" ht="3.75" customHeight="1" hidden="1">
      <c r="A28" s="61"/>
      <c r="B28" s="64"/>
      <c r="C28" s="64"/>
      <c r="D28" s="64"/>
      <c r="E28" s="64"/>
      <c r="F28" s="64"/>
      <c r="G28" s="64"/>
      <c r="H28" s="64"/>
      <c r="I28" s="64"/>
      <c r="J28" s="69"/>
      <c r="K28" s="69"/>
      <c r="L28" s="72"/>
      <c r="M28" s="72"/>
      <c r="N28" s="72"/>
      <c r="O28" s="72"/>
      <c r="P28" s="72"/>
      <c r="Q28" s="72"/>
      <c r="R28" s="72"/>
    </row>
    <row r="29" spans="1:18" ht="18.75" hidden="1">
      <c r="A29" s="61"/>
      <c r="B29" s="64"/>
      <c r="C29" s="64"/>
      <c r="D29" s="64"/>
      <c r="E29" s="64"/>
      <c r="F29" s="64"/>
      <c r="G29" s="64"/>
      <c r="H29" s="64"/>
      <c r="I29" s="64"/>
      <c r="J29" s="69"/>
      <c r="K29" s="69"/>
      <c r="L29" s="72"/>
      <c r="M29" s="72"/>
      <c r="N29" s="72"/>
      <c r="O29" s="72"/>
      <c r="P29" s="72"/>
      <c r="Q29" s="72"/>
      <c r="R29" s="72"/>
    </row>
    <row r="30" spans="1:18" ht="0.75" customHeight="1" hidden="1">
      <c r="A30" s="61"/>
      <c r="B30" s="64"/>
      <c r="C30" s="64"/>
      <c r="D30" s="64"/>
      <c r="E30" s="64"/>
      <c r="F30" s="64"/>
      <c r="G30" s="64"/>
      <c r="H30" s="64"/>
      <c r="I30" s="64"/>
      <c r="J30" s="69"/>
      <c r="K30" s="69"/>
      <c r="L30" s="72"/>
      <c r="M30" s="72"/>
      <c r="N30" s="72"/>
      <c r="O30" s="72"/>
      <c r="P30" s="72"/>
      <c r="Q30" s="72"/>
      <c r="R30" s="72"/>
    </row>
    <row r="31" spans="1:18" ht="18.75" hidden="1">
      <c r="A31" s="61"/>
      <c r="B31" s="64"/>
      <c r="C31" s="64"/>
      <c r="D31" s="64"/>
      <c r="E31" s="64"/>
      <c r="F31" s="64"/>
      <c r="G31" s="64"/>
      <c r="H31" s="64"/>
      <c r="I31" s="64"/>
      <c r="J31" s="69"/>
      <c r="K31" s="69"/>
      <c r="L31" s="72"/>
      <c r="M31" s="72"/>
      <c r="N31" s="72"/>
      <c r="O31" s="72"/>
      <c r="P31" s="72"/>
      <c r="Q31" s="72"/>
      <c r="R31" s="72"/>
    </row>
    <row r="32" spans="1:18" ht="18.75" hidden="1">
      <c r="A32" s="61"/>
      <c r="B32" s="64"/>
      <c r="C32" s="64"/>
      <c r="D32" s="64"/>
      <c r="E32" s="64"/>
      <c r="F32" s="64"/>
      <c r="G32" s="64"/>
      <c r="H32" s="64"/>
      <c r="I32" s="64"/>
      <c r="J32" s="69"/>
      <c r="K32" s="69"/>
      <c r="L32" s="72"/>
      <c r="M32" s="72"/>
      <c r="N32" s="72"/>
      <c r="O32" s="72"/>
      <c r="P32" s="72"/>
      <c r="Q32" s="72"/>
      <c r="R32" s="72"/>
    </row>
    <row r="33" spans="1:18" ht="18.75" hidden="1">
      <c r="A33" s="61"/>
      <c r="B33" s="64"/>
      <c r="C33" s="64"/>
      <c r="D33" s="64"/>
      <c r="E33" s="64"/>
      <c r="F33" s="64"/>
      <c r="G33" s="65"/>
      <c r="H33" s="65"/>
      <c r="I33" s="79"/>
      <c r="J33" s="69"/>
      <c r="K33" s="69"/>
      <c r="L33" s="72"/>
      <c r="M33" s="72"/>
      <c r="N33" s="72"/>
      <c r="O33" s="72"/>
      <c r="P33" s="72"/>
      <c r="Q33" s="72"/>
      <c r="R33" s="72"/>
    </row>
    <row r="34" spans="1:18" ht="18.75" hidden="1">
      <c r="A34" s="61"/>
      <c r="B34" s="64"/>
      <c r="C34" s="64"/>
      <c r="D34" s="64"/>
      <c r="E34" s="64"/>
      <c r="F34" s="64"/>
      <c r="G34" s="64"/>
      <c r="H34" s="64" t="s">
        <v>24</v>
      </c>
      <c r="I34" s="80">
        <f>SUM(I17:I33)</f>
        <v>2625.89</v>
      </c>
      <c r="J34" s="69"/>
      <c r="K34" s="69"/>
      <c r="L34" s="72"/>
      <c r="M34" s="72"/>
      <c r="N34" s="72"/>
      <c r="O34" s="72"/>
      <c r="P34" s="72"/>
      <c r="Q34" s="72"/>
      <c r="R34" s="72"/>
    </row>
    <row r="35" spans="1:11" ht="15">
      <c r="A35" s="587" t="s">
        <v>199</v>
      </c>
      <c r="B35" s="587"/>
      <c r="C35" s="587"/>
      <c r="D35" s="587"/>
      <c r="E35" s="587"/>
      <c r="F35" s="587"/>
      <c r="G35" s="587"/>
      <c r="H35" s="587"/>
      <c r="I35" s="587"/>
      <c r="J35" s="587"/>
      <c r="K35" s="587"/>
    </row>
    <row r="36" spans="1:11" ht="15">
      <c r="A36" s="587"/>
      <c r="B36" s="587"/>
      <c r="C36" s="587"/>
      <c r="D36" s="587"/>
      <c r="E36" s="587"/>
      <c r="F36" s="587"/>
      <c r="G36" s="587"/>
      <c r="H36" s="587"/>
      <c r="I36" s="587"/>
      <c r="J36" s="587"/>
      <c r="K36" s="587"/>
    </row>
    <row r="37" spans="1:11" ht="18.75" hidden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</row>
    <row r="38" spans="1:11" ht="18.75" hidden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</row>
    <row r="39" spans="1:11" ht="18.75">
      <c r="A39" s="81"/>
      <c r="B39" s="82"/>
      <c r="C39" s="82"/>
      <c r="D39" s="82"/>
      <c r="E39" s="82"/>
      <c r="F39" s="82"/>
      <c r="G39" s="82"/>
      <c r="H39" s="81"/>
      <c r="I39" s="81"/>
      <c r="J39" s="61"/>
      <c r="K39" s="61"/>
    </row>
    <row r="40" spans="1:25" ht="18.75">
      <c r="A40" s="81"/>
      <c r="B40" s="83" t="s">
        <v>200</v>
      </c>
      <c r="C40" s="82"/>
      <c r="D40" s="82"/>
      <c r="E40" s="82"/>
      <c r="F40" s="82"/>
      <c r="G40" s="81"/>
      <c r="H40" s="82"/>
      <c r="I40" s="81"/>
      <c r="J40" s="61"/>
      <c r="K40" s="61"/>
      <c r="T40" s="303"/>
      <c r="U40" s="304"/>
      <c r="V40" s="304"/>
      <c r="W40" s="304"/>
      <c r="X40" s="304"/>
      <c r="Y40" s="304"/>
    </row>
    <row r="41" spans="1:25" ht="18.75">
      <c r="A41" s="81"/>
      <c r="B41" s="82" t="s">
        <v>201</v>
      </c>
      <c r="C41" s="81" t="s">
        <v>202</v>
      </c>
      <c r="D41" s="81"/>
      <c r="E41" s="81"/>
      <c r="F41" s="82"/>
      <c r="G41" s="81"/>
      <c r="H41" s="82"/>
      <c r="I41" s="81"/>
      <c r="J41" s="61"/>
      <c r="K41" s="61"/>
      <c r="T41" s="305"/>
      <c r="U41" s="306"/>
      <c r="V41" s="306"/>
      <c r="W41" s="306"/>
      <c r="X41" s="306"/>
      <c r="Y41" s="306"/>
    </row>
    <row r="42" spans="1:25" ht="18.75" customHeight="1">
      <c r="A42" s="81"/>
      <c r="B42" s="82" t="s">
        <v>203</v>
      </c>
      <c r="C42" s="84">
        <v>350.5</v>
      </c>
      <c r="D42" s="81" t="s">
        <v>204</v>
      </c>
      <c r="E42" s="81"/>
      <c r="F42" s="82"/>
      <c r="G42" s="81"/>
      <c r="H42" s="82"/>
      <c r="I42" s="81"/>
      <c r="J42" s="61"/>
      <c r="K42" s="61"/>
      <c r="T42" s="305"/>
      <c r="U42" s="192"/>
      <c r="V42" s="192"/>
      <c r="W42" s="192"/>
      <c r="X42" s="192"/>
      <c r="Y42" s="192"/>
    </row>
    <row r="43" spans="1:25" ht="18" customHeight="1">
      <c r="A43" s="81"/>
      <c r="B43" s="82" t="s">
        <v>205</v>
      </c>
      <c r="C43" s="85" t="s">
        <v>246</v>
      </c>
      <c r="D43" s="81" t="s">
        <v>339</v>
      </c>
      <c r="E43" s="81"/>
      <c r="F43" s="81"/>
      <c r="G43" s="82"/>
      <c r="H43" s="82"/>
      <c r="I43" s="81"/>
      <c r="J43" s="61"/>
      <c r="K43" s="61"/>
      <c r="T43" s="305"/>
      <c r="U43" s="192"/>
      <c r="V43" s="192"/>
      <c r="W43" s="192"/>
      <c r="X43" s="192"/>
      <c r="Y43" s="72"/>
    </row>
    <row r="44" spans="1:25" ht="69.75" customHeight="1">
      <c r="A44" s="81"/>
      <c r="B44" s="82"/>
      <c r="C44" s="85"/>
      <c r="D44" s="81"/>
      <c r="E44" s="81"/>
      <c r="F44" s="81"/>
      <c r="G44" s="82"/>
      <c r="H44" s="82"/>
      <c r="I44" s="81"/>
      <c r="J44" s="61"/>
      <c r="K44" s="61"/>
      <c r="T44" s="305"/>
      <c r="U44" s="192"/>
      <c r="V44" s="307"/>
      <c r="W44" s="307"/>
      <c r="X44" s="192"/>
      <c r="Y44" s="308"/>
    </row>
    <row r="45" spans="1:25" s="92" customFormat="1" ht="63" customHeight="1">
      <c r="A45" s="529"/>
      <c r="B45" s="87"/>
      <c r="C45" s="88"/>
      <c r="D45" s="529"/>
      <c r="E45" s="529"/>
      <c r="F45" s="529"/>
      <c r="G45" s="89" t="s">
        <v>208</v>
      </c>
      <c r="H45" s="90" t="s">
        <v>2</v>
      </c>
      <c r="I45" s="90" t="s">
        <v>3</v>
      </c>
      <c r="J45" s="91" t="s">
        <v>209</v>
      </c>
      <c r="K45" s="91" t="s">
        <v>210</v>
      </c>
      <c r="T45" s="305"/>
      <c r="U45" s="192"/>
      <c r="V45" s="192"/>
      <c r="W45" s="192"/>
      <c r="X45" s="192"/>
      <c r="Y45" s="72"/>
    </row>
    <row r="46" spans="1:25" ht="12" customHeight="1">
      <c r="A46" s="81"/>
      <c r="B46" s="82"/>
      <c r="C46" s="85"/>
      <c r="D46" s="81"/>
      <c r="E46" s="81"/>
      <c r="F46" s="81"/>
      <c r="G46" s="93" t="s">
        <v>43</v>
      </c>
      <c r="H46" s="93" t="s">
        <v>43</v>
      </c>
      <c r="I46" s="93" t="s">
        <v>43</v>
      </c>
      <c r="J46" s="93" t="s">
        <v>43</v>
      </c>
      <c r="K46" s="93" t="s">
        <v>43</v>
      </c>
      <c r="M46" s="347" t="s">
        <v>280</v>
      </c>
      <c r="N46" s="347" t="s">
        <v>281</v>
      </c>
      <c r="O46" s="347" t="s">
        <v>291</v>
      </c>
      <c r="P46" s="348" t="s">
        <v>292</v>
      </c>
      <c r="Q46" s="349" t="s">
        <v>249</v>
      </c>
      <c r="R46" s="349" t="s">
        <v>293</v>
      </c>
      <c r="S46" s="369" t="s">
        <v>290</v>
      </c>
      <c r="T46" s="305"/>
      <c r="U46" s="192"/>
      <c r="V46" s="192"/>
      <c r="W46" s="192"/>
      <c r="X46" s="192"/>
      <c r="Y46" s="72"/>
    </row>
    <row r="47" spans="1:25" ht="33" customHeight="1">
      <c r="A47" s="81"/>
      <c r="B47" s="588" t="s">
        <v>214</v>
      </c>
      <c r="C47" s="588"/>
      <c r="D47" s="588"/>
      <c r="E47" s="588"/>
      <c r="F47" s="588"/>
      <c r="G47" s="97">
        <f>G49+G50</f>
        <v>14.36</v>
      </c>
      <c r="H47" s="98">
        <f>H49+H50</f>
        <v>5033.18</v>
      </c>
      <c r="I47" s="98">
        <f>I49+I50</f>
        <v>6672.139999999999</v>
      </c>
      <c r="J47" s="98">
        <f>J49+J50</f>
        <v>2565.66</v>
      </c>
      <c r="K47" s="98">
        <f>K49+K50</f>
        <v>4106.48</v>
      </c>
      <c r="M47" s="361">
        <v>5172.53</v>
      </c>
      <c r="N47" s="361">
        <v>3533.58</v>
      </c>
      <c r="O47" s="257">
        <v>6672.139999999999</v>
      </c>
      <c r="P47" s="257">
        <v>0</v>
      </c>
      <c r="Q47" s="257">
        <v>0</v>
      </c>
      <c r="R47" s="257">
        <v>0</v>
      </c>
      <c r="S47" s="257">
        <v>0</v>
      </c>
      <c r="T47" s="305"/>
      <c r="U47" s="192"/>
      <c r="V47" s="192"/>
      <c r="W47" s="192"/>
      <c r="X47" s="192"/>
      <c r="Y47" s="72"/>
    </row>
    <row r="48" spans="1:25" ht="18" customHeight="1">
      <c r="A48" s="81"/>
      <c r="B48" s="589" t="s">
        <v>215</v>
      </c>
      <c r="C48" s="590"/>
      <c r="D48" s="590"/>
      <c r="E48" s="590"/>
      <c r="F48" s="591"/>
      <c r="G48" s="97"/>
      <c r="H48" s="99"/>
      <c r="I48" s="99"/>
      <c r="J48" s="64"/>
      <c r="K48" s="64"/>
      <c r="T48" s="305"/>
      <c r="U48" s="192"/>
      <c r="V48" s="192"/>
      <c r="W48" s="192"/>
      <c r="X48" s="192"/>
      <c r="Y48" s="72"/>
    </row>
    <row r="49" spans="1:25" ht="18" customHeight="1">
      <c r="A49" s="81"/>
      <c r="B49" s="592" t="s">
        <v>12</v>
      </c>
      <c r="C49" s="592"/>
      <c r="D49" s="592"/>
      <c r="E49" s="592"/>
      <c r="F49" s="592"/>
      <c r="G49" s="97">
        <f>G58</f>
        <v>7.32</v>
      </c>
      <c r="H49" s="99">
        <f>G49*C42</f>
        <v>2565.6600000000003</v>
      </c>
      <c r="I49" s="99">
        <f>H49</f>
        <v>2565.6600000000003</v>
      </c>
      <c r="J49" s="99">
        <f>H58</f>
        <v>2565.66</v>
      </c>
      <c r="K49" s="99">
        <f>I49-J49</f>
        <v>0</v>
      </c>
      <c r="T49" s="305"/>
      <c r="U49" s="192"/>
      <c r="V49" s="192"/>
      <c r="W49" s="192"/>
      <c r="X49" s="192"/>
      <c r="Y49" s="72"/>
    </row>
    <row r="50" spans="1:25" ht="18" customHeight="1">
      <c r="A50" s="81"/>
      <c r="B50" s="606" t="s">
        <v>46</v>
      </c>
      <c r="C50" s="606"/>
      <c r="D50" s="606"/>
      <c r="E50" s="592"/>
      <c r="F50" s="592"/>
      <c r="G50" s="97">
        <v>7.04</v>
      </c>
      <c r="H50" s="99">
        <f>G50*C42</f>
        <v>2467.52</v>
      </c>
      <c r="I50" s="99">
        <f>O47+P47-I49</f>
        <v>4106.48</v>
      </c>
      <c r="J50" s="99">
        <f>H63</f>
        <v>0</v>
      </c>
      <c r="K50" s="99">
        <f>I50-J50</f>
        <v>4106.48</v>
      </c>
      <c r="T50" s="305"/>
      <c r="U50" s="192"/>
      <c r="V50" s="192"/>
      <c r="W50" s="192"/>
      <c r="X50" s="192"/>
      <c r="Y50" s="72"/>
    </row>
    <row r="51" spans="1:25" ht="18.75">
      <c r="A51" s="81"/>
      <c r="B51" s="604"/>
      <c r="C51" s="604"/>
      <c r="D51" s="400"/>
      <c r="E51" s="61"/>
      <c r="F51" s="61"/>
      <c r="G51" s="61"/>
      <c r="H51" s="61"/>
      <c r="I51" s="61"/>
      <c r="J51" s="61"/>
      <c r="K51" s="164"/>
      <c r="T51" s="305"/>
      <c r="U51" s="192"/>
      <c r="V51" s="192"/>
      <c r="W51" s="192"/>
      <c r="X51" s="192"/>
      <c r="Y51" s="72"/>
    </row>
    <row r="52" spans="1:25" ht="18.75">
      <c r="A52" s="81"/>
      <c r="B52" s="61"/>
      <c r="C52" s="61"/>
      <c r="D52" s="61"/>
      <c r="E52" s="61"/>
      <c r="F52" s="61"/>
      <c r="G52" s="163" t="s">
        <v>243</v>
      </c>
      <c r="H52" s="163" t="s">
        <v>2</v>
      </c>
      <c r="I52" s="163" t="s">
        <v>3</v>
      </c>
      <c r="J52" s="163" t="s">
        <v>244</v>
      </c>
      <c r="K52" s="432" t="s">
        <v>333</v>
      </c>
      <c r="T52" s="305"/>
      <c r="U52" s="192"/>
      <c r="V52" s="192"/>
      <c r="W52" s="192"/>
      <c r="X52" s="192"/>
      <c r="Y52" s="72"/>
    </row>
    <row r="53" spans="1:25" ht="18" customHeight="1">
      <c r="A53" s="61"/>
      <c r="B53" s="605" t="s">
        <v>242</v>
      </c>
      <c r="C53" s="605"/>
      <c r="D53" s="605"/>
      <c r="E53" s="577"/>
      <c r="F53" s="593"/>
      <c r="G53" s="107">
        <f>'11 16 г'!J53</f>
        <v>0</v>
      </c>
      <c r="H53" s="107">
        <f>Q47</f>
        <v>0</v>
      </c>
      <c r="I53" s="107">
        <f>R47</f>
        <v>0</v>
      </c>
      <c r="J53" s="107">
        <f>H53+G53-I53</f>
        <v>0</v>
      </c>
      <c r="K53" s="107">
        <f>I53</f>
        <v>0</v>
      </c>
      <c r="T53" s="309"/>
      <c r="U53" s="310"/>
      <c r="V53" s="310"/>
      <c r="W53" s="310"/>
      <c r="X53" s="310"/>
      <c r="Y53" s="310"/>
    </row>
    <row r="54" spans="1:11" ht="18" customHeight="1">
      <c r="A54" s="61"/>
      <c r="B54" s="431" t="s">
        <v>334</v>
      </c>
      <c r="C54" s="431"/>
      <c r="D54" s="399"/>
      <c r="F54" s="81"/>
      <c r="G54" s="82"/>
      <c r="H54" s="82"/>
      <c r="I54" s="81"/>
      <c r="J54" s="61"/>
      <c r="K54" s="61"/>
    </row>
    <row r="55" spans="1:11" ht="18.75">
      <c r="A55" s="81"/>
      <c r="B55" s="104"/>
      <c r="C55" s="105"/>
      <c r="D55" s="106"/>
      <c r="E55" s="106"/>
      <c r="F55" s="106"/>
      <c r="G55" s="107" t="s">
        <v>208</v>
      </c>
      <c r="H55" s="107" t="s">
        <v>217</v>
      </c>
      <c r="I55" s="81"/>
      <c r="J55" s="61"/>
      <c r="K55" s="61"/>
    </row>
    <row r="56" spans="1:9" s="114" customFormat="1" ht="11.25" customHeight="1">
      <c r="A56" s="108"/>
      <c r="B56" s="109"/>
      <c r="C56" s="110"/>
      <c r="D56" s="111"/>
      <c r="E56" s="111"/>
      <c r="F56" s="111"/>
      <c r="G56" s="112" t="s">
        <v>43</v>
      </c>
      <c r="H56" s="112" t="s">
        <v>43</v>
      </c>
      <c r="I56" s="113"/>
    </row>
    <row r="57" spans="1:20" ht="47.25" customHeight="1">
      <c r="A57" s="115" t="s">
        <v>218</v>
      </c>
      <c r="B57" s="594" t="s">
        <v>241</v>
      </c>
      <c r="C57" s="595"/>
      <c r="D57" s="595"/>
      <c r="E57" s="595"/>
      <c r="F57" s="595"/>
      <c r="G57" s="116"/>
      <c r="H57" s="370">
        <f>H58+H63</f>
        <v>2565.66</v>
      </c>
      <c r="I57" s="81"/>
      <c r="J57" s="61"/>
      <c r="K57" s="61"/>
      <c r="T57" s="288"/>
    </row>
    <row r="58" spans="1:12" ht="18.75" customHeight="1">
      <c r="A58" s="118" t="s">
        <v>220</v>
      </c>
      <c r="B58" s="558" t="s">
        <v>221</v>
      </c>
      <c r="C58" s="559"/>
      <c r="D58" s="559"/>
      <c r="E58" s="559"/>
      <c r="F58" s="560"/>
      <c r="G58" s="362">
        <f>SUM(G59:G62)</f>
        <v>7.32</v>
      </c>
      <c r="H58" s="402">
        <f>SUM(H59:H62)</f>
        <v>2565.66</v>
      </c>
      <c r="I58" s="81"/>
      <c r="J58" s="61"/>
      <c r="K58" s="121"/>
      <c r="L58" s="172" t="s">
        <v>340</v>
      </c>
    </row>
    <row r="59" spans="1:12" ht="34.5" customHeight="1">
      <c r="A59" s="526" t="s">
        <v>222</v>
      </c>
      <c r="B59" s="580" t="s">
        <v>223</v>
      </c>
      <c r="C59" s="581"/>
      <c r="D59" s="581"/>
      <c r="E59" s="581"/>
      <c r="F59" s="582"/>
      <c r="G59" s="527">
        <v>1.53</v>
      </c>
      <c r="H59" s="528">
        <f>G59*C42</f>
        <v>536.265</v>
      </c>
      <c r="I59" s="81"/>
      <c r="J59" s="61"/>
      <c r="K59" s="121"/>
      <c r="L59" s="128"/>
    </row>
    <row r="60" spans="1:12" ht="34.5" customHeight="1">
      <c r="A60" s="388" t="s">
        <v>224</v>
      </c>
      <c r="B60" s="571" t="s">
        <v>225</v>
      </c>
      <c r="C60" s="572"/>
      <c r="D60" s="572"/>
      <c r="E60" s="572"/>
      <c r="F60" s="573"/>
      <c r="G60" s="389">
        <v>2.3</v>
      </c>
      <c r="H60" s="401">
        <f>G60*C42</f>
        <v>806.15</v>
      </c>
      <c r="I60" s="81"/>
      <c r="J60" s="61"/>
      <c r="K60" s="61"/>
      <c r="L60" s="128"/>
    </row>
    <row r="61" spans="1:12" ht="34.5" customHeight="1">
      <c r="A61" s="388" t="s">
        <v>226</v>
      </c>
      <c r="B61" s="571" t="s">
        <v>227</v>
      </c>
      <c r="C61" s="572"/>
      <c r="D61" s="572"/>
      <c r="E61" s="572"/>
      <c r="F61" s="573"/>
      <c r="G61" s="389">
        <v>1.49</v>
      </c>
      <c r="H61" s="401">
        <f>G61*C42</f>
        <v>522.245</v>
      </c>
      <c r="I61" s="81"/>
      <c r="J61" s="61"/>
      <c r="K61" s="61"/>
      <c r="L61" s="128"/>
    </row>
    <row r="62" spans="1:12" ht="18.75" customHeight="1">
      <c r="A62" s="526" t="s">
        <v>228</v>
      </c>
      <c r="B62" s="555" t="s">
        <v>229</v>
      </c>
      <c r="C62" s="556"/>
      <c r="D62" s="556"/>
      <c r="E62" s="556"/>
      <c r="F62" s="557"/>
      <c r="G62" s="107">
        <v>2</v>
      </c>
      <c r="H62" s="127">
        <f>G62*C42</f>
        <v>701</v>
      </c>
      <c r="I62" s="81"/>
      <c r="J62" s="61"/>
      <c r="K62" s="61"/>
      <c r="L62" s="128"/>
    </row>
    <row r="63" spans="1:12" ht="18.75" customHeight="1">
      <c r="A63" s="129" t="s">
        <v>230</v>
      </c>
      <c r="B63" s="558" t="s">
        <v>231</v>
      </c>
      <c r="C63" s="559"/>
      <c r="D63" s="559"/>
      <c r="E63" s="559"/>
      <c r="F63" s="560"/>
      <c r="G63" s="98"/>
      <c r="H63" s="98">
        <f>SUM(H64:H66)</f>
        <v>0</v>
      </c>
      <c r="I63" s="81"/>
      <c r="J63" s="61"/>
      <c r="K63" s="61"/>
      <c r="L63" s="463" t="s">
        <v>236</v>
      </c>
    </row>
    <row r="64" spans="1:12" ht="21.75" customHeight="1">
      <c r="A64" s="130"/>
      <c r="B64" s="561" t="s">
        <v>247</v>
      </c>
      <c r="C64" s="562"/>
      <c r="D64" s="562"/>
      <c r="E64" s="562"/>
      <c r="F64" s="563"/>
      <c r="G64" s="132"/>
      <c r="H64" s="133"/>
      <c r="I64" s="81"/>
      <c r="J64" s="61"/>
      <c r="K64" s="61"/>
      <c r="L64" s="128"/>
    </row>
    <row r="65" spans="1:11" ht="18.75" customHeight="1">
      <c r="A65" s="130"/>
      <c r="B65" s="564"/>
      <c r="C65" s="565"/>
      <c r="D65" s="565"/>
      <c r="E65" s="565"/>
      <c r="F65" s="566"/>
      <c r="G65" s="134"/>
      <c r="H65" s="135"/>
      <c r="I65" s="81"/>
      <c r="J65" s="61"/>
      <c r="K65" s="61"/>
    </row>
    <row r="66" spans="1:11" ht="18.75" customHeight="1">
      <c r="A66" s="130"/>
      <c r="B66" s="564"/>
      <c r="C66" s="565"/>
      <c r="D66" s="565"/>
      <c r="E66" s="565"/>
      <c r="F66" s="566"/>
      <c r="G66" s="127"/>
      <c r="H66" s="136"/>
      <c r="I66" s="81"/>
      <c r="J66" s="61"/>
      <c r="K66" s="61"/>
    </row>
    <row r="67" spans="1:11" ht="18.75">
      <c r="A67" s="130"/>
      <c r="B67" s="137"/>
      <c r="C67" s="138"/>
      <c r="D67" s="138"/>
      <c r="E67" s="138"/>
      <c r="F67" s="138"/>
      <c r="G67" s="103"/>
      <c r="H67" s="103"/>
      <c r="I67" s="81"/>
      <c r="J67" s="61"/>
      <c r="K67" s="61"/>
    </row>
    <row r="68" spans="1:11" ht="18.75">
      <c r="A68" s="130"/>
      <c r="B68" s="137"/>
      <c r="C68" s="138"/>
      <c r="D68" s="138"/>
      <c r="E68" s="138"/>
      <c r="F68" s="138"/>
      <c r="G68" s="139"/>
      <c r="H68" s="81"/>
      <c r="I68" s="81"/>
      <c r="J68" s="61"/>
      <c r="K68" s="61"/>
    </row>
    <row r="69" spans="1:11" ht="18.75">
      <c r="A69" s="130"/>
      <c r="K69" s="61"/>
    </row>
    <row r="70" spans="1:12" ht="18.75">
      <c r="A70" s="130"/>
      <c r="K70" s="61"/>
      <c r="L70" s="62">
        <v>4513</v>
      </c>
    </row>
    <row r="71" spans="1:15" s="72" customFormat="1" ht="18.75">
      <c r="A71" s="130"/>
      <c r="K71" s="69"/>
      <c r="L71" s="142" t="s">
        <v>236</v>
      </c>
      <c r="M71" s="142" t="s">
        <v>237</v>
      </c>
      <c r="N71" s="142"/>
      <c r="O71" s="142"/>
    </row>
    <row r="72" spans="1:15" s="72" customFormat="1" ht="18.75">
      <c r="A72" s="130"/>
      <c r="K72" s="69"/>
      <c r="L72" s="143">
        <f>G78</f>
        <v>13751.21399999999</v>
      </c>
      <c r="M72" s="143">
        <f>I78</f>
        <v>0</v>
      </c>
      <c r="N72" s="143"/>
      <c r="O72" s="143"/>
    </row>
    <row r="73" spans="1:11" ht="18.75">
      <c r="A73" s="82"/>
      <c r="B73" s="546"/>
      <c r="C73" s="547"/>
      <c r="D73" s="547"/>
      <c r="E73" s="547"/>
      <c r="F73" s="547"/>
      <c r="G73" s="145"/>
      <c r="H73" s="130"/>
      <c r="I73" s="81"/>
      <c r="J73" s="61"/>
      <c r="K73" s="61"/>
    </row>
    <row r="74" spans="1:11" ht="18.75">
      <c r="A74" s="81"/>
      <c r="B74" s="81"/>
      <c r="C74" s="81"/>
      <c r="D74" s="81"/>
      <c r="E74" s="81"/>
      <c r="F74" s="81"/>
      <c r="G74" s="84"/>
      <c r="H74" s="103"/>
      <c r="I74" s="81"/>
      <c r="J74" s="61"/>
      <c r="K74" s="61"/>
    </row>
    <row r="75" spans="1:18" ht="18.75">
      <c r="A75" s="81"/>
      <c r="B75" s="140"/>
      <c r="C75" s="141"/>
      <c r="D75" s="141"/>
      <c r="E75" s="141"/>
      <c r="F75" s="141"/>
      <c r="G75" s="567" t="s">
        <v>46</v>
      </c>
      <c r="H75" s="552"/>
      <c r="I75" s="551" t="s">
        <v>216</v>
      </c>
      <c r="J75" s="552"/>
      <c r="K75" s="61"/>
      <c r="M75" s="596"/>
      <c r="N75" s="596"/>
      <c r="O75" s="596"/>
      <c r="P75" s="597"/>
      <c r="Q75" s="597"/>
      <c r="R75" s="597"/>
    </row>
    <row r="76" spans="1:18" ht="18.75">
      <c r="A76" s="81"/>
      <c r="B76" s="140"/>
      <c r="C76" s="141"/>
      <c r="D76" s="141"/>
      <c r="E76" s="141"/>
      <c r="F76" s="141"/>
      <c r="G76" s="553" t="s">
        <v>43</v>
      </c>
      <c r="H76" s="554"/>
      <c r="I76" s="553" t="s">
        <v>43</v>
      </c>
      <c r="J76" s="554"/>
      <c r="K76" s="61"/>
      <c r="L76" s="172" t="s">
        <v>283</v>
      </c>
      <c r="M76" s="188"/>
      <c r="N76" s="188"/>
      <c r="O76" s="188"/>
      <c r="P76" s="189"/>
      <c r="Q76" s="188"/>
      <c r="R76" s="190"/>
    </row>
    <row r="77" spans="1:18" ht="18.75">
      <c r="A77" s="81"/>
      <c r="B77" s="598" t="s">
        <v>284</v>
      </c>
      <c r="C77" s="599"/>
      <c r="D77" s="599"/>
      <c r="E77" s="599"/>
      <c r="F77" s="600"/>
      <c r="G77" s="543">
        <f>'11 16 г'!G78:H78</f>
        <v>9644.733999999991</v>
      </c>
      <c r="H77" s="544"/>
      <c r="I77" s="543">
        <f>'11 16 г'!I78:J78</f>
        <v>0</v>
      </c>
      <c r="J77" s="544"/>
      <c r="K77" s="61"/>
      <c r="L77" s="128">
        <f>G85+H47-I47-I85</f>
        <v>-0.010000000000218279</v>
      </c>
      <c r="M77" s="191"/>
      <c r="N77" s="191"/>
      <c r="O77" s="191"/>
      <c r="P77" s="192"/>
      <c r="Q77" s="192"/>
      <c r="R77" s="192"/>
    </row>
    <row r="78" spans="1:18" ht="18.75">
      <c r="A78" s="81"/>
      <c r="B78" s="598" t="s">
        <v>285</v>
      </c>
      <c r="C78" s="599"/>
      <c r="D78" s="599"/>
      <c r="E78" s="599"/>
      <c r="F78" s="600"/>
      <c r="G78" s="543">
        <f>G77+K53+I47-H57</f>
        <v>13751.21399999999</v>
      </c>
      <c r="H78" s="603"/>
      <c r="I78" s="545">
        <f>I77+I53+D54-K53</f>
        <v>0</v>
      </c>
      <c r="J78" s="603"/>
      <c r="K78" s="61"/>
      <c r="M78" s="191"/>
      <c r="N78" s="191"/>
      <c r="O78" s="191"/>
      <c r="P78" s="192"/>
      <c r="Q78" s="192"/>
      <c r="R78" s="192"/>
    </row>
    <row r="79" spans="1:18" ht="18.75">
      <c r="A79" s="81"/>
      <c r="B79" s="61"/>
      <c r="C79" s="61"/>
      <c r="D79" s="61"/>
      <c r="E79" s="61"/>
      <c r="F79" s="61"/>
      <c r="G79" s="81"/>
      <c r="H79" s="81"/>
      <c r="I79" s="81"/>
      <c r="J79" s="61"/>
      <c r="K79" s="61"/>
      <c r="M79" s="191"/>
      <c r="N79" s="191"/>
      <c r="O79" s="191"/>
      <c r="P79" s="192"/>
      <c r="Q79" s="192"/>
      <c r="R79" s="192"/>
    </row>
    <row r="80" spans="1:18" ht="18" customHeight="1">
      <c r="A80" s="61"/>
      <c r="B80" s="61"/>
      <c r="C80" s="61"/>
      <c r="D80" s="61"/>
      <c r="E80" s="61"/>
      <c r="F80" s="61"/>
      <c r="G80" s="553" t="s">
        <v>278</v>
      </c>
      <c r="H80" s="554"/>
      <c r="I80" s="553" t="s">
        <v>279</v>
      </c>
      <c r="J80" s="554"/>
      <c r="K80" s="61"/>
      <c r="L80" s="128"/>
      <c r="M80" s="191"/>
      <c r="N80" s="191"/>
      <c r="O80" s="191"/>
      <c r="P80" s="192"/>
      <c r="Q80" s="192"/>
      <c r="R80" s="192"/>
    </row>
    <row r="81" spans="1:18" ht="18.75" hidden="1">
      <c r="A81" s="81"/>
      <c r="B81" s="61"/>
      <c r="C81" s="61"/>
      <c r="D81" s="61"/>
      <c r="E81" s="61"/>
      <c r="F81" s="61"/>
      <c r="G81" s="81"/>
      <c r="H81" s="81"/>
      <c r="I81" s="81"/>
      <c r="J81" s="61"/>
      <c r="K81" s="61"/>
      <c r="M81" s="186" t="s">
        <v>183</v>
      </c>
      <c r="N81" s="186"/>
      <c r="O81" s="186"/>
      <c r="P81" s="187">
        <v>407.15</v>
      </c>
      <c r="Q81" s="187">
        <v>391.95</v>
      </c>
      <c r="R81" s="187">
        <v>535.55</v>
      </c>
    </row>
    <row r="82" spans="1:18" ht="18.75" hidden="1">
      <c r="A82" s="81"/>
      <c r="B82" s="61"/>
      <c r="C82" s="61"/>
      <c r="D82" s="61"/>
      <c r="E82" s="61"/>
      <c r="F82" s="61"/>
      <c r="G82" s="81"/>
      <c r="H82" s="81"/>
      <c r="I82" s="81"/>
      <c r="J82" s="61"/>
      <c r="K82" s="61"/>
      <c r="M82" s="151" t="s">
        <v>186</v>
      </c>
      <c r="N82" s="151"/>
      <c r="O82" s="151"/>
      <c r="P82" s="152">
        <v>535.55</v>
      </c>
      <c r="Q82" s="152">
        <v>391.95</v>
      </c>
      <c r="R82" s="152">
        <v>663.91</v>
      </c>
    </row>
    <row r="83" spans="1:18" ht="18.75" hidden="1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M83" s="153" t="s">
        <v>189</v>
      </c>
      <c r="N83" s="153"/>
      <c r="O83" s="153"/>
      <c r="P83" s="152">
        <f>R82</f>
        <v>663.91</v>
      </c>
      <c r="Q83" s="154">
        <v>391.95</v>
      </c>
      <c r="R83" s="152" t="e">
        <f>P83+Q83-#REF!</f>
        <v>#REF!</v>
      </c>
    </row>
    <row r="84" spans="1:11" ht="18.75" hidden="1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</row>
    <row r="85" spans="1:11" ht="18.75">
      <c r="A85" s="61"/>
      <c r="B85" s="540" t="s">
        <v>282</v>
      </c>
      <c r="C85" s="541"/>
      <c r="D85" s="541"/>
      <c r="E85" s="541"/>
      <c r="F85" s="542"/>
      <c r="G85" s="543">
        <f>M47</f>
        <v>5172.53</v>
      </c>
      <c r="H85" s="544"/>
      <c r="I85" s="545">
        <f>N47</f>
        <v>3533.58</v>
      </c>
      <c r="J85" s="544"/>
      <c r="K85" s="61"/>
    </row>
    <row r="86" spans="1:11" ht="18.75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</row>
    <row r="87" spans="1:11" ht="18.75">
      <c r="A87" s="371" t="s">
        <v>295</v>
      </c>
      <c r="B87" s="61"/>
      <c r="C87" s="61"/>
      <c r="D87" s="61"/>
      <c r="E87" s="61"/>
      <c r="F87" s="61"/>
      <c r="G87" s="61"/>
      <c r="H87" s="61" t="s">
        <v>54</v>
      </c>
      <c r="I87" s="61"/>
      <c r="J87" s="61"/>
      <c r="K87" s="61"/>
    </row>
    <row r="88" spans="1:8" s="61" customFormat="1" ht="18.75">
      <c r="A88" s="371" t="s">
        <v>294</v>
      </c>
      <c r="H88" s="61" t="s">
        <v>55</v>
      </c>
    </row>
  </sheetData>
  <sheetProtection password="ECC7" sheet="1" objects="1" scenarios="1" formatCells="0" formatColumns="0" formatRows="0" insertColumns="0" insertRows="0" insertHyperlinks="0" deleteColumns="0" deleteRows="0" sort="0" autoFilter="0" pivotTables="0"/>
  <mergeCells count="35">
    <mergeCell ref="G80:H80"/>
    <mergeCell ref="I80:J80"/>
    <mergeCell ref="B85:F85"/>
    <mergeCell ref="G85:H85"/>
    <mergeCell ref="I85:J85"/>
    <mergeCell ref="B77:F77"/>
    <mergeCell ref="G77:H77"/>
    <mergeCell ref="I77:J77"/>
    <mergeCell ref="B78:F78"/>
    <mergeCell ref="G78:H78"/>
    <mergeCell ref="I78:J78"/>
    <mergeCell ref="B73:F73"/>
    <mergeCell ref="G75:H75"/>
    <mergeCell ref="I75:J75"/>
    <mergeCell ref="M75:R75"/>
    <mergeCell ref="G76:H76"/>
    <mergeCell ref="I76:J76"/>
    <mergeCell ref="B61:F61"/>
    <mergeCell ref="B62:F62"/>
    <mergeCell ref="B63:F63"/>
    <mergeCell ref="B64:F64"/>
    <mergeCell ref="B65:F65"/>
    <mergeCell ref="B66:F66"/>
    <mergeCell ref="B51:C51"/>
    <mergeCell ref="B53:F53"/>
    <mergeCell ref="B57:F57"/>
    <mergeCell ref="B58:F58"/>
    <mergeCell ref="B59:F59"/>
    <mergeCell ref="B60:F60"/>
    <mergeCell ref="C14:D15"/>
    <mergeCell ref="A35:K36"/>
    <mergeCell ref="B47:F47"/>
    <mergeCell ref="B48:F48"/>
    <mergeCell ref="B49:F49"/>
    <mergeCell ref="B50:F50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P83"/>
  <sheetViews>
    <sheetView zoomScalePageLayoutView="0" workbookViewId="0" topLeftCell="D7">
      <selection activeCell="O36" sqref="O36"/>
    </sheetView>
  </sheetViews>
  <sheetFormatPr defaultColWidth="9.140625" defaultRowHeight="15"/>
  <cols>
    <col min="2" max="2" width="12.00390625" style="0" customWidth="1"/>
    <col min="3" max="3" width="17.00390625" style="0" customWidth="1"/>
    <col min="4" max="4" width="13.7109375" style="0" customWidth="1"/>
  </cols>
  <sheetData>
    <row r="2" spans="3:5" ht="15">
      <c r="C2" t="s">
        <v>56</v>
      </c>
      <c r="D2" t="s">
        <v>83</v>
      </c>
      <c r="E2" t="s">
        <v>0</v>
      </c>
    </row>
    <row r="6" spans="2:9" ht="15">
      <c r="B6" s="1"/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/>
    </row>
    <row r="7" spans="2:9" ht="15">
      <c r="B7" s="1"/>
      <c r="C7" s="1" t="s">
        <v>7</v>
      </c>
      <c r="D7" s="1"/>
      <c r="E7" s="1"/>
      <c r="F7" s="1" t="s">
        <v>8</v>
      </c>
      <c r="G7" s="1" t="s">
        <v>9</v>
      </c>
      <c r="H7" s="1" t="s">
        <v>10</v>
      </c>
      <c r="I7" s="1"/>
    </row>
    <row r="8" spans="2:9" ht="15">
      <c r="B8" s="1" t="s">
        <v>11</v>
      </c>
      <c r="C8" s="1">
        <v>861.66</v>
      </c>
      <c r="D8" s="1">
        <v>946.12</v>
      </c>
      <c r="E8" s="1">
        <v>964.87</v>
      </c>
      <c r="F8" s="1"/>
      <c r="G8" s="1">
        <v>964.87</v>
      </c>
      <c r="H8" s="1">
        <v>842.93</v>
      </c>
      <c r="I8" s="1"/>
    </row>
    <row r="9" spans="2:9" ht="15">
      <c r="B9" s="1" t="s">
        <v>12</v>
      </c>
      <c r="C9" s="1">
        <v>1922.15</v>
      </c>
      <c r="D9" s="1">
        <v>2310.04</v>
      </c>
      <c r="E9" s="1">
        <v>2387.8</v>
      </c>
      <c r="F9" s="1"/>
      <c r="G9" s="1">
        <v>2387.8</v>
      </c>
      <c r="H9" s="1">
        <v>1844.39</v>
      </c>
      <c r="I9" s="1"/>
    </row>
    <row r="10" spans="2:9" ht="15">
      <c r="B10" s="1" t="s">
        <v>13</v>
      </c>
      <c r="C10" s="1"/>
      <c r="D10" s="1">
        <f>SUM(D8:D9)</f>
        <v>3256.16</v>
      </c>
      <c r="E10" s="1"/>
      <c r="F10" s="1"/>
      <c r="G10" s="1">
        <f>SUM(G8:G9)</f>
        <v>3352.67</v>
      </c>
      <c r="H10" s="1"/>
      <c r="I10" s="1"/>
    </row>
    <row r="11" ht="15">
      <c r="B11" t="s">
        <v>14</v>
      </c>
    </row>
    <row r="14" spans="3:16" ht="15">
      <c r="C14" s="1"/>
      <c r="D14" s="1" t="s">
        <v>15</v>
      </c>
      <c r="E14" s="1"/>
      <c r="F14" s="1"/>
      <c r="G14" s="1"/>
      <c r="H14" s="1"/>
      <c r="I14" s="1" t="s">
        <v>16</v>
      </c>
      <c r="J14" s="1" t="s">
        <v>17</v>
      </c>
      <c r="K14" s="1"/>
      <c r="L14" s="1"/>
      <c r="M14" s="1"/>
      <c r="N14" s="1"/>
      <c r="O14" s="1"/>
      <c r="P14" s="1"/>
    </row>
    <row r="15" spans="3:16" ht="15">
      <c r="C15" s="1"/>
      <c r="D15" s="1"/>
      <c r="E15" s="1"/>
      <c r="F15" s="1"/>
      <c r="G15" s="1"/>
      <c r="H15" s="1"/>
      <c r="I15" s="1"/>
      <c r="J15" s="1" t="s">
        <v>18</v>
      </c>
      <c r="K15" s="1" t="s">
        <v>19</v>
      </c>
      <c r="L15" s="1" t="s">
        <v>20</v>
      </c>
      <c r="M15" s="1" t="s">
        <v>21</v>
      </c>
      <c r="N15" s="1" t="s">
        <v>22</v>
      </c>
      <c r="O15" s="1"/>
      <c r="P15" s="1"/>
    </row>
    <row r="16" spans="3:16" ht="1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3:16" ht="1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3:16" ht="1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3:16" ht="15">
      <c r="C19" s="1"/>
      <c r="D19" s="1"/>
      <c r="E19" s="1"/>
      <c r="F19" s="1"/>
      <c r="G19" s="1"/>
      <c r="H19" s="1"/>
      <c r="I19" s="1"/>
      <c r="J19" s="1"/>
      <c r="K19" s="1"/>
      <c r="L19" s="1"/>
      <c r="M19" s="1" t="s">
        <v>24</v>
      </c>
      <c r="N19" s="1">
        <f>SUM(N17:N18)</f>
        <v>0</v>
      </c>
      <c r="O19" s="1"/>
      <c r="P19" s="1"/>
    </row>
    <row r="20" spans="3:16" ht="15">
      <c r="C20" s="1"/>
      <c r="D20" s="1"/>
      <c r="E20" s="1"/>
      <c r="F20" s="1"/>
      <c r="G20" s="1"/>
      <c r="H20" s="1" t="s">
        <v>25</v>
      </c>
      <c r="I20" s="1">
        <f>SUM(I16:I19)</f>
        <v>0</v>
      </c>
      <c r="J20" s="1"/>
      <c r="K20" s="1"/>
      <c r="L20" s="1"/>
      <c r="M20" s="1"/>
      <c r="N20" s="1"/>
      <c r="O20" s="1"/>
      <c r="P20" s="1"/>
    </row>
    <row r="21" spans="3:16" ht="1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3:16" ht="1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3:16" ht="15">
      <c r="C23" s="1"/>
      <c r="D23" s="1" t="s">
        <v>26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3:16" ht="15">
      <c r="C24" s="1"/>
      <c r="D24" s="1"/>
      <c r="E24" s="1"/>
      <c r="F24" s="1">
        <v>345.3</v>
      </c>
      <c r="G24" s="1" t="s">
        <v>68</v>
      </c>
      <c r="H24" s="1"/>
      <c r="I24" s="1">
        <v>2310.05</v>
      </c>
      <c r="J24" s="1"/>
      <c r="K24" s="1"/>
      <c r="L24" s="1"/>
      <c r="M24" s="1"/>
      <c r="N24" s="1"/>
      <c r="O24" s="1"/>
      <c r="P24" s="1"/>
    </row>
    <row r="25" spans="3:16" ht="1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3:16" ht="1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3:16" ht="15">
      <c r="C27" s="1"/>
      <c r="D27" s="1" t="s">
        <v>27</v>
      </c>
      <c r="E27" s="1"/>
      <c r="F27" s="1"/>
      <c r="G27" s="1" t="s">
        <v>28</v>
      </c>
      <c r="H27" s="1"/>
      <c r="I27" s="1"/>
      <c r="J27" s="1"/>
      <c r="K27" s="1"/>
      <c r="L27" s="1"/>
      <c r="M27" s="1"/>
      <c r="N27" s="1"/>
      <c r="O27" s="1"/>
      <c r="P27" s="1"/>
    </row>
    <row r="28" spans="3:16" ht="1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3:16" ht="1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3:16" ht="1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3:16" ht="1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3:16" ht="1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3:16" ht="1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3:16" ht="1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3:16" ht="15">
      <c r="C35" s="1"/>
      <c r="D35" s="1"/>
      <c r="E35" s="1"/>
      <c r="F35" s="1"/>
      <c r="G35" s="1" t="s">
        <v>24</v>
      </c>
      <c r="H35" s="1"/>
      <c r="I35" s="1">
        <f>SUM(I20:I34)</f>
        <v>2310.05</v>
      </c>
      <c r="J35" s="1"/>
      <c r="K35" s="1"/>
      <c r="L35" s="1"/>
      <c r="M35" s="1"/>
      <c r="N35" s="1"/>
      <c r="O35" s="1"/>
      <c r="P35" s="1"/>
    </row>
    <row r="36" spans="3:16" ht="1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40" spans="5:6" ht="15">
      <c r="E40" t="s">
        <v>29</v>
      </c>
      <c r="F40" t="s">
        <v>30</v>
      </c>
    </row>
    <row r="41" spans="5:10" ht="15">
      <c r="E41" t="s">
        <v>31</v>
      </c>
      <c r="I41">
        <v>13.5</v>
      </c>
      <c r="J41" t="s">
        <v>32</v>
      </c>
    </row>
    <row r="42" ht="15">
      <c r="J42" t="s">
        <v>33</v>
      </c>
    </row>
    <row r="43" spans="9:10" ht="15">
      <c r="I43">
        <v>13.5</v>
      </c>
      <c r="J43" t="s">
        <v>34</v>
      </c>
    </row>
    <row r="46" spans="10:11" ht="15">
      <c r="J46">
        <v>1620</v>
      </c>
      <c r="K46">
        <v>9.201</v>
      </c>
    </row>
    <row r="51" spans="3:5" ht="15">
      <c r="C51" t="s">
        <v>35</v>
      </c>
      <c r="E51" t="s">
        <v>36</v>
      </c>
    </row>
    <row r="52" spans="3:6" ht="15">
      <c r="C52" t="s">
        <v>37</v>
      </c>
      <c r="D52" t="s">
        <v>66</v>
      </c>
      <c r="F52" t="s">
        <v>86</v>
      </c>
    </row>
    <row r="53" ht="15">
      <c r="C53">
        <v>345.3</v>
      </c>
    </row>
    <row r="54" spans="3:16" ht="15">
      <c r="C54" s="1" t="s">
        <v>38</v>
      </c>
      <c r="D54" s="1" t="s">
        <v>39</v>
      </c>
      <c r="E54" s="1"/>
      <c r="F54" s="1"/>
      <c r="G54" s="1" t="s">
        <v>40</v>
      </c>
      <c r="H54" s="1" t="s">
        <v>41</v>
      </c>
      <c r="K54" s="1" t="s">
        <v>17</v>
      </c>
      <c r="L54" s="1"/>
      <c r="M54" s="1"/>
      <c r="N54" s="1"/>
      <c r="O54" s="1"/>
      <c r="P54" s="1"/>
    </row>
    <row r="55" spans="3:16" ht="15">
      <c r="C55" s="1">
        <v>1</v>
      </c>
      <c r="D55" s="1" t="s">
        <v>42</v>
      </c>
      <c r="E55" s="1"/>
      <c r="F55" s="1"/>
      <c r="G55" s="1" t="s">
        <v>43</v>
      </c>
      <c r="H55" s="1">
        <v>3256.16</v>
      </c>
      <c r="K55" s="1" t="s">
        <v>18</v>
      </c>
      <c r="L55" s="1" t="s">
        <v>19</v>
      </c>
      <c r="M55" s="1" t="s">
        <v>20</v>
      </c>
      <c r="N55" s="1" t="s">
        <v>21</v>
      </c>
      <c r="O55" s="1" t="s">
        <v>22</v>
      </c>
      <c r="P55" s="1"/>
    </row>
    <row r="56" spans="3:16" ht="15">
      <c r="C56" s="1"/>
      <c r="D56" s="1"/>
      <c r="E56" s="1"/>
      <c r="F56" s="1"/>
      <c r="G56" s="1"/>
      <c r="H56" s="1"/>
      <c r="K56" s="1"/>
      <c r="L56" s="1"/>
      <c r="M56" s="1"/>
      <c r="N56" s="1"/>
      <c r="O56" s="1"/>
      <c r="P56" s="1"/>
    </row>
    <row r="57" spans="3:16" ht="15">
      <c r="C57" s="1">
        <v>2</v>
      </c>
      <c r="D57" s="1" t="s">
        <v>44</v>
      </c>
      <c r="E57" s="1"/>
      <c r="F57" s="1"/>
      <c r="G57" s="1" t="s">
        <v>43</v>
      </c>
      <c r="H57" s="1">
        <v>3352.67</v>
      </c>
      <c r="K57" s="1"/>
      <c r="L57" s="1"/>
      <c r="M57" s="1"/>
      <c r="N57" s="1"/>
      <c r="O57" s="1"/>
      <c r="P57" s="1"/>
    </row>
    <row r="58" spans="3:16" ht="15">
      <c r="C58" s="1">
        <v>3</v>
      </c>
      <c r="D58" s="1"/>
      <c r="E58" s="1"/>
      <c r="F58" s="1"/>
      <c r="G58" s="1" t="s">
        <v>43</v>
      </c>
      <c r="H58" s="1"/>
      <c r="K58" s="1"/>
      <c r="L58" s="1"/>
      <c r="M58" s="1"/>
      <c r="N58" s="1"/>
      <c r="O58" s="1"/>
      <c r="P58" s="1"/>
    </row>
    <row r="59" spans="3:16" ht="15">
      <c r="C59" s="1">
        <v>4</v>
      </c>
      <c r="D59" s="1" t="s">
        <v>45</v>
      </c>
      <c r="E59" s="1"/>
      <c r="F59" s="1"/>
      <c r="G59" s="1" t="s">
        <v>43</v>
      </c>
      <c r="H59" s="1">
        <v>2310.05</v>
      </c>
      <c r="K59" s="1"/>
      <c r="L59" s="1"/>
      <c r="M59" s="1"/>
      <c r="N59" s="1"/>
      <c r="O59" s="1"/>
      <c r="P59" s="1"/>
    </row>
    <row r="60" spans="3:16" ht="15">
      <c r="C60" s="1"/>
      <c r="D60" s="1"/>
      <c r="E60" s="1"/>
      <c r="F60" s="1"/>
      <c r="G60" s="1"/>
      <c r="H60" s="1"/>
      <c r="K60" s="1"/>
      <c r="L60" s="1"/>
      <c r="M60" s="1"/>
      <c r="N60" s="1"/>
      <c r="O60" s="1"/>
      <c r="P60" s="1"/>
    </row>
    <row r="61" spans="3:16" ht="15">
      <c r="C61" s="1">
        <v>6.69</v>
      </c>
      <c r="D61" s="1" t="s">
        <v>69</v>
      </c>
      <c r="E61" s="1"/>
      <c r="F61" s="1"/>
      <c r="G61" s="1" t="s">
        <v>43</v>
      </c>
      <c r="H61" s="1">
        <v>2310.05</v>
      </c>
      <c r="K61" s="1"/>
      <c r="L61" s="1"/>
      <c r="M61" s="1"/>
      <c r="N61" s="1"/>
      <c r="O61" s="1" t="s">
        <v>70</v>
      </c>
      <c r="P61" s="1"/>
    </row>
    <row r="62" spans="3:16" ht="15">
      <c r="C62" s="1"/>
      <c r="D62" s="1"/>
      <c r="E62" s="1"/>
      <c r="F62" s="1"/>
      <c r="G62" s="1"/>
      <c r="H62" s="1"/>
      <c r="K62" s="1"/>
      <c r="L62" s="1"/>
      <c r="M62" s="1"/>
      <c r="N62" s="1"/>
      <c r="O62" s="1"/>
      <c r="P62" s="1"/>
    </row>
    <row r="63" spans="3:16" ht="15">
      <c r="C63" s="1"/>
      <c r="D63" s="1" t="s">
        <v>46</v>
      </c>
      <c r="E63" s="1"/>
      <c r="F63" s="1"/>
      <c r="G63" s="1" t="s">
        <v>43</v>
      </c>
      <c r="H63" s="1"/>
      <c r="K63" s="1"/>
      <c r="L63" s="1"/>
      <c r="M63" s="1"/>
      <c r="N63" s="1"/>
      <c r="O63" s="1"/>
      <c r="P63" s="1"/>
    </row>
    <row r="64" spans="3:16" ht="15">
      <c r="C64" s="1"/>
      <c r="D64" s="1"/>
      <c r="E64" s="1"/>
      <c r="F64" s="1"/>
      <c r="G64" s="1"/>
      <c r="H64" s="1"/>
      <c r="K64" s="1"/>
      <c r="L64" s="1"/>
      <c r="M64" s="1"/>
      <c r="N64" s="1" t="s">
        <v>24</v>
      </c>
      <c r="O64" s="1"/>
      <c r="P64" s="1"/>
    </row>
    <row r="65" spans="3:16" ht="15">
      <c r="C65" s="1"/>
      <c r="D65" s="1"/>
      <c r="E65" s="1"/>
      <c r="F65" s="1"/>
      <c r="G65" s="1"/>
      <c r="H65" s="1"/>
      <c r="K65" s="1"/>
      <c r="L65" s="1"/>
      <c r="M65" s="1"/>
      <c r="N65" s="1"/>
      <c r="O65" s="1"/>
      <c r="P65" s="1"/>
    </row>
    <row r="66" spans="3:16" ht="15">
      <c r="C66" s="1">
        <v>5</v>
      </c>
      <c r="D66" s="1" t="s">
        <v>47</v>
      </c>
      <c r="E66" s="1"/>
      <c r="F66" s="1"/>
      <c r="G66" s="1" t="s">
        <v>43</v>
      </c>
      <c r="H66" s="1"/>
      <c r="K66" s="1"/>
      <c r="L66" s="1"/>
      <c r="M66" s="1"/>
      <c r="N66" s="1"/>
      <c r="O66" s="1"/>
      <c r="P66" s="1"/>
    </row>
    <row r="67" spans="3:16" ht="15">
      <c r="C67" s="1"/>
      <c r="D67" s="1" t="s">
        <v>48</v>
      </c>
      <c r="E67" s="1"/>
      <c r="F67" s="1"/>
      <c r="G67" s="1" t="s">
        <v>43</v>
      </c>
      <c r="H67" s="1"/>
      <c r="K67" s="1"/>
      <c r="L67" s="1"/>
      <c r="M67" s="1"/>
      <c r="N67" s="1"/>
      <c r="O67" s="1"/>
      <c r="P67" s="1"/>
    </row>
    <row r="68" spans="3:16" ht="15">
      <c r="C68" s="1"/>
      <c r="D68" s="1" t="s">
        <v>49</v>
      </c>
      <c r="E68" s="1"/>
      <c r="F68" s="1"/>
      <c r="G68" s="1"/>
      <c r="H68" s="1">
        <v>2059.04</v>
      </c>
      <c r="K68" s="1"/>
      <c r="L68" s="1"/>
      <c r="M68" s="1"/>
      <c r="N68" s="1"/>
      <c r="O68" s="1"/>
      <c r="P68" s="1"/>
    </row>
    <row r="69" spans="3:16" ht="15">
      <c r="C69" s="1">
        <v>6</v>
      </c>
      <c r="D69" s="1" t="s">
        <v>50</v>
      </c>
      <c r="E69" s="1"/>
      <c r="F69" s="1"/>
      <c r="G69" s="1" t="s">
        <v>43</v>
      </c>
      <c r="H69" s="1"/>
      <c r="K69" s="1"/>
      <c r="L69" s="1"/>
      <c r="M69" s="1"/>
      <c r="N69" s="1"/>
      <c r="O69" s="1"/>
      <c r="P69" s="1"/>
    </row>
    <row r="70" spans="3:16" ht="15">
      <c r="C70" s="1">
        <v>7</v>
      </c>
      <c r="D70" s="1" t="s">
        <v>51</v>
      </c>
      <c r="E70" s="1"/>
      <c r="F70" s="1"/>
      <c r="G70" s="1" t="s">
        <v>43</v>
      </c>
      <c r="H70" s="1">
        <v>2290.72</v>
      </c>
      <c r="K70" s="1"/>
      <c r="L70" s="1"/>
      <c r="M70" s="1"/>
      <c r="N70" s="1"/>
      <c r="O70" s="1"/>
      <c r="P70" s="1"/>
    </row>
    <row r="71" spans="3:16" ht="15">
      <c r="C71" s="1">
        <v>8</v>
      </c>
      <c r="D71" s="1" t="s">
        <v>44</v>
      </c>
      <c r="E71" s="1"/>
      <c r="F71" s="1"/>
      <c r="G71" s="1" t="s">
        <v>43</v>
      </c>
      <c r="H71" s="1"/>
      <c r="K71" s="1"/>
      <c r="L71" s="1"/>
      <c r="M71" s="1"/>
      <c r="N71" s="1"/>
      <c r="O71" s="1"/>
      <c r="P71" s="1"/>
    </row>
    <row r="72" spans="3:16" ht="15">
      <c r="C72" s="1">
        <v>9</v>
      </c>
      <c r="D72" s="1" t="s">
        <v>52</v>
      </c>
      <c r="E72" s="1"/>
      <c r="F72" s="1"/>
      <c r="G72" s="1" t="s">
        <v>43</v>
      </c>
      <c r="H72" s="1"/>
      <c r="K72" s="1"/>
      <c r="L72" s="1"/>
      <c r="M72" s="1"/>
      <c r="N72" s="1"/>
      <c r="O72" s="1"/>
      <c r="P72" s="1"/>
    </row>
    <row r="73" spans="3:16" ht="15">
      <c r="C73" s="1">
        <v>10</v>
      </c>
      <c r="D73" s="1" t="s">
        <v>53</v>
      </c>
      <c r="E73" s="1"/>
      <c r="F73" s="1"/>
      <c r="G73" s="1" t="s">
        <v>43</v>
      </c>
      <c r="H73" s="1">
        <v>501.35</v>
      </c>
      <c r="I73">
        <f>-H70+H57-H59+H68</f>
        <v>810.94</v>
      </c>
      <c r="K73" s="1"/>
      <c r="L73" s="1"/>
      <c r="M73" s="1"/>
      <c r="N73" s="1"/>
      <c r="O73" s="1"/>
      <c r="P73" s="1"/>
    </row>
    <row r="74" spans="5:10" ht="15">
      <c r="E74" t="s">
        <v>54</v>
      </c>
      <c r="J74">
        <f>H70+H59-H57</f>
        <v>1248.1000000000004</v>
      </c>
    </row>
    <row r="75" ht="15">
      <c r="E75" t="s">
        <v>55</v>
      </c>
    </row>
    <row r="76" spans="3:8" ht="15">
      <c r="C76" s="1"/>
      <c r="D76" s="1"/>
      <c r="E76" s="1">
        <v>331.65</v>
      </c>
      <c r="F76" s="1"/>
      <c r="G76" s="1">
        <v>129.75</v>
      </c>
      <c r="H76" s="1">
        <v>201.9</v>
      </c>
    </row>
    <row r="77" spans="3:8" ht="15">
      <c r="C77" s="1" t="s">
        <v>75</v>
      </c>
      <c r="D77" s="1">
        <v>201.9</v>
      </c>
      <c r="E77" s="1">
        <v>331.65</v>
      </c>
      <c r="F77" s="1"/>
      <c r="G77" s="1">
        <v>378.37</v>
      </c>
      <c r="H77" s="1">
        <v>155.18</v>
      </c>
    </row>
    <row r="78" spans="3:8" ht="15">
      <c r="C78" s="1" t="s">
        <v>77</v>
      </c>
      <c r="D78" s="1">
        <v>155.18</v>
      </c>
      <c r="E78" s="1">
        <v>331.65</v>
      </c>
      <c r="F78" s="1"/>
      <c r="G78" s="1">
        <v>236.54</v>
      </c>
      <c r="H78" s="1">
        <v>250.29</v>
      </c>
    </row>
    <row r="79" spans="3:8" ht="15">
      <c r="C79" s="1" t="s">
        <v>78</v>
      </c>
      <c r="D79" s="1">
        <v>250.29</v>
      </c>
      <c r="E79" s="1">
        <v>331.65</v>
      </c>
      <c r="F79" s="1"/>
      <c r="G79" s="1">
        <v>380.3</v>
      </c>
      <c r="H79" s="1">
        <v>201.64</v>
      </c>
    </row>
    <row r="80" spans="3:8" ht="15">
      <c r="C80" s="1" t="s">
        <v>80</v>
      </c>
      <c r="D80" s="1">
        <v>201.64</v>
      </c>
      <c r="E80" s="1">
        <v>331.65</v>
      </c>
      <c r="F80" s="1"/>
      <c r="G80" s="1">
        <v>381.17</v>
      </c>
      <c r="H80" s="1">
        <v>152.12</v>
      </c>
    </row>
    <row r="81" spans="3:8" ht="15">
      <c r="C81" s="1" t="s">
        <v>84</v>
      </c>
      <c r="D81" s="1">
        <v>152.12</v>
      </c>
      <c r="E81" s="1">
        <v>331.65</v>
      </c>
      <c r="F81" s="1"/>
      <c r="G81" s="1">
        <v>243.32</v>
      </c>
      <c r="H81" s="1">
        <v>240.45</v>
      </c>
    </row>
    <row r="82" spans="3:8" ht="15">
      <c r="C82" s="1" t="s">
        <v>85</v>
      </c>
      <c r="D82" s="1">
        <v>240.45</v>
      </c>
      <c r="E82" s="1">
        <v>331.65</v>
      </c>
      <c r="F82" s="1"/>
      <c r="G82" s="1">
        <v>309.59</v>
      </c>
      <c r="H82" s="1">
        <v>262.51</v>
      </c>
    </row>
    <row r="83" ht="15">
      <c r="G83">
        <f>SUM(G76:G82)</f>
        <v>2059.04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Y88"/>
  <sheetViews>
    <sheetView tabSelected="1" view="pageBreakPreview" zoomScale="80" zoomScaleSheetLayoutView="80" zoomScalePageLayoutView="0" workbookViewId="0" topLeftCell="A36">
      <selection activeCell="G50" sqref="G50"/>
    </sheetView>
  </sheetViews>
  <sheetFormatPr defaultColWidth="9.140625" defaultRowHeight="15" outlineLevelCol="1"/>
  <cols>
    <col min="1" max="1" width="9.00390625" style="155" customWidth="1"/>
    <col min="2" max="2" width="12.140625" style="62" customWidth="1"/>
    <col min="3" max="3" width="11.140625" style="62" customWidth="1"/>
    <col min="4" max="4" width="12.8515625" style="62" customWidth="1"/>
    <col min="5" max="5" width="10.28125" style="62" customWidth="1"/>
    <col min="6" max="6" width="6.28125" style="62" customWidth="1"/>
    <col min="7" max="8" width="13.28125" style="62" customWidth="1"/>
    <col min="9" max="9" width="12.57421875" style="62" customWidth="1"/>
    <col min="10" max="10" width="14.00390625" style="62" customWidth="1"/>
    <col min="11" max="11" width="18.421875" style="62" customWidth="1"/>
    <col min="12" max="12" width="13.421875" style="62" hidden="1" customWidth="1" outlineLevel="1"/>
    <col min="13" max="15" width="9.7109375" style="62" hidden="1" customWidth="1" outlineLevel="1"/>
    <col min="16" max="16" width="10.00390625" style="62" hidden="1" customWidth="1" outlineLevel="1"/>
    <col min="17" max="17" width="10.57421875" style="62" hidden="1" customWidth="1" outlineLevel="1"/>
    <col min="18" max="18" width="10.00390625" style="62" hidden="1" customWidth="1" outlineLevel="1"/>
    <col min="19" max="19" width="12.140625" style="62" hidden="1" customWidth="1" outlineLevel="1"/>
    <col min="20" max="20" width="9.140625" style="62" customWidth="1" collapsed="1"/>
    <col min="21" max="21" width="11.00390625" style="62" bestFit="1" customWidth="1"/>
    <col min="22" max="22" width="11.28125" style="62" bestFit="1" customWidth="1"/>
    <col min="23" max="23" width="10.00390625" style="62" bestFit="1" customWidth="1"/>
    <col min="24" max="24" width="11.00390625" style="62" bestFit="1" customWidth="1"/>
    <col min="25" max="25" width="9.140625" style="62" customWidth="1"/>
    <col min="28" max="28" width="12.8515625" style="0" customWidth="1"/>
    <col min="29" max="29" width="10.7109375" style="0" customWidth="1"/>
    <col min="32" max="16384" width="9.140625" style="62" customWidth="1"/>
  </cols>
  <sheetData>
    <row r="1" spans="1:11" ht="12.75" customHeight="1" hidden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8.75" hidden="1">
      <c r="A2" s="61"/>
      <c r="B2" s="63" t="s">
        <v>56</v>
      </c>
      <c r="C2" s="63"/>
      <c r="D2" s="63" t="s">
        <v>187</v>
      </c>
      <c r="E2" s="63"/>
      <c r="F2" s="63" t="s">
        <v>0</v>
      </c>
      <c r="G2" s="63"/>
      <c r="H2" s="63"/>
      <c r="I2" s="61"/>
      <c r="J2" s="61"/>
      <c r="K2" s="61"/>
    </row>
    <row r="3" spans="1:11" ht="18.75" hidden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.5" customHeight="1" hidden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18.75" hidden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8.75" hidden="1">
      <c r="A6" s="61"/>
      <c r="B6" s="64"/>
      <c r="C6" s="65" t="s">
        <v>1</v>
      </c>
      <c r="D6" s="65" t="s">
        <v>2</v>
      </c>
      <c r="E6" s="65"/>
      <c r="F6" s="65" t="s">
        <v>3</v>
      </c>
      <c r="G6" s="65" t="s">
        <v>4</v>
      </c>
      <c r="H6" s="65" t="s">
        <v>5</v>
      </c>
      <c r="I6" s="65" t="s">
        <v>6</v>
      </c>
      <c r="J6" s="65"/>
      <c r="K6" s="66"/>
    </row>
    <row r="7" spans="1:11" ht="18.75" hidden="1">
      <c r="A7" s="61"/>
      <c r="B7" s="64"/>
      <c r="C7" s="65" t="s">
        <v>7</v>
      </c>
      <c r="D7" s="65"/>
      <c r="E7" s="65"/>
      <c r="F7" s="65"/>
      <c r="G7" s="65" t="s">
        <v>8</v>
      </c>
      <c r="H7" s="65" t="s">
        <v>9</v>
      </c>
      <c r="I7" s="65" t="s">
        <v>10</v>
      </c>
      <c r="J7" s="65"/>
      <c r="K7" s="66"/>
    </row>
    <row r="8" spans="1:11" ht="18.75" hidden="1">
      <c r="A8" s="61"/>
      <c r="B8" s="64" t="s">
        <v>96</v>
      </c>
      <c r="C8" s="67">
        <v>48.28</v>
      </c>
      <c r="D8" s="67">
        <v>0</v>
      </c>
      <c r="E8" s="67"/>
      <c r="F8" s="68"/>
      <c r="G8" s="64"/>
      <c r="H8" s="67">
        <v>0</v>
      </c>
      <c r="I8" s="68">
        <v>48.28</v>
      </c>
      <c r="J8" s="64"/>
      <c r="K8" s="69"/>
    </row>
    <row r="9" spans="1:11" ht="18.75" hidden="1">
      <c r="A9" s="61"/>
      <c r="B9" s="64" t="s">
        <v>12</v>
      </c>
      <c r="C9" s="67">
        <v>4790.06</v>
      </c>
      <c r="D9" s="67">
        <v>3707.55</v>
      </c>
      <c r="E9" s="67"/>
      <c r="F9" s="68">
        <v>2795.32</v>
      </c>
      <c r="G9" s="64"/>
      <c r="H9" s="67">
        <v>2795.32</v>
      </c>
      <c r="I9" s="68">
        <v>5702.29</v>
      </c>
      <c r="J9" s="64"/>
      <c r="K9" s="69"/>
    </row>
    <row r="10" spans="1:11" ht="18.75" hidden="1">
      <c r="A10" s="61"/>
      <c r="B10" s="64" t="s">
        <v>13</v>
      </c>
      <c r="C10" s="64"/>
      <c r="D10" s="67">
        <f>SUM(D8:D9)</f>
        <v>3707.55</v>
      </c>
      <c r="E10" s="67"/>
      <c r="F10" s="64"/>
      <c r="G10" s="64"/>
      <c r="H10" s="67">
        <f>SUM(H8:H9)</f>
        <v>2795.32</v>
      </c>
      <c r="I10" s="64"/>
      <c r="J10" s="64"/>
      <c r="K10" s="69"/>
    </row>
    <row r="11" spans="1:11" ht="18.75" hidden="1">
      <c r="A11" s="61"/>
      <c r="B11" s="61" t="s">
        <v>14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ht="7.5" customHeight="1" hidden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8.25" customHeight="1" hidden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</row>
    <row r="14" spans="1:18" ht="18.75" hidden="1">
      <c r="A14" s="61"/>
      <c r="B14" s="70" t="s">
        <v>162</v>
      </c>
      <c r="C14" s="583" t="s">
        <v>180</v>
      </c>
      <c r="D14" s="584"/>
      <c r="E14" s="534"/>
      <c r="F14" s="65"/>
      <c r="G14" s="65"/>
      <c r="H14" s="65"/>
      <c r="I14" s="65" t="s">
        <v>16</v>
      </c>
      <c r="J14" s="69"/>
      <c r="K14" s="69"/>
      <c r="L14" s="72"/>
      <c r="M14" s="72"/>
      <c r="N14" s="72"/>
      <c r="O14" s="72"/>
      <c r="P14" s="72"/>
      <c r="Q14" s="72"/>
      <c r="R14" s="72"/>
    </row>
    <row r="15" spans="1:18" ht="14.25" customHeight="1" hidden="1">
      <c r="A15" s="61"/>
      <c r="B15" s="73"/>
      <c r="C15" s="585"/>
      <c r="D15" s="586"/>
      <c r="E15" s="535"/>
      <c r="F15" s="65"/>
      <c r="G15" s="65"/>
      <c r="H15" s="65" t="s">
        <v>181</v>
      </c>
      <c r="I15" s="65"/>
      <c r="J15" s="69"/>
      <c r="K15" s="69"/>
      <c r="L15" s="72"/>
      <c r="M15" s="72"/>
      <c r="N15" s="72"/>
      <c r="O15" s="72"/>
      <c r="P15" s="72"/>
      <c r="Q15" s="72"/>
      <c r="R15" s="72"/>
    </row>
    <row r="16" spans="1:18" ht="3.75" customHeight="1" hidden="1">
      <c r="A16" s="61"/>
      <c r="B16" s="75"/>
      <c r="C16" s="64"/>
      <c r="D16" s="64"/>
      <c r="E16" s="64"/>
      <c r="F16" s="64"/>
      <c r="G16" s="64"/>
      <c r="H16" s="64"/>
      <c r="I16" s="64"/>
      <c r="J16" s="69"/>
      <c r="K16" s="69"/>
      <c r="L16" s="72"/>
      <c r="M16" s="72"/>
      <c r="N16" s="72"/>
      <c r="O16" s="72"/>
      <c r="P16" s="72"/>
      <c r="Q16" s="72"/>
      <c r="R16" s="72"/>
    </row>
    <row r="17" spans="1:18" ht="13.5" customHeight="1" hidden="1">
      <c r="A17" s="61"/>
      <c r="B17" s="64"/>
      <c r="C17" s="64"/>
      <c r="D17" s="64"/>
      <c r="E17" s="64"/>
      <c r="F17" s="64"/>
      <c r="G17" s="64"/>
      <c r="H17" s="64"/>
      <c r="I17" s="64"/>
      <c r="J17" s="69"/>
      <c r="K17" s="69"/>
      <c r="L17" s="72"/>
      <c r="M17" s="72"/>
      <c r="N17" s="72"/>
      <c r="O17" s="72"/>
      <c r="P17" s="72"/>
      <c r="Q17" s="72"/>
      <c r="R17" s="72"/>
    </row>
    <row r="18" spans="1:18" ht="0.75" customHeight="1" hidden="1">
      <c r="A18" s="61"/>
      <c r="B18" s="64"/>
      <c r="C18" s="64"/>
      <c r="D18" s="64"/>
      <c r="E18" s="64"/>
      <c r="F18" s="64"/>
      <c r="G18" s="64"/>
      <c r="H18" s="64"/>
      <c r="I18" s="64"/>
      <c r="J18" s="69"/>
      <c r="K18" s="69"/>
      <c r="L18" s="72"/>
      <c r="M18" s="72"/>
      <c r="N18" s="72"/>
      <c r="O18" s="72"/>
      <c r="P18" s="72"/>
      <c r="Q18" s="72"/>
      <c r="R18" s="72"/>
    </row>
    <row r="19" spans="1:18" ht="14.25" customHeight="1" hidden="1" thickBot="1">
      <c r="A19" s="61"/>
      <c r="B19" s="64"/>
      <c r="C19" s="64"/>
      <c r="D19" s="64"/>
      <c r="E19" s="64"/>
      <c r="F19" s="64"/>
      <c r="G19" s="64"/>
      <c r="H19" s="64"/>
      <c r="I19" s="64"/>
      <c r="J19" s="69"/>
      <c r="K19" s="69"/>
      <c r="L19" s="72"/>
      <c r="M19" s="72"/>
      <c r="N19" s="72"/>
      <c r="O19" s="72"/>
      <c r="P19" s="72"/>
      <c r="Q19" s="72"/>
      <c r="R19" s="72"/>
    </row>
    <row r="20" spans="1:18" ht="0.75" customHeight="1" hidden="1">
      <c r="A20" s="61"/>
      <c r="B20" s="64"/>
      <c r="C20" s="64"/>
      <c r="D20" s="64"/>
      <c r="E20" s="64"/>
      <c r="F20" s="64"/>
      <c r="G20" s="64"/>
      <c r="H20" s="64"/>
      <c r="I20" s="64"/>
      <c r="J20" s="69"/>
      <c r="K20" s="69"/>
      <c r="L20" s="72"/>
      <c r="M20" s="72"/>
      <c r="N20" s="72"/>
      <c r="O20" s="72"/>
      <c r="P20" s="72"/>
      <c r="Q20" s="72"/>
      <c r="R20" s="72"/>
    </row>
    <row r="21" spans="1:18" ht="19.5" hidden="1" thickBot="1">
      <c r="A21" s="61"/>
      <c r="B21" s="64"/>
      <c r="C21" s="64"/>
      <c r="D21" s="64"/>
      <c r="E21" s="64"/>
      <c r="F21" s="64"/>
      <c r="G21" s="76" t="s">
        <v>130</v>
      </c>
      <c r="H21" s="77" t="s">
        <v>131</v>
      </c>
      <c r="I21" s="64"/>
      <c r="J21" s="69"/>
      <c r="K21" s="69"/>
      <c r="L21" s="72"/>
      <c r="M21" s="72"/>
      <c r="N21" s="72"/>
      <c r="O21" s="72"/>
      <c r="P21" s="72"/>
      <c r="Q21" s="72"/>
      <c r="R21" s="72"/>
    </row>
    <row r="22" spans="1:18" ht="18.75" hidden="1">
      <c r="A22" s="61"/>
      <c r="B22" s="78" t="s">
        <v>121</v>
      </c>
      <c r="C22" s="78"/>
      <c r="D22" s="78"/>
      <c r="E22" s="78"/>
      <c r="F22" s="67"/>
      <c r="G22" s="64">
        <v>347.8</v>
      </c>
      <c r="H22" s="64">
        <v>7.55</v>
      </c>
      <c r="I22" s="68">
        <f>G22*H22</f>
        <v>2625.89</v>
      </c>
      <c r="J22" s="69"/>
      <c r="K22" s="69"/>
      <c r="L22" s="72"/>
      <c r="M22" s="72"/>
      <c r="N22" s="72"/>
      <c r="O22" s="72"/>
      <c r="P22" s="72"/>
      <c r="Q22" s="72"/>
      <c r="R22" s="72"/>
    </row>
    <row r="23" spans="1:18" ht="18.75" hidden="1">
      <c r="A23" s="61"/>
      <c r="B23" s="78" t="s">
        <v>122</v>
      </c>
      <c r="C23" s="78"/>
      <c r="D23" s="78"/>
      <c r="E23" s="78"/>
      <c r="F23" s="64"/>
      <c r="G23" s="64"/>
      <c r="H23" s="64"/>
      <c r="I23" s="64"/>
      <c r="J23" s="69"/>
      <c r="K23" s="69"/>
      <c r="L23" s="72"/>
      <c r="M23" s="72"/>
      <c r="N23" s="72"/>
      <c r="O23" s="72"/>
      <c r="P23" s="72"/>
      <c r="Q23" s="72"/>
      <c r="R23" s="72"/>
    </row>
    <row r="24" spans="1:18" ht="2.25" customHeight="1" hidden="1">
      <c r="A24" s="61"/>
      <c r="B24" s="78" t="s">
        <v>123</v>
      </c>
      <c r="C24" s="78" t="s">
        <v>124</v>
      </c>
      <c r="D24" s="78"/>
      <c r="E24" s="78"/>
      <c r="F24" s="64"/>
      <c r="G24" s="64"/>
      <c r="H24" s="64"/>
      <c r="I24" s="64"/>
      <c r="J24" s="69"/>
      <c r="K24" s="69"/>
      <c r="L24" s="72"/>
      <c r="M24" s="72"/>
      <c r="N24" s="72"/>
      <c r="O24" s="72"/>
      <c r="P24" s="72"/>
      <c r="Q24" s="72"/>
      <c r="R24" s="72"/>
    </row>
    <row r="25" spans="1:18" ht="14.25" customHeight="1" hidden="1">
      <c r="A25" s="61"/>
      <c r="B25" s="78" t="s">
        <v>125</v>
      </c>
      <c r="C25" s="78"/>
      <c r="D25" s="78"/>
      <c r="E25" s="78"/>
      <c r="F25" s="64"/>
      <c r="G25" s="64"/>
      <c r="H25" s="64"/>
      <c r="I25" s="64"/>
      <c r="J25" s="69"/>
      <c r="K25" s="69"/>
      <c r="L25" s="72"/>
      <c r="M25" s="72"/>
      <c r="N25" s="72"/>
      <c r="O25" s="72"/>
      <c r="P25" s="72"/>
      <c r="Q25" s="72"/>
      <c r="R25" s="72"/>
    </row>
    <row r="26" spans="1:18" ht="18.75" hidden="1">
      <c r="A26" s="61"/>
      <c r="B26" s="64"/>
      <c r="C26" s="64"/>
      <c r="D26" s="64"/>
      <c r="E26" s="64"/>
      <c r="F26" s="64"/>
      <c r="G26" s="64"/>
      <c r="H26" s="64"/>
      <c r="I26" s="64"/>
      <c r="J26" s="69"/>
      <c r="K26" s="69"/>
      <c r="L26" s="72"/>
      <c r="M26" s="72"/>
      <c r="N26" s="72"/>
      <c r="O26" s="72"/>
      <c r="P26" s="72"/>
      <c r="Q26" s="72"/>
      <c r="R26" s="72"/>
    </row>
    <row r="27" spans="1:18" ht="0.75" customHeight="1" hidden="1">
      <c r="A27" s="61"/>
      <c r="B27" s="64"/>
      <c r="C27" s="64"/>
      <c r="D27" s="64"/>
      <c r="E27" s="64"/>
      <c r="F27" s="64"/>
      <c r="G27" s="64"/>
      <c r="H27" s="64"/>
      <c r="I27" s="64"/>
      <c r="J27" s="69"/>
      <c r="K27" s="69"/>
      <c r="L27" s="72"/>
      <c r="M27" s="72"/>
      <c r="N27" s="72"/>
      <c r="O27" s="72"/>
      <c r="P27" s="72"/>
      <c r="Q27" s="72"/>
      <c r="R27" s="72"/>
    </row>
    <row r="28" spans="1:18" ht="3.75" customHeight="1" hidden="1">
      <c r="A28" s="61"/>
      <c r="B28" s="64"/>
      <c r="C28" s="64"/>
      <c r="D28" s="64"/>
      <c r="E28" s="64"/>
      <c r="F28" s="64"/>
      <c r="G28" s="64"/>
      <c r="H28" s="64"/>
      <c r="I28" s="64"/>
      <c r="J28" s="69"/>
      <c r="K28" s="69"/>
      <c r="L28" s="72"/>
      <c r="M28" s="72"/>
      <c r="N28" s="72"/>
      <c r="O28" s="72"/>
      <c r="P28" s="72"/>
      <c r="Q28" s="72"/>
      <c r="R28" s="72"/>
    </row>
    <row r="29" spans="1:18" ht="18.75" hidden="1">
      <c r="A29" s="61"/>
      <c r="B29" s="64"/>
      <c r="C29" s="64"/>
      <c r="D29" s="64"/>
      <c r="E29" s="64"/>
      <c r="F29" s="64"/>
      <c r="G29" s="64"/>
      <c r="H29" s="64"/>
      <c r="I29" s="64"/>
      <c r="J29" s="69"/>
      <c r="K29" s="69"/>
      <c r="L29" s="72"/>
      <c r="M29" s="72"/>
      <c r="N29" s="72"/>
      <c r="O29" s="72"/>
      <c r="P29" s="72"/>
      <c r="Q29" s="72"/>
      <c r="R29" s="72"/>
    </row>
    <row r="30" spans="1:18" ht="0.75" customHeight="1" hidden="1">
      <c r="A30" s="61"/>
      <c r="B30" s="64"/>
      <c r="C30" s="64"/>
      <c r="D30" s="64"/>
      <c r="E30" s="64"/>
      <c r="F30" s="64"/>
      <c r="G30" s="64"/>
      <c r="H30" s="64"/>
      <c r="I30" s="64"/>
      <c r="J30" s="69"/>
      <c r="K30" s="69"/>
      <c r="L30" s="72"/>
      <c r="M30" s="72"/>
      <c r="N30" s="72"/>
      <c r="O30" s="72"/>
      <c r="P30" s="72"/>
      <c r="Q30" s="72"/>
      <c r="R30" s="72"/>
    </row>
    <row r="31" spans="1:18" ht="18.75" hidden="1">
      <c r="A31" s="61"/>
      <c r="B31" s="64"/>
      <c r="C31" s="64"/>
      <c r="D31" s="64"/>
      <c r="E31" s="64"/>
      <c r="F31" s="64"/>
      <c r="G31" s="64"/>
      <c r="H31" s="64"/>
      <c r="I31" s="64"/>
      <c r="J31" s="69"/>
      <c r="K31" s="69"/>
      <c r="L31" s="72"/>
      <c r="M31" s="72"/>
      <c r="N31" s="72"/>
      <c r="O31" s="72"/>
      <c r="P31" s="72"/>
      <c r="Q31" s="72"/>
      <c r="R31" s="72"/>
    </row>
    <row r="32" spans="1:18" ht="18.75" hidden="1">
      <c r="A32" s="61"/>
      <c r="B32" s="64"/>
      <c r="C32" s="64"/>
      <c r="D32" s="64"/>
      <c r="E32" s="64"/>
      <c r="F32" s="64"/>
      <c r="G32" s="64"/>
      <c r="H32" s="64"/>
      <c r="I32" s="64"/>
      <c r="J32" s="69"/>
      <c r="K32" s="69"/>
      <c r="L32" s="72"/>
      <c r="M32" s="72"/>
      <c r="N32" s="72"/>
      <c r="O32" s="72"/>
      <c r="P32" s="72"/>
      <c r="Q32" s="72"/>
      <c r="R32" s="72"/>
    </row>
    <row r="33" spans="1:18" ht="18.75" hidden="1">
      <c r="A33" s="61"/>
      <c r="B33" s="64"/>
      <c r="C33" s="64"/>
      <c r="D33" s="64"/>
      <c r="E33" s="64"/>
      <c r="F33" s="64"/>
      <c r="G33" s="65"/>
      <c r="H33" s="65"/>
      <c r="I33" s="79"/>
      <c r="J33" s="69"/>
      <c r="K33" s="69"/>
      <c r="L33" s="72"/>
      <c r="M33" s="72"/>
      <c r="N33" s="72"/>
      <c r="O33" s="72"/>
      <c r="P33" s="72"/>
      <c r="Q33" s="72"/>
      <c r="R33" s="72"/>
    </row>
    <row r="34" spans="1:18" ht="18.75" hidden="1">
      <c r="A34" s="61"/>
      <c r="B34" s="64"/>
      <c r="C34" s="64"/>
      <c r="D34" s="64"/>
      <c r="E34" s="64"/>
      <c r="F34" s="64"/>
      <c r="G34" s="64"/>
      <c r="H34" s="64" t="s">
        <v>24</v>
      </c>
      <c r="I34" s="80">
        <f>SUM(I17:I33)</f>
        <v>2625.89</v>
      </c>
      <c r="J34" s="69"/>
      <c r="K34" s="69"/>
      <c r="L34" s="72"/>
      <c r="M34" s="72"/>
      <c r="N34" s="72"/>
      <c r="O34" s="72"/>
      <c r="P34" s="72"/>
      <c r="Q34" s="72"/>
      <c r="R34" s="72"/>
    </row>
    <row r="35" spans="1:11" ht="15">
      <c r="A35" s="587" t="s">
        <v>199</v>
      </c>
      <c r="B35" s="587"/>
      <c r="C35" s="587"/>
      <c r="D35" s="587"/>
      <c r="E35" s="587"/>
      <c r="F35" s="587"/>
      <c r="G35" s="587"/>
      <c r="H35" s="587"/>
      <c r="I35" s="587"/>
      <c r="J35" s="587"/>
      <c r="K35" s="587"/>
    </row>
    <row r="36" spans="1:11" ht="15">
      <c r="A36" s="587"/>
      <c r="B36" s="587"/>
      <c r="C36" s="587"/>
      <c r="D36" s="587"/>
      <c r="E36" s="587"/>
      <c r="F36" s="587"/>
      <c r="G36" s="587"/>
      <c r="H36" s="587"/>
      <c r="I36" s="587"/>
      <c r="J36" s="587"/>
      <c r="K36" s="587"/>
    </row>
    <row r="37" spans="1:11" ht="18.75" hidden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</row>
    <row r="38" spans="1:11" ht="18.75" hidden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</row>
    <row r="39" spans="1:11" ht="18.75">
      <c r="A39" s="81"/>
      <c r="B39" s="82"/>
      <c r="C39" s="82"/>
      <c r="D39" s="82"/>
      <c r="E39" s="82"/>
      <c r="F39" s="82"/>
      <c r="G39" s="82"/>
      <c r="H39" s="81"/>
      <c r="I39" s="81"/>
      <c r="J39" s="61"/>
      <c r="K39" s="61"/>
    </row>
    <row r="40" spans="1:25" ht="18.75">
      <c r="A40" s="81"/>
      <c r="B40" s="83" t="s">
        <v>200</v>
      </c>
      <c r="C40" s="82"/>
      <c r="D40" s="82"/>
      <c r="E40" s="82"/>
      <c r="F40" s="82"/>
      <c r="G40" s="81"/>
      <c r="H40" s="82"/>
      <c r="I40" s="81"/>
      <c r="J40" s="61"/>
      <c r="K40" s="61"/>
      <c r="T40" s="303"/>
      <c r="U40" s="304"/>
      <c r="V40" s="304"/>
      <c r="W40" s="304"/>
      <c r="X40" s="304"/>
      <c r="Y40" s="304"/>
    </row>
    <row r="41" spans="1:25" ht="18.75">
      <c r="A41" s="81"/>
      <c r="B41" s="82" t="s">
        <v>201</v>
      </c>
      <c r="C41" s="81" t="s">
        <v>202</v>
      </c>
      <c r="D41" s="81"/>
      <c r="E41" s="81"/>
      <c r="F41" s="82"/>
      <c r="G41" s="81"/>
      <c r="H41" s="82"/>
      <c r="I41" s="81"/>
      <c r="J41" s="61"/>
      <c r="K41" s="61"/>
      <c r="T41" s="305"/>
      <c r="U41" s="306"/>
      <c r="V41" s="306"/>
      <c r="W41" s="306"/>
      <c r="X41" s="306"/>
      <c r="Y41" s="306"/>
    </row>
    <row r="42" spans="1:25" ht="18.75" customHeight="1">
      <c r="A42" s="81"/>
      <c r="B42" s="82" t="s">
        <v>203</v>
      </c>
      <c r="C42" s="84">
        <v>350.5</v>
      </c>
      <c r="D42" s="81" t="s">
        <v>204</v>
      </c>
      <c r="E42" s="81"/>
      <c r="F42" s="82"/>
      <c r="G42" s="81"/>
      <c r="H42" s="82"/>
      <c r="I42" s="81"/>
      <c r="J42" s="61"/>
      <c r="K42" s="61"/>
      <c r="T42" s="305"/>
      <c r="U42" s="192"/>
      <c r="V42" s="192"/>
      <c r="W42" s="192"/>
      <c r="X42" s="192"/>
      <c r="Y42" s="192"/>
    </row>
    <row r="43" spans="1:25" ht="18" customHeight="1">
      <c r="A43" s="81"/>
      <c r="B43" s="82" t="s">
        <v>205</v>
      </c>
      <c r="C43" s="85" t="s">
        <v>250</v>
      </c>
      <c r="D43" s="81" t="s">
        <v>342</v>
      </c>
      <c r="E43" s="81"/>
      <c r="F43" s="81"/>
      <c r="G43" s="82"/>
      <c r="H43" s="82"/>
      <c r="I43" s="81"/>
      <c r="J43" s="61"/>
      <c r="K43" s="61"/>
      <c r="T43" s="305"/>
      <c r="U43" s="192"/>
      <c r="V43" s="192"/>
      <c r="W43" s="192"/>
      <c r="X43" s="192"/>
      <c r="Y43" s="72"/>
    </row>
    <row r="44" spans="1:25" ht="69.75" customHeight="1">
      <c r="A44" s="81"/>
      <c r="B44" s="82"/>
      <c r="C44" s="85"/>
      <c r="D44" s="81"/>
      <c r="E44" s="81"/>
      <c r="F44" s="81"/>
      <c r="G44" s="82"/>
      <c r="H44" s="82"/>
      <c r="I44" s="81"/>
      <c r="J44" s="61"/>
      <c r="K44" s="61"/>
      <c r="T44" s="305"/>
      <c r="U44" s="192"/>
      <c r="V44" s="307"/>
      <c r="W44" s="307"/>
      <c r="X44" s="192"/>
      <c r="Y44" s="308"/>
    </row>
    <row r="45" spans="1:25" s="92" customFormat="1" ht="63" customHeight="1">
      <c r="A45" s="530"/>
      <c r="B45" s="87"/>
      <c r="C45" s="88"/>
      <c r="D45" s="530"/>
      <c r="E45" s="530"/>
      <c r="F45" s="530"/>
      <c r="G45" s="89" t="s">
        <v>208</v>
      </c>
      <c r="H45" s="90" t="s">
        <v>2</v>
      </c>
      <c r="I45" s="90" t="s">
        <v>3</v>
      </c>
      <c r="J45" s="91" t="s">
        <v>209</v>
      </c>
      <c r="K45" s="91" t="s">
        <v>210</v>
      </c>
      <c r="T45" s="305"/>
      <c r="U45" s="192"/>
      <c r="V45" s="192"/>
      <c r="W45" s="192"/>
      <c r="X45" s="192"/>
      <c r="Y45" s="72"/>
    </row>
    <row r="46" spans="1:25" ht="12" customHeight="1">
      <c r="A46" s="81"/>
      <c r="B46" s="82"/>
      <c r="C46" s="85"/>
      <c r="D46" s="81"/>
      <c r="E46" s="81"/>
      <c r="F46" s="81"/>
      <c r="G46" s="93" t="s">
        <v>43</v>
      </c>
      <c r="H46" s="93" t="s">
        <v>43</v>
      </c>
      <c r="I46" s="93" t="s">
        <v>43</v>
      </c>
      <c r="J46" s="93" t="s">
        <v>43</v>
      </c>
      <c r="K46" s="93" t="s">
        <v>43</v>
      </c>
      <c r="M46" s="347" t="s">
        <v>280</v>
      </c>
      <c r="N46" s="347" t="s">
        <v>281</v>
      </c>
      <c r="O46" s="347" t="s">
        <v>291</v>
      </c>
      <c r="P46" s="348" t="s">
        <v>292</v>
      </c>
      <c r="Q46" s="349" t="s">
        <v>249</v>
      </c>
      <c r="R46" s="349" t="s">
        <v>293</v>
      </c>
      <c r="S46" s="369" t="s">
        <v>290</v>
      </c>
      <c r="T46" s="305"/>
      <c r="U46" s="192"/>
      <c r="V46" s="192"/>
      <c r="W46" s="192"/>
      <c r="X46" s="192"/>
      <c r="Y46" s="72"/>
    </row>
    <row r="47" spans="1:25" ht="33" customHeight="1">
      <c r="A47" s="81"/>
      <c r="B47" s="588" t="s">
        <v>214</v>
      </c>
      <c r="C47" s="588"/>
      <c r="D47" s="588"/>
      <c r="E47" s="588"/>
      <c r="F47" s="588"/>
      <c r="G47" s="97">
        <f>G49+G50</f>
        <v>14.36</v>
      </c>
      <c r="H47" s="98">
        <f>H49+H50</f>
        <v>5033.18</v>
      </c>
      <c r="I47" s="98">
        <f>I49+I50</f>
        <v>3809.65</v>
      </c>
      <c r="J47" s="98">
        <f>J49+J50</f>
        <v>2565.66</v>
      </c>
      <c r="K47" s="98">
        <f>K49+K50</f>
        <v>1243.9899999999998</v>
      </c>
      <c r="M47" s="361">
        <v>3533.58</v>
      </c>
      <c r="N47" s="361">
        <v>4757.12</v>
      </c>
      <c r="O47" s="257">
        <v>3809.65</v>
      </c>
      <c r="P47" s="257">
        <v>0</v>
      </c>
      <c r="Q47" s="257">
        <v>0</v>
      </c>
      <c r="R47" s="257">
        <v>0</v>
      </c>
      <c r="S47" s="257">
        <v>0</v>
      </c>
      <c r="T47" s="305"/>
      <c r="U47" s="192"/>
      <c r="V47" s="192"/>
      <c r="W47" s="192"/>
      <c r="X47" s="192"/>
      <c r="Y47" s="72"/>
    </row>
    <row r="48" spans="1:25" ht="18" customHeight="1">
      <c r="A48" s="81"/>
      <c r="B48" s="589" t="s">
        <v>215</v>
      </c>
      <c r="C48" s="590"/>
      <c r="D48" s="590"/>
      <c r="E48" s="590"/>
      <c r="F48" s="591"/>
      <c r="G48" s="97"/>
      <c r="H48" s="99"/>
      <c r="I48" s="99"/>
      <c r="J48" s="64"/>
      <c r="K48" s="64"/>
      <c r="T48" s="305"/>
      <c r="U48" s="192"/>
      <c r="V48" s="192"/>
      <c r="W48" s="192"/>
      <c r="X48" s="192"/>
      <c r="Y48" s="72"/>
    </row>
    <row r="49" spans="1:25" ht="18" customHeight="1">
      <c r="A49" s="81"/>
      <c r="B49" s="592" t="s">
        <v>12</v>
      </c>
      <c r="C49" s="592"/>
      <c r="D49" s="592"/>
      <c r="E49" s="592"/>
      <c r="F49" s="592"/>
      <c r="G49" s="97">
        <f>G58</f>
        <v>7.32</v>
      </c>
      <c r="H49" s="99">
        <f>G49*C42</f>
        <v>2565.6600000000003</v>
      </c>
      <c r="I49" s="99">
        <f>H49</f>
        <v>2565.6600000000003</v>
      </c>
      <c r="J49" s="99">
        <f>H58</f>
        <v>2565.66</v>
      </c>
      <c r="K49" s="99">
        <f>I49-J49</f>
        <v>0</v>
      </c>
      <c r="T49" s="305"/>
      <c r="U49" s="192"/>
      <c r="V49" s="192"/>
      <c r="W49" s="192"/>
      <c r="X49" s="192"/>
      <c r="Y49" s="72"/>
    </row>
    <row r="50" spans="1:25" ht="18" customHeight="1">
      <c r="A50" s="81"/>
      <c r="B50" s="606" t="s">
        <v>46</v>
      </c>
      <c r="C50" s="606"/>
      <c r="D50" s="606"/>
      <c r="E50" s="592"/>
      <c r="F50" s="592"/>
      <c r="G50" s="97">
        <v>7.04</v>
      </c>
      <c r="H50" s="99">
        <f>G50*C42</f>
        <v>2467.52</v>
      </c>
      <c r="I50" s="99">
        <f>O47+P47-I49</f>
        <v>1243.9899999999998</v>
      </c>
      <c r="J50" s="99">
        <f>H63</f>
        <v>0</v>
      </c>
      <c r="K50" s="99">
        <f>I50-J50</f>
        <v>1243.9899999999998</v>
      </c>
      <c r="T50" s="305"/>
      <c r="U50" s="192"/>
      <c r="V50" s="192"/>
      <c r="W50" s="192"/>
      <c r="X50" s="192"/>
      <c r="Y50" s="72"/>
    </row>
    <row r="51" spans="1:25" ht="18.75">
      <c r="A51" s="81"/>
      <c r="B51" s="604"/>
      <c r="C51" s="604"/>
      <c r="D51" s="400"/>
      <c r="E51" s="61"/>
      <c r="F51" s="61"/>
      <c r="G51" s="61"/>
      <c r="H51" s="61"/>
      <c r="I51" s="61"/>
      <c r="J51" s="61"/>
      <c r="K51" s="164"/>
      <c r="T51" s="305"/>
      <c r="U51" s="192"/>
      <c r="V51" s="192"/>
      <c r="W51" s="192"/>
      <c r="X51" s="192"/>
      <c r="Y51" s="72"/>
    </row>
    <row r="52" spans="1:25" ht="18.75">
      <c r="A52" s="81"/>
      <c r="B52" s="61"/>
      <c r="C52" s="61"/>
      <c r="D52" s="61"/>
      <c r="E52" s="61"/>
      <c r="F52" s="61"/>
      <c r="G52" s="163" t="s">
        <v>243</v>
      </c>
      <c r="H52" s="163" t="s">
        <v>2</v>
      </c>
      <c r="I52" s="163" t="s">
        <v>3</v>
      </c>
      <c r="J52" s="163" t="s">
        <v>244</v>
      </c>
      <c r="K52" s="432" t="s">
        <v>333</v>
      </c>
      <c r="T52" s="305"/>
      <c r="U52" s="192"/>
      <c r="V52" s="192"/>
      <c r="W52" s="192"/>
      <c r="X52" s="192"/>
      <c r="Y52" s="72"/>
    </row>
    <row r="53" spans="1:25" ht="18" customHeight="1">
      <c r="A53" s="61"/>
      <c r="B53" s="605" t="s">
        <v>242</v>
      </c>
      <c r="C53" s="605"/>
      <c r="D53" s="605"/>
      <c r="E53" s="577"/>
      <c r="F53" s="593"/>
      <c r="G53" s="107">
        <f>'12 16 г'!J53</f>
        <v>0</v>
      </c>
      <c r="H53" s="107">
        <f>Q47</f>
        <v>0</v>
      </c>
      <c r="I53" s="107">
        <f>R47</f>
        <v>0</v>
      </c>
      <c r="J53" s="107">
        <f>H53+G53-I53</f>
        <v>0</v>
      </c>
      <c r="K53" s="107">
        <f>I53</f>
        <v>0</v>
      </c>
      <c r="T53" s="309"/>
      <c r="U53" s="310"/>
      <c r="V53" s="310"/>
      <c r="W53" s="310"/>
      <c r="X53" s="310"/>
      <c r="Y53" s="310"/>
    </row>
    <row r="54" spans="1:11" ht="18" customHeight="1">
      <c r="A54" s="61"/>
      <c r="B54" s="431" t="s">
        <v>334</v>
      </c>
      <c r="C54" s="431"/>
      <c r="D54" s="399"/>
      <c r="F54" s="81"/>
      <c r="G54" s="82"/>
      <c r="H54" s="82"/>
      <c r="I54" s="81"/>
      <c r="J54" s="61"/>
      <c r="K54" s="61"/>
    </row>
    <row r="55" spans="1:11" ht="18.75">
      <c r="A55" s="81"/>
      <c r="B55" s="104"/>
      <c r="C55" s="105"/>
      <c r="D55" s="106"/>
      <c r="E55" s="106"/>
      <c r="F55" s="106"/>
      <c r="G55" s="107" t="s">
        <v>208</v>
      </c>
      <c r="H55" s="107" t="s">
        <v>217</v>
      </c>
      <c r="I55" s="81"/>
      <c r="J55" s="61"/>
      <c r="K55" s="61"/>
    </row>
    <row r="56" spans="1:9" s="114" customFormat="1" ht="11.25" customHeight="1">
      <c r="A56" s="108"/>
      <c r="B56" s="109"/>
      <c r="C56" s="110"/>
      <c r="D56" s="111"/>
      <c r="E56" s="111"/>
      <c r="F56" s="111"/>
      <c r="G56" s="112" t="s">
        <v>43</v>
      </c>
      <c r="H56" s="112" t="s">
        <v>43</v>
      </c>
      <c r="I56" s="113"/>
    </row>
    <row r="57" spans="1:20" ht="47.25" customHeight="1">
      <c r="A57" s="115" t="s">
        <v>218</v>
      </c>
      <c r="B57" s="594" t="s">
        <v>241</v>
      </c>
      <c r="C57" s="595"/>
      <c r="D57" s="595"/>
      <c r="E57" s="595"/>
      <c r="F57" s="595"/>
      <c r="G57" s="116"/>
      <c r="H57" s="370">
        <f>H58+H63</f>
        <v>2565.66</v>
      </c>
      <c r="I57" s="81"/>
      <c r="J57" s="61"/>
      <c r="K57" s="61"/>
      <c r="T57" s="288"/>
    </row>
    <row r="58" spans="1:12" ht="18.75" customHeight="1">
      <c r="A58" s="118" t="s">
        <v>220</v>
      </c>
      <c r="B58" s="558" t="s">
        <v>221</v>
      </c>
      <c r="C58" s="559"/>
      <c r="D58" s="559"/>
      <c r="E58" s="559"/>
      <c r="F58" s="560"/>
      <c r="G58" s="362">
        <f>SUM(G59:G62)</f>
        <v>7.32</v>
      </c>
      <c r="H58" s="402">
        <f>SUM(H59:H62)</f>
        <v>2565.66</v>
      </c>
      <c r="I58" s="81"/>
      <c r="J58" s="61"/>
      <c r="K58" s="121"/>
      <c r="L58" s="172" t="s">
        <v>340</v>
      </c>
    </row>
    <row r="59" spans="1:12" ht="34.5" customHeight="1">
      <c r="A59" s="533" t="s">
        <v>222</v>
      </c>
      <c r="B59" s="580" t="s">
        <v>223</v>
      </c>
      <c r="C59" s="581"/>
      <c r="D59" s="581"/>
      <c r="E59" s="581"/>
      <c r="F59" s="582"/>
      <c r="G59" s="531">
        <v>1.53</v>
      </c>
      <c r="H59" s="532">
        <f>G59*C42</f>
        <v>536.265</v>
      </c>
      <c r="I59" s="81"/>
      <c r="J59" s="61"/>
      <c r="K59" s="121"/>
      <c r="L59" s="128"/>
    </row>
    <row r="60" spans="1:12" ht="34.5" customHeight="1">
      <c r="A60" s="388" t="s">
        <v>224</v>
      </c>
      <c r="B60" s="571" t="s">
        <v>225</v>
      </c>
      <c r="C60" s="572"/>
      <c r="D60" s="572"/>
      <c r="E60" s="572"/>
      <c r="F60" s="573"/>
      <c r="G60" s="389">
        <v>2.3</v>
      </c>
      <c r="H60" s="401">
        <f>G60*C42</f>
        <v>806.15</v>
      </c>
      <c r="I60" s="81"/>
      <c r="J60" s="61"/>
      <c r="K60" s="61"/>
      <c r="L60" s="128"/>
    </row>
    <row r="61" spans="1:12" ht="34.5" customHeight="1">
      <c r="A61" s="388" t="s">
        <v>226</v>
      </c>
      <c r="B61" s="571" t="s">
        <v>227</v>
      </c>
      <c r="C61" s="572"/>
      <c r="D61" s="572"/>
      <c r="E61" s="572"/>
      <c r="F61" s="573"/>
      <c r="G61" s="389">
        <v>1.49</v>
      </c>
      <c r="H61" s="401">
        <f>G61*C42</f>
        <v>522.245</v>
      </c>
      <c r="I61" s="81"/>
      <c r="J61" s="61"/>
      <c r="K61" s="61"/>
      <c r="L61" s="128"/>
    </row>
    <row r="62" spans="1:12" ht="18.75" customHeight="1">
      <c r="A62" s="533" t="s">
        <v>228</v>
      </c>
      <c r="B62" s="555" t="s">
        <v>229</v>
      </c>
      <c r="C62" s="556"/>
      <c r="D62" s="556"/>
      <c r="E62" s="556"/>
      <c r="F62" s="557"/>
      <c r="G62" s="107">
        <v>2</v>
      </c>
      <c r="H62" s="127">
        <f>G62*C42</f>
        <v>701</v>
      </c>
      <c r="I62" s="81"/>
      <c r="J62" s="61"/>
      <c r="K62" s="61"/>
      <c r="L62" s="128"/>
    </row>
    <row r="63" spans="1:12" ht="18.75" customHeight="1">
      <c r="A63" s="129" t="s">
        <v>230</v>
      </c>
      <c r="B63" s="558" t="s">
        <v>231</v>
      </c>
      <c r="C63" s="559"/>
      <c r="D63" s="559"/>
      <c r="E63" s="559"/>
      <c r="F63" s="560"/>
      <c r="G63" s="98"/>
      <c r="H63" s="98">
        <f>SUM(H64:H66)</f>
        <v>0</v>
      </c>
      <c r="I63" s="81"/>
      <c r="J63" s="61"/>
      <c r="K63" s="61"/>
      <c r="L63" s="463" t="s">
        <v>236</v>
      </c>
    </row>
    <row r="64" spans="1:12" ht="21.75" customHeight="1">
      <c r="A64" s="130"/>
      <c r="B64" s="561" t="s">
        <v>247</v>
      </c>
      <c r="C64" s="562"/>
      <c r="D64" s="562"/>
      <c r="E64" s="562"/>
      <c r="F64" s="563"/>
      <c r="G64" s="132"/>
      <c r="H64" s="133"/>
      <c r="I64" s="81"/>
      <c r="J64" s="61"/>
      <c r="K64" s="61"/>
      <c r="L64" s="128"/>
    </row>
    <row r="65" spans="1:11" ht="18.75" customHeight="1">
      <c r="A65" s="130"/>
      <c r="B65" s="564"/>
      <c r="C65" s="565"/>
      <c r="D65" s="565"/>
      <c r="E65" s="565"/>
      <c r="F65" s="566"/>
      <c r="G65" s="134"/>
      <c r="H65" s="135"/>
      <c r="I65" s="81"/>
      <c r="J65" s="61"/>
      <c r="K65" s="61"/>
    </row>
    <row r="66" spans="1:11" ht="18.75" customHeight="1">
      <c r="A66" s="130"/>
      <c r="B66" s="564"/>
      <c r="C66" s="565"/>
      <c r="D66" s="565"/>
      <c r="E66" s="565"/>
      <c r="F66" s="566"/>
      <c r="G66" s="127"/>
      <c r="H66" s="136"/>
      <c r="I66" s="81"/>
      <c r="J66" s="61"/>
      <c r="K66" s="61"/>
    </row>
    <row r="67" spans="1:11" ht="18.75">
      <c r="A67" s="130"/>
      <c r="B67" s="137"/>
      <c r="C67" s="138"/>
      <c r="D67" s="138"/>
      <c r="E67" s="138"/>
      <c r="F67" s="138"/>
      <c r="G67" s="103"/>
      <c r="H67" s="103"/>
      <c r="I67" s="81"/>
      <c r="J67" s="61"/>
      <c r="K67" s="61"/>
    </row>
    <row r="68" spans="1:11" ht="18.75">
      <c r="A68" s="130"/>
      <c r="B68" s="137"/>
      <c r="C68" s="138"/>
      <c r="D68" s="138"/>
      <c r="E68" s="138"/>
      <c r="F68" s="138"/>
      <c r="G68" s="139"/>
      <c r="H68" s="81"/>
      <c r="I68" s="81"/>
      <c r="J68" s="61"/>
      <c r="K68" s="61"/>
    </row>
    <row r="69" spans="1:11" ht="18.75">
      <c r="A69" s="130"/>
      <c r="K69" s="61"/>
    </row>
    <row r="70" spans="1:12" ht="18.75">
      <c r="A70" s="130"/>
      <c r="K70" s="61"/>
      <c r="L70" s="62">
        <v>4513</v>
      </c>
    </row>
    <row r="71" spans="1:15" s="72" customFormat="1" ht="18.75">
      <c r="A71" s="130"/>
      <c r="K71" s="69"/>
      <c r="L71" s="142" t="s">
        <v>236</v>
      </c>
      <c r="M71" s="142" t="s">
        <v>237</v>
      </c>
      <c r="N71" s="142"/>
      <c r="O71" s="142"/>
    </row>
    <row r="72" spans="1:15" s="72" customFormat="1" ht="18.75">
      <c r="A72" s="130"/>
      <c r="K72" s="69"/>
      <c r="L72" s="143">
        <f>G78</f>
        <v>14995.20399999999</v>
      </c>
      <c r="M72" s="143">
        <f>I78</f>
        <v>0</v>
      </c>
      <c r="N72" s="143"/>
      <c r="O72" s="143"/>
    </row>
    <row r="73" spans="1:11" ht="18.75">
      <c r="A73" s="82"/>
      <c r="B73" s="546"/>
      <c r="C73" s="547"/>
      <c r="D73" s="547"/>
      <c r="E73" s="547"/>
      <c r="F73" s="547"/>
      <c r="G73" s="145"/>
      <c r="H73" s="130"/>
      <c r="I73" s="81"/>
      <c r="J73" s="61"/>
      <c r="K73" s="61"/>
    </row>
    <row r="74" spans="1:11" ht="18.75">
      <c r="A74" s="81"/>
      <c r="B74" s="81"/>
      <c r="C74" s="81"/>
      <c r="D74" s="81"/>
      <c r="E74" s="81"/>
      <c r="F74" s="81"/>
      <c r="G74" s="84"/>
      <c r="H74" s="103"/>
      <c r="I74" s="81"/>
      <c r="J74" s="61"/>
      <c r="K74" s="61"/>
    </row>
    <row r="75" spans="1:18" ht="18.75">
      <c r="A75" s="81"/>
      <c r="B75" s="140"/>
      <c r="C75" s="141"/>
      <c r="D75" s="141"/>
      <c r="E75" s="141"/>
      <c r="F75" s="141"/>
      <c r="G75" s="567" t="s">
        <v>46</v>
      </c>
      <c r="H75" s="552"/>
      <c r="I75" s="551" t="s">
        <v>216</v>
      </c>
      <c r="J75" s="552"/>
      <c r="K75" s="61"/>
      <c r="M75" s="596"/>
      <c r="N75" s="596"/>
      <c r="O75" s="596"/>
      <c r="P75" s="597"/>
      <c r="Q75" s="597"/>
      <c r="R75" s="597"/>
    </row>
    <row r="76" spans="1:18" ht="18.75">
      <c r="A76" s="81"/>
      <c r="B76" s="140"/>
      <c r="C76" s="141"/>
      <c r="D76" s="141"/>
      <c r="E76" s="141"/>
      <c r="F76" s="141"/>
      <c r="G76" s="553" t="s">
        <v>43</v>
      </c>
      <c r="H76" s="554"/>
      <c r="I76" s="553" t="s">
        <v>43</v>
      </c>
      <c r="J76" s="554"/>
      <c r="K76" s="61"/>
      <c r="L76" s="172" t="s">
        <v>283</v>
      </c>
      <c r="M76" s="188"/>
      <c r="N76" s="188"/>
      <c r="O76" s="188"/>
      <c r="P76" s="189"/>
      <c r="Q76" s="188"/>
      <c r="R76" s="190"/>
    </row>
    <row r="77" spans="1:18" ht="18.75">
      <c r="A77" s="81"/>
      <c r="B77" s="598" t="s">
        <v>284</v>
      </c>
      <c r="C77" s="599"/>
      <c r="D77" s="599"/>
      <c r="E77" s="599"/>
      <c r="F77" s="600"/>
      <c r="G77" s="543">
        <f>'12 16 г'!G78:H78</f>
        <v>13751.21399999999</v>
      </c>
      <c r="H77" s="544"/>
      <c r="I77" s="543">
        <f>'12 16 г'!I78:J78</f>
        <v>0</v>
      </c>
      <c r="J77" s="544"/>
      <c r="K77" s="61"/>
      <c r="L77" s="128">
        <f>G85+H47-I47-I85</f>
        <v>-0.009999999999308784</v>
      </c>
      <c r="M77" s="191"/>
      <c r="N77" s="191"/>
      <c r="O77" s="191"/>
      <c r="P77" s="192"/>
      <c r="Q77" s="192"/>
      <c r="R77" s="192"/>
    </row>
    <row r="78" spans="1:18" ht="18.75">
      <c r="A78" s="81"/>
      <c r="B78" s="598" t="s">
        <v>285</v>
      </c>
      <c r="C78" s="599"/>
      <c r="D78" s="599"/>
      <c r="E78" s="599"/>
      <c r="F78" s="600"/>
      <c r="G78" s="543">
        <f>G77+K53+I47-H57</f>
        <v>14995.20399999999</v>
      </c>
      <c r="H78" s="603"/>
      <c r="I78" s="545">
        <f>I77+I53+D54-K53</f>
        <v>0</v>
      </c>
      <c r="J78" s="603"/>
      <c r="K78" s="61"/>
      <c r="M78" s="191"/>
      <c r="N78" s="191"/>
      <c r="O78" s="191"/>
      <c r="P78" s="192"/>
      <c r="Q78" s="192"/>
      <c r="R78" s="192"/>
    </row>
    <row r="79" spans="1:18" ht="18.75">
      <c r="A79" s="81"/>
      <c r="B79" s="61"/>
      <c r="C79" s="61"/>
      <c r="D79" s="61"/>
      <c r="E79" s="61"/>
      <c r="F79" s="61"/>
      <c r="G79" s="81"/>
      <c r="H79" s="81"/>
      <c r="I79" s="81"/>
      <c r="J79" s="61"/>
      <c r="K79" s="61"/>
      <c r="M79" s="191"/>
      <c r="N79" s="191"/>
      <c r="O79" s="191"/>
      <c r="P79" s="192"/>
      <c r="Q79" s="192"/>
      <c r="R79" s="192"/>
    </row>
    <row r="80" spans="1:18" ht="18" customHeight="1">
      <c r="A80" s="61"/>
      <c r="B80" s="61"/>
      <c r="C80" s="61"/>
      <c r="D80" s="61"/>
      <c r="E80" s="61"/>
      <c r="F80" s="61"/>
      <c r="G80" s="553" t="s">
        <v>278</v>
      </c>
      <c r="H80" s="554"/>
      <c r="I80" s="553" t="s">
        <v>279</v>
      </c>
      <c r="J80" s="554"/>
      <c r="K80" s="61"/>
      <c r="L80" s="128"/>
      <c r="M80" s="191"/>
      <c r="N80" s="191"/>
      <c r="O80" s="191"/>
      <c r="P80" s="192"/>
      <c r="Q80" s="192"/>
      <c r="R80" s="192"/>
    </row>
    <row r="81" spans="1:18" ht="18.75" hidden="1">
      <c r="A81" s="81"/>
      <c r="B81" s="61"/>
      <c r="C81" s="61"/>
      <c r="D81" s="61"/>
      <c r="E81" s="61"/>
      <c r="F81" s="61"/>
      <c r="G81" s="81"/>
      <c r="H81" s="81"/>
      <c r="I81" s="81"/>
      <c r="J81" s="61"/>
      <c r="K81" s="61"/>
      <c r="M81" s="186" t="s">
        <v>183</v>
      </c>
      <c r="N81" s="186"/>
      <c r="O81" s="186"/>
      <c r="P81" s="187">
        <v>407.15</v>
      </c>
      <c r="Q81" s="187">
        <v>391.95</v>
      </c>
      <c r="R81" s="187">
        <v>535.55</v>
      </c>
    </row>
    <row r="82" spans="1:18" ht="18.75" hidden="1">
      <c r="A82" s="81"/>
      <c r="B82" s="61"/>
      <c r="C82" s="61"/>
      <c r="D82" s="61"/>
      <c r="E82" s="61"/>
      <c r="F82" s="61"/>
      <c r="G82" s="81"/>
      <c r="H82" s="81"/>
      <c r="I82" s="81"/>
      <c r="J82" s="61"/>
      <c r="K82" s="61"/>
      <c r="M82" s="151" t="s">
        <v>186</v>
      </c>
      <c r="N82" s="151"/>
      <c r="O82" s="151"/>
      <c r="P82" s="152">
        <v>535.55</v>
      </c>
      <c r="Q82" s="152">
        <v>391.95</v>
      </c>
      <c r="R82" s="152">
        <v>663.91</v>
      </c>
    </row>
    <row r="83" spans="1:18" ht="18.75" hidden="1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M83" s="153" t="s">
        <v>189</v>
      </c>
      <c r="N83" s="153"/>
      <c r="O83" s="153"/>
      <c r="P83" s="152">
        <f>R82</f>
        <v>663.91</v>
      </c>
      <c r="Q83" s="154">
        <v>391.95</v>
      </c>
      <c r="R83" s="152" t="e">
        <f>P83+Q83-#REF!</f>
        <v>#REF!</v>
      </c>
    </row>
    <row r="84" spans="1:11" ht="18.75" hidden="1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</row>
    <row r="85" spans="1:11" ht="18.75">
      <c r="A85" s="61"/>
      <c r="B85" s="540" t="s">
        <v>282</v>
      </c>
      <c r="C85" s="541"/>
      <c r="D85" s="541"/>
      <c r="E85" s="541"/>
      <c r="F85" s="542"/>
      <c r="G85" s="543">
        <f>M47</f>
        <v>3533.58</v>
      </c>
      <c r="H85" s="544"/>
      <c r="I85" s="545">
        <f>N47</f>
        <v>4757.12</v>
      </c>
      <c r="J85" s="544"/>
      <c r="K85" s="61"/>
    </row>
    <row r="86" spans="1:11" ht="18.75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</row>
    <row r="87" spans="1:11" ht="18.75">
      <c r="A87" s="371" t="s">
        <v>295</v>
      </c>
      <c r="B87" s="61"/>
      <c r="C87" s="61"/>
      <c r="D87" s="61"/>
      <c r="E87" s="61"/>
      <c r="F87" s="61"/>
      <c r="G87" s="61"/>
      <c r="H87" s="61" t="s">
        <v>54</v>
      </c>
      <c r="I87" s="61"/>
      <c r="J87" s="61"/>
      <c r="K87" s="61"/>
    </row>
    <row r="88" spans="1:8" s="61" customFormat="1" ht="18.75">
      <c r="A88" s="371" t="s">
        <v>294</v>
      </c>
      <c r="H88" s="61" t="s">
        <v>55</v>
      </c>
    </row>
  </sheetData>
  <sheetProtection password="ECC7" sheet="1" formatCells="0" formatColumns="0" formatRows="0" insertColumns="0" insertRows="0" insertHyperlinks="0" deleteColumns="0" deleteRows="0" sort="0" autoFilter="0" pivotTables="0"/>
  <mergeCells count="35">
    <mergeCell ref="C14:D15"/>
    <mergeCell ref="A35:K36"/>
    <mergeCell ref="B47:F47"/>
    <mergeCell ref="B48:F48"/>
    <mergeCell ref="B49:F49"/>
    <mergeCell ref="B50:F50"/>
    <mergeCell ref="B51:C51"/>
    <mergeCell ref="B53:F53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I78:J78"/>
    <mergeCell ref="B73:F73"/>
    <mergeCell ref="G75:H75"/>
    <mergeCell ref="I75:J75"/>
    <mergeCell ref="M75:R75"/>
    <mergeCell ref="G76:H76"/>
    <mergeCell ref="I76:J76"/>
    <mergeCell ref="G80:H80"/>
    <mergeCell ref="I80:J80"/>
    <mergeCell ref="B85:F85"/>
    <mergeCell ref="G85:H85"/>
    <mergeCell ref="I85:J85"/>
    <mergeCell ref="B77:F77"/>
    <mergeCell ref="G77:H77"/>
    <mergeCell ref="I77:J77"/>
    <mergeCell ref="B78:F78"/>
    <mergeCell ref="G78:H78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71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E53BE9"/>
  </sheetPr>
  <dimension ref="A1:Z107"/>
  <sheetViews>
    <sheetView view="pageBreakPreview" zoomScale="80" zoomScaleSheetLayoutView="80" zoomScalePageLayoutView="0" workbookViewId="0" topLeftCell="A35">
      <selection activeCell="I50" sqref="I50:J50"/>
    </sheetView>
  </sheetViews>
  <sheetFormatPr defaultColWidth="9.140625" defaultRowHeight="15" outlineLevelCol="1"/>
  <cols>
    <col min="1" max="1" width="6.7109375" style="155" customWidth="1"/>
    <col min="2" max="2" width="11.00390625" style="62" customWidth="1"/>
    <col min="3" max="3" width="9.00390625" style="62" customWidth="1"/>
    <col min="4" max="7" width="12.7109375" style="62" customWidth="1"/>
    <col min="8" max="8" width="14.8515625" style="62" customWidth="1"/>
    <col min="9" max="9" width="15.57421875" style="62" customWidth="1"/>
    <col min="10" max="10" width="16.28125" style="62" customWidth="1"/>
    <col min="11" max="11" width="13.00390625" style="62" customWidth="1"/>
    <col min="12" max="12" width="17.57421875" style="62" customWidth="1"/>
    <col min="13" max="13" width="13.421875" style="62" customWidth="1" outlineLevel="1"/>
    <col min="14" max="16" width="9.7109375" style="62" customWidth="1" outlineLevel="1"/>
    <col min="17" max="17" width="10.00390625" style="62" customWidth="1" outlineLevel="1"/>
    <col min="18" max="18" width="10.57421875" style="62" customWidth="1" outlineLevel="1"/>
    <col min="19" max="19" width="10.00390625" style="62" customWidth="1" outlineLevel="1"/>
    <col min="20" max="20" width="12.140625" style="62" customWidth="1"/>
    <col min="21" max="21" width="9.140625" style="62" customWidth="1"/>
    <col min="22" max="22" width="11.00390625" style="62" bestFit="1" customWidth="1"/>
    <col min="23" max="23" width="11.28125" style="62" bestFit="1" customWidth="1"/>
    <col min="24" max="24" width="10.00390625" style="62" bestFit="1" customWidth="1"/>
    <col min="25" max="25" width="11.00390625" style="62" bestFit="1" customWidth="1"/>
    <col min="26" max="28" width="9.140625" style="62" customWidth="1"/>
    <col min="29" max="29" width="12.8515625" style="62" customWidth="1"/>
    <col min="30" max="30" width="10.7109375" style="62" customWidth="1"/>
    <col min="31" max="16384" width="9.140625" style="62" customWidth="1"/>
  </cols>
  <sheetData>
    <row r="1" spans="1:12" ht="15" customHeight="1" hidden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5" customHeight="1" hidden="1">
      <c r="A2" s="61"/>
      <c r="B2" s="63" t="s">
        <v>56</v>
      </c>
      <c r="C2" s="63"/>
      <c r="D2" s="63" t="s">
        <v>187</v>
      </c>
      <c r="E2" s="63"/>
      <c r="F2" s="63" t="s">
        <v>0</v>
      </c>
      <c r="G2" s="63"/>
      <c r="H2" s="63"/>
      <c r="I2" s="63"/>
      <c r="J2" s="61"/>
      <c r="K2" s="61"/>
      <c r="L2" s="61"/>
    </row>
    <row r="3" spans="1:12" ht="15" customHeight="1" hidden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5" customHeight="1" hidden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5" customHeight="1" hidden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5" customHeight="1" hidden="1">
      <c r="A6" s="61"/>
      <c r="B6" s="64"/>
      <c r="C6" s="65" t="s">
        <v>1</v>
      </c>
      <c r="D6" s="65" t="s">
        <v>2</v>
      </c>
      <c r="E6" s="65"/>
      <c r="F6" s="65" t="s">
        <v>3</v>
      </c>
      <c r="G6" s="65" t="s">
        <v>4</v>
      </c>
      <c r="H6" s="65"/>
      <c r="I6" s="65" t="s">
        <v>5</v>
      </c>
      <c r="J6" s="65" t="s">
        <v>6</v>
      </c>
      <c r="K6" s="65"/>
      <c r="L6" s="66"/>
    </row>
    <row r="7" spans="1:12" ht="15" customHeight="1" hidden="1">
      <c r="A7" s="61"/>
      <c r="B7" s="64"/>
      <c r="C7" s="65" t="s">
        <v>7</v>
      </c>
      <c r="D7" s="65"/>
      <c r="E7" s="65"/>
      <c r="F7" s="65"/>
      <c r="G7" s="65" t="s">
        <v>8</v>
      </c>
      <c r="H7" s="65"/>
      <c r="I7" s="65" t="s">
        <v>9</v>
      </c>
      <c r="J7" s="65" t="s">
        <v>10</v>
      </c>
      <c r="K7" s="65"/>
      <c r="L7" s="66"/>
    </row>
    <row r="8" spans="1:12" ht="15" customHeight="1" hidden="1">
      <c r="A8" s="61"/>
      <c r="B8" s="64" t="s">
        <v>96</v>
      </c>
      <c r="C8" s="67">
        <v>48.28</v>
      </c>
      <c r="D8" s="67">
        <v>0</v>
      </c>
      <c r="E8" s="67"/>
      <c r="F8" s="68"/>
      <c r="G8" s="64"/>
      <c r="H8" s="64"/>
      <c r="I8" s="67">
        <v>0</v>
      </c>
      <c r="J8" s="68">
        <v>48.28</v>
      </c>
      <c r="K8" s="64"/>
      <c r="L8" s="69"/>
    </row>
    <row r="9" spans="1:12" ht="15" customHeight="1" hidden="1">
      <c r="A9" s="61"/>
      <c r="B9" s="64" t="s">
        <v>12</v>
      </c>
      <c r="C9" s="67">
        <v>4790.06</v>
      </c>
      <c r="D9" s="67">
        <v>3707.55</v>
      </c>
      <c r="E9" s="67"/>
      <c r="F9" s="68">
        <v>2795.32</v>
      </c>
      <c r="G9" s="64"/>
      <c r="H9" s="64"/>
      <c r="I9" s="67">
        <v>2795.32</v>
      </c>
      <c r="J9" s="68">
        <v>5702.29</v>
      </c>
      <c r="K9" s="64"/>
      <c r="L9" s="69"/>
    </row>
    <row r="10" spans="1:12" ht="15" customHeight="1" hidden="1">
      <c r="A10" s="61"/>
      <c r="B10" s="64" t="s">
        <v>13</v>
      </c>
      <c r="C10" s="64"/>
      <c r="D10" s="67">
        <f>SUM(D8:D9)</f>
        <v>3707.55</v>
      </c>
      <c r="E10" s="67"/>
      <c r="F10" s="64"/>
      <c r="G10" s="64"/>
      <c r="H10" s="64"/>
      <c r="I10" s="67">
        <f>SUM(I8:I9)</f>
        <v>2795.32</v>
      </c>
      <c r="J10" s="64"/>
      <c r="K10" s="64"/>
      <c r="L10" s="69"/>
    </row>
    <row r="11" spans="1:12" ht="15" customHeight="1" hidden="1">
      <c r="A11" s="61"/>
      <c r="B11" s="61" t="s">
        <v>14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</row>
    <row r="12" spans="1:12" ht="15" customHeight="1" hidden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</row>
    <row r="13" spans="1:12" ht="19.5" customHeight="1" hidden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</row>
    <row r="14" spans="1:19" ht="18.75" hidden="1">
      <c r="A14" s="61"/>
      <c r="B14" s="70" t="s">
        <v>162</v>
      </c>
      <c r="C14" s="628" t="s">
        <v>180</v>
      </c>
      <c r="D14" s="584"/>
      <c r="E14" s="376"/>
      <c r="F14" s="65"/>
      <c r="G14" s="65"/>
      <c r="H14" s="65"/>
      <c r="I14" s="65"/>
      <c r="J14" s="65" t="s">
        <v>16</v>
      </c>
      <c r="K14" s="69"/>
      <c r="L14" s="69"/>
      <c r="M14" s="72"/>
      <c r="N14" s="72"/>
      <c r="O14" s="72"/>
      <c r="P14" s="72"/>
      <c r="Q14" s="72"/>
      <c r="R14" s="72"/>
      <c r="S14" s="72"/>
    </row>
    <row r="15" spans="1:19" ht="17.25" customHeight="1" hidden="1">
      <c r="A15" s="61"/>
      <c r="B15" s="73"/>
      <c r="C15" s="629"/>
      <c r="D15" s="586"/>
      <c r="E15" s="377"/>
      <c r="F15" s="65"/>
      <c r="G15" s="65"/>
      <c r="H15" s="65"/>
      <c r="I15" s="65" t="s">
        <v>181</v>
      </c>
      <c r="J15" s="65"/>
      <c r="K15" s="69"/>
      <c r="L15" s="69"/>
      <c r="M15" s="72"/>
      <c r="N15" s="72"/>
      <c r="O15" s="72"/>
      <c r="P15" s="72"/>
      <c r="Q15" s="72"/>
      <c r="R15" s="72"/>
      <c r="S15" s="72"/>
    </row>
    <row r="16" spans="1:19" ht="26.25" customHeight="1" hidden="1">
      <c r="A16" s="61"/>
      <c r="B16" s="75"/>
      <c r="C16" s="64"/>
      <c r="D16" s="64"/>
      <c r="E16" s="64"/>
      <c r="F16" s="64"/>
      <c r="G16" s="64"/>
      <c r="H16" s="64"/>
      <c r="I16" s="64"/>
      <c r="J16" s="64"/>
      <c r="K16" s="69"/>
      <c r="L16" s="69"/>
      <c r="M16" s="72"/>
      <c r="N16" s="72"/>
      <c r="O16" s="72"/>
      <c r="P16" s="72"/>
      <c r="Q16" s="72"/>
      <c r="R16" s="72"/>
      <c r="S16" s="72"/>
    </row>
    <row r="17" spans="1:19" ht="21" customHeight="1" hidden="1">
      <c r="A17" s="61"/>
      <c r="B17" s="64"/>
      <c r="C17" s="64"/>
      <c r="D17" s="64"/>
      <c r="E17" s="64"/>
      <c r="F17" s="64"/>
      <c r="G17" s="64"/>
      <c r="H17" s="64"/>
      <c r="I17" s="64"/>
      <c r="J17" s="64"/>
      <c r="K17" s="69"/>
      <c r="L17" s="69"/>
      <c r="M17" s="72"/>
      <c r="N17" s="72"/>
      <c r="O17" s="72"/>
      <c r="P17" s="72"/>
      <c r="Q17" s="72"/>
      <c r="R17" s="72"/>
      <c r="S17" s="72"/>
    </row>
    <row r="18" spans="1:19" ht="32.25" customHeight="1" hidden="1">
      <c r="A18" s="61"/>
      <c r="B18" s="64"/>
      <c r="C18" s="64"/>
      <c r="D18" s="64"/>
      <c r="E18" s="64"/>
      <c r="F18" s="64"/>
      <c r="G18" s="64"/>
      <c r="H18" s="64"/>
      <c r="I18" s="64"/>
      <c r="J18" s="64"/>
      <c r="K18" s="69"/>
      <c r="L18" s="69"/>
      <c r="M18" s="72"/>
      <c r="N18" s="72"/>
      <c r="O18" s="72"/>
      <c r="P18" s="72"/>
      <c r="Q18" s="72"/>
      <c r="R18" s="72"/>
      <c r="S18" s="72"/>
    </row>
    <row r="19" spans="1:19" ht="30" customHeight="1" hidden="1">
      <c r="A19" s="61"/>
      <c r="B19" s="64"/>
      <c r="C19" s="64"/>
      <c r="D19" s="64"/>
      <c r="E19" s="64"/>
      <c r="F19" s="64"/>
      <c r="G19" s="64"/>
      <c r="H19" s="64"/>
      <c r="I19" s="64"/>
      <c r="J19" s="64"/>
      <c r="K19" s="69"/>
      <c r="L19" s="69"/>
      <c r="M19" s="72"/>
      <c r="N19" s="72"/>
      <c r="O19" s="72"/>
      <c r="P19" s="72"/>
      <c r="Q19" s="72"/>
      <c r="R19" s="72"/>
      <c r="S19" s="72"/>
    </row>
    <row r="20" spans="1:19" ht="15.75" customHeight="1" hidden="1" thickBot="1">
      <c r="A20" s="61"/>
      <c r="B20" s="64"/>
      <c r="C20" s="64"/>
      <c r="D20" s="64"/>
      <c r="E20" s="64"/>
      <c r="F20" s="64"/>
      <c r="G20" s="64"/>
      <c r="H20" s="64"/>
      <c r="I20" s="64"/>
      <c r="J20" s="64"/>
      <c r="K20" s="69"/>
      <c r="L20" s="69"/>
      <c r="M20" s="72"/>
      <c r="N20" s="72"/>
      <c r="O20" s="72"/>
      <c r="P20" s="72"/>
      <c r="Q20" s="72"/>
      <c r="R20" s="72"/>
      <c r="S20" s="72"/>
    </row>
    <row r="21" spans="1:19" ht="19.5" hidden="1" thickBot="1">
      <c r="A21" s="61"/>
      <c r="B21" s="64"/>
      <c r="C21" s="64"/>
      <c r="D21" s="64"/>
      <c r="E21" s="64"/>
      <c r="F21" s="64"/>
      <c r="G21" s="76" t="s">
        <v>130</v>
      </c>
      <c r="H21" s="76"/>
      <c r="I21" s="77" t="s">
        <v>131</v>
      </c>
      <c r="J21" s="64"/>
      <c r="K21" s="69"/>
      <c r="L21" s="69"/>
      <c r="M21" s="72"/>
      <c r="N21" s="72"/>
      <c r="O21" s="72"/>
      <c r="P21" s="72"/>
      <c r="Q21" s="72"/>
      <c r="R21" s="72"/>
      <c r="S21" s="72"/>
    </row>
    <row r="22" spans="1:19" ht="18.75" hidden="1">
      <c r="A22" s="61"/>
      <c r="B22" s="78" t="s">
        <v>121</v>
      </c>
      <c r="C22" s="78"/>
      <c r="D22" s="78"/>
      <c r="E22" s="78"/>
      <c r="F22" s="67"/>
      <c r="G22" s="64">
        <v>347.8</v>
      </c>
      <c r="H22" s="64"/>
      <c r="I22" s="64">
        <v>7.55</v>
      </c>
      <c r="J22" s="68">
        <f>G22*I22</f>
        <v>2625.89</v>
      </c>
      <c r="K22" s="69"/>
      <c r="L22" s="69"/>
      <c r="M22" s="72"/>
      <c r="N22" s="72"/>
      <c r="O22" s="72"/>
      <c r="P22" s="72"/>
      <c r="Q22" s="72"/>
      <c r="R22" s="72"/>
      <c r="S22" s="72"/>
    </row>
    <row r="23" spans="1:19" ht="18.75" hidden="1">
      <c r="A23" s="61"/>
      <c r="B23" s="78" t="s">
        <v>122</v>
      </c>
      <c r="C23" s="78"/>
      <c r="D23" s="78"/>
      <c r="E23" s="78"/>
      <c r="F23" s="64"/>
      <c r="G23" s="64"/>
      <c r="H23" s="64"/>
      <c r="I23" s="64"/>
      <c r="J23" s="64"/>
      <c r="K23" s="69"/>
      <c r="L23" s="69"/>
      <c r="M23" s="72"/>
      <c r="N23" s="72"/>
      <c r="O23" s="72"/>
      <c r="P23" s="72"/>
      <c r="Q23" s="72"/>
      <c r="R23" s="72"/>
      <c r="S23" s="72"/>
    </row>
    <row r="24" spans="1:19" ht="21" customHeight="1" hidden="1">
      <c r="A24" s="61"/>
      <c r="B24" s="78" t="s">
        <v>123</v>
      </c>
      <c r="C24" s="78" t="s">
        <v>124</v>
      </c>
      <c r="D24" s="78"/>
      <c r="E24" s="78"/>
      <c r="F24" s="64"/>
      <c r="G24" s="64"/>
      <c r="H24" s="64"/>
      <c r="I24" s="64"/>
      <c r="J24" s="64"/>
      <c r="K24" s="69"/>
      <c r="L24" s="69"/>
      <c r="M24" s="72"/>
      <c r="N24" s="72"/>
      <c r="O24" s="72"/>
      <c r="P24" s="72"/>
      <c r="Q24" s="72"/>
      <c r="R24" s="72"/>
      <c r="S24" s="72"/>
    </row>
    <row r="25" spans="1:19" ht="17.25" customHeight="1" hidden="1">
      <c r="A25" s="61"/>
      <c r="B25" s="78" t="s">
        <v>125</v>
      </c>
      <c r="C25" s="78"/>
      <c r="D25" s="78"/>
      <c r="E25" s="78"/>
      <c r="F25" s="64"/>
      <c r="G25" s="64"/>
      <c r="H25" s="64"/>
      <c r="I25" s="64"/>
      <c r="J25" s="64"/>
      <c r="K25" s="69"/>
      <c r="L25" s="69"/>
      <c r="M25" s="72"/>
      <c r="N25" s="72"/>
      <c r="O25" s="72"/>
      <c r="P25" s="72"/>
      <c r="Q25" s="72"/>
      <c r="R25" s="72"/>
      <c r="S25" s="72"/>
    </row>
    <row r="26" spans="1:19" ht="18.75" hidden="1">
      <c r="A26" s="61"/>
      <c r="B26" s="64"/>
      <c r="C26" s="64"/>
      <c r="D26" s="64"/>
      <c r="E26" s="64"/>
      <c r="F26" s="64"/>
      <c r="G26" s="64"/>
      <c r="H26" s="64"/>
      <c r="I26" s="64"/>
      <c r="J26" s="64"/>
      <c r="K26" s="69"/>
      <c r="L26" s="69"/>
      <c r="M26" s="72"/>
      <c r="N26" s="72"/>
      <c r="O26" s="72"/>
      <c r="P26" s="72"/>
      <c r="Q26" s="72"/>
      <c r="R26" s="72"/>
      <c r="S26" s="72"/>
    </row>
    <row r="27" spans="1:19" ht="15" customHeight="1" hidden="1">
      <c r="A27" s="61"/>
      <c r="B27" s="64"/>
      <c r="C27" s="64"/>
      <c r="D27" s="64"/>
      <c r="E27" s="64"/>
      <c r="F27" s="64"/>
      <c r="G27" s="64"/>
      <c r="H27" s="64"/>
      <c r="I27" s="64"/>
      <c r="J27" s="64"/>
      <c r="K27" s="69"/>
      <c r="L27" s="69"/>
      <c r="M27" s="72"/>
      <c r="N27" s="72"/>
      <c r="O27" s="72"/>
      <c r="P27" s="72"/>
      <c r="Q27" s="72"/>
      <c r="R27" s="72"/>
      <c r="S27" s="72"/>
    </row>
    <row r="28" spans="1:19" ht="15" customHeight="1" hidden="1">
      <c r="A28" s="61"/>
      <c r="B28" s="64"/>
      <c r="C28" s="64"/>
      <c r="D28" s="64"/>
      <c r="E28" s="64"/>
      <c r="F28" s="64"/>
      <c r="G28" s="64"/>
      <c r="H28" s="64"/>
      <c r="I28" s="64"/>
      <c r="J28" s="64"/>
      <c r="K28" s="69"/>
      <c r="L28" s="69"/>
      <c r="M28" s="72"/>
      <c r="N28" s="72"/>
      <c r="O28" s="72"/>
      <c r="P28" s="72"/>
      <c r="Q28" s="72"/>
      <c r="R28" s="72"/>
      <c r="S28" s="72"/>
    </row>
    <row r="29" spans="1:19" ht="18.75" hidden="1">
      <c r="A29" s="61"/>
      <c r="B29" s="64"/>
      <c r="C29" s="64"/>
      <c r="D29" s="64"/>
      <c r="E29" s="64"/>
      <c r="F29" s="64"/>
      <c r="G29" s="64"/>
      <c r="H29" s="64"/>
      <c r="I29" s="64"/>
      <c r="J29" s="64"/>
      <c r="K29" s="69"/>
      <c r="L29" s="69"/>
      <c r="M29" s="72"/>
      <c r="N29" s="72"/>
      <c r="O29" s="72"/>
      <c r="P29" s="72"/>
      <c r="Q29" s="72"/>
      <c r="R29" s="72"/>
      <c r="S29" s="72"/>
    </row>
    <row r="30" spans="1:19" ht="15.75" customHeight="1" hidden="1">
      <c r="A30" s="61"/>
      <c r="B30" s="64"/>
      <c r="C30" s="64"/>
      <c r="D30" s="64"/>
      <c r="E30" s="64"/>
      <c r="F30" s="64"/>
      <c r="G30" s="64"/>
      <c r="H30" s="64"/>
      <c r="I30" s="64"/>
      <c r="J30" s="64"/>
      <c r="K30" s="69"/>
      <c r="L30" s="69"/>
      <c r="M30" s="72"/>
      <c r="N30" s="72"/>
      <c r="O30" s="72"/>
      <c r="P30" s="72"/>
      <c r="Q30" s="72"/>
      <c r="R30" s="72"/>
      <c r="S30" s="72"/>
    </row>
    <row r="31" spans="1:19" ht="18.75" hidden="1">
      <c r="A31" s="61"/>
      <c r="B31" s="64"/>
      <c r="C31" s="64"/>
      <c r="D31" s="64"/>
      <c r="E31" s="64"/>
      <c r="F31" s="64"/>
      <c r="G31" s="64"/>
      <c r="H31" s="64"/>
      <c r="I31" s="64"/>
      <c r="J31" s="64"/>
      <c r="K31" s="69"/>
      <c r="L31" s="69"/>
      <c r="M31" s="72"/>
      <c r="N31" s="72"/>
      <c r="O31" s="72"/>
      <c r="P31" s="72"/>
      <c r="Q31" s="72"/>
      <c r="R31" s="72"/>
      <c r="S31" s="72"/>
    </row>
    <row r="32" spans="1:19" ht="18.75" hidden="1">
      <c r="A32" s="61"/>
      <c r="B32" s="64"/>
      <c r="C32" s="64"/>
      <c r="D32" s="64"/>
      <c r="E32" s="64"/>
      <c r="F32" s="64"/>
      <c r="G32" s="64"/>
      <c r="H32" s="64"/>
      <c r="I32" s="64"/>
      <c r="J32" s="64"/>
      <c r="K32" s="69"/>
      <c r="L32" s="69"/>
      <c r="M32" s="72"/>
      <c r="N32" s="72"/>
      <c r="O32" s="72"/>
      <c r="P32" s="72"/>
      <c r="Q32" s="72"/>
      <c r="R32" s="72"/>
      <c r="S32" s="72"/>
    </row>
    <row r="33" spans="1:19" ht="18.75" hidden="1">
      <c r="A33" s="61"/>
      <c r="B33" s="64"/>
      <c r="C33" s="64"/>
      <c r="D33" s="64"/>
      <c r="E33" s="64"/>
      <c r="F33" s="64"/>
      <c r="G33" s="65"/>
      <c r="H33" s="65"/>
      <c r="I33" s="65"/>
      <c r="J33" s="79"/>
      <c r="K33" s="69"/>
      <c r="L33" s="69"/>
      <c r="M33" s="72"/>
      <c r="N33" s="72"/>
      <c r="O33" s="72"/>
      <c r="P33" s="72"/>
      <c r="Q33" s="72"/>
      <c r="R33" s="72"/>
      <c r="S33" s="72"/>
    </row>
    <row r="34" spans="1:19" ht="18.75" hidden="1">
      <c r="A34" s="61"/>
      <c r="B34" s="64"/>
      <c r="C34" s="64"/>
      <c r="D34" s="64"/>
      <c r="E34" s="64"/>
      <c r="F34" s="64"/>
      <c r="G34" s="64"/>
      <c r="H34" s="64"/>
      <c r="I34" s="64" t="s">
        <v>24</v>
      </c>
      <c r="J34" s="80">
        <f>SUM(J17:J33)</f>
        <v>2625.89</v>
      </c>
      <c r="K34" s="69"/>
      <c r="L34" s="69"/>
      <c r="M34" s="72"/>
      <c r="N34" s="72"/>
      <c r="O34" s="72"/>
      <c r="P34" s="72"/>
      <c r="Q34" s="72"/>
      <c r="R34" s="72"/>
      <c r="S34" s="72"/>
    </row>
    <row r="35" spans="1:12" ht="15">
      <c r="A35" s="587" t="s">
        <v>199</v>
      </c>
      <c r="B35" s="587"/>
      <c r="C35" s="587"/>
      <c r="D35" s="587"/>
      <c r="E35" s="587"/>
      <c r="F35" s="587"/>
      <c r="G35" s="587"/>
      <c r="H35" s="587"/>
      <c r="I35" s="587"/>
      <c r="J35" s="587"/>
      <c r="K35" s="587"/>
      <c r="L35" s="587"/>
    </row>
    <row r="36" spans="1:12" ht="15">
      <c r="A36" s="587"/>
      <c r="B36" s="587"/>
      <c r="C36" s="587"/>
      <c r="D36" s="587"/>
      <c r="E36" s="587"/>
      <c r="F36" s="587"/>
      <c r="G36" s="587"/>
      <c r="H36" s="587"/>
      <c r="I36" s="587"/>
      <c r="J36" s="587"/>
      <c r="K36" s="587"/>
      <c r="L36" s="587"/>
    </row>
    <row r="37" spans="1:12" ht="18.75">
      <c r="A37" s="81"/>
      <c r="B37" s="82"/>
      <c r="C37" s="82"/>
      <c r="D37" s="82"/>
      <c r="E37" s="82"/>
      <c r="F37" s="82"/>
      <c r="G37" s="82"/>
      <c r="H37" s="82"/>
      <c r="I37" s="81"/>
      <c r="J37" s="81"/>
      <c r="K37" s="61"/>
      <c r="L37" s="61"/>
    </row>
    <row r="38" spans="1:26" ht="18.75">
      <c r="A38" s="83" t="s">
        <v>200</v>
      </c>
      <c r="B38" s="83"/>
      <c r="C38" s="82"/>
      <c r="D38" s="82"/>
      <c r="E38" s="82"/>
      <c r="F38" s="82"/>
      <c r="G38" s="81"/>
      <c r="H38" s="81"/>
      <c r="I38" s="82"/>
      <c r="J38" s="81"/>
      <c r="K38" s="61"/>
      <c r="L38" s="61"/>
      <c r="U38" s="303"/>
      <c r="V38" s="304"/>
      <c r="W38" s="304"/>
      <c r="X38" s="304"/>
      <c r="Y38" s="304"/>
      <c r="Z38" s="304"/>
    </row>
    <row r="39" spans="1:26" ht="18.75">
      <c r="A39" s="82" t="s">
        <v>201</v>
      </c>
      <c r="B39" s="82"/>
      <c r="C39" s="81" t="s">
        <v>202</v>
      </c>
      <c r="D39" s="81"/>
      <c r="E39" s="81"/>
      <c r="F39" s="82"/>
      <c r="G39" s="81"/>
      <c r="H39" s="81"/>
      <c r="I39" s="82"/>
      <c r="J39" s="81"/>
      <c r="K39" s="61"/>
      <c r="L39" s="61"/>
      <c r="U39" s="305"/>
      <c r="V39" s="306"/>
      <c r="W39" s="306"/>
      <c r="X39" s="306"/>
      <c r="Y39" s="306"/>
      <c r="Z39" s="306"/>
    </row>
    <row r="40" spans="1:26" ht="18.75" customHeight="1">
      <c r="A40" s="82" t="s">
        <v>203</v>
      </c>
      <c r="B40" s="82"/>
      <c r="C40" s="84">
        <v>348.5</v>
      </c>
      <c r="D40" s="81" t="s">
        <v>204</v>
      </c>
      <c r="E40" s="81"/>
      <c r="F40" s="82"/>
      <c r="G40" s="81"/>
      <c r="H40" s="81"/>
      <c r="I40" s="82"/>
      <c r="J40" s="81"/>
      <c r="K40" s="61"/>
      <c r="L40" s="61"/>
      <c r="U40" s="305"/>
      <c r="V40" s="192"/>
      <c r="W40" s="192"/>
      <c r="X40" s="192"/>
      <c r="Y40" s="192"/>
      <c r="Z40" s="192"/>
    </row>
    <row r="41" spans="1:26" ht="18" customHeight="1">
      <c r="A41" s="82" t="s">
        <v>205</v>
      </c>
      <c r="B41" s="82"/>
      <c r="C41" s="85" t="s">
        <v>276</v>
      </c>
      <c r="D41" s="81" t="s">
        <v>288</v>
      </c>
      <c r="E41" s="81"/>
      <c r="F41" s="81"/>
      <c r="G41" s="82"/>
      <c r="H41" s="82"/>
      <c r="I41" s="82"/>
      <c r="J41" s="81"/>
      <c r="K41" s="61"/>
      <c r="L41" s="61"/>
      <c r="U41" s="305"/>
      <c r="V41" s="192"/>
      <c r="W41" s="192"/>
      <c r="X41" s="192"/>
      <c r="Y41" s="192"/>
      <c r="Z41" s="72"/>
    </row>
    <row r="42" spans="1:26" ht="18" customHeight="1">
      <c r="A42" s="82" t="s">
        <v>328</v>
      </c>
      <c r="B42" s="82"/>
      <c r="C42" s="85"/>
      <c r="D42" s="81"/>
      <c r="E42" s="81"/>
      <c r="F42" s="81"/>
      <c r="G42" s="82"/>
      <c r="H42" s="82"/>
      <c r="I42" s="82"/>
      <c r="J42" s="81"/>
      <c r="K42" s="61"/>
      <c r="L42" s="61"/>
      <c r="U42" s="305"/>
      <c r="V42" s="192"/>
      <c r="W42" s="192"/>
      <c r="X42" s="192"/>
      <c r="Y42" s="192"/>
      <c r="Z42" s="72"/>
    </row>
    <row r="43" spans="1:12" ht="36" customHeight="1">
      <c r="A43" s="640" t="s">
        <v>322</v>
      </c>
      <c r="B43" s="640"/>
      <c r="C43" s="640"/>
      <c r="D43" s="640"/>
      <c r="E43" s="415"/>
      <c r="F43" s="416"/>
      <c r="G43" s="414" t="s">
        <v>323</v>
      </c>
      <c r="H43" s="416"/>
      <c r="I43" s="633" t="s">
        <v>324</v>
      </c>
      <c r="J43" s="633"/>
      <c r="K43" s="634" t="s">
        <v>327</v>
      </c>
      <c r="L43" s="635" t="s">
        <v>303</v>
      </c>
    </row>
    <row r="44" spans="1:12" ht="20.25" customHeight="1">
      <c r="A44" s="640"/>
      <c r="B44" s="640"/>
      <c r="C44" s="640"/>
      <c r="D44" s="640"/>
      <c r="E44" s="418"/>
      <c r="F44" s="419"/>
      <c r="G44" s="417"/>
      <c r="H44" s="419"/>
      <c r="I44" s="394" t="s">
        <v>325</v>
      </c>
      <c r="J44" s="394" t="s">
        <v>326</v>
      </c>
      <c r="K44" s="634"/>
      <c r="L44" s="635"/>
    </row>
    <row r="45" spans="1:12" ht="18.75" customHeight="1">
      <c r="A45" s="641" t="s">
        <v>319</v>
      </c>
      <c r="B45" s="641"/>
      <c r="C45" s="641"/>
      <c r="D45" s="641"/>
      <c r="E45" s="407"/>
      <c r="F45" s="408"/>
      <c r="G45" s="421"/>
      <c r="H45" s="422"/>
      <c r="I45" s="411"/>
      <c r="J45" s="411"/>
      <c r="K45" s="412">
        <v>40</v>
      </c>
      <c r="L45" s="413">
        <f>(I45-J45)*K45</f>
        <v>0</v>
      </c>
    </row>
    <row r="46" spans="1:12" ht="18.75" customHeight="1">
      <c r="A46" s="641" t="s">
        <v>318</v>
      </c>
      <c r="B46" s="641"/>
      <c r="C46" s="641"/>
      <c r="D46" s="641"/>
      <c r="E46" s="407"/>
      <c r="F46" s="408"/>
      <c r="G46" s="423"/>
      <c r="H46" s="424"/>
      <c r="I46" s="136"/>
      <c r="J46" s="136"/>
      <c r="K46" s="64"/>
      <c r="L46" s="64"/>
    </row>
    <row r="47" spans="1:12" ht="18.75" customHeight="1">
      <c r="A47" s="641" t="s">
        <v>320</v>
      </c>
      <c r="B47" s="641"/>
      <c r="C47" s="641"/>
      <c r="D47" s="641"/>
      <c r="E47" s="407"/>
      <c r="F47" s="408"/>
      <c r="G47" s="423"/>
      <c r="H47" s="424"/>
      <c r="I47" s="136"/>
      <c r="J47" s="136"/>
      <c r="K47" s="64"/>
      <c r="L47" s="64"/>
    </row>
    <row r="48" spans="1:12" ht="18.75" customHeight="1">
      <c r="A48" s="641" t="s">
        <v>321</v>
      </c>
      <c r="B48" s="641"/>
      <c r="C48" s="641"/>
      <c r="D48" s="641"/>
      <c r="E48" s="407"/>
      <c r="F48" s="408"/>
      <c r="G48" s="423"/>
      <c r="H48" s="424"/>
      <c r="I48" s="136"/>
      <c r="J48" s="136"/>
      <c r="K48" s="64"/>
      <c r="L48" s="64"/>
    </row>
    <row r="49" spans="1:26" ht="18" customHeight="1">
      <c r="A49" s="82" t="s">
        <v>331</v>
      </c>
      <c r="B49" s="82"/>
      <c r="C49" s="85"/>
      <c r="D49" s="81"/>
      <c r="E49" s="81"/>
      <c r="F49" s="81"/>
      <c r="G49" s="82"/>
      <c r="H49" s="82"/>
      <c r="I49" s="82"/>
      <c r="J49" s="81"/>
      <c r="K49" s="61"/>
      <c r="L49" s="61"/>
      <c r="U49" s="305"/>
      <c r="V49" s="192"/>
      <c r="W49" s="192"/>
      <c r="X49" s="192"/>
      <c r="Y49" s="192"/>
      <c r="Z49" s="72"/>
    </row>
    <row r="50" spans="1:12" ht="36" customHeight="1">
      <c r="A50" s="642" t="s">
        <v>315</v>
      </c>
      <c r="B50" s="642"/>
      <c r="C50" s="642"/>
      <c r="D50" s="642"/>
      <c r="E50" s="642"/>
      <c r="F50" s="420"/>
      <c r="G50" s="425" t="s">
        <v>330</v>
      </c>
      <c r="H50" s="426"/>
      <c r="I50" s="429" t="s">
        <v>329</v>
      </c>
      <c r="J50" s="430"/>
      <c r="K50" s="636" t="s">
        <v>332</v>
      </c>
      <c r="L50" s="637"/>
    </row>
    <row r="51" spans="1:26" ht="18" customHeight="1">
      <c r="A51" s="639" t="s">
        <v>306</v>
      </c>
      <c r="B51" s="639"/>
      <c r="C51" s="639"/>
      <c r="D51" s="639"/>
      <c r="E51" s="639"/>
      <c r="F51" s="408"/>
      <c r="G51" s="427">
        <f>L45</f>
        <v>0</v>
      </c>
      <c r="H51" s="428"/>
      <c r="I51" s="638">
        <v>0</v>
      </c>
      <c r="J51" s="638"/>
      <c r="K51" s="638">
        <f>G51-I51</f>
        <v>0</v>
      </c>
      <c r="L51" s="638"/>
      <c r="U51" s="305"/>
      <c r="V51" s="192"/>
      <c r="W51" s="192"/>
      <c r="X51" s="192"/>
      <c r="Y51" s="192"/>
      <c r="Z51" s="72"/>
    </row>
    <row r="52" spans="1:26" ht="18" customHeight="1">
      <c r="A52" s="639" t="s">
        <v>309</v>
      </c>
      <c r="B52" s="639"/>
      <c r="C52" s="639"/>
      <c r="D52" s="639"/>
      <c r="E52" s="639"/>
      <c r="F52" s="408"/>
      <c r="G52" s="427"/>
      <c r="H52" s="428"/>
      <c r="I52" s="638"/>
      <c r="J52" s="638"/>
      <c r="K52" s="638"/>
      <c r="L52" s="638"/>
      <c r="U52" s="305"/>
      <c r="V52" s="192"/>
      <c r="W52" s="192"/>
      <c r="X52" s="192"/>
      <c r="Y52" s="192"/>
      <c r="Z52" s="72"/>
    </row>
    <row r="53" spans="1:26" ht="36" customHeight="1">
      <c r="A53" s="639" t="s">
        <v>310</v>
      </c>
      <c r="B53" s="639"/>
      <c r="C53" s="639"/>
      <c r="D53" s="639"/>
      <c r="E53" s="639"/>
      <c r="F53" s="408"/>
      <c r="G53" s="427"/>
      <c r="H53" s="428"/>
      <c r="I53" s="638"/>
      <c r="J53" s="638"/>
      <c r="K53" s="638"/>
      <c r="L53" s="638"/>
      <c r="U53" s="305"/>
      <c r="V53" s="192"/>
      <c r="W53" s="192"/>
      <c r="X53" s="192"/>
      <c r="Y53" s="192"/>
      <c r="Z53" s="72"/>
    </row>
    <row r="54" spans="1:26" ht="18" customHeight="1">
      <c r="A54" s="639" t="s">
        <v>307</v>
      </c>
      <c r="B54" s="639"/>
      <c r="C54" s="639"/>
      <c r="D54" s="639"/>
      <c r="E54" s="639"/>
      <c r="F54" s="408"/>
      <c r="G54" s="427"/>
      <c r="H54" s="428"/>
      <c r="I54" s="638"/>
      <c r="J54" s="638"/>
      <c r="K54" s="638"/>
      <c r="L54" s="638"/>
      <c r="U54" s="305"/>
      <c r="V54" s="192"/>
      <c r="W54" s="192"/>
      <c r="X54" s="192"/>
      <c r="Y54" s="192"/>
      <c r="Z54" s="72"/>
    </row>
    <row r="55" spans="1:26" ht="18" customHeight="1">
      <c r="A55" s="639" t="s">
        <v>308</v>
      </c>
      <c r="B55" s="639"/>
      <c r="C55" s="639"/>
      <c r="D55" s="639"/>
      <c r="E55" s="639"/>
      <c r="F55" s="408"/>
      <c r="G55" s="427"/>
      <c r="H55" s="428"/>
      <c r="I55" s="638"/>
      <c r="J55" s="638"/>
      <c r="K55" s="638"/>
      <c r="L55" s="638"/>
      <c r="U55" s="305"/>
      <c r="V55" s="192"/>
      <c r="W55" s="192"/>
      <c r="X55" s="192"/>
      <c r="Y55" s="192"/>
      <c r="Z55" s="72"/>
    </row>
    <row r="56" spans="1:26" ht="18" customHeight="1">
      <c r="A56" s="130"/>
      <c r="B56" s="82"/>
      <c r="C56" s="85"/>
      <c r="D56" s="81"/>
      <c r="E56" s="81"/>
      <c r="F56" s="81"/>
      <c r="G56" s="82"/>
      <c r="H56" s="82"/>
      <c r="I56" s="82"/>
      <c r="J56" s="81"/>
      <c r="K56" s="61"/>
      <c r="L56" s="61"/>
      <c r="U56" s="305"/>
      <c r="V56" s="192"/>
      <c r="W56" s="307"/>
      <c r="X56" s="307"/>
      <c r="Y56" s="192"/>
      <c r="Z56" s="308"/>
    </row>
    <row r="57" spans="1:16" s="72" customFormat="1" ht="18.75">
      <c r="A57" s="391"/>
      <c r="B57" s="403"/>
      <c r="C57" s="403"/>
      <c r="D57" s="403"/>
      <c r="E57" s="403"/>
      <c r="F57" s="403"/>
      <c r="L57" s="69"/>
      <c r="M57" s="142" t="s">
        <v>236</v>
      </c>
      <c r="N57" s="142" t="s">
        <v>237</v>
      </c>
      <c r="O57" s="142"/>
      <c r="P57" s="142"/>
    </row>
    <row r="58" spans="1:26" s="92" customFormat="1" ht="63" customHeight="1">
      <c r="A58" s="372"/>
      <c r="B58" s="630" t="s">
        <v>297</v>
      </c>
      <c r="C58" s="631"/>
      <c r="D58" s="631"/>
      <c r="E58" s="631"/>
      <c r="F58" s="632"/>
      <c r="G58" s="395" t="s">
        <v>311</v>
      </c>
      <c r="H58" s="395" t="s">
        <v>317</v>
      </c>
      <c r="I58" s="396" t="s">
        <v>2</v>
      </c>
      <c r="J58" s="396" t="s">
        <v>3</v>
      </c>
      <c r="K58" s="398" t="s">
        <v>312</v>
      </c>
      <c r="L58" s="397" t="s">
        <v>210</v>
      </c>
      <c r="U58" s="305"/>
      <c r="V58" s="192"/>
      <c r="W58" s="192"/>
      <c r="X58" s="192"/>
      <c r="Y58" s="192"/>
      <c r="Z58" s="72"/>
    </row>
    <row r="59" spans="1:26" ht="12" customHeight="1">
      <c r="A59" s="81"/>
      <c r="B59" s="624"/>
      <c r="C59" s="625"/>
      <c r="D59" s="625"/>
      <c r="E59" s="625"/>
      <c r="F59" s="626"/>
      <c r="G59" s="93"/>
      <c r="H59" s="93"/>
      <c r="I59" s="93"/>
      <c r="J59" s="93"/>
      <c r="K59" s="93"/>
      <c r="L59" s="93"/>
      <c r="N59" s="347" t="s">
        <v>280</v>
      </c>
      <c r="O59" s="347" t="s">
        <v>281</v>
      </c>
      <c r="P59" s="347" t="s">
        <v>291</v>
      </c>
      <c r="Q59" s="348" t="s">
        <v>292</v>
      </c>
      <c r="R59" s="349" t="s">
        <v>249</v>
      </c>
      <c r="S59" s="349" t="s">
        <v>293</v>
      </c>
      <c r="T59" s="369" t="s">
        <v>290</v>
      </c>
      <c r="U59" s="305"/>
      <c r="V59" s="192"/>
      <c r="W59" s="192"/>
      <c r="X59" s="192"/>
      <c r="Y59" s="192"/>
      <c r="Z59" s="72"/>
    </row>
    <row r="60" spans="1:26" ht="33" customHeight="1">
      <c r="A60" s="81"/>
      <c r="B60" s="624" t="s">
        <v>296</v>
      </c>
      <c r="C60" s="625"/>
      <c r="D60" s="625"/>
      <c r="E60" s="625"/>
      <c r="F60" s="626"/>
      <c r="G60" s="97">
        <f>G61+G62</f>
        <v>12.58</v>
      </c>
      <c r="H60" s="97"/>
      <c r="I60" s="98">
        <f>G60*C40</f>
        <v>4384.13</v>
      </c>
      <c r="J60" s="98">
        <f>P60+Q60</f>
        <v>0</v>
      </c>
      <c r="K60" s="98">
        <f>K61+K62</f>
        <v>2512.6850000000004</v>
      </c>
      <c r="L60" s="98">
        <f>L61+L62</f>
        <v>-2512.685</v>
      </c>
      <c r="N60" s="361"/>
      <c r="O60" s="361"/>
      <c r="P60" s="257"/>
      <c r="Q60" s="257"/>
      <c r="R60" s="257"/>
      <c r="S60" s="257"/>
      <c r="T60" s="257"/>
      <c r="U60" s="305"/>
      <c r="V60" s="192"/>
      <c r="W60" s="192"/>
      <c r="X60" s="192"/>
      <c r="Y60" s="192"/>
      <c r="Z60" s="72"/>
    </row>
    <row r="61" spans="1:26" ht="18" customHeight="1">
      <c r="A61" s="81"/>
      <c r="B61" s="609" t="s">
        <v>12</v>
      </c>
      <c r="C61" s="610"/>
      <c r="D61" s="610"/>
      <c r="E61" s="610"/>
      <c r="F61" s="611"/>
      <c r="G61" s="200">
        <f>G82</f>
        <v>7.21</v>
      </c>
      <c r="H61" s="200"/>
      <c r="I61" s="99">
        <f>G61*C40</f>
        <v>2512.685</v>
      </c>
      <c r="J61" s="99">
        <f>I61</f>
        <v>2512.685</v>
      </c>
      <c r="K61" s="99">
        <f>I82</f>
        <v>2512.6850000000004</v>
      </c>
      <c r="L61" s="99">
        <f>J61-K61</f>
        <v>0</v>
      </c>
      <c r="U61" s="305"/>
      <c r="V61" s="192"/>
      <c r="W61" s="192"/>
      <c r="X61" s="192"/>
      <c r="Y61" s="192"/>
      <c r="Z61" s="72"/>
    </row>
    <row r="62" spans="1:26" ht="18" customHeight="1">
      <c r="A62" s="81"/>
      <c r="B62" s="609" t="s">
        <v>46</v>
      </c>
      <c r="C62" s="610"/>
      <c r="D62" s="610"/>
      <c r="E62" s="610"/>
      <c r="F62" s="611"/>
      <c r="G62" s="200">
        <v>5.37</v>
      </c>
      <c r="H62" s="200"/>
      <c r="I62" s="99">
        <f>G62*C40</f>
        <v>1871.445</v>
      </c>
      <c r="J62" s="99">
        <f>J60-J61</f>
        <v>-2512.685</v>
      </c>
      <c r="K62" s="99">
        <f>I87</f>
        <v>0</v>
      </c>
      <c r="L62" s="99">
        <f>J62-K62</f>
        <v>-2512.685</v>
      </c>
      <c r="U62" s="305"/>
      <c r="V62" s="192"/>
      <c r="W62" s="192"/>
      <c r="X62" s="192"/>
      <c r="Y62" s="192"/>
      <c r="Z62" s="72"/>
    </row>
    <row r="63" spans="1:26" ht="21" customHeight="1">
      <c r="A63" s="81"/>
      <c r="B63" s="624" t="s">
        <v>315</v>
      </c>
      <c r="C63" s="625"/>
      <c r="D63" s="625"/>
      <c r="E63" s="625"/>
      <c r="F63" s="625"/>
      <c r="G63" s="607"/>
      <c r="H63" s="607"/>
      <c r="I63" s="607"/>
      <c r="J63" s="607"/>
      <c r="K63" s="607"/>
      <c r="L63" s="608"/>
      <c r="U63" s="305"/>
      <c r="V63" s="192"/>
      <c r="W63" s="192"/>
      <c r="X63" s="192"/>
      <c r="Y63" s="192"/>
      <c r="Z63" s="72"/>
    </row>
    <row r="64" spans="1:26" ht="18" customHeight="1">
      <c r="A64" s="81"/>
      <c r="B64" s="609" t="s">
        <v>306</v>
      </c>
      <c r="C64" s="610"/>
      <c r="D64" s="610"/>
      <c r="E64" s="610"/>
      <c r="F64" s="611"/>
      <c r="G64" s="97">
        <v>2.05</v>
      </c>
      <c r="H64" s="413">
        <f>I51</f>
        <v>0</v>
      </c>
      <c r="I64" s="99">
        <f>H64*G64</f>
        <v>0</v>
      </c>
      <c r="J64" s="99">
        <v>10200</v>
      </c>
      <c r="K64" s="99">
        <f>I64</f>
        <v>0</v>
      </c>
      <c r="L64" s="99">
        <f>J64-K64</f>
        <v>10200</v>
      </c>
      <c r="U64" s="305"/>
      <c r="V64" s="192"/>
      <c r="W64" s="192"/>
      <c r="X64" s="192"/>
      <c r="Y64" s="192"/>
      <c r="Z64" s="72"/>
    </row>
    <row r="65" spans="1:26" ht="18" customHeight="1">
      <c r="A65" s="81"/>
      <c r="B65" s="609" t="s">
        <v>309</v>
      </c>
      <c r="C65" s="610"/>
      <c r="D65" s="610"/>
      <c r="E65" s="610"/>
      <c r="F65" s="611"/>
      <c r="G65" s="97"/>
      <c r="H65" s="97"/>
      <c r="I65" s="99"/>
      <c r="J65" s="99"/>
      <c r="K65" s="99"/>
      <c r="L65" s="99"/>
      <c r="U65" s="305"/>
      <c r="V65" s="192"/>
      <c r="W65" s="192"/>
      <c r="X65" s="192"/>
      <c r="Y65" s="192"/>
      <c r="Z65" s="72"/>
    </row>
    <row r="66" spans="1:26" ht="18" customHeight="1">
      <c r="A66" s="81"/>
      <c r="B66" s="609" t="s">
        <v>310</v>
      </c>
      <c r="C66" s="610"/>
      <c r="D66" s="610"/>
      <c r="E66" s="610"/>
      <c r="F66" s="611"/>
      <c r="G66" s="97"/>
      <c r="H66" s="97"/>
      <c r="I66" s="99"/>
      <c r="J66" s="99"/>
      <c r="K66" s="99"/>
      <c r="L66" s="99"/>
      <c r="U66" s="305"/>
      <c r="V66" s="192"/>
      <c r="W66" s="192"/>
      <c r="X66" s="192"/>
      <c r="Y66" s="192"/>
      <c r="Z66" s="72"/>
    </row>
    <row r="67" spans="1:26" ht="18" customHeight="1">
      <c r="A67" s="81"/>
      <c r="B67" s="609" t="s">
        <v>307</v>
      </c>
      <c r="C67" s="610"/>
      <c r="D67" s="610"/>
      <c r="E67" s="610"/>
      <c r="F67" s="611"/>
      <c r="G67" s="97"/>
      <c r="H67" s="97"/>
      <c r="I67" s="99"/>
      <c r="J67" s="99"/>
      <c r="K67" s="99"/>
      <c r="L67" s="99"/>
      <c r="U67" s="305"/>
      <c r="V67" s="192"/>
      <c r="W67" s="192"/>
      <c r="X67" s="192"/>
      <c r="Y67" s="192"/>
      <c r="Z67" s="72"/>
    </row>
    <row r="68" spans="1:26" ht="18" customHeight="1">
      <c r="A68" s="81"/>
      <c r="B68" s="609" t="s">
        <v>308</v>
      </c>
      <c r="C68" s="610"/>
      <c r="D68" s="610"/>
      <c r="E68" s="610"/>
      <c r="F68" s="611"/>
      <c r="G68" s="97"/>
      <c r="H68" s="97"/>
      <c r="I68" s="99"/>
      <c r="J68" s="99"/>
      <c r="K68" s="99"/>
      <c r="L68" s="99"/>
      <c r="U68" s="305"/>
      <c r="V68" s="192"/>
      <c r="W68" s="192"/>
      <c r="X68" s="192"/>
      <c r="Y68" s="192"/>
      <c r="Z68" s="72"/>
    </row>
    <row r="69" spans="1:26" ht="18" customHeight="1">
      <c r="A69" s="81"/>
      <c r="B69" s="404"/>
      <c r="C69" s="405"/>
      <c r="D69" s="405"/>
      <c r="E69" s="405"/>
      <c r="F69" s="405"/>
      <c r="G69" s="406"/>
      <c r="H69" s="406"/>
      <c r="I69" s="409"/>
      <c r="J69" s="409"/>
      <c r="K69" s="409"/>
      <c r="L69" s="410"/>
      <c r="U69" s="305"/>
      <c r="V69" s="192"/>
      <c r="W69" s="192"/>
      <c r="X69" s="192"/>
      <c r="Y69" s="192"/>
      <c r="Z69" s="72"/>
    </row>
    <row r="70" spans="1:26" ht="18" customHeight="1">
      <c r="A70" s="81"/>
      <c r="B70" s="404"/>
      <c r="C70" s="405"/>
      <c r="D70" s="405"/>
      <c r="E70" s="405"/>
      <c r="F70" s="405"/>
      <c r="G70" s="406"/>
      <c r="H70" s="406"/>
      <c r="I70" s="409"/>
      <c r="J70" s="409"/>
      <c r="K70" s="409"/>
      <c r="L70" s="410"/>
      <c r="U70" s="305"/>
      <c r="V70" s="192"/>
      <c r="W70" s="192"/>
      <c r="X70" s="192"/>
      <c r="Y70" s="192"/>
      <c r="Z70" s="72"/>
    </row>
    <row r="71" spans="1:26" ht="40.5" customHeight="1">
      <c r="A71" s="81"/>
      <c r="B71" s="624" t="s">
        <v>304</v>
      </c>
      <c r="C71" s="625"/>
      <c r="D71" s="625"/>
      <c r="E71" s="625"/>
      <c r="F71" s="625"/>
      <c r="G71" s="607"/>
      <c r="H71" s="607"/>
      <c r="I71" s="607"/>
      <c r="J71" s="607"/>
      <c r="K71" s="607"/>
      <c r="L71" s="608"/>
      <c r="U71" s="305"/>
      <c r="V71" s="192"/>
      <c r="W71" s="192"/>
      <c r="X71" s="192"/>
      <c r="Y71" s="192"/>
      <c r="Z71" s="72"/>
    </row>
    <row r="72" spans="1:26" ht="18" customHeight="1">
      <c r="A72" s="81"/>
      <c r="B72" s="609" t="s">
        <v>300</v>
      </c>
      <c r="C72" s="610"/>
      <c r="D72" s="610"/>
      <c r="E72" s="610"/>
      <c r="F72" s="611"/>
      <c r="G72" s="97">
        <v>2.05</v>
      </c>
      <c r="H72" s="97">
        <f>K51</f>
        <v>0</v>
      </c>
      <c r="I72" s="99">
        <f>H72*G72</f>
        <v>0</v>
      </c>
      <c r="J72" s="99">
        <v>2700</v>
      </c>
      <c r="K72" s="99">
        <f>I72</f>
        <v>0</v>
      </c>
      <c r="L72" s="99">
        <f>J72-K72</f>
        <v>2700</v>
      </c>
      <c r="U72" s="305"/>
      <c r="V72" s="192"/>
      <c r="W72" s="192"/>
      <c r="X72" s="192"/>
      <c r="Y72" s="192"/>
      <c r="Z72" s="72"/>
    </row>
    <row r="73" spans="1:26" ht="18" customHeight="1">
      <c r="A73" s="81"/>
      <c r="B73" s="609" t="s">
        <v>298</v>
      </c>
      <c r="C73" s="610"/>
      <c r="D73" s="610"/>
      <c r="E73" s="610"/>
      <c r="F73" s="611"/>
      <c r="G73" s="97"/>
      <c r="H73" s="97"/>
      <c r="I73" s="99"/>
      <c r="J73" s="99"/>
      <c r="K73" s="99"/>
      <c r="L73" s="99"/>
      <c r="U73" s="305"/>
      <c r="V73" s="192"/>
      <c r="W73" s="192"/>
      <c r="X73" s="192"/>
      <c r="Y73" s="192"/>
      <c r="Z73" s="72"/>
    </row>
    <row r="74" spans="1:26" ht="18" customHeight="1">
      <c r="A74" s="81"/>
      <c r="B74" s="609" t="s">
        <v>299</v>
      </c>
      <c r="C74" s="610"/>
      <c r="D74" s="610"/>
      <c r="E74" s="610"/>
      <c r="F74" s="611"/>
      <c r="G74" s="97"/>
      <c r="H74" s="97"/>
      <c r="I74" s="99"/>
      <c r="J74" s="99"/>
      <c r="K74" s="99"/>
      <c r="L74" s="99"/>
      <c r="U74" s="305"/>
      <c r="V74" s="192"/>
      <c r="W74" s="192"/>
      <c r="X74" s="192"/>
      <c r="Y74" s="192"/>
      <c r="Z74" s="72"/>
    </row>
    <row r="75" spans="1:26" ht="18" customHeight="1">
      <c r="A75" s="81"/>
      <c r="B75" s="609" t="s">
        <v>302</v>
      </c>
      <c r="C75" s="610"/>
      <c r="D75" s="610"/>
      <c r="E75" s="610"/>
      <c r="F75" s="611"/>
      <c r="G75" s="97"/>
      <c r="H75" s="97"/>
      <c r="I75" s="99"/>
      <c r="J75" s="99"/>
      <c r="K75" s="99"/>
      <c r="L75" s="99"/>
      <c r="U75" s="305"/>
      <c r="V75" s="192"/>
      <c r="W75" s="192"/>
      <c r="X75" s="192"/>
      <c r="Y75" s="192"/>
      <c r="Z75" s="72"/>
    </row>
    <row r="76" spans="1:26" ht="18.75">
      <c r="A76" s="81"/>
      <c r="B76" s="386"/>
      <c r="C76" s="386"/>
      <c r="D76" s="387"/>
      <c r="E76" s="61"/>
      <c r="F76" s="61"/>
      <c r="G76" s="61"/>
      <c r="H76" s="61"/>
      <c r="I76" s="61"/>
      <c r="J76" s="61"/>
      <c r="K76" s="61"/>
      <c r="L76" s="164"/>
      <c r="U76" s="305"/>
      <c r="V76" s="192"/>
      <c r="W76" s="192"/>
      <c r="X76" s="192"/>
      <c r="Y76" s="192"/>
      <c r="Z76" s="72"/>
    </row>
    <row r="77" spans="1:26" ht="18.75">
      <c r="A77" s="81"/>
      <c r="B77" s="61"/>
      <c r="C77" s="61"/>
      <c r="D77" s="61"/>
      <c r="E77" s="61"/>
      <c r="F77" s="61"/>
      <c r="G77" s="163" t="s">
        <v>243</v>
      </c>
      <c r="H77" s="163"/>
      <c r="I77" s="163" t="s">
        <v>2</v>
      </c>
      <c r="J77" s="163" t="s">
        <v>3</v>
      </c>
      <c r="K77" s="163" t="s">
        <v>244</v>
      </c>
      <c r="L77" s="163" t="s">
        <v>245</v>
      </c>
      <c r="U77" s="305"/>
      <c r="V77" s="192"/>
      <c r="W77" s="192"/>
      <c r="X77" s="192"/>
      <c r="Y77" s="192"/>
      <c r="Z77" s="72"/>
    </row>
    <row r="78" spans="1:26" ht="18" customHeight="1">
      <c r="A78" s="61"/>
      <c r="B78" s="577" t="s">
        <v>242</v>
      </c>
      <c r="C78" s="577"/>
      <c r="D78" s="577"/>
      <c r="E78" s="577"/>
      <c r="F78" s="577"/>
      <c r="G78" s="107">
        <f>'07 15 г'!J53</f>
        <v>0</v>
      </c>
      <c r="H78" s="107"/>
      <c r="I78" s="107">
        <f>R60</f>
        <v>0</v>
      </c>
      <c r="J78" s="107">
        <f>S60</f>
        <v>0</v>
      </c>
      <c r="K78" s="107">
        <f>I78+G78-J78</f>
        <v>0</v>
      </c>
      <c r="L78" s="107">
        <v>0</v>
      </c>
      <c r="U78" s="309"/>
      <c r="V78" s="310"/>
      <c r="W78" s="310"/>
      <c r="X78" s="310"/>
      <c r="Y78" s="310"/>
      <c r="Z78" s="310"/>
    </row>
    <row r="79" spans="1:12" ht="18" customHeight="1">
      <c r="A79" s="61"/>
      <c r="B79" s="627"/>
      <c r="C79" s="627"/>
      <c r="D79" s="390"/>
      <c r="F79" s="81"/>
      <c r="G79" s="82"/>
      <c r="H79" s="82"/>
      <c r="I79" s="82"/>
      <c r="J79" s="81"/>
      <c r="K79" s="61"/>
      <c r="L79" s="61"/>
    </row>
    <row r="80" spans="1:12" ht="18.75">
      <c r="A80" s="81"/>
      <c r="B80" s="104"/>
      <c r="C80" s="105"/>
      <c r="D80" s="106"/>
      <c r="E80" s="106"/>
      <c r="F80" s="106"/>
      <c r="G80" s="394" t="s">
        <v>208</v>
      </c>
      <c r="H80" s="394"/>
      <c r="I80" s="394" t="s">
        <v>217</v>
      </c>
      <c r="J80" s="81"/>
      <c r="K80" s="61"/>
      <c r="L80" s="61"/>
    </row>
    <row r="81" spans="1:21" ht="39" customHeight="1">
      <c r="A81" s="115" t="s">
        <v>218</v>
      </c>
      <c r="B81" s="613" t="s">
        <v>241</v>
      </c>
      <c r="C81" s="614"/>
      <c r="D81" s="614"/>
      <c r="E81" s="614"/>
      <c r="F81" s="615"/>
      <c r="G81" s="116"/>
      <c r="H81" s="116"/>
      <c r="I81" s="370">
        <f>I82+I87</f>
        <v>2512.6850000000004</v>
      </c>
      <c r="J81" s="81"/>
      <c r="K81" s="61"/>
      <c r="L81" s="61"/>
      <c r="U81" s="288"/>
    </row>
    <row r="82" spans="1:12" ht="18.75" customHeight="1">
      <c r="A82" s="118" t="s">
        <v>220</v>
      </c>
      <c r="B82" s="558" t="s">
        <v>221</v>
      </c>
      <c r="C82" s="559"/>
      <c r="D82" s="559"/>
      <c r="E82" s="559"/>
      <c r="F82" s="560"/>
      <c r="G82" s="362">
        <f>G83+G84+G85+G86</f>
        <v>7.21</v>
      </c>
      <c r="H82" s="362"/>
      <c r="I82" s="374">
        <f>I83+I84+I85+I86</f>
        <v>2512.6850000000004</v>
      </c>
      <c r="J82" s="81"/>
      <c r="K82" s="61"/>
      <c r="L82" s="121"/>
    </row>
    <row r="83" spans="1:12" ht="36.75" customHeight="1">
      <c r="A83" s="375" t="s">
        <v>222</v>
      </c>
      <c r="B83" s="616" t="s">
        <v>223</v>
      </c>
      <c r="C83" s="617"/>
      <c r="D83" s="617"/>
      <c r="E83" s="617"/>
      <c r="F83" s="618"/>
      <c r="G83" s="373">
        <v>1.34</v>
      </c>
      <c r="H83" s="381"/>
      <c r="I83" s="374">
        <f>G83*C$40</f>
        <v>466.99</v>
      </c>
      <c r="J83" s="81"/>
      <c r="K83" s="61"/>
      <c r="L83" s="121"/>
    </row>
    <row r="84" spans="1:12" ht="36.75" customHeight="1">
      <c r="A84" s="388" t="s">
        <v>224</v>
      </c>
      <c r="B84" s="571" t="s">
        <v>225</v>
      </c>
      <c r="C84" s="572"/>
      <c r="D84" s="572"/>
      <c r="E84" s="572"/>
      <c r="F84" s="573"/>
      <c r="G84" s="389">
        <v>2.02</v>
      </c>
      <c r="H84" s="389"/>
      <c r="I84" s="379">
        <f>G84*C$40</f>
        <v>703.97</v>
      </c>
      <c r="J84" s="81"/>
      <c r="K84" s="61"/>
      <c r="L84" s="61"/>
    </row>
    <row r="85" spans="1:12" ht="36" customHeight="1">
      <c r="A85" s="388" t="s">
        <v>226</v>
      </c>
      <c r="B85" s="571" t="s">
        <v>227</v>
      </c>
      <c r="C85" s="572"/>
      <c r="D85" s="572"/>
      <c r="E85" s="572"/>
      <c r="F85" s="573"/>
      <c r="G85" s="389">
        <v>1.31</v>
      </c>
      <c r="H85" s="389"/>
      <c r="I85" s="379">
        <f>G85*C$40</f>
        <v>456.535</v>
      </c>
      <c r="J85" s="81"/>
      <c r="K85" s="61"/>
      <c r="L85" s="61"/>
    </row>
    <row r="86" spans="1:13" ht="18.75" customHeight="1">
      <c r="A86" s="375" t="s">
        <v>228</v>
      </c>
      <c r="B86" s="555" t="s">
        <v>229</v>
      </c>
      <c r="C86" s="556"/>
      <c r="D86" s="556"/>
      <c r="E86" s="556"/>
      <c r="F86" s="557"/>
      <c r="G86" s="107">
        <v>2.54</v>
      </c>
      <c r="H86" s="107"/>
      <c r="I86" s="379">
        <f>G86*C$40</f>
        <v>885.19</v>
      </c>
      <c r="J86" s="81"/>
      <c r="K86" s="61"/>
      <c r="L86" s="61"/>
      <c r="M86" s="128"/>
    </row>
    <row r="87" spans="1:13" ht="18.75" customHeight="1">
      <c r="A87" s="129" t="s">
        <v>230</v>
      </c>
      <c r="B87" s="558" t="s">
        <v>231</v>
      </c>
      <c r="C87" s="559"/>
      <c r="D87" s="559"/>
      <c r="E87" s="559"/>
      <c r="F87" s="560"/>
      <c r="G87" s="98"/>
      <c r="H87" s="98"/>
      <c r="I87" s="98">
        <f>SUM(I88:I90)</f>
        <v>0</v>
      </c>
      <c r="J87" s="81"/>
      <c r="K87" s="61"/>
      <c r="L87" s="61"/>
      <c r="M87" s="128"/>
    </row>
    <row r="88" spans="1:12" ht="18.75" customHeight="1">
      <c r="A88" s="378" t="s">
        <v>301</v>
      </c>
      <c r="B88" s="561" t="s">
        <v>247</v>
      </c>
      <c r="C88" s="562"/>
      <c r="D88" s="562"/>
      <c r="E88" s="562"/>
      <c r="F88" s="563"/>
      <c r="G88" s="132"/>
      <c r="H88" s="132"/>
      <c r="I88" s="133"/>
      <c r="J88" s="81"/>
      <c r="K88" s="61"/>
      <c r="L88" s="61"/>
    </row>
    <row r="89" spans="1:12" ht="18.75">
      <c r="A89" s="130"/>
      <c r="B89" s="564" t="s">
        <v>240</v>
      </c>
      <c r="C89" s="565"/>
      <c r="D89" s="565"/>
      <c r="E89" s="565"/>
      <c r="F89" s="566"/>
      <c r="G89" s="134"/>
      <c r="H89" s="134"/>
      <c r="I89" s="135"/>
      <c r="J89" s="81"/>
      <c r="K89" s="61"/>
      <c r="L89" s="61"/>
    </row>
    <row r="90" spans="1:12" ht="18.75" customHeight="1">
      <c r="A90" s="393"/>
      <c r="B90" s="564" t="s">
        <v>240</v>
      </c>
      <c r="C90" s="622"/>
      <c r="D90" s="622"/>
      <c r="E90" s="622"/>
      <c r="F90" s="623"/>
      <c r="G90" s="127"/>
      <c r="H90" s="127"/>
      <c r="I90" s="136"/>
      <c r="J90" s="81"/>
      <c r="K90" s="61"/>
      <c r="L90" s="61"/>
    </row>
    <row r="91" spans="1:12" ht="18.75" customHeight="1">
      <c r="A91" s="129" t="s">
        <v>313</v>
      </c>
      <c r="B91" s="619" t="s">
        <v>305</v>
      </c>
      <c r="C91" s="620"/>
      <c r="D91" s="620"/>
      <c r="E91" s="620"/>
      <c r="F91" s="621"/>
      <c r="G91" s="127"/>
      <c r="H91" s="127"/>
      <c r="I91" s="136"/>
      <c r="J91" s="81"/>
      <c r="K91" s="61"/>
      <c r="L91" s="61"/>
    </row>
    <row r="92" spans="1:16" s="72" customFormat="1" ht="43.5" customHeight="1">
      <c r="A92" s="391"/>
      <c r="B92" s="392"/>
      <c r="C92" s="392"/>
      <c r="D92" s="392"/>
      <c r="E92" s="392"/>
      <c r="F92" s="392"/>
      <c r="L92" s="69"/>
      <c r="M92" s="142" t="s">
        <v>236</v>
      </c>
      <c r="N92" s="142" t="s">
        <v>237</v>
      </c>
      <c r="O92" s="142"/>
      <c r="P92" s="142"/>
    </row>
    <row r="93" spans="1:16" s="72" customFormat="1" ht="18.75">
      <c r="A93" s="130"/>
      <c r="L93" s="69"/>
      <c r="M93" s="143">
        <f>G97</f>
        <v>30807.498999999985</v>
      </c>
      <c r="N93" s="143">
        <f>J97</f>
        <v>0</v>
      </c>
      <c r="O93" s="143"/>
      <c r="P93" s="143"/>
    </row>
    <row r="94" spans="1:19" ht="18.75">
      <c r="A94" s="81"/>
      <c r="B94" s="140"/>
      <c r="C94" s="141"/>
      <c r="D94" s="141"/>
      <c r="E94" s="141"/>
      <c r="F94" s="141"/>
      <c r="G94" s="567" t="s">
        <v>46</v>
      </c>
      <c r="H94" s="567"/>
      <c r="I94" s="552"/>
      <c r="J94" s="567" t="s">
        <v>316</v>
      </c>
      <c r="K94" s="567"/>
      <c r="L94" s="552"/>
      <c r="N94" s="596"/>
      <c r="O94" s="596"/>
      <c r="P94" s="596"/>
      <c r="Q94" s="597"/>
      <c r="R94" s="597"/>
      <c r="S94" s="597"/>
    </row>
    <row r="95" spans="1:19" ht="18.75">
      <c r="A95" s="81"/>
      <c r="B95" s="140"/>
      <c r="C95" s="141"/>
      <c r="D95" s="141"/>
      <c r="E95" s="141"/>
      <c r="F95" s="141"/>
      <c r="G95" s="553" t="s">
        <v>43</v>
      </c>
      <c r="H95" s="612"/>
      <c r="I95" s="554"/>
      <c r="J95" s="553" t="s">
        <v>43</v>
      </c>
      <c r="K95" s="612"/>
      <c r="L95" s="554"/>
      <c r="M95" s="172" t="s">
        <v>283</v>
      </c>
      <c r="N95" s="188"/>
      <c r="O95" s="188"/>
      <c r="P95" s="188"/>
      <c r="Q95" s="189"/>
      <c r="R95" s="188"/>
      <c r="S95" s="190"/>
    </row>
    <row r="96" spans="1:19" ht="18.75">
      <c r="A96" s="81"/>
      <c r="B96" s="598" t="s">
        <v>284</v>
      </c>
      <c r="C96" s="599"/>
      <c r="D96" s="599"/>
      <c r="E96" s="599"/>
      <c r="F96" s="600"/>
      <c r="G96" s="543">
        <f>'07 15 г'!G80:H80</f>
        <v>33320.18399999999</v>
      </c>
      <c r="H96" s="543"/>
      <c r="I96" s="544"/>
      <c r="J96" s="543">
        <f>'07 15 г'!J80:K80</f>
        <v>0</v>
      </c>
      <c r="K96" s="543"/>
      <c r="L96" s="544"/>
      <c r="M96" s="128">
        <f>G104+I60-J60-J104</f>
        <v>4384.13</v>
      </c>
      <c r="N96" s="191"/>
      <c r="O96" s="191"/>
      <c r="P96" s="191"/>
      <c r="Q96" s="192"/>
      <c r="R96" s="192"/>
      <c r="S96" s="192"/>
    </row>
    <row r="97" spans="1:19" ht="18.75">
      <c r="A97" s="81"/>
      <c r="B97" s="598" t="s">
        <v>285</v>
      </c>
      <c r="C97" s="599"/>
      <c r="D97" s="599"/>
      <c r="E97" s="599"/>
      <c r="F97" s="600"/>
      <c r="G97" s="543">
        <f>G96+J60-I81+D76</f>
        <v>30807.498999999985</v>
      </c>
      <c r="H97" s="543"/>
      <c r="I97" s="603"/>
      <c r="J97" s="543">
        <f>J96+M60-L81+G76</f>
        <v>0</v>
      </c>
      <c r="K97" s="543"/>
      <c r="L97" s="603"/>
      <c r="N97" s="191"/>
      <c r="O97" s="191"/>
      <c r="P97" s="191"/>
      <c r="Q97" s="192"/>
      <c r="R97" s="192"/>
      <c r="S97" s="192"/>
    </row>
    <row r="98" spans="1:19" ht="18.75">
      <c r="A98" s="81"/>
      <c r="B98" s="61"/>
      <c r="C98" s="61"/>
      <c r="D98" s="61"/>
      <c r="E98" s="61"/>
      <c r="F98" s="61"/>
      <c r="G98" s="81"/>
      <c r="H98" s="81"/>
      <c r="I98" s="81"/>
      <c r="J98" s="81"/>
      <c r="K98" s="61"/>
      <c r="L98" s="61"/>
      <c r="N98" s="191"/>
      <c r="O98" s="191"/>
      <c r="P98" s="191"/>
      <c r="Q98" s="192"/>
      <c r="R98" s="192"/>
      <c r="S98" s="192"/>
    </row>
    <row r="99" spans="1:19" ht="18" customHeight="1">
      <c r="A99" s="61"/>
      <c r="B99" s="61"/>
      <c r="C99" s="61"/>
      <c r="D99" s="61"/>
      <c r="E99" s="61"/>
      <c r="F99" s="61"/>
      <c r="G99" s="553" t="s">
        <v>278</v>
      </c>
      <c r="H99" s="612"/>
      <c r="I99" s="554"/>
      <c r="J99" s="553" t="s">
        <v>279</v>
      </c>
      <c r="K99" s="554"/>
      <c r="L99" s="61"/>
      <c r="M99" s="128"/>
      <c r="N99" s="191"/>
      <c r="O99" s="191"/>
      <c r="P99" s="191"/>
      <c r="Q99" s="192"/>
      <c r="R99" s="192"/>
      <c r="S99" s="192"/>
    </row>
    <row r="100" spans="1:19" ht="15" customHeight="1" hidden="1">
      <c r="A100" s="81"/>
      <c r="B100" s="61"/>
      <c r="C100" s="61"/>
      <c r="D100" s="61"/>
      <c r="E100" s="61"/>
      <c r="F100" s="61"/>
      <c r="G100" s="81"/>
      <c r="H100" s="81"/>
      <c r="I100" s="81"/>
      <c r="J100" s="81"/>
      <c r="K100" s="61"/>
      <c r="L100" s="61"/>
      <c r="N100" s="186" t="s">
        <v>183</v>
      </c>
      <c r="O100" s="186"/>
      <c r="P100" s="186"/>
      <c r="Q100" s="187">
        <v>407.15</v>
      </c>
      <c r="R100" s="187">
        <v>391.95</v>
      </c>
      <c r="S100" s="187">
        <v>535.55</v>
      </c>
    </row>
    <row r="101" spans="1:19" ht="15" customHeight="1" hidden="1">
      <c r="A101" s="81"/>
      <c r="B101" s="61"/>
      <c r="C101" s="61"/>
      <c r="D101" s="61"/>
      <c r="E101" s="61"/>
      <c r="F101" s="61"/>
      <c r="G101" s="81"/>
      <c r="H101" s="81"/>
      <c r="I101" s="81"/>
      <c r="J101" s="81"/>
      <c r="K101" s="61"/>
      <c r="L101" s="61"/>
      <c r="N101" s="151" t="s">
        <v>186</v>
      </c>
      <c r="O101" s="151"/>
      <c r="P101" s="151"/>
      <c r="Q101" s="152">
        <v>535.55</v>
      </c>
      <c r="R101" s="152">
        <v>391.95</v>
      </c>
      <c r="S101" s="152">
        <v>663.91</v>
      </c>
    </row>
    <row r="102" spans="1:19" ht="15" customHeight="1" hidden="1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N102" s="153" t="s">
        <v>189</v>
      </c>
      <c r="O102" s="153"/>
      <c r="P102" s="153"/>
      <c r="Q102" s="152">
        <f>S101</f>
        <v>663.91</v>
      </c>
      <c r="R102" s="154">
        <v>391.95</v>
      </c>
      <c r="S102" s="152" t="e">
        <f>Q102+R102-#REF!</f>
        <v>#REF!</v>
      </c>
    </row>
    <row r="103" spans="1:12" ht="15" customHeight="1" hidden="1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</row>
    <row r="104" spans="1:12" ht="34.5" customHeight="1">
      <c r="A104" s="61"/>
      <c r="B104" s="540" t="s">
        <v>314</v>
      </c>
      <c r="C104" s="541"/>
      <c r="D104" s="541"/>
      <c r="E104" s="541"/>
      <c r="F104" s="542"/>
      <c r="G104" s="543">
        <f>N60</f>
        <v>0</v>
      </c>
      <c r="H104" s="543"/>
      <c r="I104" s="544"/>
      <c r="J104" s="545">
        <f>O60</f>
        <v>0</v>
      </c>
      <c r="K104" s="544"/>
      <c r="L104" s="61"/>
    </row>
    <row r="105" spans="1:12" ht="18.75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</row>
    <row r="106" spans="1:12" ht="18.75">
      <c r="A106" s="371" t="s">
        <v>295</v>
      </c>
      <c r="B106" s="61"/>
      <c r="C106" s="61"/>
      <c r="D106" s="61"/>
      <c r="E106" s="61"/>
      <c r="F106" s="61"/>
      <c r="G106" s="61"/>
      <c r="H106" s="61"/>
      <c r="I106" s="61" t="s">
        <v>54</v>
      </c>
      <c r="J106" s="61"/>
      <c r="K106" s="61"/>
      <c r="L106" s="61"/>
    </row>
    <row r="107" spans="1:9" s="61" customFormat="1" ht="18.75">
      <c r="A107" s="371" t="s">
        <v>294</v>
      </c>
      <c r="I107" s="61" t="s">
        <v>55</v>
      </c>
    </row>
  </sheetData>
  <sheetProtection formatCells="0" formatColumns="0" formatRows="0" insertColumns="0" insertRows="0" insertHyperlinks="0" deleteColumns="0" deleteRows="0" sort="0" autoFilter="0" pivotTables="0"/>
  <mergeCells count="74">
    <mergeCell ref="A43:D44"/>
    <mergeCell ref="A45:D45"/>
    <mergeCell ref="A46:D46"/>
    <mergeCell ref="A47:D47"/>
    <mergeCell ref="A48:D48"/>
    <mergeCell ref="A50:E50"/>
    <mergeCell ref="K54:L54"/>
    <mergeCell ref="K55:L55"/>
    <mergeCell ref="I54:J54"/>
    <mergeCell ref="I55:J55"/>
    <mergeCell ref="I51:J51"/>
    <mergeCell ref="A51:E51"/>
    <mergeCell ref="A52:E52"/>
    <mergeCell ref="A53:E53"/>
    <mergeCell ref="A54:E54"/>
    <mergeCell ref="A55:E55"/>
    <mergeCell ref="I43:J43"/>
    <mergeCell ref="K43:K44"/>
    <mergeCell ref="L43:L44"/>
    <mergeCell ref="K50:L50"/>
    <mergeCell ref="I52:J52"/>
    <mergeCell ref="I53:J53"/>
    <mergeCell ref="K51:L51"/>
    <mergeCell ref="K52:L52"/>
    <mergeCell ref="K53:L53"/>
    <mergeCell ref="B78:F78"/>
    <mergeCell ref="B79:C79"/>
    <mergeCell ref="C14:D15"/>
    <mergeCell ref="A35:L36"/>
    <mergeCell ref="B58:F58"/>
    <mergeCell ref="B59:F59"/>
    <mergeCell ref="B71:F71"/>
    <mergeCell ref="B72:F72"/>
    <mergeCell ref="B65:F65"/>
    <mergeCell ref="G71:L71"/>
    <mergeCell ref="B60:F60"/>
    <mergeCell ref="B61:F61"/>
    <mergeCell ref="B62:F62"/>
    <mergeCell ref="B74:F74"/>
    <mergeCell ref="B75:F75"/>
    <mergeCell ref="B73:F73"/>
    <mergeCell ref="B63:F63"/>
    <mergeCell ref="B66:F66"/>
    <mergeCell ref="B68:F68"/>
    <mergeCell ref="N94:S94"/>
    <mergeCell ref="G95:I95"/>
    <mergeCell ref="G99:I99"/>
    <mergeCell ref="J99:K99"/>
    <mergeCell ref="B88:F88"/>
    <mergeCell ref="B89:F89"/>
    <mergeCell ref="B91:F91"/>
    <mergeCell ref="G97:I97"/>
    <mergeCell ref="B90:F90"/>
    <mergeCell ref="G94:I94"/>
    <mergeCell ref="B81:F81"/>
    <mergeCell ref="B82:F82"/>
    <mergeCell ref="J97:L97"/>
    <mergeCell ref="B96:F96"/>
    <mergeCell ref="G96:I96"/>
    <mergeCell ref="B97:F97"/>
    <mergeCell ref="B83:F83"/>
    <mergeCell ref="B84:F84"/>
    <mergeCell ref="B85:F85"/>
    <mergeCell ref="B86:F86"/>
    <mergeCell ref="G63:L63"/>
    <mergeCell ref="B64:F64"/>
    <mergeCell ref="B67:F67"/>
    <mergeCell ref="B104:F104"/>
    <mergeCell ref="G104:I104"/>
    <mergeCell ref="J104:K104"/>
    <mergeCell ref="B87:F87"/>
    <mergeCell ref="J94:L94"/>
    <mergeCell ref="J95:L95"/>
    <mergeCell ref="J96:L96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landscape" paperSize="9" scale="71" r:id="rId1"/>
  <rowBreaks count="1" manualBreakCount="1">
    <brk id="69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P86"/>
  <sheetViews>
    <sheetView zoomScalePageLayoutView="0" workbookViewId="0" topLeftCell="A6">
      <selection activeCell="O36" sqref="O36"/>
    </sheetView>
  </sheetViews>
  <sheetFormatPr defaultColWidth="9.140625" defaultRowHeight="15"/>
  <cols>
    <col min="2" max="2" width="12.00390625" style="0" customWidth="1"/>
    <col min="3" max="3" width="17.00390625" style="0" customWidth="1"/>
    <col min="4" max="4" width="13.7109375" style="0" customWidth="1"/>
  </cols>
  <sheetData>
    <row r="2" spans="3:5" ht="15">
      <c r="C2" t="s">
        <v>56</v>
      </c>
      <c r="D2" t="s">
        <v>89</v>
      </c>
      <c r="E2" t="s">
        <v>0</v>
      </c>
    </row>
    <row r="6" spans="2:9" ht="15">
      <c r="B6" s="1"/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/>
    </row>
    <row r="7" spans="2:9" ht="15">
      <c r="B7" s="1"/>
      <c r="C7" s="1" t="s">
        <v>7</v>
      </c>
      <c r="D7" s="1"/>
      <c r="E7" s="1"/>
      <c r="F7" s="1" t="s">
        <v>8</v>
      </c>
      <c r="G7" s="1" t="s">
        <v>9</v>
      </c>
      <c r="H7" s="1" t="s">
        <v>10</v>
      </c>
      <c r="I7" s="1"/>
    </row>
    <row r="8" spans="2:9" ht="15">
      <c r="B8" s="1" t="s">
        <v>11</v>
      </c>
      <c r="C8" s="1">
        <v>842.93</v>
      </c>
      <c r="D8" s="1">
        <v>946.12</v>
      </c>
      <c r="E8" s="1">
        <v>746.79</v>
      </c>
      <c r="F8" s="1"/>
      <c r="G8" s="1">
        <v>746.79</v>
      </c>
      <c r="H8" s="1">
        <v>1042.26</v>
      </c>
      <c r="I8" s="1"/>
    </row>
    <row r="9" spans="2:9" ht="15">
      <c r="B9" s="1" t="s">
        <v>12</v>
      </c>
      <c r="C9" s="1">
        <v>1844.39</v>
      </c>
      <c r="D9" s="1">
        <v>2310.05</v>
      </c>
      <c r="E9" s="1">
        <v>1853.97</v>
      </c>
      <c r="F9" s="1"/>
      <c r="G9" s="1">
        <v>1853.97</v>
      </c>
      <c r="H9" s="1">
        <v>2300.47</v>
      </c>
      <c r="I9" s="1"/>
    </row>
    <row r="10" spans="2:9" ht="15">
      <c r="B10" s="1" t="s">
        <v>13</v>
      </c>
      <c r="C10" s="1"/>
      <c r="D10" s="1">
        <f>SUM(D8:D9)</f>
        <v>3256.17</v>
      </c>
      <c r="E10" s="1"/>
      <c r="F10" s="1"/>
      <c r="G10" s="1">
        <f>SUM(G8:G9)</f>
        <v>2600.76</v>
      </c>
      <c r="H10" s="1"/>
      <c r="I10" s="1"/>
    </row>
    <row r="11" ht="15">
      <c r="B11" t="s">
        <v>14</v>
      </c>
    </row>
    <row r="14" spans="3:16" ht="15">
      <c r="C14" s="1"/>
      <c r="D14" s="1" t="s">
        <v>15</v>
      </c>
      <c r="E14" s="1"/>
      <c r="F14" s="1"/>
      <c r="G14" s="1"/>
      <c r="H14" s="1"/>
      <c r="I14" s="1" t="s">
        <v>16</v>
      </c>
      <c r="J14" s="1" t="s">
        <v>17</v>
      </c>
      <c r="K14" s="1"/>
      <c r="L14" s="1"/>
      <c r="M14" s="1"/>
      <c r="N14" s="1"/>
      <c r="O14" s="1"/>
      <c r="P14" s="1"/>
    </row>
    <row r="15" spans="3:16" ht="15">
      <c r="C15" s="1"/>
      <c r="D15" s="1"/>
      <c r="E15" s="1"/>
      <c r="F15" s="1"/>
      <c r="G15" s="1"/>
      <c r="H15" s="1"/>
      <c r="I15" s="1"/>
      <c r="J15" s="1" t="s">
        <v>18</v>
      </c>
      <c r="K15" s="1" t="s">
        <v>19</v>
      </c>
      <c r="L15" s="1" t="s">
        <v>20</v>
      </c>
      <c r="M15" s="1" t="s">
        <v>21</v>
      </c>
      <c r="N15" s="1" t="s">
        <v>22</v>
      </c>
      <c r="O15" s="1"/>
      <c r="P15" s="1"/>
    </row>
    <row r="16" spans="3:16" ht="1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3:16" ht="15">
      <c r="C17" s="1" t="s">
        <v>87</v>
      </c>
      <c r="D17" s="1" t="s">
        <v>88</v>
      </c>
      <c r="E17" s="1"/>
      <c r="F17" s="1"/>
      <c r="G17" s="1"/>
      <c r="H17" s="1"/>
      <c r="I17" s="1">
        <v>1123.15</v>
      </c>
      <c r="J17" s="1"/>
      <c r="K17" s="1"/>
      <c r="L17" s="1"/>
      <c r="M17" s="1"/>
      <c r="N17" s="1"/>
      <c r="O17" s="1"/>
      <c r="P17" s="1"/>
    </row>
    <row r="18" spans="3:16" ht="1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3:16" ht="1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>
        <f>SUM(N17:N18)</f>
        <v>0</v>
      </c>
      <c r="O19" s="1"/>
      <c r="P19" s="1"/>
    </row>
    <row r="20" spans="3:16" ht="15">
      <c r="C20" s="1"/>
      <c r="D20" s="1"/>
      <c r="E20" s="1"/>
      <c r="F20" s="1"/>
      <c r="G20" s="1"/>
      <c r="H20" s="1" t="s">
        <v>25</v>
      </c>
      <c r="I20" s="1">
        <f>SUM(I16:I19)</f>
        <v>1123.15</v>
      </c>
      <c r="J20" s="1"/>
      <c r="K20" s="1"/>
      <c r="L20" s="1"/>
      <c r="M20" s="1"/>
      <c r="N20" s="1"/>
      <c r="O20" s="1"/>
      <c r="P20" s="1"/>
    </row>
    <row r="21" spans="3:16" ht="1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3:16" ht="1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3:16" ht="15">
      <c r="C23" s="1"/>
      <c r="D23" s="1" t="s">
        <v>26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3:16" ht="15">
      <c r="C24" s="1"/>
      <c r="D24" s="1"/>
      <c r="E24" s="1"/>
      <c r="F24" s="1">
        <v>345.3</v>
      </c>
      <c r="G24" s="1" t="s">
        <v>68</v>
      </c>
      <c r="H24" s="1"/>
      <c r="I24" s="1">
        <v>2310.05</v>
      </c>
      <c r="J24" s="1"/>
      <c r="K24" s="1"/>
      <c r="L24" s="1"/>
      <c r="M24" s="1"/>
      <c r="N24" s="1"/>
      <c r="O24" s="1"/>
      <c r="P24" s="1"/>
    </row>
    <row r="25" spans="3:16" ht="1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3:16" ht="1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3:16" ht="15">
      <c r="C27" s="1"/>
      <c r="D27" s="1" t="s">
        <v>27</v>
      </c>
      <c r="E27" s="1"/>
      <c r="F27" s="1"/>
      <c r="G27" s="1" t="s">
        <v>28</v>
      </c>
      <c r="H27" s="1"/>
      <c r="I27" s="1"/>
      <c r="J27" s="1"/>
      <c r="K27" s="1"/>
      <c r="L27" s="1"/>
      <c r="M27" s="1"/>
      <c r="N27" s="1"/>
      <c r="O27" s="1"/>
      <c r="P27" s="1"/>
    </row>
    <row r="28" spans="3:16" ht="1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3:16" ht="1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3:16" ht="1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3:16" ht="1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3:16" ht="1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3:16" ht="1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3:16" ht="1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3:16" ht="15">
      <c r="C35" s="1"/>
      <c r="D35" s="1"/>
      <c r="E35" s="1"/>
      <c r="F35" s="1"/>
      <c r="G35" s="1" t="s">
        <v>24</v>
      </c>
      <c r="H35" s="1"/>
      <c r="I35" s="1">
        <f>SUM(I20:I34)</f>
        <v>3433.2000000000003</v>
      </c>
      <c r="J35" s="1"/>
      <c r="K35" s="1"/>
      <c r="L35" s="1"/>
      <c r="M35" s="1"/>
      <c r="N35" s="1"/>
      <c r="O35" s="1"/>
      <c r="P35" s="1"/>
    </row>
    <row r="36" spans="3:16" ht="1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40" spans="5:6" ht="15">
      <c r="E40" t="s">
        <v>29</v>
      </c>
      <c r="F40" t="s">
        <v>30</v>
      </c>
    </row>
    <row r="41" spans="5:10" ht="15">
      <c r="E41" t="s">
        <v>31</v>
      </c>
      <c r="I41">
        <v>13.5</v>
      </c>
      <c r="J41" t="s">
        <v>32</v>
      </c>
    </row>
    <row r="42" ht="15">
      <c r="J42" t="s">
        <v>33</v>
      </c>
    </row>
    <row r="43" spans="9:10" ht="15">
      <c r="I43">
        <v>13.5</v>
      </c>
      <c r="J43" t="s">
        <v>34</v>
      </c>
    </row>
    <row r="46" spans="10:11" ht="15">
      <c r="J46">
        <v>1620</v>
      </c>
      <c r="K46">
        <v>9.201</v>
      </c>
    </row>
    <row r="51" spans="3:5" ht="15">
      <c r="C51" t="s">
        <v>35</v>
      </c>
      <c r="E51" t="s">
        <v>36</v>
      </c>
    </row>
    <row r="52" spans="3:6" ht="15">
      <c r="C52" t="s">
        <v>37</v>
      </c>
      <c r="D52" t="s">
        <v>66</v>
      </c>
      <c r="F52" t="s">
        <v>89</v>
      </c>
    </row>
    <row r="53" ht="15">
      <c r="C53">
        <v>345.3</v>
      </c>
    </row>
    <row r="54" spans="3:16" ht="15">
      <c r="C54" s="1" t="s">
        <v>38</v>
      </c>
      <c r="D54" s="1" t="s">
        <v>39</v>
      </c>
      <c r="E54" s="1"/>
      <c r="F54" s="1"/>
      <c r="G54" s="1" t="s">
        <v>40</v>
      </c>
      <c r="H54" s="1" t="s">
        <v>41</v>
      </c>
      <c r="K54" s="1" t="s">
        <v>17</v>
      </c>
      <c r="L54" s="1"/>
      <c r="M54" s="1"/>
      <c r="N54" s="1"/>
      <c r="O54" s="1"/>
      <c r="P54" s="1"/>
    </row>
    <row r="55" spans="3:16" ht="15">
      <c r="C55" s="1">
        <v>1</v>
      </c>
      <c r="D55" s="1" t="s">
        <v>42</v>
      </c>
      <c r="E55" s="1"/>
      <c r="F55" s="1"/>
      <c r="G55" s="1" t="s">
        <v>43</v>
      </c>
      <c r="H55" s="1">
        <v>3256.17</v>
      </c>
      <c r="K55" s="1" t="s">
        <v>18</v>
      </c>
      <c r="L55" s="1" t="s">
        <v>19</v>
      </c>
      <c r="M55" s="1" t="s">
        <v>20</v>
      </c>
      <c r="N55" s="1" t="s">
        <v>21</v>
      </c>
      <c r="O55" s="1" t="s">
        <v>22</v>
      </c>
      <c r="P55" s="1"/>
    </row>
    <row r="56" spans="3:16" ht="15">
      <c r="C56" s="1"/>
      <c r="D56" s="1"/>
      <c r="E56" s="1"/>
      <c r="F56" s="1"/>
      <c r="G56" s="1"/>
      <c r="H56" s="1"/>
      <c r="K56" s="1"/>
      <c r="L56" s="1"/>
      <c r="M56" s="1"/>
      <c r="N56" s="1"/>
      <c r="O56" s="1"/>
      <c r="P56" s="1"/>
    </row>
    <row r="57" spans="3:16" ht="15">
      <c r="C57" s="1">
        <v>2</v>
      </c>
      <c r="D57" s="1" t="s">
        <v>44</v>
      </c>
      <c r="E57" s="1"/>
      <c r="F57" s="1"/>
      <c r="G57" s="1" t="s">
        <v>43</v>
      </c>
      <c r="H57" s="1">
        <v>2600.76</v>
      </c>
      <c r="K57" s="1"/>
      <c r="L57" s="1"/>
      <c r="M57" s="1"/>
      <c r="N57" s="1"/>
      <c r="O57" s="1"/>
      <c r="P57" s="1"/>
    </row>
    <row r="58" spans="3:16" ht="15">
      <c r="C58" s="1">
        <v>3</v>
      </c>
      <c r="D58" s="1"/>
      <c r="E58" s="1"/>
      <c r="F58" s="1"/>
      <c r="G58" s="1" t="s">
        <v>43</v>
      </c>
      <c r="H58" s="1"/>
      <c r="K58" s="1"/>
      <c r="L58" s="1"/>
      <c r="M58" s="1"/>
      <c r="N58" s="1"/>
      <c r="O58" s="1"/>
      <c r="P58" s="1"/>
    </row>
    <row r="59" spans="3:16" ht="15">
      <c r="C59" s="1">
        <v>4</v>
      </c>
      <c r="D59" s="1" t="s">
        <v>45</v>
      </c>
      <c r="E59" s="1"/>
      <c r="F59" s="1"/>
      <c r="G59" s="1" t="s">
        <v>43</v>
      </c>
      <c r="H59" s="1">
        <v>3433.2</v>
      </c>
      <c r="K59" s="1"/>
      <c r="L59" s="1"/>
      <c r="M59" s="1"/>
      <c r="N59" s="1"/>
      <c r="O59" s="1"/>
      <c r="P59" s="1"/>
    </row>
    <row r="60" spans="3:16" ht="15">
      <c r="C60" s="1"/>
      <c r="D60" s="1"/>
      <c r="E60" s="1"/>
      <c r="F60" s="1"/>
      <c r="G60" s="1"/>
      <c r="H60" s="1"/>
      <c r="K60" s="1"/>
      <c r="L60" s="1"/>
      <c r="M60" s="1"/>
      <c r="N60" s="1"/>
      <c r="O60" s="1"/>
      <c r="P60" s="1"/>
    </row>
    <row r="61" spans="3:16" ht="15">
      <c r="C61" s="1">
        <v>6.69</v>
      </c>
      <c r="D61" s="1" t="s">
        <v>69</v>
      </c>
      <c r="E61" s="1"/>
      <c r="F61" s="1"/>
      <c r="G61" s="1" t="s">
        <v>43</v>
      </c>
      <c r="H61" s="1">
        <v>2310.05</v>
      </c>
      <c r="K61" s="1"/>
      <c r="L61" s="1"/>
      <c r="M61" s="1"/>
      <c r="N61" s="1"/>
      <c r="O61" s="1" t="s">
        <v>70</v>
      </c>
      <c r="P61" s="1"/>
    </row>
    <row r="62" spans="3:16" ht="15">
      <c r="C62" s="1"/>
      <c r="D62" s="1"/>
      <c r="E62" s="1"/>
      <c r="F62" s="1"/>
      <c r="G62" s="1"/>
      <c r="H62" s="1"/>
      <c r="K62" s="1"/>
      <c r="L62" s="1"/>
      <c r="M62" s="1"/>
      <c r="N62" s="1"/>
      <c r="O62" s="1"/>
      <c r="P62" s="1"/>
    </row>
    <row r="63" spans="3:16" ht="15">
      <c r="C63" s="1"/>
      <c r="D63" s="1" t="s">
        <v>46</v>
      </c>
      <c r="E63" s="1"/>
      <c r="F63" s="1"/>
      <c r="G63" s="1" t="s">
        <v>43</v>
      </c>
      <c r="H63" s="1"/>
      <c r="K63" s="1"/>
      <c r="L63" s="1"/>
      <c r="M63" s="1"/>
      <c r="N63" s="1"/>
      <c r="O63" s="1"/>
      <c r="P63" s="1"/>
    </row>
    <row r="64" spans="3:16" ht="15">
      <c r="C64" s="1"/>
      <c r="D64" s="1" t="s">
        <v>88</v>
      </c>
      <c r="E64" s="1"/>
      <c r="F64" s="1"/>
      <c r="G64" s="1"/>
      <c r="H64" s="1">
        <v>1123.15</v>
      </c>
      <c r="K64" s="1"/>
      <c r="L64" s="1"/>
      <c r="M64" s="1"/>
      <c r="N64" s="1" t="s">
        <v>24</v>
      </c>
      <c r="O64" s="1"/>
      <c r="P64" s="1"/>
    </row>
    <row r="65" spans="3:16" ht="15">
      <c r="C65" s="1"/>
      <c r="D65" s="1"/>
      <c r="E65" s="1"/>
      <c r="F65" s="1"/>
      <c r="G65" s="1"/>
      <c r="H65" s="1"/>
      <c r="K65" s="1"/>
      <c r="L65" s="1"/>
      <c r="M65" s="1"/>
      <c r="N65" s="1"/>
      <c r="O65" s="1"/>
      <c r="P65" s="1"/>
    </row>
    <row r="66" spans="3:16" ht="15">
      <c r="C66" s="1">
        <v>5</v>
      </c>
      <c r="D66" s="1" t="s">
        <v>47</v>
      </c>
      <c r="E66" s="1"/>
      <c r="F66" s="1"/>
      <c r="G66" s="1" t="s">
        <v>43</v>
      </c>
      <c r="H66" s="1"/>
      <c r="K66" s="1"/>
      <c r="L66" s="1"/>
      <c r="M66" s="1"/>
      <c r="N66" s="1"/>
      <c r="O66" s="1"/>
      <c r="P66" s="1"/>
    </row>
    <row r="67" spans="3:16" ht="15">
      <c r="C67" s="1"/>
      <c r="D67" s="1" t="s">
        <v>48</v>
      </c>
      <c r="E67" s="1"/>
      <c r="F67" s="1"/>
      <c r="G67" s="1" t="s">
        <v>43</v>
      </c>
      <c r="H67" s="1"/>
      <c r="K67" s="1"/>
      <c r="L67" s="1"/>
      <c r="M67" s="1"/>
      <c r="N67" s="1"/>
      <c r="O67" s="1"/>
      <c r="P67" s="1"/>
    </row>
    <row r="68" spans="3:16" ht="15">
      <c r="C68" s="1"/>
      <c r="D68" s="1" t="s">
        <v>49</v>
      </c>
      <c r="E68" s="1"/>
      <c r="F68" s="1"/>
      <c r="G68" s="1"/>
      <c r="H68" s="1">
        <v>331.09</v>
      </c>
      <c r="K68" s="1"/>
      <c r="L68" s="1"/>
      <c r="M68" s="1"/>
      <c r="N68" s="1"/>
      <c r="O68" s="1"/>
      <c r="P68" s="1"/>
    </row>
    <row r="69" spans="3:16" ht="15">
      <c r="C69" s="1">
        <v>6</v>
      </c>
      <c r="D69" s="1" t="s">
        <v>50</v>
      </c>
      <c r="E69" s="1"/>
      <c r="F69" s="1"/>
      <c r="G69" s="1" t="s">
        <v>43</v>
      </c>
      <c r="H69" s="1">
        <v>501.35</v>
      </c>
      <c r="K69" s="1"/>
      <c r="L69" s="1"/>
      <c r="M69" s="1"/>
      <c r="N69" s="1"/>
      <c r="O69" s="1"/>
      <c r="P69" s="1"/>
    </row>
    <row r="70" spans="3:16" ht="15">
      <c r="C70" s="1">
        <v>7</v>
      </c>
      <c r="D70" s="1" t="s">
        <v>51</v>
      </c>
      <c r="E70" s="1"/>
      <c r="F70" s="1"/>
      <c r="G70" s="1" t="s">
        <v>43</v>
      </c>
      <c r="H70" s="1"/>
      <c r="K70" s="1"/>
      <c r="L70" s="1"/>
      <c r="M70" s="1"/>
      <c r="N70" s="1"/>
      <c r="O70" s="1"/>
      <c r="P70" s="1"/>
    </row>
    <row r="71" spans="3:16" ht="15">
      <c r="C71" s="1">
        <v>8</v>
      </c>
      <c r="D71" s="1" t="s">
        <v>44</v>
      </c>
      <c r="E71" s="1"/>
      <c r="F71" s="1"/>
      <c r="G71" s="1" t="s">
        <v>43</v>
      </c>
      <c r="H71" s="1"/>
      <c r="K71" s="1"/>
      <c r="L71" s="1"/>
      <c r="M71" s="1"/>
      <c r="N71" s="1"/>
      <c r="O71" s="1"/>
      <c r="P71" s="1"/>
    </row>
    <row r="72" spans="3:16" ht="15">
      <c r="C72" s="1">
        <v>9</v>
      </c>
      <c r="D72" s="1" t="s">
        <v>52</v>
      </c>
      <c r="E72" s="1"/>
      <c r="F72" s="1"/>
      <c r="G72" s="1" t="s">
        <v>43</v>
      </c>
      <c r="H72" s="1">
        <f>H69+H57-H59+H68</f>
        <v>0</v>
      </c>
      <c r="I72">
        <f>H69+H57-H59+H68</f>
        <v>0</v>
      </c>
      <c r="K72" s="1"/>
      <c r="L72" s="1"/>
      <c r="M72" s="1"/>
      <c r="N72" s="1"/>
      <c r="O72" s="1"/>
      <c r="P72" s="1"/>
    </row>
    <row r="73" spans="3:16" ht="15">
      <c r="C73" s="1">
        <v>10</v>
      </c>
      <c r="D73" s="1" t="s">
        <v>53</v>
      </c>
      <c r="E73" s="1"/>
      <c r="F73" s="1"/>
      <c r="G73" s="1" t="s">
        <v>43</v>
      </c>
      <c r="H73" s="1"/>
      <c r="K73" s="1"/>
      <c r="L73" s="1"/>
      <c r="M73" s="1"/>
      <c r="N73" s="1"/>
      <c r="O73" s="1"/>
      <c r="P73" s="1"/>
    </row>
    <row r="74" ht="15">
      <c r="E74" t="s">
        <v>54</v>
      </c>
    </row>
    <row r="75" ht="15">
      <c r="E75" t="s">
        <v>55</v>
      </c>
    </row>
    <row r="76" spans="3:8" ht="15">
      <c r="C76" s="1"/>
      <c r="D76" s="1"/>
      <c r="E76" s="1">
        <v>331.65</v>
      </c>
      <c r="F76" s="1"/>
      <c r="G76" s="1">
        <v>129.75</v>
      </c>
      <c r="H76" s="1">
        <v>201.9</v>
      </c>
    </row>
    <row r="77" spans="3:8" ht="15">
      <c r="C77" s="1" t="s">
        <v>75</v>
      </c>
      <c r="D77" s="1">
        <v>201.9</v>
      </c>
      <c r="E77" s="1">
        <v>331.65</v>
      </c>
      <c r="F77" s="1"/>
      <c r="G77" s="1">
        <v>378.37</v>
      </c>
      <c r="H77" s="1">
        <v>155.18</v>
      </c>
    </row>
    <row r="78" spans="3:8" ht="15">
      <c r="C78" s="1" t="s">
        <v>77</v>
      </c>
      <c r="D78" s="1">
        <v>155.18</v>
      </c>
      <c r="E78" s="1">
        <v>331.65</v>
      </c>
      <c r="F78" s="1"/>
      <c r="G78" s="1">
        <v>236.54</v>
      </c>
      <c r="H78" s="1">
        <v>250.29</v>
      </c>
    </row>
    <row r="79" spans="3:8" ht="15">
      <c r="C79" s="1" t="s">
        <v>78</v>
      </c>
      <c r="D79" s="1">
        <v>250.29</v>
      </c>
      <c r="E79" s="1">
        <v>331.65</v>
      </c>
      <c r="F79" s="1"/>
      <c r="G79" s="1">
        <v>380.3</v>
      </c>
      <c r="H79" s="1">
        <v>201.64</v>
      </c>
    </row>
    <row r="80" spans="3:8" ht="15">
      <c r="C80" s="1" t="s">
        <v>80</v>
      </c>
      <c r="D80" s="1">
        <v>201.64</v>
      </c>
      <c r="E80" s="1">
        <v>331.65</v>
      </c>
      <c r="F80" s="1"/>
      <c r="G80" s="1">
        <v>381.17</v>
      </c>
      <c r="H80" s="1">
        <v>152.12</v>
      </c>
    </row>
    <row r="81" spans="3:8" ht="15">
      <c r="C81" s="1" t="s">
        <v>84</v>
      </c>
      <c r="D81" s="1">
        <v>152.12</v>
      </c>
      <c r="E81" s="1">
        <v>331.65</v>
      </c>
      <c r="F81" s="1"/>
      <c r="G81" s="1">
        <v>243.32</v>
      </c>
      <c r="H81" s="1">
        <v>240.45</v>
      </c>
    </row>
    <row r="82" spans="3:8" ht="15">
      <c r="C82" s="1" t="s">
        <v>85</v>
      </c>
      <c r="D82" s="1">
        <v>240.45</v>
      </c>
      <c r="E82" s="1">
        <v>331.65</v>
      </c>
      <c r="F82" s="1"/>
      <c r="G82" s="1">
        <v>309.59</v>
      </c>
      <c r="H82" s="1">
        <v>262.51</v>
      </c>
    </row>
    <row r="83" spans="3:11" ht="15">
      <c r="C83" s="1" t="s">
        <v>87</v>
      </c>
      <c r="D83" s="1">
        <v>262.51</v>
      </c>
      <c r="E83" s="1">
        <v>331.65</v>
      </c>
      <c r="F83" s="1"/>
      <c r="G83" s="1">
        <v>241.84</v>
      </c>
      <c r="H83" s="1">
        <v>352.32</v>
      </c>
      <c r="J83">
        <v>1749.45</v>
      </c>
      <c r="K83" t="s">
        <v>90</v>
      </c>
    </row>
    <row r="84" spans="7:12" ht="15">
      <c r="G84">
        <f>SUM(G76:G83)</f>
        <v>2300.88</v>
      </c>
      <c r="J84">
        <v>331.09</v>
      </c>
      <c r="L84" t="s">
        <v>87</v>
      </c>
    </row>
    <row r="86" spans="9:10" ht="15">
      <c r="I86">
        <v>2300.88</v>
      </c>
      <c r="J86">
        <f>SUM(J83:J85)</f>
        <v>2080.54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P86"/>
  <sheetViews>
    <sheetView zoomScalePageLayoutView="0" workbookViewId="0" topLeftCell="A7">
      <selection activeCell="O36" sqref="O36"/>
    </sheetView>
  </sheetViews>
  <sheetFormatPr defaultColWidth="9.140625" defaultRowHeight="15"/>
  <cols>
    <col min="2" max="2" width="12.00390625" style="0" customWidth="1"/>
    <col min="3" max="3" width="11.140625" style="0" customWidth="1"/>
    <col min="4" max="4" width="13.7109375" style="0" customWidth="1"/>
  </cols>
  <sheetData>
    <row r="2" spans="3:5" ht="15">
      <c r="C2" t="s">
        <v>56</v>
      </c>
      <c r="D2" t="s">
        <v>89</v>
      </c>
      <c r="E2" t="s">
        <v>0</v>
      </c>
    </row>
    <row r="6" spans="2:9" ht="15">
      <c r="B6" s="1"/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/>
    </row>
    <row r="7" spans="2:9" ht="15">
      <c r="B7" s="1"/>
      <c r="C7" s="1" t="s">
        <v>7</v>
      </c>
      <c r="D7" s="1"/>
      <c r="E7" s="1"/>
      <c r="F7" s="1" t="s">
        <v>8</v>
      </c>
      <c r="G7" s="1" t="s">
        <v>9</v>
      </c>
      <c r="H7" s="1" t="s">
        <v>10</v>
      </c>
      <c r="I7" s="1"/>
    </row>
    <row r="8" spans="2:9" ht="15">
      <c r="B8" s="1" t="s">
        <v>11</v>
      </c>
      <c r="C8" s="1">
        <v>1042.26</v>
      </c>
      <c r="D8" s="1">
        <v>946.12</v>
      </c>
      <c r="E8" s="1">
        <v>1090.88</v>
      </c>
      <c r="F8" s="1"/>
      <c r="G8" s="1">
        <v>1090.88</v>
      </c>
      <c r="H8" s="1">
        <v>897.5</v>
      </c>
      <c r="I8" s="1"/>
    </row>
    <row r="9" spans="2:9" ht="15">
      <c r="B9" s="1" t="s">
        <v>12</v>
      </c>
      <c r="C9" s="1">
        <v>2300.47</v>
      </c>
      <c r="D9" s="1">
        <v>2310.04</v>
      </c>
      <c r="E9" s="1">
        <v>2857.12</v>
      </c>
      <c r="F9" s="1"/>
      <c r="G9" s="1">
        <v>2857.12</v>
      </c>
      <c r="H9" s="1">
        <v>1753.39</v>
      </c>
      <c r="I9" s="1"/>
    </row>
    <row r="10" spans="2:9" ht="15">
      <c r="B10" s="1" t="s">
        <v>13</v>
      </c>
      <c r="C10" s="1"/>
      <c r="D10" s="1">
        <f>SUM(D8:D9)</f>
        <v>3256.16</v>
      </c>
      <c r="E10" s="1"/>
      <c r="F10" s="1"/>
      <c r="G10" s="1">
        <f>SUM(G8:G9)</f>
        <v>3948</v>
      </c>
      <c r="H10" s="1"/>
      <c r="I10" s="1"/>
    </row>
    <row r="11" ht="15">
      <c r="B11" t="s">
        <v>14</v>
      </c>
    </row>
    <row r="14" spans="3:16" ht="15">
      <c r="C14" s="1"/>
      <c r="D14" s="1" t="s">
        <v>15</v>
      </c>
      <c r="E14" s="1"/>
      <c r="F14" s="1"/>
      <c r="G14" s="1"/>
      <c r="H14" s="1"/>
      <c r="I14" s="1" t="s">
        <v>16</v>
      </c>
      <c r="J14" s="1" t="s">
        <v>17</v>
      </c>
      <c r="K14" s="1"/>
      <c r="L14" s="1"/>
      <c r="M14" s="1"/>
      <c r="N14" s="1"/>
      <c r="O14" s="1"/>
      <c r="P14" s="1"/>
    </row>
    <row r="15" spans="3:16" ht="15">
      <c r="C15" s="1"/>
      <c r="D15" s="1"/>
      <c r="E15" s="1"/>
      <c r="F15" s="1"/>
      <c r="G15" s="1"/>
      <c r="H15" s="1"/>
      <c r="I15" s="1"/>
      <c r="J15" s="1" t="s">
        <v>18</v>
      </c>
      <c r="K15" s="1" t="s">
        <v>19</v>
      </c>
      <c r="L15" s="1" t="s">
        <v>20</v>
      </c>
      <c r="M15" s="1" t="s">
        <v>21</v>
      </c>
      <c r="N15" s="1" t="s">
        <v>22</v>
      </c>
      <c r="O15" s="1"/>
      <c r="P15" s="1"/>
    </row>
    <row r="16" spans="3:16" ht="1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3:16" ht="15">
      <c r="C17" s="1"/>
      <c r="D17" s="1"/>
      <c r="E17" s="1"/>
      <c r="F17" s="1"/>
      <c r="G17" s="1"/>
      <c r="H17" s="1"/>
      <c r="I17" s="1">
        <v>0</v>
      </c>
      <c r="J17" s="1"/>
      <c r="K17" s="1"/>
      <c r="L17" s="1"/>
      <c r="M17" s="1"/>
      <c r="N17" s="1"/>
      <c r="O17" s="1"/>
      <c r="P17" s="1"/>
    </row>
    <row r="18" spans="3:16" ht="1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3:16" ht="1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>
        <f>SUM(N17:N18)</f>
        <v>0</v>
      </c>
      <c r="O19" s="1"/>
      <c r="P19" s="1"/>
    </row>
    <row r="20" spans="3:16" ht="15">
      <c r="C20" s="1"/>
      <c r="D20" s="1"/>
      <c r="E20" s="1"/>
      <c r="F20" s="1"/>
      <c r="G20" s="1"/>
      <c r="H20" s="1" t="s">
        <v>25</v>
      </c>
      <c r="I20" s="1">
        <f>SUM(I16:I19)</f>
        <v>0</v>
      </c>
      <c r="J20" s="1"/>
      <c r="K20" s="1"/>
      <c r="L20" s="1"/>
      <c r="M20" s="1"/>
      <c r="N20" s="1"/>
      <c r="O20" s="1"/>
      <c r="P20" s="1"/>
    </row>
    <row r="21" spans="3:16" ht="1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3:16" ht="1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3:16" ht="15">
      <c r="C23" s="1"/>
      <c r="D23" s="1" t="s">
        <v>26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3:16" ht="15">
      <c r="C24" s="1"/>
      <c r="D24" s="1"/>
      <c r="E24" s="1"/>
      <c r="F24" s="1">
        <v>345.3</v>
      </c>
      <c r="G24" s="1" t="s">
        <v>68</v>
      </c>
      <c r="H24" s="1"/>
      <c r="I24" s="1">
        <v>2310.05</v>
      </c>
      <c r="J24" s="1"/>
      <c r="K24" s="1"/>
      <c r="L24" s="1"/>
      <c r="M24" s="1"/>
      <c r="N24" s="1"/>
      <c r="O24" s="1"/>
      <c r="P24" s="1"/>
    </row>
    <row r="25" spans="3:16" ht="1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3:16" ht="1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3:16" ht="15">
      <c r="C27" s="1"/>
      <c r="D27" s="1" t="s">
        <v>27</v>
      </c>
      <c r="E27" s="1"/>
      <c r="F27" s="1"/>
      <c r="G27" s="1" t="s">
        <v>28</v>
      </c>
      <c r="H27" s="1"/>
      <c r="I27" s="1"/>
      <c r="J27" s="1"/>
      <c r="K27" s="1"/>
      <c r="L27" s="1"/>
      <c r="M27" s="1"/>
      <c r="N27" s="1"/>
      <c r="O27" s="1"/>
      <c r="P27" s="1"/>
    </row>
    <row r="28" spans="3:16" ht="1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3:16" ht="1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3:16" ht="1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3:16" ht="1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3:16" ht="1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3:16" ht="1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3:16" ht="1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3:16" ht="15">
      <c r="C35" s="1"/>
      <c r="D35" s="1"/>
      <c r="E35" s="1"/>
      <c r="F35" s="1"/>
      <c r="G35" s="1" t="s">
        <v>24</v>
      </c>
      <c r="H35" s="1"/>
      <c r="I35" s="1">
        <f>SUM(I20:I34)</f>
        <v>2310.05</v>
      </c>
      <c r="J35" s="1"/>
      <c r="K35" s="1"/>
      <c r="L35" s="1"/>
      <c r="M35" s="1"/>
      <c r="N35" s="1"/>
      <c r="O35" s="1"/>
      <c r="P35" s="1"/>
    </row>
    <row r="36" spans="3:16" ht="1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40" spans="5:6" ht="15">
      <c r="E40" t="s">
        <v>29</v>
      </c>
      <c r="F40" t="s">
        <v>30</v>
      </c>
    </row>
    <row r="41" spans="5:10" ht="15">
      <c r="E41" t="s">
        <v>31</v>
      </c>
      <c r="I41">
        <v>13.5</v>
      </c>
      <c r="J41" t="s">
        <v>32</v>
      </c>
    </row>
    <row r="42" ht="15">
      <c r="J42" t="s">
        <v>33</v>
      </c>
    </row>
    <row r="43" spans="9:10" ht="15">
      <c r="I43">
        <v>13.5</v>
      </c>
      <c r="J43" t="s">
        <v>34</v>
      </c>
    </row>
    <row r="46" spans="10:11" ht="15">
      <c r="J46">
        <v>1620</v>
      </c>
      <c r="K46">
        <v>9.201</v>
      </c>
    </row>
    <row r="51" spans="3:5" ht="15">
      <c r="C51" t="s">
        <v>35</v>
      </c>
      <c r="E51" t="s">
        <v>36</v>
      </c>
    </row>
    <row r="52" spans="3:6" ht="15">
      <c r="C52" t="s">
        <v>37</v>
      </c>
      <c r="D52" t="s">
        <v>66</v>
      </c>
      <c r="F52" t="s">
        <v>92</v>
      </c>
    </row>
    <row r="53" ht="15">
      <c r="C53">
        <v>345.3</v>
      </c>
    </row>
    <row r="54" spans="3:16" ht="15">
      <c r="C54" s="1" t="s">
        <v>38</v>
      </c>
      <c r="D54" s="1" t="s">
        <v>39</v>
      </c>
      <c r="E54" s="1"/>
      <c r="F54" s="1"/>
      <c r="G54" s="1" t="s">
        <v>40</v>
      </c>
      <c r="H54" s="1" t="s">
        <v>41</v>
      </c>
      <c r="K54" s="1" t="s">
        <v>17</v>
      </c>
      <c r="L54" s="1"/>
      <c r="M54" s="1"/>
      <c r="N54" s="1"/>
      <c r="O54" s="1"/>
      <c r="P54" s="1"/>
    </row>
    <row r="55" spans="3:16" ht="15">
      <c r="C55" s="1">
        <v>1</v>
      </c>
      <c r="D55" s="1" t="s">
        <v>42</v>
      </c>
      <c r="E55" s="1"/>
      <c r="F55" s="1"/>
      <c r="G55" s="1" t="s">
        <v>43</v>
      </c>
      <c r="H55" s="1">
        <v>3256.16</v>
      </c>
      <c r="K55" s="1" t="s">
        <v>18</v>
      </c>
      <c r="L55" s="1" t="s">
        <v>19</v>
      </c>
      <c r="M55" s="1" t="s">
        <v>20</v>
      </c>
      <c r="N55" s="1" t="s">
        <v>21</v>
      </c>
      <c r="O55" s="1" t="s">
        <v>22</v>
      </c>
      <c r="P55" s="1"/>
    </row>
    <row r="56" spans="3:16" ht="15">
      <c r="C56" s="1"/>
      <c r="D56" s="1"/>
      <c r="E56" s="1"/>
      <c r="F56" s="1"/>
      <c r="G56" s="1"/>
      <c r="H56" s="1"/>
      <c r="K56" s="1"/>
      <c r="L56" s="1"/>
      <c r="M56" s="1"/>
      <c r="N56" s="1"/>
      <c r="O56" s="1"/>
      <c r="P56" s="1"/>
    </row>
    <row r="57" spans="3:16" ht="15">
      <c r="C57" s="1">
        <v>2</v>
      </c>
      <c r="D57" s="1" t="s">
        <v>44</v>
      </c>
      <c r="E57" s="1"/>
      <c r="F57" s="1"/>
      <c r="G57" s="1" t="s">
        <v>43</v>
      </c>
      <c r="H57" s="1">
        <v>3948</v>
      </c>
      <c r="K57" s="1"/>
      <c r="L57" s="1"/>
      <c r="M57" s="1"/>
      <c r="N57" s="1"/>
      <c r="O57" s="1"/>
      <c r="P57" s="1"/>
    </row>
    <row r="58" spans="3:16" ht="15">
      <c r="C58" s="1">
        <v>3</v>
      </c>
      <c r="D58" s="1"/>
      <c r="E58" s="1"/>
      <c r="F58" s="1"/>
      <c r="G58" s="1" t="s">
        <v>43</v>
      </c>
      <c r="H58" s="1"/>
      <c r="K58" s="1"/>
      <c r="L58" s="1"/>
      <c r="M58" s="1"/>
      <c r="N58" s="1"/>
      <c r="O58" s="1"/>
      <c r="P58" s="1"/>
    </row>
    <row r="59" spans="3:16" ht="15">
      <c r="C59" s="1">
        <v>4</v>
      </c>
      <c r="D59" s="1" t="s">
        <v>45</v>
      </c>
      <c r="E59" s="1"/>
      <c r="F59" s="1"/>
      <c r="G59" s="1" t="s">
        <v>43</v>
      </c>
      <c r="H59" s="1">
        <v>2310.05</v>
      </c>
      <c r="K59" s="1"/>
      <c r="L59" s="1"/>
      <c r="M59" s="1"/>
      <c r="N59" s="1"/>
      <c r="O59" s="1"/>
      <c r="P59" s="1"/>
    </row>
    <row r="60" spans="3:16" ht="15">
      <c r="C60" s="1"/>
      <c r="D60" s="1"/>
      <c r="E60" s="1"/>
      <c r="F60" s="1"/>
      <c r="G60" s="1"/>
      <c r="H60" s="1"/>
      <c r="K60" s="1"/>
      <c r="L60" s="1"/>
      <c r="M60" s="1"/>
      <c r="N60" s="1"/>
      <c r="O60" s="1"/>
      <c r="P60" s="1"/>
    </row>
    <row r="61" spans="3:16" ht="15">
      <c r="C61" s="1">
        <v>6.69</v>
      </c>
      <c r="D61" s="1" t="s">
        <v>69</v>
      </c>
      <c r="E61" s="1"/>
      <c r="F61" s="1"/>
      <c r="G61" s="1" t="s">
        <v>43</v>
      </c>
      <c r="H61" s="1">
        <v>2310.05</v>
      </c>
      <c r="K61" s="1"/>
      <c r="L61" s="1"/>
      <c r="M61" s="1"/>
      <c r="N61" s="1"/>
      <c r="O61" s="1" t="s">
        <v>70</v>
      </c>
      <c r="P61" s="1"/>
    </row>
    <row r="62" spans="3:16" ht="15">
      <c r="C62" s="1"/>
      <c r="D62" s="1"/>
      <c r="E62" s="1"/>
      <c r="F62" s="1"/>
      <c r="G62" s="1"/>
      <c r="H62" s="1"/>
      <c r="K62" s="1"/>
      <c r="L62" s="1"/>
      <c r="M62" s="1"/>
      <c r="N62" s="1"/>
      <c r="O62" s="1"/>
      <c r="P62" s="1"/>
    </row>
    <row r="63" spans="3:16" ht="15">
      <c r="C63" s="1"/>
      <c r="D63" s="1" t="s">
        <v>46</v>
      </c>
      <c r="E63" s="1"/>
      <c r="F63" s="1"/>
      <c r="G63" s="1" t="s">
        <v>43</v>
      </c>
      <c r="H63" s="1"/>
      <c r="K63" s="1"/>
      <c r="L63" s="1"/>
      <c r="M63" s="1"/>
      <c r="N63" s="1"/>
      <c r="O63" s="1"/>
      <c r="P63" s="1"/>
    </row>
    <row r="64" spans="3:16" ht="15">
      <c r="C64" s="1"/>
      <c r="D64" s="1" t="s">
        <v>88</v>
      </c>
      <c r="E64" s="1"/>
      <c r="F64" s="1"/>
      <c r="G64" s="1"/>
      <c r="H64" s="1">
        <v>1123.15</v>
      </c>
      <c r="K64" s="1"/>
      <c r="L64" s="1"/>
      <c r="M64" s="1"/>
      <c r="N64" s="1" t="s">
        <v>24</v>
      </c>
      <c r="O64" s="1"/>
      <c r="P64" s="1"/>
    </row>
    <row r="65" spans="3:16" ht="15">
      <c r="C65" s="1"/>
      <c r="D65" s="1"/>
      <c r="E65" s="1"/>
      <c r="F65" s="1"/>
      <c r="G65" s="1"/>
      <c r="H65" s="1"/>
      <c r="K65" s="1"/>
      <c r="L65" s="1"/>
      <c r="M65" s="1"/>
      <c r="N65" s="1"/>
      <c r="O65" s="1"/>
      <c r="P65" s="1"/>
    </row>
    <row r="66" spans="3:16" ht="15">
      <c r="C66" s="1">
        <v>5</v>
      </c>
      <c r="D66" s="1" t="s">
        <v>47</v>
      </c>
      <c r="E66" s="1"/>
      <c r="F66" s="1"/>
      <c r="G66" s="1" t="s">
        <v>43</v>
      </c>
      <c r="H66" s="1"/>
      <c r="K66" s="1"/>
      <c r="L66" s="1"/>
      <c r="M66" s="1"/>
      <c r="N66" s="1"/>
      <c r="O66" s="1"/>
      <c r="P66" s="1"/>
    </row>
    <row r="67" spans="3:16" ht="15">
      <c r="C67" s="1"/>
      <c r="D67" s="1" t="s">
        <v>48</v>
      </c>
      <c r="E67" s="1"/>
      <c r="F67" s="1"/>
      <c r="G67" s="1" t="s">
        <v>43</v>
      </c>
      <c r="H67" s="1"/>
      <c r="K67" s="1"/>
      <c r="L67" s="1"/>
      <c r="M67" s="1"/>
      <c r="N67" s="1"/>
      <c r="O67" s="1"/>
      <c r="P67" s="1"/>
    </row>
    <row r="68" spans="3:16" ht="15">
      <c r="C68" s="1"/>
      <c r="D68" s="1" t="s">
        <v>49</v>
      </c>
      <c r="E68" s="1"/>
      <c r="F68" s="1"/>
      <c r="G68" s="1"/>
      <c r="H68" s="1">
        <v>773.81</v>
      </c>
      <c r="K68" s="1"/>
      <c r="L68" s="1"/>
      <c r="M68" s="1"/>
      <c r="N68" s="1"/>
      <c r="O68" s="1"/>
      <c r="P68" s="1"/>
    </row>
    <row r="69" spans="3:16" ht="15">
      <c r="C69" s="1">
        <v>6</v>
      </c>
      <c r="D69" s="1" t="s">
        <v>50</v>
      </c>
      <c r="E69" s="1"/>
      <c r="F69" s="1"/>
      <c r="G69" s="1" t="s">
        <v>43</v>
      </c>
      <c r="H69" s="1">
        <v>0</v>
      </c>
      <c r="K69" s="1"/>
      <c r="L69" s="1"/>
      <c r="M69" s="1"/>
      <c r="N69" s="1"/>
      <c r="O69" s="1"/>
      <c r="P69" s="1"/>
    </row>
    <row r="70" spans="3:16" ht="15">
      <c r="C70" s="1">
        <v>7</v>
      </c>
      <c r="D70" s="1" t="s">
        <v>51</v>
      </c>
      <c r="E70" s="1"/>
      <c r="F70" s="1"/>
      <c r="G70" s="1" t="s">
        <v>43</v>
      </c>
      <c r="H70" s="1"/>
      <c r="K70" s="1"/>
      <c r="L70" s="1"/>
      <c r="M70" s="1"/>
      <c r="N70" s="1"/>
      <c r="O70" s="1"/>
      <c r="P70" s="1"/>
    </row>
    <row r="71" spans="3:16" ht="15">
      <c r="C71" s="1">
        <v>8</v>
      </c>
      <c r="D71" s="1" t="s">
        <v>44</v>
      </c>
      <c r="E71" s="1"/>
      <c r="F71" s="1"/>
      <c r="G71" s="1" t="s">
        <v>43</v>
      </c>
      <c r="H71" s="1"/>
      <c r="K71" s="1"/>
      <c r="L71" s="1"/>
      <c r="M71" s="1"/>
      <c r="N71" s="1"/>
      <c r="O71" s="1"/>
      <c r="P71" s="1"/>
    </row>
    <row r="72" spans="3:16" ht="15">
      <c r="C72" s="1">
        <v>9</v>
      </c>
      <c r="D72" s="1" t="s">
        <v>52</v>
      </c>
      <c r="E72" s="1"/>
      <c r="F72" s="1"/>
      <c r="G72" s="1" t="s">
        <v>43</v>
      </c>
      <c r="H72" s="1"/>
      <c r="K72" s="1"/>
      <c r="L72" s="1"/>
      <c r="M72" s="1"/>
      <c r="N72" s="1"/>
      <c r="O72" s="1"/>
      <c r="P72" s="1"/>
    </row>
    <row r="73" spans="3:16" ht="15">
      <c r="C73" s="1">
        <v>10</v>
      </c>
      <c r="D73" s="1" t="s">
        <v>53</v>
      </c>
      <c r="E73" s="1"/>
      <c r="F73" s="1"/>
      <c r="G73" s="1" t="s">
        <v>43</v>
      </c>
      <c r="H73" s="1">
        <f>H69+H57-H59</f>
        <v>1637.9499999999998</v>
      </c>
      <c r="K73" s="1"/>
      <c r="L73" s="1"/>
      <c r="M73" s="1"/>
      <c r="N73" s="1"/>
      <c r="O73" s="1"/>
      <c r="P73" s="1"/>
    </row>
    <row r="74" ht="15">
      <c r="E74" t="s">
        <v>54</v>
      </c>
    </row>
    <row r="75" ht="15">
      <c r="E75" t="s">
        <v>55</v>
      </c>
    </row>
    <row r="76" spans="3:8" ht="15">
      <c r="C76" s="1"/>
      <c r="D76" s="1"/>
      <c r="E76" s="1">
        <v>331.65</v>
      </c>
      <c r="F76" s="1"/>
      <c r="G76" s="1">
        <v>129.75</v>
      </c>
      <c r="H76" s="1">
        <v>201.9</v>
      </c>
    </row>
    <row r="77" spans="3:8" ht="15">
      <c r="C77" s="1" t="s">
        <v>75</v>
      </c>
      <c r="D77" s="1">
        <v>201.9</v>
      </c>
      <c r="E77" s="1">
        <v>331.65</v>
      </c>
      <c r="F77" s="1"/>
      <c r="G77" s="1">
        <v>378.37</v>
      </c>
      <c r="H77" s="1">
        <v>155.18</v>
      </c>
    </row>
    <row r="78" spans="3:8" ht="15">
      <c r="C78" s="1" t="s">
        <v>77</v>
      </c>
      <c r="D78" s="1">
        <v>155.18</v>
      </c>
      <c r="E78" s="1">
        <v>331.65</v>
      </c>
      <c r="F78" s="1"/>
      <c r="G78" s="1">
        <v>236.54</v>
      </c>
      <c r="H78" s="1">
        <v>250.29</v>
      </c>
    </row>
    <row r="79" spans="3:8" ht="15">
      <c r="C79" s="1" t="s">
        <v>78</v>
      </c>
      <c r="D79" s="1">
        <v>250.29</v>
      </c>
      <c r="E79" s="1">
        <v>331.65</v>
      </c>
      <c r="F79" s="1"/>
      <c r="G79" s="1">
        <v>380.3</v>
      </c>
      <c r="H79" s="1">
        <v>201.64</v>
      </c>
    </row>
    <row r="80" spans="3:8" ht="15">
      <c r="C80" s="1" t="s">
        <v>80</v>
      </c>
      <c r="D80" s="1">
        <v>201.64</v>
      </c>
      <c r="E80" s="1">
        <v>331.65</v>
      </c>
      <c r="F80" s="1"/>
      <c r="G80" s="1">
        <v>381.17</v>
      </c>
      <c r="H80" s="1">
        <v>152.12</v>
      </c>
    </row>
    <row r="81" spans="3:8" ht="15">
      <c r="C81" s="1" t="s">
        <v>84</v>
      </c>
      <c r="D81" s="1">
        <v>152.12</v>
      </c>
      <c r="E81" s="1">
        <v>331.65</v>
      </c>
      <c r="F81" s="1"/>
      <c r="G81" s="1">
        <v>243.32</v>
      </c>
      <c r="H81" s="1">
        <v>240.45</v>
      </c>
    </row>
    <row r="82" spans="3:8" ht="15">
      <c r="C82" s="1" t="s">
        <v>85</v>
      </c>
      <c r="D82" s="1">
        <v>240.45</v>
      </c>
      <c r="E82" s="1">
        <v>331.65</v>
      </c>
      <c r="F82" s="1"/>
      <c r="G82" s="1">
        <v>309.59</v>
      </c>
      <c r="H82" s="1">
        <v>262.51</v>
      </c>
    </row>
    <row r="83" spans="3:11" ht="15">
      <c r="C83" s="1" t="s">
        <v>87</v>
      </c>
      <c r="D83" s="1">
        <v>262.51</v>
      </c>
      <c r="E83" s="1">
        <v>331.65</v>
      </c>
      <c r="F83" s="1"/>
      <c r="G83" s="1">
        <v>241.84</v>
      </c>
      <c r="H83" s="1">
        <v>352.32</v>
      </c>
      <c r="J83">
        <v>1749.45</v>
      </c>
      <c r="K83" t="s">
        <v>90</v>
      </c>
    </row>
    <row r="84" spans="3:12" ht="15">
      <c r="C84" s="1" t="s">
        <v>91</v>
      </c>
      <c r="D84" s="1">
        <v>352.32</v>
      </c>
      <c r="E84" s="1">
        <v>331.65</v>
      </c>
      <c r="F84" s="1"/>
      <c r="G84" s="1">
        <v>553.47</v>
      </c>
      <c r="H84" s="1">
        <v>130.5</v>
      </c>
      <c r="J84">
        <v>331.09</v>
      </c>
      <c r="L84" t="s">
        <v>87</v>
      </c>
    </row>
    <row r="85" ht="15">
      <c r="G85">
        <f>SUM(G76:G84)</f>
        <v>2854.3500000000004</v>
      </c>
    </row>
    <row r="86" spans="9:10" ht="15">
      <c r="I86">
        <v>2300.88</v>
      </c>
      <c r="J86">
        <f>SUM(J83:J85)</f>
        <v>2080.54</v>
      </c>
    </row>
  </sheetData>
  <sheetProtection/>
  <printOptions/>
  <pageMargins left="1.13" right="0.16" top="1.41" bottom="0.7480314960629921" header="0.3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2017-02-15T02:30:11Z</dcterms:modified>
  <cp:category/>
  <cp:version/>
  <cp:contentType/>
  <cp:contentStatus/>
</cp:coreProperties>
</file>