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2255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8 год" sheetId="13" r:id="rId13"/>
    <sheet name="Лист3" sheetId="14" r:id="rId14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2">'2018 год'!$A$1:$G$41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<sst xmlns="http://schemas.openxmlformats.org/spreadsheetml/2006/main" count="1372" uniqueCount="226">
  <si>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</si>
  <si>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</si>
  <si>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</si>
  <si>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</si>
  <si>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</si>
  <si>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</si>
  <si>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</si>
  <si>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</si>
  <si>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</si>
  <si>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</si>
  <si>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</si>
  <si>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</si>
  <si>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</si>
  <si>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</si>
  <si>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</si>
  <si>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</si>
  <si>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</si>
  <si>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</si>
  <si>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</si>
  <si>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</si>
  <si>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</si>
  <si>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</si>
  <si>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</si>
  <si>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</si>
  <si>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</si>
  <si>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</si>
  <si>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</si>
  <si>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</si>
  <si>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</si>
  <si>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</si>
  <si>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</si>
  <si>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</si>
  <si>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</si>
  <si>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</si>
  <si>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</si>
  <si>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</si>
  <si>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</si>
  <si>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</si>
  <si>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</si>
  <si>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</si>
  <si>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</si>
  <si>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</si>
  <si>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</si>
  <si>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</si>
  <si>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</si>
  <si>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</si>
  <si>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</si>
  <si>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</si>
  <si>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</si>
  <si>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</si>
  <si>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</si>
  <si>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</si>
  <si>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</si>
  <si>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</si>
  <si>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</si>
  <si>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</si>
  <si>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</si>
  <si>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</si>
  <si>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</si>
  <si>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</si>
  <si>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</si>
  <si>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</si>
  <si>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</si>
  <si>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</si>
  <si>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</si>
  <si>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</si>
  <si>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</si>
  <si>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</si>
  <si>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</si>
  <si>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</si>
  <si>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</si>
  <si>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</si>
  <si>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</si>
  <si>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</si>
  <si>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</si>
  <si>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</si>
  <si>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</si>
  <si>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</si>
  <si>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</si>
  <si>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</si>
  <si>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</si>
  <si>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</si>
  <si>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</si>
  <si>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</si>
  <si>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</si>
  <si>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</si>
  <si>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</si>
  <si>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</si>
  <si>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</si>
  <si>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</si>
  <si>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</si>
  <si>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</si>
  <si>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</si>
  <si>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</si>
  <si>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</si>
  <si>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</si>
  <si>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</si>
  <si>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</si>
  <si>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</si>
  <si>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</si>
  <si>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</si>
  <si>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</si>
  <si>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</si>
  <si>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</si>
  <si>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</si>
  <si>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</si>
  <si>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</si>
  <si>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</si>
  <si>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</si>
  <si>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</si>
  <si>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</si>
  <si>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</si>
  <si>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</si>
  <si>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</si>
  <si>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</si>
  <si>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</si>
  <si>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</si>
  <si>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</si>
  <si>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</si>
  <si>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</si>
  <si>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</si>
  <si>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</si>
  <si>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</si>
  <si>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</si>
  <si>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</si>
  <si>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</si>
  <si>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</si>
  <si>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</si>
  <si>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</si>
  <si>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</si>
  <si>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</si>
  <si>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</si>
  <si>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</si>
  <si>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</si>
  <si>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</si>
  <si>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</si>
  <si>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</si>
  <si>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</si>
  <si>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</si>
  <si>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</si>
  <si>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</si>
  <si>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</si>
  <si>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</si>
  <si>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</si>
  <si>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</si>
  <si>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</si>
  <si>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</si>
  <si>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</si>
  <si>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</si>
  <si>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</si>
  <si>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</si>
  <si>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</si>
  <si>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</si>
  <si>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</si>
  <si>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</si>
  <si>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</si>
  <si>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</si>
  <si>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</si>
  <si>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</si>
  <si>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</si>
  <si>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</si>
  <si>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</si>
  <si>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</si>
  <si>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</si>
  <si>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</si>
  <si>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</si>
  <si>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</si>
  <si>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</si>
  <si>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</si>
  <si>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</si>
  <si>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</si>
  <si>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</si>
  <si>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</si>
  <si>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</si>
  <si>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</si>
  <si>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</si>
  <si>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</si>
  <si>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</si>
  <si>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</si>
  <si>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</si>
  <si>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</si>
  <si>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</si>
  <si>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</si>
  <si>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</si>
  <si>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</si>
  <si>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</si>
  <si>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</si>
  <si>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</si>
  <si>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</si>
  <si>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</si>
  <si>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</si>
  <si>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</si>
  <si>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</si>
  <si>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</si>
  <si>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</si>
  <si>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</si>
  <si>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</si>
  <si>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</si>
  <si>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</si>
  <si>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</si>
  <si>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</si>
  <si>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</si>
  <si>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тел.3-39-09</t>
  </si>
  <si>
    <t>Итог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</si>
  <si>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</si>
  <si>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</si>
  <si>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</si>
  <si>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по адресу: ул.Гастелло,д.19</t>
  </si>
  <si>
    <t>Стоимость всего:</t>
  </si>
  <si>
    <t>в т.ч.расходы со статьи КР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</si>
  <si>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</si>
  <si>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 xml:space="preserve">Выполненные работы и оказанные услуги по ремонту и обслуживанию общего имущества МКД 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</si>
  <si>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</si>
  <si>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Исполнитель: гл.экономист Лебедева А.В.</t>
  </si>
  <si>
    <t xml:space="preserve"> Отчет за 2016 г.</t>
  </si>
  <si>
    <t>за 2018 г.</t>
  </si>
  <si>
    <t>*За период с 01.01.18г - 31.12.18г - ООО "БеловоСтройГарант" оказаны следующие виды услуг согласно договра с собствениками МКД:</t>
  </si>
  <si>
    <t>Капитальный ремонт 2018 г.,руб.</t>
  </si>
  <si>
    <t>Сальдо на 01.01.18г.</t>
  </si>
  <si>
    <t>Начислено за 2018 г.</t>
  </si>
  <si>
    <t>Оплачено за 2018 г.</t>
  </si>
  <si>
    <t>Сальдо на 01.01.19г.</t>
  </si>
  <si>
    <t>Расходы в 2018 г.</t>
  </si>
  <si>
    <t>Остаток ден-х ср-в на 01.01.19 г.</t>
  </si>
  <si>
    <t>кв.1,3 ремонт теплоснабжения</t>
  </si>
  <si>
    <t>кв.3 ремонт системы г.в.с.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</si>
</sst>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 style="thin">
        <color rgb="FF000000"/>
      </top>
      <bottom/>
    </border>
    <border>
      <left style="thin"/>
      <right>
        <color indexed="63"/>
      </right>
      <top style="thin">
        <color rgb="FF000000"/>
      </top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30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0" fillId="0" borderId="0" xfId="56" applyNumberFormat="1" applyFont="1" applyAlignment="1">
      <alignment vertical="center"/>
      <protection/>
    </xf>
    <xf numFmtId="0" fontId="30" fillId="0" borderId="10" xfId="56" applyFont="1" applyBorder="1" applyAlignment="1">
      <alignment vertical="center"/>
      <protection/>
    </xf>
    <xf numFmtId="0" fontId="30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0" fillId="33" borderId="10" xfId="57" applyNumberFormat="1" applyFont="1" applyFill="1" applyBorder="1" applyAlignment="1">
      <alignment horizontal="right" vertical="center"/>
      <protection/>
    </xf>
    <xf numFmtId="2" fontId="30" fillId="0" borderId="10" xfId="57" applyNumberFormat="1" applyFont="1" applyFill="1" applyBorder="1" applyAlignment="1">
      <alignment horizontal="right" vertical="center"/>
      <protection/>
    </xf>
    <xf numFmtId="2" fontId="30" fillId="33" borderId="10" xfId="56" applyNumberFormat="1" applyFont="1" applyFill="1" applyBorder="1" applyAlignment="1">
      <alignment vertical="center"/>
      <protection/>
    </xf>
    <xf numFmtId="2" fontId="30" fillId="0" borderId="10" xfId="56" applyNumberFormat="1" applyFont="1" applyBorder="1" applyAlignment="1">
      <alignment vertical="center"/>
      <protection/>
    </xf>
    <xf numFmtId="0" fontId="30" fillId="0" borderId="0" xfId="56" applyFont="1" applyBorder="1" applyAlignment="1">
      <alignment vertical="center"/>
      <protection/>
    </xf>
    <xf numFmtId="0" fontId="31" fillId="0" borderId="10" xfId="56" applyFont="1" applyBorder="1" applyAlignment="1">
      <alignment vertical="center" wrapText="1"/>
      <protection/>
    </xf>
    <xf numFmtId="0" fontId="31" fillId="0" borderId="0" xfId="56" applyFont="1" applyBorder="1" applyAlignment="1">
      <alignment vertical="center" wrapText="1"/>
      <protection/>
    </xf>
    <xf numFmtId="16" fontId="30" fillId="0" borderId="0" xfId="56" applyNumberFormat="1" applyFont="1" applyBorder="1" applyAlignment="1">
      <alignment vertical="center"/>
      <protection/>
    </xf>
    <xf numFmtId="16" fontId="30" fillId="0" borderId="10" xfId="0" applyNumberFormat="1" applyFont="1" applyBorder="1" applyAlignment="1">
      <alignment vertical="center"/>
    </xf>
    <xf numFmtId="9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7" fontId="30" fillId="0" borderId="10" xfId="56" applyNumberFormat="1" applyFont="1" applyBorder="1" applyAlignment="1">
      <alignment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0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2" fillId="33" borderId="10" xfId="56" applyFont="1" applyFill="1" applyBorder="1" applyAlignment="1">
      <alignment vertical="center"/>
      <protection/>
    </xf>
    <xf numFmtId="0" fontId="32" fillId="0" borderId="10" xfId="56" applyFont="1" applyBorder="1" applyAlignment="1">
      <alignment vertical="center"/>
      <protection/>
    </xf>
    <xf numFmtId="2" fontId="32" fillId="33" borderId="10" xfId="56" applyNumberFormat="1" applyFont="1" applyFill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5" fillId="33" borderId="0" xfId="56" applyFont="1" applyFill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17" fontId="30" fillId="34" borderId="10" xfId="56" applyNumberFormat="1" applyFont="1" applyFill="1" applyBorder="1" applyAlignment="1">
      <alignment vertical="center"/>
      <protection/>
    </xf>
    <xf numFmtId="0" fontId="66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67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164" fontId="32" fillId="34" borderId="10" xfId="59" applyNumberFormat="1" applyFont="1" applyFill="1" applyBorder="1" applyAlignment="1">
      <alignment horizontal="right"/>
      <protection/>
    </xf>
    <xf numFmtId="164" fontId="30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7" fillId="37" borderId="10" xfId="0" applyFont="1" applyFill="1" applyBorder="1" applyAlignment="1">
      <alignment vertical="center"/>
    </xf>
    <xf numFmtId="2" fontId="57" fillId="37" borderId="10" xfId="0" applyNumberFormat="1" applyFont="1" applyFill="1" applyBorder="1" applyAlignment="1">
      <alignment vertical="center"/>
    </xf>
    <xf numFmtId="0" fontId="35" fillId="33" borderId="13" xfId="57" applyFont="1" applyFill="1" applyBorder="1">
      <alignment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vertical="center"/>
    </xf>
    <xf numFmtId="2" fontId="69" fillId="33" borderId="10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7" fillId="37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30" fillId="0" borderId="12" xfId="56" applyFont="1" applyBorder="1" applyAlignment="1">
      <alignment vertical="center"/>
      <protection/>
    </xf>
    <xf numFmtId="0" fontId="31" fillId="0" borderId="18" xfId="56" applyFont="1" applyBorder="1" applyAlignment="1">
      <alignment vertical="center" wrapText="1"/>
      <protection/>
    </xf>
    <xf numFmtId="0" fontId="31" fillId="0" borderId="19" xfId="56" applyFont="1" applyBorder="1" applyAlignment="1">
      <alignment vertical="center" wrapText="1"/>
      <protection/>
    </xf>
    <xf numFmtId="0" fontId="68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6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7" fillId="0" borderId="0" xfId="53" applyFont="1">
      <alignment/>
      <protection/>
    </xf>
    <xf numFmtId="0" fontId="0" fillId="0" borderId="10" xfId="53" applyFont="1" applyBorder="1">
      <alignment/>
      <protection/>
    </xf>
    <xf numFmtId="0" fontId="57" fillId="0" borderId="10" xfId="53" applyFont="1" applyBorder="1">
      <alignment/>
      <protection/>
    </xf>
    <xf numFmtId="0" fontId="57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7" fillId="0" borderId="21" xfId="53" applyFont="1" applyBorder="1">
      <alignment/>
      <protection/>
    </xf>
    <xf numFmtId="0" fontId="57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0" fillId="33" borderId="22" xfId="53" applyFont="1" applyFill="1" applyBorder="1">
      <alignment/>
      <protection/>
    </xf>
    <xf numFmtId="0" fontId="30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70" fillId="0" borderId="0" xfId="53" applyFont="1">
      <alignment/>
      <protection/>
    </xf>
    <xf numFmtId="2" fontId="57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7" fillId="0" borderId="0" xfId="53" applyFont="1">
      <alignment/>
      <protection/>
    </xf>
    <xf numFmtId="4" fontId="70" fillId="0" borderId="0" xfId="53" applyNumberFormat="1" applyFont="1">
      <alignment/>
      <protection/>
    </xf>
    <xf numFmtId="4" fontId="57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6" fillId="0" borderId="0" xfId="53" applyNumberFormat="1" applyFont="1">
      <alignment/>
      <protection/>
    </xf>
    <xf numFmtId="4" fontId="67" fillId="0" borderId="0" xfId="53" applyNumberFormat="1" applyFont="1">
      <alignment/>
      <protection/>
    </xf>
    <xf numFmtId="4" fontId="67" fillId="0" borderId="0" xfId="53" applyNumberFormat="1" applyFont="1" applyAlignment="1">
      <alignment horizontal="center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0" borderId="10" xfId="53" applyNumberFormat="1" applyFont="1" applyBorder="1">
      <alignment/>
      <protection/>
    </xf>
    <xf numFmtId="4" fontId="57" fillId="0" borderId="10" xfId="53" applyNumberFormat="1" applyFont="1" applyBorder="1">
      <alignment/>
      <protection/>
    </xf>
    <xf numFmtId="4" fontId="66" fillId="0" borderId="0" xfId="53" applyNumberFormat="1" applyFont="1" applyFill="1" applyBorder="1" applyAlignment="1">
      <alignment/>
      <protection/>
    </xf>
    <xf numFmtId="4" fontId="67" fillId="0" borderId="0" xfId="53" applyNumberFormat="1" applyFont="1" applyFill="1" applyBorder="1" applyAlignment="1">
      <alignment/>
      <protection/>
    </xf>
    <xf numFmtId="4" fontId="67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6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6" fillId="0" borderId="11" xfId="53" applyNumberFormat="1" applyFont="1" applyBorder="1" applyAlignment="1">
      <alignment horizontal="left" wrapText="1"/>
      <protection/>
    </xf>
    <xf numFmtId="4" fontId="67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70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6" fillId="0" borderId="10" xfId="53" applyNumberFormat="1" applyFont="1" applyFill="1" applyBorder="1" applyAlignment="1">
      <alignment/>
      <protection/>
    </xf>
    <xf numFmtId="4" fontId="57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7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7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0" fillId="0" borderId="0" xfId="56" applyNumberFormat="1" applyFont="1" applyAlignment="1">
      <alignment vertical="center"/>
      <protection/>
    </xf>
    <xf numFmtId="4" fontId="57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" fontId="67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3" fillId="0" borderId="10" xfId="53" applyNumberFormat="1" applyFont="1" applyFill="1" applyBorder="1" applyAlignment="1">
      <alignment horizontal="center"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165" fontId="67" fillId="0" borderId="0" xfId="53" applyNumberFormat="1" applyFont="1" applyFill="1">
      <alignment/>
      <protection/>
    </xf>
    <xf numFmtId="4" fontId="68" fillId="0" borderId="0" xfId="53" applyNumberFormat="1" applyFont="1">
      <alignment/>
      <protection/>
    </xf>
    <xf numFmtId="4" fontId="73" fillId="0" borderId="0" xfId="53" applyNumberFormat="1" applyFont="1" applyAlignment="1">
      <alignment horizontal="center"/>
      <protection/>
    </xf>
    <xf numFmtId="4" fontId="73" fillId="0" borderId="0" xfId="53" applyNumberFormat="1" applyFont="1">
      <alignment/>
      <protection/>
    </xf>
    <xf numFmtId="4" fontId="73" fillId="0" borderId="21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center" vertical="center"/>
      <protection/>
    </xf>
    <xf numFmtId="4" fontId="7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3" fillId="0" borderId="21" xfId="53" applyNumberFormat="1" applyFont="1" applyBorder="1" applyAlignment="1">
      <alignment horizontal="center"/>
      <protection/>
    </xf>
    <xf numFmtId="4" fontId="68" fillId="39" borderId="10" xfId="53" applyNumberFormat="1" applyFont="1" applyFill="1" applyBorder="1" applyAlignment="1">
      <alignment horizontal="center"/>
      <protection/>
    </xf>
    <xf numFmtId="4" fontId="68" fillId="39" borderId="10" xfId="53" applyNumberFormat="1" applyFont="1" applyFill="1" applyBorder="1">
      <alignment/>
      <protection/>
    </xf>
    <xf numFmtId="4" fontId="73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8" fillId="0" borderId="10" xfId="53" applyNumberFormat="1" applyFont="1" applyBorder="1" applyAlignment="1">
      <alignment horizontal="center"/>
      <protection/>
    </xf>
    <xf numFmtId="4" fontId="73" fillId="0" borderId="10" xfId="53" applyNumberFormat="1" applyFont="1" applyBorder="1">
      <alignment/>
      <protection/>
    </xf>
    <xf numFmtId="0" fontId="73" fillId="0" borderId="10" xfId="53" applyFont="1" applyBorder="1">
      <alignment/>
      <protection/>
    </xf>
    <xf numFmtId="0" fontId="73" fillId="39" borderId="10" xfId="53" applyFont="1" applyFill="1" applyBorder="1">
      <alignment/>
      <protection/>
    </xf>
    <xf numFmtId="4" fontId="67" fillId="0" borderId="0" xfId="53" applyNumberFormat="1" applyFont="1" applyBorder="1" applyAlignment="1">
      <alignment horizontal="left"/>
      <protection/>
    </xf>
    <xf numFmtId="4" fontId="70" fillId="0" borderId="0" xfId="53" applyNumberFormat="1" applyFont="1" applyBorder="1" applyAlignment="1">
      <alignment horizontal="left"/>
      <protection/>
    </xf>
    <xf numFmtId="4" fontId="67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4" fillId="0" borderId="10" xfId="53" applyNumberFormat="1" applyFont="1" applyFill="1" applyBorder="1" applyAlignment="1">
      <alignment horizontal="right"/>
      <protection/>
    </xf>
    <xf numFmtId="4" fontId="74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8" fillId="0" borderId="10" xfId="53" applyNumberFormat="1" applyFont="1" applyBorder="1" applyAlignment="1">
      <alignment horizontal="right"/>
      <protection/>
    </xf>
    <xf numFmtId="4" fontId="68" fillId="0" borderId="10" xfId="53" applyNumberFormat="1" applyFont="1" applyBorder="1">
      <alignment/>
      <protection/>
    </xf>
    <xf numFmtId="165" fontId="68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8" fillId="39" borderId="10" xfId="53" applyFont="1" applyFill="1" applyBorder="1">
      <alignment/>
      <protection/>
    </xf>
    <xf numFmtId="0" fontId="64" fillId="0" borderId="0" xfId="53" applyFont="1">
      <alignment/>
      <protection/>
    </xf>
    <xf numFmtId="0" fontId="64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3" fillId="0" borderId="10" xfId="53" applyNumberFormat="1" applyFont="1" applyBorder="1" applyAlignment="1">
      <alignment horizontal="center" vertical="center" wrapText="1"/>
      <protection/>
    </xf>
    <xf numFmtId="4" fontId="68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5" fillId="0" borderId="0" xfId="53" applyFont="1" applyAlignment="1">
      <alignment horizontal="center" vertical="center"/>
      <protection/>
    </xf>
    <xf numFmtId="2" fontId="76" fillId="40" borderId="0" xfId="54" applyNumberFormat="1" applyFont="1" applyFill="1" applyAlignment="1">
      <alignment horizontal="center" vertical="center"/>
      <protection/>
    </xf>
    <xf numFmtId="2" fontId="77" fillId="40" borderId="0" xfId="55" applyNumberFormat="1" applyFont="1" applyFill="1" applyBorder="1" applyAlignment="1">
      <alignment horizontal="center" vertical="center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6" fillId="0" borderId="11" xfId="53" applyNumberFormat="1" applyFont="1" applyBorder="1">
      <alignment/>
      <protection/>
    </xf>
    <xf numFmtId="4" fontId="67" fillId="0" borderId="25" xfId="53" applyNumberFormat="1" applyFont="1" applyBorder="1" applyAlignment="1">
      <alignment horizontal="center"/>
      <protection/>
    </xf>
    <xf numFmtId="4" fontId="67" fillId="0" borderId="25" xfId="53" applyNumberFormat="1" applyFont="1" applyBorder="1">
      <alignment/>
      <protection/>
    </xf>
    <xf numFmtId="4" fontId="73" fillId="0" borderId="14" xfId="53" applyNumberFormat="1" applyFont="1" applyBorder="1" applyAlignment="1">
      <alignment horizontal="right"/>
      <protection/>
    </xf>
    <xf numFmtId="4" fontId="67" fillId="0" borderId="0" xfId="53" applyNumberFormat="1" applyFont="1" applyBorder="1">
      <alignment/>
      <protection/>
    </xf>
    <xf numFmtId="4" fontId="73" fillId="0" borderId="0" xfId="53" applyNumberFormat="1" applyFont="1" applyBorder="1" applyAlignment="1">
      <alignment horizontal="right"/>
      <protection/>
    </xf>
    <xf numFmtId="4" fontId="67" fillId="0" borderId="11" xfId="53" applyNumberFormat="1" applyFont="1" applyBorder="1">
      <alignment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Fill="1" applyAlignment="1">
      <alignment/>
    </xf>
    <xf numFmtId="4" fontId="67" fillId="0" borderId="0" xfId="0" applyNumberFormat="1" applyFont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7" fillId="0" borderId="10" xfId="0" applyNumberFormat="1" applyFont="1" applyBorder="1" applyAlignment="1">
      <alignment horizontal="center"/>
    </xf>
    <xf numFmtId="4" fontId="67" fillId="0" borderId="0" xfId="0" applyNumberFormat="1" applyFont="1" applyBorder="1" applyAlignment="1">
      <alignment/>
    </xf>
    <xf numFmtId="4" fontId="66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8" fillId="0" borderId="0" xfId="0" applyNumberFormat="1" applyFont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78" fillId="0" borderId="0" xfId="0" applyNumberFormat="1" applyFont="1" applyAlignment="1">
      <alignment horizont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right"/>
    </xf>
    <xf numFmtId="4" fontId="78" fillId="0" borderId="0" xfId="0" applyNumberFormat="1" applyFont="1" applyFill="1" applyBorder="1" applyAlignment="1">
      <alignment/>
    </xf>
    <xf numFmtId="4" fontId="79" fillId="0" borderId="26" xfId="0" applyNumberFormat="1" applyFont="1" applyBorder="1" applyAlignment="1">
      <alignment horizontal="right" vertical="center"/>
    </xf>
    <xf numFmtId="4" fontId="67" fillId="0" borderId="10" xfId="0" applyNumberFormat="1" applyFont="1" applyFill="1" applyBorder="1" applyAlignment="1" applyProtection="1">
      <alignment horizontal="center"/>
      <protection hidden="1"/>
    </xf>
    <xf numFmtId="4" fontId="78" fillId="0" borderId="0" xfId="0" applyNumberFormat="1" applyFont="1" applyFill="1" applyBorder="1" applyAlignment="1">
      <alignment horizontal="left" wrapText="1"/>
    </xf>
    <xf numFmtId="4" fontId="78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4" fontId="78" fillId="0" borderId="0" xfId="0" applyNumberFormat="1" applyFont="1" applyBorder="1" applyAlignment="1">
      <alignment vertical="center"/>
    </xf>
    <xf numFmtId="4" fontId="78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67" fillId="0" borderId="10" xfId="0" applyFont="1" applyFill="1" applyBorder="1" applyAlignment="1" applyProtection="1">
      <alignment horizontal="center" wrapText="1"/>
      <protection hidden="1"/>
    </xf>
    <xf numFmtId="4" fontId="67" fillId="0" borderId="11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67" fillId="0" borderId="0" xfId="0" applyNumberFormat="1" applyFont="1" applyAlignment="1">
      <alignment horizontal="left" wrapText="1"/>
    </xf>
    <xf numFmtId="4" fontId="67" fillId="0" borderId="0" xfId="0" applyNumberFormat="1" applyFont="1" applyAlignment="1">
      <alignment horizontal="left"/>
    </xf>
    <xf numFmtId="4" fontId="14" fillId="0" borderId="1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 horizontal="center"/>
    </xf>
    <xf numFmtId="4" fontId="14" fillId="39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80" fillId="0" borderId="0" xfId="0" applyNumberFormat="1" applyFont="1" applyFill="1" applyBorder="1" applyAlignment="1">
      <alignment horizontal="center"/>
    </xf>
    <xf numFmtId="4" fontId="14" fillId="42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81" fillId="43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78" fillId="0" borderId="0" xfId="0" applyNumberFormat="1" applyFont="1" applyAlignment="1">
      <alignment horizontal="left" wrapText="1"/>
    </xf>
    <xf numFmtId="0" fontId="14" fillId="42" borderId="29" xfId="0" applyFont="1" applyFill="1" applyBorder="1" applyAlignment="1">
      <alignment horizontal="left" wrapText="1"/>
    </xf>
    <xf numFmtId="4" fontId="36" fillId="42" borderId="30" xfId="0" applyNumberFormat="1" applyFont="1" applyFill="1" applyBorder="1" applyAlignment="1">
      <alignment horizontal="center"/>
    </xf>
    <xf numFmtId="0" fontId="30" fillId="0" borderId="0" xfId="56" applyFont="1" applyBorder="1" applyAlignment="1">
      <alignment horizontal="center" vertical="center"/>
      <protection/>
    </xf>
    <xf numFmtId="0" fontId="32" fillId="37" borderId="11" xfId="56" applyFont="1" applyFill="1" applyBorder="1" applyAlignment="1">
      <alignment horizontal="center" vertical="center"/>
      <protection/>
    </xf>
    <xf numFmtId="0" fontId="32" fillId="37" borderId="14" xfId="56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44" fontId="30" fillId="0" borderId="21" xfId="44" applyFont="1" applyBorder="1" applyAlignment="1">
      <alignment horizontal="center" vertical="center"/>
    </xf>
    <xf numFmtId="44" fontId="30" fillId="0" borderId="12" xfId="44" applyFont="1" applyBorder="1" applyAlignment="1">
      <alignment horizontal="center" vertical="center"/>
    </xf>
    <xf numFmtId="0" fontId="30" fillId="0" borderId="31" xfId="56" applyFont="1" applyBorder="1" applyAlignment="1">
      <alignment horizontal="center" vertical="center"/>
      <protection/>
    </xf>
    <xf numFmtId="0" fontId="30" fillId="0" borderId="23" xfId="56" applyFont="1" applyBorder="1" applyAlignment="1">
      <alignment horizontal="center" vertical="center"/>
      <protection/>
    </xf>
    <xf numFmtId="0" fontId="30" fillId="0" borderId="28" xfId="56" applyFont="1" applyBorder="1" applyAlignment="1">
      <alignment horizontal="center" vertical="center"/>
      <protection/>
    </xf>
    <xf numFmtId="0" fontId="30" fillId="0" borderId="24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25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44" fontId="30" fillId="0" borderId="32" xfId="44" applyFont="1" applyBorder="1" applyAlignment="1">
      <alignment horizontal="center" vertical="center"/>
    </xf>
    <xf numFmtId="44" fontId="30" fillId="0" borderId="33" xfId="44" applyFont="1" applyBorder="1" applyAlignment="1">
      <alignment horizontal="center" vertical="center"/>
    </xf>
    <xf numFmtId="0" fontId="30" fillId="0" borderId="34" xfId="56" applyFont="1" applyBorder="1" applyAlignment="1">
      <alignment horizontal="center" vertical="center"/>
      <protection/>
    </xf>
    <xf numFmtId="0" fontId="30" fillId="0" borderId="35" xfId="56" applyFont="1" applyBorder="1" applyAlignment="1">
      <alignment horizontal="center" vertical="center"/>
      <protection/>
    </xf>
    <xf numFmtId="0" fontId="30" fillId="0" borderId="36" xfId="56" applyFont="1" applyBorder="1" applyAlignment="1">
      <alignment horizontal="center" vertical="center"/>
      <protection/>
    </xf>
    <xf numFmtId="0" fontId="30" fillId="0" borderId="37" xfId="56" applyFont="1" applyBorder="1" applyAlignment="1">
      <alignment horizontal="center" vertical="center"/>
      <protection/>
    </xf>
    <xf numFmtId="0" fontId="30" fillId="0" borderId="38" xfId="56" applyFont="1" applyBorder="1" applyAlignment="1">
      <alignment horizontal="center" vertical="center"/>
      <protection/>
    </xf>
    <xf numFmtId="0" fontId="30" fillId="0" borderId="39" xfId="56" applyFont="1" applyBorder="1" applyAlignment="1">
      <alignment horizontal="center" vertical="center"/>
      <protection/>
    </xf>
    <xf numFmtId="0" fontId="30" fillId="0" borderId="40" xfId="56" applyFont="1" applyBorder="1" applyAlignment="1">
      <alignment horizontal="center" vertical="center"/>
      <protection/>
    </xf>
    <xf numFmtId="0" fontId="32" fillId="37" borderId="28" xfId="56" applyFont="1" applyFill="1" applyBorder="1" applyAlignment="1">
      <alignment horizontal="center" vertical="center"/>
      <protection/>
    </xf>
    <xf numFmtId="0" fontId="32" fillId="37" borderId="24" xfId="56" applyFont="1" applyFill="1" applyBorder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right" wrapText="1"/>
      <protection/>
    </xf>
    <xf numFmtId="4" fontId="68" fillId="39" borderId="10" xfId="53" applyNumberFormat="1" applyFont="1" applyFill="1" applyBorder="1" applyAlignment="1">
      <alignment horizontal="left" wrapText="1"/>
      <protection/>
    </xf>
    <xf numFmtId="0" fontId="32" fillId="0" borderId="41" xfId="58" applyFont="1" applyBorder="1" applyAlignment="1">
      <alignment horizontal="center"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42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73" fillId="0" borderId="11" xfId="53" applyNumberFormat="1" applyFont="1" applyBorder="1" applyAlignment="1">
      <alignment horizontal="center" wrapText="1"/>
      <protection/>
    </xf>
    <xf numFmtId="4" fontId="73" fillId="0" borderId="25" xfId="53" applyNumberFormat="1" applyFont="1" applyBorder="1" applyAlignment="1">
      <alignment horizontal="center" wrapText="1"/>
      <protection/>
    </xf>
    <xf numFmtId="4" fontId="73" fillId="0" borderId="14" xfId="53" applyNumberFormat="1" applyFont="1" applyBorder="1" applyAlignment="1">
      <alignment horizontal="center" wrapText="1"/>
      <protection/>
    </xf>
    <xf numFmtId="4" fontId="68" fillId="39" borderId="11" xfId="53" applyNumberFormat="1" applyFont="1" applyFill="1" applyBorder="1" applyAlignment="1">
      <alignment horizontal="right" wrapText="1"/>
      <protection/>
    </xf>
    <xf numFmtId="4" fontId="68" fillId="39" borderId="25" xfId="53" applyNumberFormat="1" applyFont="1" applyFill="1" applyBorder="1" applyAlignment="1">
      <alignment horizontal="right" wrapText="1"/>
      <protection/>
    </xf>
    <xf numFmtId="4" fontId="68" fillId="39" borderId="14" xfId="53" applyNumberFormat="1" applyFont="1" applyFill="1" applyBorder="1" applyAlignment="1">
      <alignment horizontal="right" wrapText="1"/>
      <protection/>
    </xf>
    <xf numFmtId="4" fontId="66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6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7" fillId="0" borderId="10" xfId="53" applyNumberFormat="1" applyFont="1" applyFill="1" applyBorder="1" applyAlignment="1">
      <alignment horizontal="left" wrapText="1"/>
      <protection/>
    </xf>
    <xf numFmtId="4" fontId="57" fillId="0" borderId="10" xfId="53" applyNumberFormat="1" applyFont="1" applyBorder="1" applyAlignment="1">
      <alignment wrapText="1"/>
      <protection/>
    </xf>
    <xf numFmtId="4" fontId="66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7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6" fillId="0" borderId="10" xfId="53" applyNumberFormat="1" applyFont="1" applyFill="1" applyBorder="1" applyAlignment="1">
      <alignment wrapText="1"/>
      <protection/>
    </xf>
    <xf numFmtId="4" fontId="66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6" fillId="0" borderId="10" xfId="53" applyNumberFormat="1" applyFont="1" applyFill="1" applyBorder="1" applyAlignment="1">
      <alignment horizontal="left" wrapText="1"/>
      <protection/>
    </xf>
    <xf numFmtId="4" fontId="66" fillId="0" borderId="11" xfId="53" applyNumberFormat="1" applyFont="1" applyBorder="1" applyAlignment="1">
      <alignment wrapText="1"/>
      <protection/>
    </xf>
    <xf numFmtId="4" fontId="66" fillId="0" borderId="10" xfId="53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3" applyNumberFormat="1" applyFont="1" applyBorder="1" applyAlignment="1">
      <alignment horizontal="center" wrapText="1"/>
      <protection/>
    </xf>
    <xf numFmtId="4" fontId="71" fillId="0" borderId="11" xfId="53" applyNumberFormat="1" applyFont="1" applyFill="1" applyBorder="1" applyAlignment="1">
      <alignment horizontal="center" wrapText="1"/>
      <protection/>
    </xf>
    <xf numFmtId="0" fontId="71" fillId="0" borderId="14" xfId="0" applyFont="1" applyBorder="1" applyAlignment="1">
      <alignment horizontal="center" wrapText="1"/>
    </xf>
    <xf numFmtId="4" fontId="67" fillId="0" borderId="10" xfId="53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horizontal="center" wrapText="1"/>
    </xf>
    <xf numFmtId="4" fontId="67" fillId="0" borderId="10" xfId="53" applyNumberFormat="1" applyFont="1" applyBorder="1" applyAlignment="1">
      <alignment horizontal="center" wrapText="1"/>
      <protection/>
    </xf>
    <xf numFmtId="0" fontId="66" fillId="0" borderId="0" xfId="53" applyFont="1" applyAlignment="1">
      <alignment horizontal="center" vertical="center"/>
      <protection/>
    </xf>
    <xf numFmtId="4" fontId="73" fillId="0" borderId="10" xfId="53" applyNumberFormat="1" applyFont="1" applyBorder="1" applyAlignment="1">
      <alignment horizontal="center"/>
      <protection/>
    </xf>
    <xf numFmtId="4" fontId="78" fillId="0" borderId="0" xfId="0" applyNumberFormat="1" applyFont="1" applyAlignment="1">
      <alignment horizontal="center" wrapText="1"/>
    </xf>
    <xf numFmtId="4" fontId="78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horizontal="left" wrapText="1"/>
    </xf>
    <xf numFmtId="4" fontId="79" fillId="0" borderId="0" xfId="0" applyNumberFormat="1" applyFont="1" applyFill="1" applyBorder="1" applyAlignment="1">
      <alignment horizont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58" name="Таблица1478131421294665109420435454459" displayName="Таблица1478131421294665109420435454459" ref="B11:D23" totalsRowCount="1">
  <autoFilter ref="B11:D23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8" name="в т.ч.расходы со статьи КР" totalsRowFunction="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1" t="s">
        <v>15</v>
      </c>
      <c r="B12" s="323" t="s">
        <v>16</v>
      </c>
      <c r="C12" s="324"/>
      <c r="D12" s="327" t="s">
        <v>17</v>
      </c>
      <c r="E12" s="328"/>
      <c r="F12" s="328"/>
      <c r="G12" s="329"/>
      <c r="H12" s="317"/>
      <c r="I12" s="317"/>
      <c r="J12" s="317"/>
      <c r="K12" s="317"/>
      <c r="L12" s="317"/>
    </row>
    <row r="13" spans="1:12" ht="25.5">
      <c r="A13" s="322"/>
      <c r="B13" s="325"/>
      <c r="C13" s="326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8" t="s">
        <v>22</v>
      </c>
      <c r="C14" s="319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20" t="s">
        <v>75</v>
      </c>
      <c r="C15" s="320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20" t="s">
        <v>75</v>
      </c>
      <c r="F54" s="320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41"/>
      <c r="C51" s="341"/>
      <c r="D51" s="341"/>
      <c r="E51" s="341"/>
      <c r="F51" s="341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2" t="s">
        <v>117</v>
      </c>
      <c r="C53" s="342"/>
      <c r="D53" s="342"/>
      <c r="E53" s="342"/>
      <c r="F53" s="342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53" t="s">
        <v>186</v>
      </c>
      <c r="C59" s="354"/>
      <c r="D59" s="354"/>
      <c r="E59" s="354"/>
      <c r="F59" s="354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55" t="s">
        <v>122</v>
      </c>
      <c r="C60" s="356"/>
      <c r="D60" s="356"/>
      <c r="E60" s="356"/>
      <c r="F60" s="357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58" t="s">
        <v>161</v>
      </c>
      <c r="C61" s="359"/>
      <c r="D61" s="359"/>
      <c r="E61" s="359"/>
      <c r="F61" s="360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61" t="s">
        <v>124</v>
      </c>
      <c r="C62" s="362"/>
      <c r="D62" s="362"/>
      <c r="E62" s="362"/>
      <c r="F62" s="362"/>
      <c r="G62" s="223">
        <v>2.22</v>
      </c>
      <c r="H62" s="224">
        <f>ROUND(G62*C42,2)</f>
        <v>4347.25</v>
      </c>
      <c r="I62" s="207"/>
      <c r="K62" s="132"/>
    </row>
    <row r="63" spans="1:9" ht="15">
      <c r="A63" s="363" t="s">
        <v>127</v>
      </c>
      <c r="B63" s="364" t="s">
        <v>126</v>
      </c>
      <c r="C63" s="365"/>
      <c r="D63" s="365"/>
      <c r="E63" s="365"/>
      <c r="F63" s="365"/>
      <c r="G63" s="366">
        <v>0.69</v>
      </c>
      <c r="H63" s="367">
        <f>ROUND(G63*C42,2)</f>
        <v>1351.17</v>
      </c>
      <c r="I63" s="207"/>
    </row>
    <row r="64" spans="1:9" ht="18.75" customHeight="1">
      <c r="A64" s="363"/>
      <c r="B64" s="365"/>
      <c r="C64" s="365"/>
      <c r="D64" s="365"/>
      <c r="E64" s="365"/>
      <c r="F64" s="365"/>
      <c r="G64" s="366"/>
      <c r="H64" s="367"/>
      <c r="I64" s="207"/>
    </row>
    <row r="65" spans="1:9" ht="15">
      <c r="A65" s="363" t="s">
        <v>129</v>
      </c>
      <c r="B65" s="364" t="s">
        <v>128</v>
      </c>
      <c r="C65" s="365"/>
      <c r="D65" s="365"/>
      <c r="E65" s="365"/>
      <c r="F65" s="365"/>
      <c r="G65" s="366">
        <v>0.57</v>
      </c>
      <c r="H65" s="367">
        <f>ROUND(G65*C42,2)</f>
        <v>1116.19</v>
      </c>
      <c r="I65" s="207"/>
    </row>
    <row r="66" spans="1:9" ht="18.75" customHeight="1">
      <c r="A66" s="363"/>
      <c r="B66" s="365"/>
      <c r="C66" s="365"/>
      <c r="D66" s="365"/>
      <c r="E66" s="365"/>
      <c r="F66" s="365"/>
      <c r="G66" s="366"/>
      <c r="H66" s="367"/>
      <c r="I66" s="207"/>
    </row>
    <row r="67" spans="1:9" ht="21" customHeight="1">
      <c r="A67" s="363" t="s">
        <v>131</v>
      </c>
      <c r="B67" s="364" t="s">
        <v>130</v>
      </c>
      <c r="C67" s="365"/>
      <c r="D67" s="365"/>
      <c r="E67" s="365"/>
      <c r="F67" s="365"/>
      <c r="G67" s="366">
        <v>2</v>
      </c>
      <c r="H67" s="367">
        <f>G67*C42</f>
        <v>3916.44</v>
      </c>
      <c r="I67" s="207"/>
    </row>
    <row r="68" spans="1:9" ht="15">
      <c r="A68" s="363"/>
      <c r="B68" s="365"/>
      <c r="C68" s="365"/>
      <c r="D68" s="365"/>
      <c r="E68" s="365"/>
      <c r="F68" s="365"/>
      <c r="G68" s="366"/>
      <c r="H68" s="367"/>
      <c r="I68" s="207"/>
    </row>
    <row r="69" spans="1:15" ht="15">
      <c r="A69" s="222" t="s">
        <v>162</v>
      </c>
      <c r="B69" s="365" t="s">
        <v>132</v>
      </c>
      <c r="C69" s="365"/>
      <c r="D69" s="365"/>
      <c r="E69" s="365"/>
      <c r="F69" s="365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381" t="s">
        <v>185</v>
      </c>
      <c r="C70" s="376"/>
      <c r="D70" s="376"/>
      <c r="E70" s="376"/>
      <c r="F70" s="376"/>
      <c r="G70" s="123"/>
      <c r="H70" s="123">
        <f>H71+H72+H73+H74+H75+H76</f>
        <v>48455.377</v>
      </c>
      <c r="I70" s="207"/>
    </row>
    <row r="71" spans="1:9" ht="15">
      <c r="A71" s="142"/>
      <c r="B71" s="377" t="s">
        <v>163</v>
      </c>
      <c r="C71" s="362"/>
      <c r="D71" s="362"/>
      <c r="E71" s="362"/>
      <c r="F71" s="362"/>
      <c r="G71" s="134"/>
      <c r="H71" s="134"/>
      <c r="I71" s="207"/>
    </row>
    <row r="72" spans="1:12" ht="15">
      <c r="A72" s="142"/>
      <c r="B72" s="377" t="s">
        <v>135</v>
      </c>
      <c r="C72" s="362"/>
      <c r="D72" s="362"/>
      <c r="E72" s="362"/>
      <c r="F72" s="362"/>
      <c r="G72" s="135"/>
      <c r="H72" s="135"/>
      <c r="I72" s="207"/>
      <c r="L72" s="207">
        <f>L69+21.9</f>
        <v>-46528.787</v>
      </c>
    </row>
    <row r="73" spans="1:9" ht="15">
      <c r="A73" s="133"/>
      <c r="B73" s="378" t="s">
        <v>189</v>
      </c>
      <c r="C73" s="379"/>
      <c r="D73" s="379"/>
      <c r="E73" s="379"/>
      <c r="F73" s="380"/>
      <c r="G73" s="135"/>
      <c r="H73" s="135">
        <v>5696</v>
      </c>
      <c r="I73" s="207"/>
    </row>
    <row r="74" spans="1:9" ht="15">
      <c r="A74" s="133"/>
      <c r="B74" s="378" t="s">
        <v>190</v>
      </c>
      <c r="C74" s="379"/>
      <c r="D74" s="379"/>
      <c r="E74" s="379"/>
      <c r="F74" s="380"/>
      <c r="G74" s="135"/>
      <c r="H74" s="135">
        <v>428</v>
      </c>
      <c r="I74" s="207"/>
    </row>
    <row r="75" spans="1:9" ht="15">
      <c r="A75" s="133"/>
      <c r="B75" s="378" t="s">
        <v>191</v>
      </c>
      <c r="C75" s="379"/>
      <c r="D75" s="379"/>
      <c r="E75" s="379"/>
      <c r="F75" s="380"/>
      <c r="G75" s="135"/>
      <c r="H75" s="135">
        <f>38483.07*1.1</f>
        <v>42331.377</v>
      </c>
      <c r="I75" s="207"/>
    </row>
    <row r="76" spans="1:11" ht="15">
      <c r="A76" s="133"/>
      <c r="B76" s="378" t="s">
        <v>192</v>
      </c>
      <c r="C76" s="379"/>
      <c r="D76" s="379"/>
      <c r="E76" s="379"/>
      <c r="F76" s="380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83" t="s">
        <v>52</v>
      </c>
      <c r="H79" s="384"/>
      <c r="I79" s="385" t="s">
        <v>117</v>
      </c>
      <c r="J79" s="384"/>
    </row>
    <row r="80" spans="1:12" ht="27.75" customHeight="1">
      <c r="A80" s="133"/>
      <c r="B80" s="136"/>
      <c r="C80" s="137"/>
      <c r="D80" s="137"/>
      <c r="E80" s="137"/>
      <c r="F80" s="137"/>
      <c r="G80" s="386" t="s">
        <v>37</v>
      </c>
      <c r="H80" s="387"/>
      <c r="I80" s="386" t="s">
        <v>37</v>
      </c>
      <c r="J80" s="387"/>
      <c r="L80" s="207"/>
    </row>
    <row r="81" spans="1:12" s="103" customFormat="1" ht="18.75">
      <c r="A81" s="133"/>
      <c r="B81" s="375" t="s">
        <v>183</v>
      </c>
      <c r="C81" s="376"/>
      <c r="D81" s="376"/>
      <c r="E81" s="376"/>
      <c r="F81" s="382"/>
      <c r="G81" s="388">
        <f>'июль2013г (3)'!G77:H77</f>
        <v>-58483.27000000003</v>
      </c>
      <c r="H81" s="389"/>
      <c r="I81" s="388">
        <f>'июль2013г (3)'!I77:J77</f>
        <v>12065.959999999977</v>
      </c>
      <c r="J81" s="389"/>
      <c r="L81" s="142"/>
    </row>
    <row r="82" spans="1:10" ht="18.75">
      <c r="A82" s="118"/>
      <c r="B82" s="375" t="s">
        <v>184</v>
      </c>
      <c r="C82" s="376"/>
      <c r="D82" s="376"/>
      <c r="E82" s="376"/>
      <c r="F82" s="382"/>
      <c r="G82" s="388">
        <f>G81+I47-H59+G55</f>
        <v>-72879.64700000003</v>
      </c>
      <c r="H82" s="389"/>
      <c r="I82" s="390">
        <f>I81+I53-J53</f>
        <v>14814.789999999977</v>
      </c>
      <c r="J82" s="389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2" t="s">
        <v>117</v>
      </c>
      <c r="L83" s="373"/>
      <c r="M83" s="373"/>
      <c r="N83" s="373"/>
      <c r="O83" s="374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41"/>
      <c r="C51" s="341"/>
      <c r="D51" s="341"/>
      <c r="E51" s="341"/>
      <c r="F51" s="341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2" t="s">
        <v>117</v>
      </c>
      <c r="C53" s="342"/>
      <c r="D53" s="342"/>
      <c r="E53" s="342"/>
      <c r="F53" s="342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53" t="s">
        <v>186</v>
      </c>
      <c r="C59" s="354"/>
      <c r="D59" s="354"/>
      <c r="E59" s="354"/>
      <c r="F59" s="354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55" t="s">
        <v>122</v>
      </c>
      <c r="C60" s="356"/>
      <c r="D60" s="356"/>
      <c r="E60" s="356"/>
      <c r="F60" s="357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58" t="s">
        <v>161</v>
      </c>
      <c r="C61" s="359"/>
      <c r="D61" s="359"/>
      <c r="E61" s="359"/>
      <c r="F61" s="360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61" t="s">
        <v>124</v>
      </c>
      <c r="C62" s="362"/>
      <c r="D62" s="362"/>
      <c r="E62" s="362"/>
      <c r="F62" s="362"/>
      <c r="G62" s="231">
        <v>2.22</v>
      </c>
      <c r="H62" s="232">
        <f>ROUND(G62*C42,2)</f>
        <v>4347.25</v>
      </c>
      <c r="I62" s="207"/>
      <c r="K62" s="132"/>
    </row>
    <row r="63" spans="1:9" ht="15">
      <c r="A63" s="363" t="s">
        <v>127</v>
      </c>
      <c r="B63" s="364" t="s">
        <v>126</v>
      </c>
      <c r="C63" s="365"/>
      <c r="D63" s="365"/>
      <c r="E63" s="365"/>
      <c r="F63" s="365"/>
      <c r="G63" s="366">
        <v>0.69</v>
      </c>
      <c r="H63" s="367">
        <f>ROUND(G63*C42,2)</f>
        <v>1351.17</v>
      </c>
      <c r="I63" s="207"/>
    </row>
    <row r="64" spans="1:9" ht="18.75" customHeight="1">
      <c r="A64" s="363"/>
      <c r="B64" s="365"/>
      <c r="C64" s="365"/>
      <c r="D64" s="365"/>
      <c r="E64" s="365"/>
      <c r="F64" s="365"/>
      <c r="G64" s="366"/>
      <c r="H64" s="367"/>
      <c r="I64" s="207"/>
    </row>
    <row r="65" spans="1:9" ht="15">
      <c r="A65" s="363" t="s">
        <v>129</v>
      </c>
      <c r="B65" s="364" t="s">
        <v>128</v>
      </c>
      <c r="C65" s="365"/>
      <c r="D65" s="365"/>
      <c r="E65" s="365"/>
      <c r="F65" s="365"/>
      <c r="G65" s="366">
        <v>0.57</v>
      </c>
      <c r="H65" s="367">
        <f>ROUND(G65*C42,2)</f>
        <v>1116.19</v>
      </c>
      <c r="I65" s="207"/>
    </row>
    <row r="66" spans="1:9" ht="18.75" customHeight="1">
      <c r="A66" s="363"/>
      <c r="B66" s="365"/>
      <c r="C66" s="365"/>
      <c r="D66" s="365"/>
      <c r="E66" s="365"/>
      <c r="F66" s="365"/>
      <c r="G66" s="366"/>
      <c r="H66" s="367"/>
      <c r="I66" s="207"/>
    </row>
    <row r="67" spans="1:9" ht="21" customHeight="1">
      <c r="A67" s="363" t="s">
        <v>131</v>
      </c>
      <c r="B67" s="364" t="s">
        <v>130</v>
      </c>
      <c r="C67" s="365"/>
      <c r="D67" s="365"/>
      <c r="E67" s="365"/>
      <c r="F67" s="365"/>
      <c r="G67" s="366">
        <v>2</v>
      </c>
      <c r="H67" s="367">
        <f>G67*C42</f>
        <v>3916.44</v>
      </c>
      <c r="I67" s="207"/>
    </row>
    <row r="68" spans="1:9" ht="15">
      <c r="A68" s="363"/>
      <c r="B68" s="365"/>
      <c r="C68" s="365"/>
      <c r="D68" s="365"/>
      <c r="E68" s="365"/>
      <c r="F68" s="365"/>
      <c r="G68" s="366"/>
      <c r="H68" s="367"/>
      <c r="I68" s="207"/>
    </row>
    <row r="69" spans="1:15" ht="15">
      <c r="A69" s="230" t="s">
        <v>162</v>
      </c>
      <c r="B69" s="365" t="s">
        <v>132</v>
      </c>
      <c r="C69" s="365"/>
      <c r="D69" s="365"/>
      <c r="E69" s="365"/>
      <c r="F69" s="365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381" t="s">
        <v>185</v>
      </c>
      <c r="C70" s="376"/>
      <c r="D70" s="376"/>
      <c r="E70" s="376"/>
      <c r="F70" s="376"/>
      <c r="G70" s="123"/>
      <c r="H70" s="123">
        <f>H71+H72+H73+H74+H75+H76</f>
        <v>0</v>
      </c>
      <c r="I70" s="207"/>
    </row>
    <row r="71" spans="1:9" ht="15">
      <c r="A71" s="142"/>
      <c r="B71" s="377" t="s">
        <v>163</v>
      </c>
      <c r="C71" s="362"/>
      <c r="D71" s="362"/>
      <c r="E71" s="362"/>
      <c r="F71" s="362"/>
      <c r="G71" s="134"/>
      <c r="H71" s="134"/>
      <c r="I71" s="207"/>
    </row>
    <row r="72" spans="1:12" ht="15">
      <c r="A72" s="142"/>
      <c r="B72" s="377" t="s">
        <v>135</v>
      </c>
      <c r="C72" s="362"/>
      <c r="D72" s="362"/>
      <c r="E72" s="362"/>
      <c r="F72" s="362"/>
      <c r="G72" s="135"/>
      <c r="H72" s="135"/>
      <c r="I72" s="207"/>
      <c r="L72" s="207">
        <f>L69+21.9</f>
        <v>-26916.98</v>
      </c>
    </row>
    <row r="73" spans="1:9" ht="15">
      <c r="A73" s="133"/>
      <c r="B73" s="378" t="s">
        <v>194</v>
      </c>
      <c r="C73" s="379"/>
      <c r="D73" s="379"/>
      <c r="E73" s="379"/>
      <c r="F73" s="380"/>
      <c r="G73" s="135"/>
      <c r="H73" s="135">
        <v>0</v>
      </c>
      <c r="I73" s="207"/>
    </row>
    <row r="74" spans="1:9" ht="15" customHeight="1">
      <c r="A74" s="133"/>
      <c r="B74" s="378" t="s">
        <v>194</v>
      </c>
      <c r="C74" s="379"/>
      <c r="D74" s="379"/>
      <c r="E74" s="379"/>
      <c r="F74" s="380"/>
      <c r="G74" s="135"/>
      <c r="H74" s="135">
        <v>0</v>
      </c>
      <c r="I74" s="207"/>
    </row>
    <row r="75" spans="1:9" ht="15" customHeight="1">
      <c r="A75" s="133"/>
      <c r="B75" s="378" t="s">
        <v>194</v>
      </c>
      <c r="C75" s="379"/>
      <c r="D75" s="379"/>
      <c r="E75" s="379"/>
      <c r="F75" s="380"/>
      <c r="G75" s="135"/>
      <c r="H75" s="135">
        <v>0</v>
      </c>
      <c r="I75" s="207"/>
    </row>
    <row r="76" spans="1:11" ht="15" customHeight="1">
      <c r="A76" s="133"/>
      <c r="B76" s="378" t="s">
        <v>194</v>
      </c>
      <c r="C76" s="379"/>
      <c r="D76" s="379"/>
      <c r="E76" s="379"/>
      <c r="F76" s="380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83" t="s">
        <v>52</v>
      </c>
      <c r="H79" s="384"/>
      <c r="I79" s="385" t="s">
        <v>117</v>
      </c>
      <c r="J79" s="384"/>
    </row>
    <row r="80" spans="1:12" ht="27.75" customHeight="1">
      <c r="A80" s="133"/>
      <c r="B80" s="136"/>
      <c r="C80" s="137"/>
      <c r="D80" s="137"/>
      <c r="E80" s="137"/>
      <c r="F80" s="137"/>
      <c r="G80" s="386" t="s">
        <v>37</v>
      </c>
      <c r="H80" s="387"/>
      <c r="I80" s="386" t="s">
        <v>37</v>
      </c>
      <c r="J80" s="387"/>
      <c r="L80" s="207"/>
    </row>
    <row r="81" spans="1:12" s="103" customFormat="1" ht="18.75">
      <c r="A81" s="133"/>
      <c r="B81" s="375" t="s">
        <v>183</v>
      </c>
      <c r="C81" s="376"/>
      <c r="D81" s="376"/>
      <c r="E81" s="376"/>
      <c r="F81" s="382"/>
      <c r="G81" s="388">
        <f>'08 13'!G82:H82</f>
        <v>-72879.64700000003</v>
      </c>
      <c r="H81" s="389"/>
      <c r="I81" s="388">
        <f>'08 13'!I82:J82</f>
        <v>14814.789999999977</v>
      </c>
      <c r="J81" s="389"/>
      <c r="L81" s="142"/>
    </row>
    <row r="82" spans="1:10" ht="18.75">
      <c r="A82" s="118"/>
      <c r="B82" s="375" t="s">
        <v>184</v>
      </c>
      <c r="C82" s="376"/>
      <c r="D82" s="376"/>
      <c r="E82" s="376"/>
      <c r="F82" s="382"/>
      <c r="G82" s="388">
        <f>G81+I47-H59+G55</f>
        <v>-67664.21700000003</v>
      </c>
      <c r="H82" s="389"/>
      <c r="I82" s="390">
        <f>I81+I53-J53</f>
        <v>14814.789999999977</v>
      </c>
      <c r="J82" s="389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2" t="s">
        <v>117</v>
      </c>
      <c r="L83" s="373"/>
      <c r="M83" s="373"/>
      <c r="N83" s="373"/>
      <c r="O83" s="374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391" t="s">
        <v>106</v>
      </c>
      <c r="B35" s="391"/>
      <c r="C35" s="391"/>
      <c r="D35" s="391"/>
      <c r="E35" s="391"/>
      <c r="F35" s="391"/>
      <c r="G35" s="391"/>
      <c r="H35" s="391"/>
      <c r="I35" s="391"/>
      <c r="J35" s="391"/>
    </row>
    <row r="36" spans="1:10" ht="15">
      <c r="A36" s="391"/>
      <c r="B36" s="391"/>
      <c r="C36" s="391"/>
      <c r="D36" s="391"/>
      <c r="E36" s="391"/>
      <c r="F36" s="391"/>
      <c r="G36" s="391"/>
      <c r="H36" s="391"/>
      <c r="I36" s="391"/>
      <c r="J36" s="391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41"/>
      <c r="C51" s="341"/>
      <c r="D51" s="341"/>
      <c r="E51" s="341"/>
      <c r="F51" s="341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2" t="s">
        <v>117</v>
      </c>
      <c r="C53" s="342"/>
      <c r="D53" s="342"/>
      <c r="E53" s="342"/>
      <c r="F53" s="342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392" t="s">
        <v>200</v>
      </c>
      <c r="E55" s="392"/>
      <c r="F55" s="392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392" t="s">
        <v>182</v>
      </c>
      <c r="E56" s="392"/>
      <c r="F56" s="392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53" t="s">
        <v>186</v>
      </c>
      <c r="C60" s="354"/>
      <c r="D60" s="354"/>
      <c r="E60" s="354"/>
      <c r="F60" s="354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55" t="s">
        <v>122</v>
      </c>
      <c r="C61" s="356"/>
      <c r="D61" s="356"/>
      <c r="E61" s="356"/>
      <c r="F61" s="357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58" t="s">
        <v>161</v>
      </c>
      <c r="C62" s="359"/>
      <c r="D62" s="359"/>
      <c r="E62" s="359"/>
      <c r="F62" s="360"/>
      <c r="G62" s="190">
        <v>1.87</v>
      </c>
      <c r="H62" s="244">
        <f>ROUND(G62*C42,2)</f>
        <v>3661.87</v>
      </c>
      <c r="I62" s="207"/>
      <c r="K62" s="132"/>
      <c r="V62" s="372" t="s">
        <v>117</v>
      </c>
      <c r="W62" s="373"/>
      <c r="X62" s="373"/>
      <c r="Y62" s="373"/>
      <c r="Z62" s="374"/>
    </row>
    <row r="63" spans="1:26" ht="15">
      <c r="A63" s="242" t="s">
        <v>125</v>
      </c>
      <c r="B63" s="361" t="s">
        <v>124</v>
      </c>
      <c r="C63" s="362"/>
      <c r="D63" s="362"/>
      <c r="E63" s="362"/>
      <c r="F63" s="362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63" t="s">
        <v>127</v>
      </c>
      <c r="B64" s="364" t="s">
        <v>196</v>
      </c>
      <c r="C64" s="365"/>
      <c r="D64" s="365"/>
      <c r="E64" s="365"/>
      <c r="F64" s="365"/>
      <c r="G64" s="366">
        <v>1.58</v>
      </c>
      <c r="H64" s="367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63"/>
      <c r="B65" s="365"/>
      <c r="C65" s="365"/>
      <c r="D65" s="365"/>
      <c r="E65" s="365"/>
      <c r="F65" s="365"/>
      <c r="G65" s="366"/>
      <c r="H65" s="367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63" t="s">
        <v>129</v>
      </c>
      <c r="B66" s="364" t="s">
        <v>130</v>
      </c>
      <c r="C66" s="365"/>
      <c r="D66" s="365"/>
      <c r="E66" s="365"/>
      <c r="F66" s="365"/>
      <c r="G66" s="366">
        <v>1.28</v>
      </c>
      <c r="H66" s="367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63"/>
      <c r="B67" s="365"/>
      <c r="C67" s="365"/>
      <c r="D67" s="365"/>
      <c r="E67" s="365"/>
      <c r="F67" s="365"/>
      <c r="G67" s="366"/>
      <c r="H67" s="367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65" t="s">
        <v>197</v>
      </c>
      <c r="C68" s="365"/>
      <c r="D68" s="365"/>
      <c r="E68" s="365"/>
      <c r="F68" s="365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381" t="s">
        <v>185</v>
      </c>
      <c r="C69" s="376"/>
      <c r="D69" s="376"/>
      <c r="E69" s="376"/>
      <c r="F69" s="376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77" t="s">
        <v>163</v>
      </c>
      <c r="C70" s="362"/>
      <c r="D70" s="362"/>
      <c r="E70" s="362"/>
      <c r="F70" s="362"/>
      <c r="G70" s="134"/>
      <c r="H70" s="134"/>
      <c r="I70" s="207"/>
    </row>
    <row r="71" spans="1:12" ht="15">
      <c r="A71" s="142"/>
      <c r="B71" s="377" t="s">
        <v>135</v>
      </c>
      <c r="C71" s="362"/>
      <c r="D71" s="362"/>
      <c r="E71" s="362"/>
      <c r="F71" s="362"/>
      <c r="G71" s="135"/>
      <c r="H71" s="135"/>
      <c r="I71" s="207"/>
      <c r="L71" s="207">
        <f>L68+21.9</f>
        <v>650.1984000000015</v>
      </c>
    </row>
    <row r="72" spans="1:9" ht="15">
      <c r="A72" s="133"/>
      <c r="B72" s="378" t="s">
        <v>194</v>
      </c>
      <c r="C72" s="379"/>
      <c r="D72" s="379"/>
      <c r="E72" s="379"/>
      <c r="F72" s="380"/>
      <c r="G72" s="135"/>
      <c r="H72" s="135">
        <v>0</v>
      </c>
      <c r="I72" s="207"/>
    </row>
    <row r="73" spans="1:9" ht="15" customHeight="1">
      <c r="A73" s="133"/>
      <c r="B73" s="378" t="s">
        <v>194</v>
      </c>
      <c r="C73" s="379"/>
      <c r="D73" s="379"/>
      <c r="E73" s="379"/>
      <c r="F73" s="380"/>
      <c r="G73" s="135"/>
      <c r="H73" s="135">
        <v>0</v>
      </c>
      <c r="I73" s="207"/>
    </row>
    <row r="74" spans="1:9" ht="15" customHeight="1">
      <c r="A74" s="133"/>
      <c r="B74" s="378" t="s">
        <v>194</v>
      </c>
      <c r="C74" s="379"/>
      <c r="D74" s="379"/>
      <c r="E74" s="379"/>
      <c r="F74" s="380"/>
      <c r="G74" s="135"/>
      <c r="H74" s="135">
        <v>0</v>
      </c>
      <c r="I74" s="207"/>
    </row>
    <row r="75" spans="1:11" ht="15" customHeight="1">
      <c r="A75" s="133"/>
      <c r="B75" s="378" t="s">
        <v>194</v>
      </c>
      <c r="C75" s="379"/>
      <c r="D75" s="379"/>
      <c r="E75" s="379"/>
      <c r="F75" s="380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383" t="s">
        <v>52</v>
      </c>
      <c r="G80" s="384"/>
      <c r="H80" s="385" t="s">
        <v>117</v>
      </c>
      <c r="I80" s="384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386" t="s">
        <v>37</v>
      </c>
      <c r="G81" s="387"/>
      <c r="H81" s="386" t="s">
        <v>37</v>
      </c>
      <c r="I81" s="387"/>
    </row>
    <row r="82" spans="1:12" ht="18.75">
      <c r="A82" s="375" t="s">
        <v>183</v>
      </c>
      <c r="B82" s="376"/>
      <c r="C82" s="376"/>
      <c r="D82" s="376"/>
      <c r="E82" s="382"/>
      <c r="F82" s="388">
        <v>-44350.02</v>
      </c>
      <c r="G82" s="389"/>
      <c r="H82" s="388">
        <v>16990.04</v>
      </c>
      <c r="I82" s="389"/>
      <c r="K82" s="254" t="s">
        <v>199</v>
      </c>
      <c r="L82" s="254" t="s">
        <v>201</v>
      </c>
    </row>
    <row r="83" spans="1:12" ht="18.75">
      <c r="A83" s="375" t="s">
        <v>184</v>
      </c>
      <c r="B83" s="376"/>
      <c r="C83" s="376"/>
      <c r="D83" s="376"/>
      <c r="E83" s="382"/>
      <c r="F83" s="388">
        <f>F82+I47-H60+G55+G56</f>
        <v>4710.388400000022</v>
      </c>
      <c r="G83" s="389"/>
      <c r="H83" s="390">
        <f>H82+I53-J53</f>
        <v>19672.18</v>
      </c>
      <c r="I83" s="389"/>
      <c r="K83" s="255">
        <f>F83</f>
        <v>4710.388400000022</v>
      </c>
      <c r="L83" s="255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tabSelected="1" view="pageBreakPreview" zoomScale="70" zoomScaleSheetLayoutView="70" zoomScalePageLayoutView="0" workbookViewId="0" topLeftCell="A1">
      <selection activeCell="E35" sqref="E35"/>
    </sheetView>
  </sheetViews>
  <sheetFormatPr defaultColWidth="9.140625" defaultRowHeight="15"/>
  <cols>
    <col min="1" max="1" width="5.421875" style="246" customWidth="1"/>
    <col min="2" max="2" width="56.140625" style="281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6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2"/>
      <c r="B1" s="278"/>
      <c r="C1" s="273"/>
      <c r="D1" s="266"/>
      <c r="E1" s="274"/>
      <c r="F1" s="274"/>
      <c r="G1" s="253"/>
    </row>
    <row r="2" spans="1:7" ht="18.75">
      <c r="A2" s="272"/>
      <c r="B2" s="396" t="s">
        <v>214</v>
      </c>
      <c r="C2" s="396"/>
      <c r="D2" s="396"/>
      <c r="E2" s="396"/>
      <c r="F2" s="396"/>
      <c r="G2" s="253"/>
    </row>
    <row r="3" spans="1:7" ht="18.75" customHeight="1">
      <c r="A3" s="267"/>
      <c r="B3" s="396" t="s">
        <v>204</v>
      </c>
      <c r="C3" s="396"/>
      <c r="D3" s="396"/>
      <c r="E3" s="396"/>
      <c r="F3" s="396"/>
      <c r="G3" s="262"/>
    </row>
    <row r="4" spans="1:7" ht="48.75" customHeight="1">
      <c r="A4" s="269"/>
      <c r="B4" s="397" t="s">
        <v>206</v>
      </c>
      <c r="C4" s="397"/>
      <c r="D4" s="397"/>
      <c r="E4" s="397"/>
      <c r="F4" s="397"/>
      <c r="G4" s="260"/>
    </row>
    <row r="5" spans="1:7" ht="20.25" customHeight="1">
      <c r="A5" s="269"/>
      <c r="B5" s="396" t="s">
        <v>207</v>
      </c>
      <c r="C5" s="396"/>
      <c r="D5" s="396"/>
      <c r="E5" s="396"/>
      <c r="F5" s="396"/>
      <c r="G5" s="261"/>
    </row>
    <row r="6" spans="1:7" ht="18.75">
      <c r="A6" s="269"/>
      <c r="B6" s="396" t="s">
        <v>215</v>
      </c>
      <c r="C6" s="396"/>
      <c r="D6" s="396"/>
      <c r="E6" s="396"/>
      <c r="F6" s="396"/>
      <c r="G6" s="261"/>
    </row>
    <row r="7" spans="1:7" ht="18.75">
      <c r="A7" s="269"/>
      <c r="B7" s="314"/>
      <c r="C7" s="269"/>
      <c r="D7" s="268"/>
      <c r="E7" s="269"/>
      <c r="F7" s="269"/>
      <c r="G7" s="261"/>
    </row>
    <row r="8" spans="1:7" ht="18.75">
      <c r="A8" s="269"/>
      <c r="B8" s="279" t="s">
        <v>216</v>
      </c>
      <c r="C8" s="269"/>
      <c r="D8" s="268"/>
      <c r="E8" s="269"/>
      <c r="F8" s="269"/>
      <c r="G8" s="261"/>
    </row>
    <row r="9" spans="1:7" ht="18.75">
      <c r="A9" s="269"/>
      <c r="B9" s="314"/>
      <c r="C9" s="269"/>
      <c r="D9" s="268"/>
      <c r="E9" s="269"/>
      <c r="F9" s="269"/>
      <c r="G9" s="261"/>
    </row>
    <row r="10" spans="1:13" s="291" customFormat="1" ht="18.75">
      <c r="A10" s="289"/>
      <c r="B10" s="279"/>
      <c r="C10" s="289"/>
      <c r="D10" s="268"/>
      <c r="E10" s="289"/>
      <c r="F10" s="289"/>
      <c r="G10" s="251"/>
      <c r="H10" s="290"/>
      <c r="K10" s="302"/>
      <c r="L10" s="302"/>
      <c r="M10" s="302"/>
    </row>
    <row r="11" spans="1:13" ht="81" customHeight="1">
      <c r="A11" s="276"/>
      <c r="B11" s="292" t="s">
        <v>211</v>
      </c>
      <c r="C11" s="285" t="s">
        <v>208</v>
      </c>
      <c r="D11" s="284" t="s">
        <v>209</v>
      </c>
      <c r="E11" s="282"/>
      <c r="F11" s="259"/>
      <c r="G11" s="256"/>
      <c r="H11" s="247"/>
      <c r="J11" s="257"/>
      <c r="K11" s="303"/>
      <c r="L11" s="304"/>
      <c r="M11" s="305"/>
    </row>
    <row r="12" spans="1:13" s="263" customFormat="1" ht="18.75">
      <c r="A12" s="270"/>
      <c r="B12" s="293"/>
      <c r="C12" s="285" t="s">
        <v>37</v>
      </c>
      <c r="D12" s="285" t="s">
        <v>37</v>
      </c>
      <c r="E12" s="283"/>
      <c r="F12" s="261"/>
      <c r="G12" s="264"/>
      <c r="J12" s="265"/>
      <c r="K12" s="306"/>
      <c r="L12" s="307"/>
      <c r="M12" s="308"/>
    </row>
    <row r="13" spans="1:13" s="263" customFormat="1" ht="18.75">
      <c r="A13" s="270"/>
      <c r="B13" s="294" t="s">
        <v>224</v>
      </c>
      <c r="C13" s="286">
        <v>3672.12</v>
      </c>
      <c r="D13" s="286"/>
      <c r="E13" s="275"/>
      <c r="F13" s="261"/>
      <c r="G13" s="264"/>
      <c r="J13" s="265"/>
      <c r="K13" s="306"/>
      <c r="L13" s="309"/>
      <c r="M13" s="308"/>
    </row>
    <row r="14" spans="1:13" s="263" customFormat="1" ht="18.75">
      <c r="A14" s="270"/>
      <c r="B14" s="294" t="s">
        <v>225</v>
      </c>
      <c r="C14" s="295">
        <v>2248.61</v>
      </c>
      <c r="D14" s="301"/>
      <c r="E14" s="275"/>
      <c r="F14" s="261"/>
      <c r="G14" s="264"/>
      <c r="J14" s="265"/>
      <c r="K14" s="306"/>
      <c r="L14" s="310"/>
      <c r="M14" s="308"/>
    </row>
    <row r="15" spans="1:13" s="263" customFormat="1" ht="18.75" hidden="1">
      <c r="A15" s="270"/>
      <c r="B15" s="294"/>
      <c r="C15" s="295"/>
      <c r="D15" s="301"/>
      <c r="E15" s="275"/>
      <c r="F15" s="261"/>
      <c r="G15" s="264"/>
      <c r="J15" s="265"/>
      <c r="K15" s="306"/>
      <c r="L15" s="311"/>
      <c r="M15" s="308"/>
    </row>
    <row r="16" spans="1:13" s="263" customFormat="1" ht="18.75" hidden="1">
      <c r="A16" s="270"/>
      <c r="B16" s="294"/>
      <c r="C16" s="295"/>
      <c r="D16" s="295"/>
      <c r="E16" s="275"/>
      <c r="F16" s="261"/>
      <c r="G16" s="264"/>
      <c r="J16" s="265"/>
      <c r="K16" s="306"/>
      <c r="L16" s="311"/>
      <c r="M16" s="308"/>
    </row>
    <row r="17" spans="1:13" s="263" customFormat="1" ht="40.5" customHeight="1" hidden="1">
      <c r="A17" s="270"/>
      <c r="B17" s="294"/>
      <c r="C17" s="295"/>
      <c r="D17" s="295"/>
      <c r="E17" s="275"/>
      <c r="F17" s="261"/>
      <c r="G17" s="264"/>
      <c r="J17" s="265"/>
      <c r="K17" s="306"/>
      <c r="L17" s="311"/>
      <c r="M17" s="308"/>
    </row>
    <row r="18" spans="1:13" s="263" customFormat="1" ht="18.75" hidden="1">
      <c r="A18" s="270"/>
      <c r="B18" s="294"/>
      <c r="C18" s="295"/>
      <c r="D18" s="295"/>
      <c r="E18" s="275"/>
      <c r="F18" s="261"/>
      <c r="G18" s="264"/>
      <c r="J18" s="265"/>
      <c r="K18" s="306"/>
      <c r="L18" s="311"/>
      <c r="M18" s="308"/>
    </row>
    <row r="19" spans="1:13" s="263" customFormat="1" ht="18.75" hidden="1">
      <c r="A19" s="270"/>
      <c r="B19" s="294"/>
      <c r="C19" s="295"/>
      <c r="D19" s="295"/>
      <c r="E19" s="275"/>
      <c r="F19" s="261"/>
      <c r="G19" s="264"/>
      <c r="J19" s="265"/>
      <c r="K19" s="306"/>
      <c r="L19" s="311"/>
      <c r="M19" s="308"/>
    </row>
    <row r="20" spans="1:13" s="263" customFormat="1" ht="18.75" hidden="1">
      <c r="A20" s="270"/>
      <c r="B20" s="294"/>
      <c r="C20" s="295"/>
      <c r="D20" s="295"/>
      <c r="E20" s="275"/>
      <c r="F20" s="261"/>
      <c r="G20" s="264"/>
      <c r="J20" s="265"/>
      <c r="K20" s="306"/>
      <c r="L20" s="311"/>
      <c r="M20" s="308"/>
    </row>
    <row r="21" spans="1:13" s="263" customFormat="1" ht="18.75" hidden="1">
      <c r="A21" s="270"/>
      <c r="B21" s="294"/>
      <c r="C21" s="295"/>
      <c r="D21" s="295"/>
      <c r="E21" s="275"/>
      <c r="F21" s="261"/>
      <c r="G21" s="264"/>
      <c r="J21" s="265"/>
      <c r="K21" s="306"/>
      <c r="L21" s="311"/>
      <c r="M21" s="308"/>
    </row>
    <row r="22" spans="1:13" s="263" customFormat="1" ht="18.75" hidden="1">
      <c r="A22" s="270"/>
      <c r="B22" s="294"/>
      <c r="C22" s="295"/>
      <c r="D22" s="295"/>
      <c r="E22" s="275"/>
      <c r="F22" s="261"/>
      <c r="G22" s="264"/>
      <c r="J22" s="265"/>
      <c r="K22" s="306"/>
      <c r="L22" s="311"/>
      <c r="M22" s="308"/>
    </row>
    <row r="23" spans="1:13" ht="18.75">
      <c r="A23" s="248"/>
      <c r="B23" s="315" t="s">
        <v>203</v>
      </c>
      <c r="C23" s="316">
        <f>SUBTOTAL(109,C12:C22)</f>
        <v>5920.73</v>
      </c>
      <c r="D23" s="316">
        <f>SUBTOTAL(109,D12:D22)</f>
        <v>0</v>
      </c>
      <c r="E23" s="259"/>
      <c r="F23" s="248"/>
      <c r="G23" s="256"/>
      <c r="H23" s="247"/>
      <c r="K23" s="305"/>
      <c r="L23" s="312"/>
      <c r="M23" s="305"/>
    </row>
    <row r="24" spans="1:13" s="263" customFormat="1" ht="18.75">
      <c r="A24" s="249"/>
      <c r="B24" s="296"/>
      <c r="C24" s="297"/>
      <c r="D24" s="298"/>
      <c r="E24" s="249"/>
      <c r="F24" s="249"/>
      <c r="G24" s="249"/>
      <c r="H24" s="264"/>
      <c r="K24" s="308"/>
      <c r="L24" s="308"/>
      <c r="M24" s="308"/>
    </row>
    <row r="25" spans="1:13" s="263" customFormat="1" ht="21" customHeight="1">
      <c r="A25" s="249"/>
      <c r="B25" s="296"/>
      <c r="C25" s="249"/>
      <c r="D25" s="249"/>
      <c r="E25" s="249"/>
      <c r="F25" s="249"/>
      <c r="G25" s="249"/>
      <c r="H25" s="264"/>
      <c r="K25" s="308"/>
      <c r="L25" s="308"/>
      <c r="M25" s="308"/>
    </row>
    <row r="26" spans="1:13" s="263" customFormat="1" ht="18.75">
      <c r="A26" s="249"/>
      <c r="B26" s="398" t="s">
        <v>217</v>
      </c>
      <c r="C26" s="398"/>
      <c r="D26" s="398"/>
      <c r="E26" s="398"/>
      <c r="F26" s="398"/>
      <c r="G26" s="249"/>
      <c r="H26" s="264"/>
      <c r="K26" s="308"/>
      <c r="L26" s="308"/>
      <c r="M26" s="308"/>
    </row>
    <row r="27" spans="1:13" ht="18.75">
      <c r="A27" s="248"/>
      <c r="B27" s="287" t="s">
        <v>218</v>
      </c>
      <c r="C27" s="287" t="s">
        <v>219</v>
      </c>
      <c r="D27" s="287" t="s">
        <v>220</v>
      </c>
      <c r="E27" s="287" t="s">
        <v>221</v>
      </c>
      <c r="F27" s="287" t="s">
        <v>222</v>
      </c>
      <c r="G27" s="248"/>
      <c r="K27" s="305"/>
      <c r="L27" s="305"/>
      <c r="M27" s="305"/>
    </row>
    <row r="28" spans="1:13" ht="18.75">
      <c r="A28" s="248"/>
      <c r="B28" s="277">
        <v>0</v>
      </c>
      <c r="C28" s="277">
        <v>0</v>
      </c>
      <c r="D28" s="277">
        <v>0</v>
      </c>
      <c r="E28" s="277">
        <v>0</v>
      </c>
      <c r="F28" s="277">
        <v>0</v>
      </c>
      <c r="G28" s="248"/>
      <c r="K28" s="305"/>
      <c r="L28" s="305"/>
      <c r="M28" s="305"/>
    </row>
    <row r="29" spans="1:13" ht="18.75">
      <c r="A29" s="248"/>
      <c r="B29" s="299"/>
      <c r="C29" s="248"/>
      <c r="E29" s="248"/>
      <c r="F29" s="248"/>
      <c r="G29" s="248"/>
      <c r="K29" s="305"/>
      <c r="L29" s="305"/>
      <c r="M29" s="305"/>
    </row>
    <row r="30" spans="1:7" ht="18.75">
      <c r="A30" s="248"/>
      <c r="B30" s="250"/>
      <c r="C30" s="252" t="s">
        <v>52</v>
      </c>
      <c r="D30" s="252" t="s">
        <v>117</v>
      </c>
      <c r="E30" s="248"/>
      <c r="F30" s="248"/>
      <c r="G30" s="248"/>
    </row>
    <row r="31" spans="1:7" ht="18.75">
      <c r="A31" s="248"/>
      <c r="B31" s="288" t="s">
        <v>223</v>
      </c>
      <c r="C31" s="313">
        <v>2848.047999999998</v>
      </c>
      <c r="D31" s="258">
        <v>0</v>
      </c>
      <c r="E31" s="248"/>
      <c r="F31" s="248"/>
      <c r="G31" s="248"/>
    </row>
    <row r="32" spans="1:7" ht="60.75" customHeight="1">
      <c r="A32" s="248"/>
      <c r="B32" s="393" t="s">
        <v>205</v>
      </c>
      <c r="C32" s="393"/>
      <c r="D32" s="393"/>
      <c r="E32" s="248"/>
      <c r="F32" s="248"/>
      <c r="G32" s="248"/>
    </row>
    <row r="33" spans="1:7" ht="18.75">
      <c r="A33" s="248"/>
      <c r="B33" s="314"/>
      <c r="C33" s="269"/>
      <c r="E33" s="248"/>
      <c r="F33" s="248"/>
      <c r="G33" s="248"/>
    </row>
    <row r="34" spans="1:7" ht="18.75">
      <c r="A34" s="248"/>
      <c r="B34" s="280" t="s">
        <v>213</v>
      </c>
      <c r="C34" s="271"/>
      <c r="E34" s="248"/>
      <c r="F34" s="248"/>
      <c r="G34" s="248"/>
    </row>
    <row r="35" spans="1:12" s="250" customFormat="1" ht="18.75">
      <c r="A35" s="248"/>
      <c r="B35" s="314" t="s">
        <v>202</v>
      </c>
      <c r="C35" s="269"/>
      <c r="E35" s="248"/>
      <c r="F35" s="248"/>
      <c r="G35" s="248"/>
      <c r="H35" s="256"/>
      <c r="I35" s="247"/>
      <c r="J35" s="247"/>
      <c r="K35" s="247"/>
      <c r="L35" s="247"/>
    </row>
    <row r="36" spans="1:12" s="250" customFormat="1" ht="18.75">
      <c r="A36" s="248"/>
      <c r="B36" s="314"/>
      <c r="C36" s="269"/>
      <c r="E36" s="248"/>
      <c r="F36" s="248"/>
      <c r="G36" s="248"/>
      <c r="H36" s="256"/>
      <c r="I36" s="247"/>
      <c r="J36" s="247"/>
      <c r="K36" s="247"/>
      <c r="L36" s="247"/>
    </row>
    <row r="37" spans="1:12" s="250" customFormat="1" ht="18.75" customHeight="1">
      <c r="A37" s="394" t="s">
        <v>212</v>
      </c>
      <c r="B37" s="394"/>
      <c r="C37" s="394"/>
      <c r="D37" s="394"/>
      <c r="E37" s="394"/>
      <c r="F37" s="394"/>
      <c r="G37" s="394"/>
      <c r="H37" s="256"/>
      <c r="I37" s="247"/>
      <c r="J37" s="247"/>
      <c r="K37" s="247"/>
      <c r="L37" s="247"/>
    </row>
    <row r="38" spans="1:12" s="250" customFormat="1" ht="18.75">
      <c r="A38" s="394"/>
      <c r="B38" s="394"/>
      <c r="C38" s="394"/>
      <c r="D38" s="394"/>
      <c r="E38" s="394"/>
      <c r="F38" s="394"/>
      <c r="G38" s="394"/>
      <c r="H38" s="256"/>
      <c r="I38" s="247"/>
      <c r="J38" s="247"/>
      <c r="K38" s="247"/>
      <c r="L38" s="247"/>
    </row>
    <row r="39" spans="1:7" ht="18.75" customHeight="1">
      <c r="A39" s="395" t="s">
        <v>210</v>
      </c>
      <c r="B39" s="395"/>
      <c r="C39" s="395"/>
      <c r="D39" s="395"/>
      <c r="E39" s="395"/>
      <c r="F39" s="395"/>
      <c r="G39" s="395"/>
    </row>
    <row r="40" spans="1:13" s="256" customFormat="1" ht="18.75" customHeight="1">
      <c r="A40" s="395"/>
      <c r="B40" s="395"/>
      <c r="C40" s="395"/>
      <c r="D40" s="395"/>
      <c r="E40" s="395"/>
      <c r="F40" s="395"/>
      <c r="G40" s="395"/>
      <c r="I40" s="247"/>
      <c r="J40" s="247"/>
      <c r="K40" s="247"/>
      <c r="L40" s="247"/>
      <c r="M40" s="247"/>
    </row>
    <row r="41" spans="1:13" s="256" customFormat="1" ht="18.75">
      <c r="A41" s="248"/>
      <c r="B41" s="300"/>
      <c r="C41" s="248"/>
      <c r="D41" s="250"/>
      <c r="E41" s="248"/>
      <c r="F41" s="248"/>
      <c r="G41" s="248"/>
      <c r="I41" s="247"/>
      <c r="J41" s="247"/>
      <c r="K41" s="247"/>
      <c r="L41" s="247"/>
      <c r="M41" s="247"/>
    </row>
  </sheetData>
  <sheetProtection/>
  <mergeCells count="9">
    <mergeCell ref="B32:D32"/>
    <mergeCell ref="A37:G38"/>
    <mergeCell ref="A39:G40"/>
    <mergeCell ref="B2:F2"/>
    <mergeCell ref="B3:F3"/>
    <mergeCell ref="B4:F4"/>
    <mergeCell ref="B5:F5"/>
    <mergeCell ref="B6:F6"/>
    <mergeCell ref="B26:F26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1" t="s">
        <v>15</v>
      </c>
      <c r="B12" s="323" t="s">
        <v>16</v>
      </c>
      <c r="C12" s="324"/>
      <c r="D12" s="327" t="s">
        <v>17</v>
      </c>
      <c r="E12" s="328"/>
      <c r="F12" s="328"/>
      <c r="G12" s="329"/>
      <c r="H12" s="317"/>
      <c r="I12" s="317"/>
      <c r="J12" s="317"/>
      <c r="K12" s="317"/>
      <c r="L12" s="317"/>
    </row>
    <row r="13" spans="1:12" ht="25.5">
      <c r="A13" s="322"/>
      <c r="B13" s="325"/>
      <c r="C13" s="326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8" t="s">
        <v>22</v>
      </c>
      <c r="C14" s="319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20" t="s">
        <v>81</v>
      </c>
      <c r="C15" s="320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20" t="s">
        <v>81</v>
      </c>
      <c r="F54" s="320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30" t="s">
        <v>15</v>
      </c>
      <c r="B12" s="332" t="s">
        <v>16</v>
      </c>
      <c r="C12" s="333"/>
      <c r="D12" s="336" t="s">
        <v>17</v>
      </c>
      <c r="E12" s="337"/>
      <c r="F12" s="337"/>
      <c r="G12" s="338"/>
      <c r="H12" s="317"/>
      <c r="I12" s="317"/>
      <c r="J12" s="317"/>
      <c r="K12" s="317"/>
      <c r="L12" s="317"/>
    </row>
    <row r="13" spans="1:12" ht="26.25" thickBot="1">
      <c r="A13" s="331"/>
      <c r="B13" s="334"/>
      <c r="C13" s="335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9" t="s">
        <v>22</v>
      </c>
      <c r="C14" s="340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20"/>
      <c r="C15" s="320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20"/>
      <c r="F54" s="320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30" t="s">
        <v>15</v>
      </c>
      <c r="B12" s="332" t="s">
        <v>16</v>
      </c>
      <c r="C12" s="333"/>
      <c r="D12" s="336" t="s">
        <v>17</v>
      </c>
      <c r="E12" s="337"/>
      <c r="F12" s="337"/>
      <c r="G12" s="338"/>
      <c r="H12" s="317"/>
      <c r="I12" s="317"/>
      <c r="J12" s="317"/>
      <c r="K12" s="317"/>
      <c r="L12" s="317"/>
    </row>
    <row r="13" spans="1:12" ht="26.25" thickBot="1">
      <c r="A13" s="331"/>
      <c r="B13" s="334"/>
      <c r="C13" s="335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9" t="s">
        <v>22</v>
      </c>
      <c r="C14" s="340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20"/>
      <c r="C15" s="320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20"/>
      <c r="F54" s="320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30" t="s">
        <v>15</v>
      </c>
      <c r="B12" s="332" t="s">
        <v>16</v>
      </c>
      <c r="C12" s="333"/>
      <c r="D12" s="336" t="s">
        <v>17</v>
      </c>
      <c r="E12" s="337"/>
      <c r="F12" s="337"/>
      <c r="G12" s="338"/>
      <c r="H12" s="317"/>
      <c r="I12" s="317"/>
      <c r="J12" s="317"/>
      <c r="K12" s="317"/>
      <c r="L12" s="317"/>
    </row>
    <row r="13" spans="1:12" ht="26.25" thickBot="1">
      <c r="A13" s="331"/>
      <c r="B13" s="334"/>
      <c r="C13" s="335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9" t="s">
        <v>22</v>
      </c>
      <c r="C14" s="340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20"/>
      <c r="C15" s="320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20"/>
      <c r="F54" s="320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42" t="s">
        <v>117</v>
      </c>
      <c r="C51" s="342"/>
      <c r="D51" s="342"/>
      <c r="E51" s="342"/>
      <c r="F51" s="342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42" t="s">
        <v>115</v>
      </c>
      <c r="C55" s="342"/>
      <c r="D55" s="342"/>
      <c r="E55" s="342"/>
      <c r="F55" s="342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42" t="s">
        <v>115</v>
      </c>
      <c r="Q55" s="342"/>
      <c r="R55" s="342"/>
      <c r="S55" s="342"/>
      <c r="T55" s="342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47" t="s">
        <v>116</v>
      </c>
      <c r="C56" s="348"/>
      <c r="D56" s="348"/>
      <c r="E56" s="348"/>
      <c r="F56" s="349"/>
      <c r="G56" s="183"/>
      <c r="H56" s="184"/>
      <c r="I56" s="184"/>
      <c r="J56" s="185"/>
      <c r="K56" s="185"/>
      <c r="P56" s="347" t="s">
        <v>116</v>
      </c>
      <c r="Q56" s="348"/>
      <c r="R56" s="348"/>
      <c r="S56" s="348"/>
      <c r="T56" s="349"/>
      <c r="U56" s="183"/>
      <c r="V56" s="184"/>
      <c r="W56" s="184"/>
      <c r="X56" s="185"/>
      <c r="Y56" s="185"/>
    </row>
    <row r="57" spans="2:25" ht="15.75">
      <c r="B57" s="341" t="s">
        <v>13</v>
      </c>
      <c r="C57" s="341"/>
      <c r="D57" s="341"/>
      <c r="E57" s="341"/>
      <c r="F57" s="341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41" t="s">
        <v>13</v>
      </c>
      <c r="Q57" s="341"/>
      <c r="R57" s="341"/>
      <c r="S57" s="341"/>
      <c r="T57" s="341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41" t="s">
        <v>52</v>
      </c>
      <c r="C58" s="341"/>
      <c r="D58" s="341"/>
      <c r="E58" s="341"/>
      <c r="F58" s="341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41" t="s">
        <v>52</v>
      </c>
      <c r="Q58" s="341"/>
      <c r="R58" s="341"/>
      <c r="S58" s="341"/>
      <c r="T58" s="341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42" t="s">
        <v>117</v>
      </c>
      <c r="C59" s="342"/>
      <c r="D59" s="342"/>
      <c r="E59" s="342"/>
      <c r="F59" s="342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42" t="s">
        <v>117</v>
      </c>
      <c r="Q59" s="342"/>
      <c r="R59" s="342"/>
      <c r="S59" s="342"/>
      <c r="T59" s="342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42" t="s">
        <v>115</v>
      </c>
      <c r="C63" s="342"/>
      <c r="D63" s="342"/>
      <c r="E63" s="342"/>
      <c r="F63" s="342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47" t="s">
        <v>116</v>
      </c>
      <c r="C64" s="348"/>
      <c r="D64" s="348"/>
      <c r="E64" s="348"/>
      <c r="F64" s="349"/>
      <c r="G64" s="183"/>
      <c r="H64" s="184"/>
      <c r="I64" s="184"/>
      <c r="J64" s="185"/>
      <c r="K64" s="185"/>
    </row>
    <row r="65" spans="2:11" ht="15.75">
      <c r="B65" s="341" t="s">
        <v>13</v>
      </c>
      <c r="C65" s="341"/>
      <c r="D65" s="341"/>
      <c r="E65" s="341"/>
      <c r="F65" s="341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41" t="s">
        <v>52</v>
      </c>
      <c r="C66" s="341"/>
      <c r="D66" s="341"/>
      <c r="E66" s="341"/>
      <c r="F66" s="341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42" t="s">
        <v>117</v>
      </c>
      <c r="C67" s="342"/>
      <c r="D67" s="342"/>
      <c r="E67" s="342"/>
      <c r="F67" s="342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42" t="s">
        <v>115</v>
      </c>
      <c r="C71" s="342"/>
      <c r="D71" s="342"/>
      <c r="E71" s="342"/>
      <c r="F71" s="342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47" t="s">
        <v>116</v>
      </c>
      <c r="C72" s="348"/>
      <c r="D72" s="348"/>
      <c r="E72" s="348"/>
      <c r="F72" s="349"/>
      <c r="G72" s="183"/>
      <c r="H72" s="184"/>
      <c r="I72" s="184"/>
      <c r="J72" s="185"/>
      <c r="K72" s="185"/>
    </row>
    <row r="73" spans="2:12" ht="15.75">
      <c r="B73" s="341" t="s">
        <v>13</v>
      </c>
      <c r="C73" s="341"/>
      <c r="D73" s="341"/>
      <c r="E73" s="341"/>
      <c r="F73" s="341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41" t="s">
        <v>52</v>
      </c>
      <c r="C74" s="341"/>
      <c r="D74" s="341"/>
      <c r="E74" s="341"/>
      <c r="F74" s="341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42" t="s">
        <v>117</v>
      </c>
      <c r="C75" s="342"/>
      <c r="D75" s="342"/>
      <c r="E75" s="342"/>
      <c r="F75" s="342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42" t="s">
        <v>115</v>
      </c>
      <c r="C79" s="342"/>
      <c r="D79" s="342"/>
      <c r="E79" s="342"/>
      <c r="F79" s="342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47" t="s">
        <v>116</v>
      </c>
      <c r="C80" s="348"/>
      <c r="D80" s="348"/>
      <c r="E80" s="348"/>
      <c r="F80" s="349"/>
      <c r="G80" s="183"/>
      <c r="H80" s="184"/>
      <c r="I80" s="184"/>
      <c r="J80" s="185"/>
      <c r="K80" s="185"/>
    </row>
    <row r="81" spans="2:12" ht="15.75">
      <c r="B81" s="341" t="s">
        <v>13</v>
      </c>
      <c r="C81" s="341"/>
      <c r="D81" s="341"/>
      <c r="E81" s="341"/>
      <c r="F81" s="341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41" t="s">
        <v>52</v>
      </c>
      <c r="C82" s="341"/>
      <c r="D82" s="341"/>
      <c r="E82" s="341"/>
      <c r="F82" s="341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42" t="s">
        <v>117</v>
      </c>
      <c r="C83" s="342"/>
      <c r="D83" s="342"/>
      <c r="E83" s="342"/>
      <c r="F83" s="342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42" t="s">
        <v>175</v>
      </c>
      <c r="C84" s="342"/>
      <c r="D84" s="342"/>
      <c r="E84" s="342"/>
      <c r="F84" s="342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50" t="s">
        <v>176</v>
      </c>
      <c r="C85" s="351"/>
      <c r="D85" s="351"/>
      <c r="E85" s="351"/>
      <c r="F85" s="352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42" t="s">
        <v>115</v>
      </c>
      <c r="C89" s="342"/>
      <c r="D89" s="342"/>
      <c r="E89" s="342"/>
      <c r="F89" s="342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47" t="s">
        <v>116</v>
      </c>
      <c r="C90" s="348"/>
      <c r="D90" s="348"/>
      <c r="E90" s="348"/>
      <c r="F90" s="349"/>
      <c r="G90" s="183"/>
      <c r="H90" s="184"/>
      <c r="I90" s="184"/>
      <c r="J90" s="185"/>
      <c r="K90" s="185"/>
    </row>
    <row r="91" spans="2:12" ht="15.75">
      <c r="B91" s="341" t="s">
        <v>13</v>
      </c>
      <c r="C91" s="341"/>
      <c r="D91" s="341"/>
      <c r="E91" s="341"/>
      <c r="F91" s="341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41" t="s">
        <v>52</v>
      </c>
      <c r="C92" s="341"/>
      <c r="D92" s="341"/>
      <c r="E92" s="341"/>
      <c r="F92" s="341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42" t="s">
        <v>117</v>
      </c>
      <c r="C93" s="342"/>
      <c r="D93" s="342"/>
      <c r="E93" s="342"/>
      <c r="F93" s="342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42" t="s">
        <v>115</v>
      </c>
      <c r="C98" s="342"/>
      <c r="D98" s="342"/>
      <c r="E98" s="342"/>
      <c r="F98" s="342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47" t="s">
        <v>116</v>
      </c>
      <c r="C99" s="348"/>
      <c r="D99" s="348"/>
      <c r="E99" s="348"/>
      <c r="F99" s="349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41" t="s">
        <v>13</v>
      </c>
      <c r="C100" s="341"/>
      <c r="D100" s="341"/>
      <c r="E100" s="341"/>
      <c r="F100" s="341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41" t="s">
        <v>52</v>
      </c>
      <c r="C101" s="341"/>
      <c r="D101" s="341"/>
      <c r="E101" s="341"/>
      <c r="F101" s="341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42" t="s">
        <v>117</v>
      </c>
      <c r="C102" s="342"/>
      <c r="D102" s="342"/>
      <c r="E102" s="342"/>
      <c r="F102" s="342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42" t="s">
        <v>117</v>
      </c>
      <c r="C53" s="342"/>
      <c r="D53" s="342"/>
      <c r="E53" s="342"/>
      <c r="F53" s="342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53" t="s">
        <v>120</v>
      </c>
      <c r="C57" s="354"/>
      <c r="D57" s="354"/>
      <c r="E57" s="354"/>
      <c r="F57" s="354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55" t="s">
        <v>122</v>
      </c>
      <c r="C58" s="356"/>
      <c r="D58" s="356"/>
      <c r="E58" s="356"/>
      <c r="F58" s="357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58" t="s">
        <v>161</v>
      </c>
      <c r="C59" s="359"/>
      <c r="D59" s="359"/>
      <c r="E59" s="359"/>
      <c r="F59" s="360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61" t="s">
        <v>124</v>
      </c>
      <c r="C60" s="362"/>
      <c r="D60" s="362"/>
      <c r="E60" s="362"/>
      <c r="F60" s="362"/>
      <c r="G60" s="192">
        <v>2.22</v>
      </c>
      <c r="H60" s="191">
        <f>ROUND(G60*C42,2)</f>
        <v>4347.25</v>
      </c>
      <c r="I60" s="117"/>
      <c r="K60" s="132"/>
    </row>
    <row r="61" spans="1:9" ht="15">
      <c r="A61" s="363" t="s">
        <v>127</v>
      </c>
      <c r="B61" s="364" t="s">
        <v>126</v>
      </c>
      <c r="C61" s="365"/>
      <c r="D61" s="365"/>
      <c r="E61" s="365"/>
      <c r="F61" s="365"/>
      <c r="G61" s="366">
        <v>0.69</v>
      </c>
      <c r="H61" s="367">
        <f>ROUND(G61*C42,2)</f>
        <v>1351.17</v>
      </c>
      <c r="I61" s="117"/>
    </row>
    <row r="62" spans="1:9" ht="18.75" customHeight="1">
      <c r="A62" s="363"/>
      <c r="B62" s="365"/>
      <c r="C62" s="365"/>
      <c r="D62" s="365"/>
      <c r="E62" s="365"/>
      <c r="F62" s="365"/>
      <c r="G62" s="366"/>
      <c r="H62" s="367"/>
      <c r="I62" s="117"/>
    </row>
    <row r="63" spans="1:9" ht="15">
      <c r="A63" s="363" t="s">
        <v>129</v>
      </c>
      <c r="B63" s="364" t="s">
        <v>128</v>
      </c>
      <c r="C63" s="365"/>
      <c r="D63" s="365"/>
      <c r="E63" s="365"/>
      <c r="F63" s="365"/>
      <c r="G63" s="366">
        <v>0.57</v>
      </c>
      <c r="H63" s="367">
        <f>ROUND(G63*C42,2)</f>
        <v>1116.19</v>
      </c>
      <c r="I63" s="117"/>
    </row>
    <row r="64" spans="1:9" ht="18.75" customHeight="1">
      <c r="A64" s="363"/>
      <c r="B64" s="365"/>
      <c r="C64" s="365"/>
      <c r="D64" s="365"/>
      <c r="E64" s="365"/>
      <c r="F64" s="365"/>
      <c r="G64" s="366"/>
      <c r="H64" s="367"/>
      <c r="I64" s="117"/>
    </row>
    <row r="65" spans="1:9" ht="21" customHeight="1">
      <c r="A65" s="363" t="s">
        <v>131</v>
      </c>
      <c r="B65" s="364" t="s">
        <v>130</v>
      </c>
      <c r="C65" s="365"/>
      <c r="D65" s="365"/>
      <c r="E65" s="365"/>
      <c r="F65" s="365"/>
      <c r="G65" s="366">
        <v>2</v>
      </c>
      <c r="H65" s="367">
        <f>G65*C42</f>
        <v>3916.44</v>
      </c>
      <c r="I65" s="117"/>
    </row>
    <row r="66" spans="1:9" ht="15">
      <c r="A66" s="363"/>
      <c r="B66" s="365"/>
      <c r="C66" s="365"/>
      <c r="D66" s="365"/>
      <c r="E66" s="365"/>
      <c r="F66" s="365"/>
      <c r="G66" s="366"/>
      <c r="H66" s="367"/>
      <c r="I66" s="117"/>
    </row>
    <row r="67" spans="1:9" ht="15">
      <c r="A67" s="165" t="s">
        <v>162</v>
      </c>
      <c r="B67" s="365" t="s">
        <v>132</v>
      </c>
      <c r="C67" s="365"/>
      <c r="D67" s="365"/>
      <c r="E67" s="365"/>
      <c r="F67" s="365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68" t="s">
        <v>134</v>
      </c>
      <c r="C68" s="369"/>
      <c r="D68" s="369"/>
      <c r="E68" s="369"/>
      <c r="F68" s="369"/>
      <c r="G68" s="123"/>
      <c r="H68" s="123">
        <f>H69+H70+H71</f>
        <v>179055.80000000002</v>
      </c>
      <c r="I68" s="117"/>
    </row>
    <row r="69" spans="1:9" ht="15">
      <c r="A69" s="142"/>
      <c r="B69" s="377" t="s">
        <v>163</v>
      </c>
      <c r="C69" s="362"/>
      <c r="D69" s="362"/>
      <c r="E69" s="362"/>
      <c r="F69" s="362"/>
      <c r="G69" s="134"/>
      <c r="H69" s="134"/>
      <c r="I69" s="117"/>
    </row>
    <row r="70" spans="1:9" ht="15">
      <c r="A70" s="142"/>
      <c r="B70" s="377" t="s">
        <v>135</v>
      </c>
      <c r="C70" s="362"/>
      <c r="D70" s="362"/>
      <c r="E70" s="362"/>
      <c r="F70" s="362"/>
      <c r="G70" s="135"/>
      <c r="H70" s="135"/>
      <c r="I70" s="117"/>
    </row>
    <row r="71" spans="1:9" ht="15">
      <c r="A71" s="133"/>
      <c r="B71" s="378" t="s">
        <v>177</v>
      </c>
      <c r="C71" s="379"/>
      <c r="D71" s="379"/>
      <c r="E71" s="379"/>
      <c r="F71" s="380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75" t="s">
        <v>173</v>
      </c>
      <c r="C74" s="376"/>
      <c r="D74" s="376"/>
      <c r="E74" s="376"/>
      <c r="F74" s="376"/>
      <c r="G74" s="194">
        <f>свод!K100</f>
        <v>-21781.46</v>
      </c>
      <c r="H74" s="117"/>
      <c r="I74" s="117"/>
    </row>
    <row r="75" spans="1:12" ht="27.75" customHeight="1">
      <c r="A75" s="133"/>
      <c r="B75" s="375" t="s">
        <v>164</v>
      </c>
      <c r="C75" s="376"/>
      <c r="D75" s="376"/>
      <c r="E75" s="376"/>
      <c r="F75" s="376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75" t="s">
        <v>178</v>
      </c>
      <c r="C76" s="376"/>
      <c r="D76" s="376"/>
      <c r="E76" s="376"/>
      <c r="F76" s="376"/>
      <c r="G76" s="140">
        <f>K53</f>
        <v>12065.960000000006</v>
      </c>
      <c r="H76" s="141"/>
      <c r="I76" s="142"/>
      <c r="L76" s="142"/>
    </row>
    <row r="77" spans="1:9" ht="18.75">
      <c r="A77" s="118"/>
      <c r="B77" s="370"/>
      <c r="C77" s="371"/>
      <c r="D77" s="371"/>
      <c r="E77" s="371"/>
      <c r="F77" s="371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72" t="s">
        <v>117</v>
      </c>
      <c r="C79" s="373"/>
      <c r="D79" s="373"/>
      <c r="E79" s="373"/>
      <c r="F79" s="374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41" t="s">
        <v>182</v>
      </c>
      <c r="C51" s="341"/>
      <c r="D51" s="341"/>
      <c r="E51" s="341"/>
      <c r="F51" s="341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42" t="s">
        <v>117</v>
      </c>
      <c r="C53" s="342"/>
      <c r="D53" s="342"/>
      <c r="E53" s="342"/>
      <c r="F53" s="342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53" t="s">
        <v>120</v>
      </c>
      <c r="C57" s="354"/>
      <c r="D57" s="354"/>
      <c r="E57" s="354"/>
      <c r="F57" s="354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55" t="s">
        <v>122</v>
      </c>
      <c r="C58" s="356"/>
      <c r="D58" s="356"/>
      <c r="E58" s="356"/>
      <c r="F58" s="357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58" t="s">
        <v>161</v>
      </c>
      <c r="C59" s="359"/>
      <c r="D59" s="359"/>
      <c r="E59" s="359"/>
      <c r="F59" s="360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61" t="s">
        <v>124</v>
      </c>
      <c r="C60" s="362"/>
      <c r="D60" s="362"/>
      <c r="E60" s="362"/>
      <c r="F60" s="362"/>
      <c r="G60" s="213">
        <v>2.22</v>
      </c>
      <c r="H60" s="214">
        <f>ROUND(G60*C42,2)</f>
        <v>4347.25</v>
      </c>
      <c r="I60" s="207"/>
      <c r="K60" s="132"/>
    </row>
    <row r="61" spans="1:9" ht="15">
      <c r="A61" s="363" t="s">
        <v>127</v>
      </c>
      <c r="B61" s="364" t="s">
        <v>126</v>
      </c>
      <c r="C61" s="365"/>
      <c r="D61" s="365"/>
      <c r="E61" s="365"/>
      <c r="F61" s="365"/>
      <c r="G61" s="366">
        <v>0.69</v>
      </c>
      <c r="H61" s="367">
        <f>ROUND(G61*C42,2)</f>
        <v>1351.17</v>
      </c>
      <c r="I61" s="207"/>
    </row>
    <row r="62" spans="1:9" ht="18.75" customHeight="1">
      <c r="A62" s="363"/>
      <c r="B62" s="365"/>
      <c r="C62" s="365"/>
      <c r="D62" s="365"/>
      <c r="E62" s="365"/>
      <c r="F62" s="365"/>
      <c r="G62" s="366"/>
      <c r="H62" s="367"/>
      <c r="I62" s="207"/>
    </row>
    <row r="63" spans="1:9" ht="15">
      <c r="A63" s="363" t="s">
        <v>129</v>
      </c>
      <c r="B63" s="364" t="s">
        <v>128</v>
      </c>
      <c r="C63" s="365"/>
      <c r="D63" s="365"/>
      <c r="E63" s="365"/>
      <c r="F63" s="365"/>
      <c r="G63" s="366">
        <v>0.57</v>
      </c>
      <c r="H63" s="367">
        <f>ROUND(G63*C42,2)</f>
        <v>1116.19</v>
      </c>
      <c r="I63" s="207"/>
    </row>
    <row r="64" spans="1:9" ht="18.75" customHeight="1">
      <c r="A64" s="363"/>
      <c r="B64" s="365"/>
      <c r="C64" s="365"/>
      <c r="D64" s="365"/>
      <c r="E64" s="365"/>
      <c r="F64" s="365"/>
      <c r="G64" s="366"/>
      <c r="H64" s="367"/>
      <c r="I64" s="207"/>
    </row>
    <row r="65" spans="1:9" ht="21" customHeight="1">
      <c r="A65" s="363" t="s">
        <v>131</v>
      </c>
      <c r="B65" s="364" t="s">
        <v>130</v>
      </c>
      <c r="C65" s="365"/>
      <c r="D65" s="365"/>
      <c r="E65" s="365"/>
      <c r="F65" s="365"/>
      <c r="G65" s="366">
        <v>2</v>
      </c>
      <c r="H65" s="367">
        <f>G65*C42</f>
        <v>3916.44</v>
      </c>
      <c r="I65" s="207"/>
    </row>
    <row r="66" spans="1:9" ht="15">
      <c r="A66" s="363"/>
      <c r="B66" s="365"/>
      <c r="C66" s="365"/>
      <c r="D66" s="365"/>
      <c r="E66" s="365"/>
      <c r="F66" s="365"/>
      <c r="G66" s="366"/>
      <c r="H66" s="367"/>
      <c r="I66" s="207"/>
    </row>
    <row r="67" spans="1:15" ht="15">
      <c r="A67" s="212" t="s">
        <v>162</v>
      </c>
      <c r="B67" s="365" t="s">
        <v>132</v>
      </c>
      <c r="C67" s="365"/>
      <c r="D67" s="365"/>
      <c r="E67" s="365"/>
      <c r="F67" s="365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68" t="s">
        <v>134</v>
      </c>
      <c r="C68" s="369"/>
      <c r="D68" s="369"/>
      <c r="E68" s="369"/>
      <c r="F68" s="369"/>
      <c r="G68" s="123"/>
      <c r="H68" s="123">
        <f>H69+H70+H71</f>
        <v>179055.80000000002</v>
      </c>
      <c r="I68" s="207"/>
    </row>
    <row r="69" spans="1:9" ht="15">
      <c r="A69" s="142"/>
      <c r="B69" s="377" t="s">
        <v>163</v>
      </c>
      <c r="C69" s="362"/>
      <c r="D69" s="362"/>
      <c r="E69" s="362"/>
      <c r="F69" s="362"/>
      <c r="G69" s="134"/>
      <c r="H69" s="134"/>
      <c r="I69" s="207"/>
    </row>
    <row r="70" spans="1:12" ht="15">
      <c r="A70" s="142"/>
      <c r="B70" s="377" t="s">
        <v>135</v>
      </c>
      <c r="C70" s="362"/>
      <c r="D70" s="362"/>
      <c r="E70" s="362"/>
      <c r="F70" s="362"/>
      <c r="G70" s="135"/>
      <c r="H70" s="135"/>
      <c r="I70" s="207"/>
      <c r="L70" s="207">
        <f>L67+21.9</f>
        <v>-58483.270000000026</v>
      </c>
    </row>
    <row r="71" spans="1:9" ht="15">
      <c r="A71" s="133"/>
      <c r="B71" s="378" t="s">
        <v>177</v>
      </c>
      <c r="C71" s="379"/>
      <c r="D71" s="379"/>
      <c r="E71" s="379"/>
      <c r="F71" s="380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75" t="s">
        <v>181</v>
      </c>
      <c r="C74" s="376"/>
      <c r="D74" s="376"/>
      <c r="E74" s="376"/>
      <c r="F74" s="376"/>
      <c r="G74" s="194">
        <f>'июнь 2013г'!I65</f>
        <v>-12154.31</v>
      </c>
      <c r="H74" s="207"/>
      <c r="I74" s="207"/>
    </row>
    <row r="75" spans="1:12" ht="27.75" customHeight="1">
      <c r="A75" s="133"/>
      <c r="B75" s="375" t="s">
        <v>164</v>
      </c>
      <c r="C75" s="376"/>
      <c r="D75" s="376"/>
      <c r="E75" s="376"/>
      <c r="F75" s="376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75" t="s">
        <v>178</v>
      </c>
      <c r="C76" s="376"/>
      <c r="D76" s="376"/>
      <c r="E76" s="376"/>
      <c r="F76" s="376"/>
      <c r="G76" s="140">
        <f>K53</f>
        <v>12065.960000000006</v>
      </c>
      <c r="H76" s="141"/>
      <c r="I76" s="142"/>
      <c r="L76" s="142"/>
    </row>
    <row r="77" spans="1:9" ht="18.75">
      <c r="A77" s="118"/>
      <c r="B77" s="370"/>
      <c r="C77" s="371"/>
      <c r="D77" s="371"/>
      <c r="E77" s="371"/>
      <c r="F77" s="371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72" t="s">
        <v>117</v>
      </c>
      <c r="C79" s="373"/>
      <c r="D79" s="373"/>
      <c r="E79" s="373"/>
      <c r="F79" s="374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3" t="s">
        <v>16</v>
      </c>
      <c r="D14" s="344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5"/>
      <c r="D15" s="346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2" t="s">
        <v>115</v>
      </c>
      <c r="C47" s="342"/>
      <c r="D47" s="342"/>
      <c r="E47" s="342"/>
      <c r="F47" s="342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7" t="s">
        <v>116</v>
      </c>
      <c r="C48" s="348"/>
      <c r="D48" s="348"/>
      <c r="E48" s="348"/>
      <c r="F48" s="349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1" t="s">
        <v>13</v>
      </c>
      <c r="C49" s="341"/>
      <c r="D49" s="341"/>
      <c r="E49" s="341"/>
      <c r="F49" s="341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41" t="s">
        <v>52</v>
      </c>
      <c r="C50" s="341"/>
      <c r="D50" s="341"/>
      <c r="E50" s="341"/>
      <c r="F50" s="341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41" t="s">
        <v>182</v>
      </c>
      <c r="C51" s="341"/>
      <c r="D51" s="341"/>
      <c r="E51" s="341"/>
      <c r="F51" s="341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42" t="s">
        <v>117</v>
      </c>
      <c r="C53" s="342"/>
      <c r="D53" s="342"/>
      <c r="E53" s="342"/>
      <c r="F53" s="342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53" t="s">
        <v>186</v>
      </c>
      <c r="C57" s="354"/>
      <c r="D57" s="354"/>
      <c r="E57" s="354"/>
      <c r="F57" s="354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55" t="s">
        <v>122</v>
      </c>
      <c r="C58" s="356"/>
      <c r="D58" s="356"/>
      <c r="E58" s="356"/>
      <c r="F58" s="357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58" t="s">
        <v>161</v>
      </c>
      <c r="C59" s="359"/>
      <c r="D59" s="359"/>
      <c r="E59" s="359"/>
      <c r="F59" s="360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61" t="s">
        <v>124</v>
      </c>
      <c r="C60" s="362"/>
      <c r="D60" s="362"/>
      <c r="E60" s="362"/>
      <c r="F60" s="362"/>
      <c r="G60" s="218">
        <v>2.22</v>
      </c>
      <c r="H60" s="219">
        <f>ROUND(G60*C42,2)</f>
        <v>4347.25</v>
      </c>
      <c r="I60" s="207"/>
      <c r="K60" s="132"/>
    </row>
    <row r="61" spans="1:9" ht="15">
      <c r="A61" s="363" t="s">
        <v>127</v>
      </c>
      <c r="B61" s="364" t="s">
        <v>126</v>
      </c>
      <c r="C61" s="365"/>
      <c r="D61" s="365"/>
      <c r="E61" s="365"/>
      <c r="F61" s="365"/>
      <c r="G61" s="366">
        <v>0.69</v>
      </c>
      <c r="H61" s="367">
        <f>ROUND(G61*C42,2)</f>
        <v>1351.17</v>
      </c>
      <c r="I61" s="207"/>
    </row>
    <row r="62" spans="1:9" ht="18.75" customHeight="1">
      <c r="A62" s="363"/>
      <c r="B62" s="365"/>
      <c r="C62" s="365"/>
      <c r="D62" s="365"/>
      <c r="E62" s="365"/>
      <c r="F62" s="365"/>
      <c r="G62" s="366"/>
      <c r="H62" s="367"/>
      <c r="I62" s="207"/>
    </row>
    <row r="63" spans="1:9" ht="15">
      <c r="A63" s="363" t="s">
        <v>129</v>
      </c>
      <c r="B63" s="364" t="s">
        <v>128</v>
      </c>
      <c r="C63" s="365"/>
      <c r="D63" s="365"/>
      <c r="E63" s="365"/>
      <c r="F63" s="365"/>
      <c r="G63" s="366">
        <v>0.57</v>
      </c>
      <c r="H63" s="367">
        <f>ROUND(G63*C42,2)</f>
        <v>1116.19</v>
      </c>
      <c r="I63" s="207"/>
    </row>
    <row r="64" spans="1:9" ht="18.75" customHeight="1">
      <c r="A64" s="363"/>
      <c r="B64" s="365"/>
      <c r="C64" s="365"/>
      <c r="D64" s="365"/>
      <c r="E64" s="365"/>
      <c r="F64" s="365"/>
      <c r="G64" s="366"/>
      <c r="H64" s="367"/>
      <c r="I64" s="207"/>
    </row>
    <row r="65" spans="1:9" ht="21" customHeight="1">
      <c r="A65" s="363" t="s">
        <v>131</v>
      </c>
      <c r="B65" s="364" t="s">
        <v>130</v>
      </c>
      <c r="C65" s="365"/>
      <c r="D65" s="365"/>
      <c r="E65" s="365"/>
      <c r="F65" s="365"/>
      <c r="G65" s="366">
        <v>2</v>
      </c>
      <c r="H65" s="367">
        <f>G65*C42</f>
        <v>3916.44</v>
      </c>
      <c r="I65" s="207"/>
    </row>
    <row r="66" spans="1:9" ht="15">
      <c r="A66" s="363"/>
      <c r="B66" s="365"/>
      <c r="C66" s="365"/>
      <c r="D66" s="365"/>
      <c r="E66" s="365"/>
      <c r="F66" s="365"/>
      <c r="G66" s="366"/>
      <c r="H66" s="367"/>
      <c r="I66" s="207"/>
    </row>
    <row r="67" spans="1:15" ht="15">
      <c r="A67" s="217" t="s">
        <v>162</v>
      </c>
      <c r="B67" s="365" t="s">
        <v>132</v>
      </c>
      <c r="C67" s="365"/>
      <c r="D67" s="365"/>
      <c r="E67" s="365"/>
      <c r="F67" s="365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381" t="s">
        <v>185</v>
      </c>
      <c r="C68" s="376"/>
      <c r="D68" s="376"/>
      <c r="E68" s="376"/>
      <c r="F68" s="376"/>
      <c r="G68" s="123"/>
      <c r="H68" s="123">
        <f>H69+H70+H71</f>
        <v>179055.80000000002</v>
      </c>
      <c r="I68" s="207"/>
    </row>
    <row r="69" spans="1:9" ht="15">
      <c r="A69" s="142"/>
      <c r="B69" s="377" t="s">
        <v>163</v>
      </c>
      <c r="C69" s="362"/>
      <c r="D69" s="362"/>
      <c r="E69" s="362"/>
      <c r="F69" s="362"/>
      <c r="G69" s="134"/>
      <c r="H69" s="134"/>
      <c r="I69" s="207"/>
    </row>
    <row r="70" spans="1:12" ht="15">
      <c r="A70" s="142"/>
      <c r="B70" s="377" t="s">
        <v>135</v>
      </c>
      <c r="C70" s="362"/>
      <c r="D70" s="362"/>
      <c r="E70" s="362"/>
      <c r="F70" s="362"/>
      <c r="G70" s="135"/>
      <c r="H70" s="135"/>
      <c r="I70" s="207"/>
      <c r="L70" s="207">
        <f>L67+21.9</f>
        <v>-58483.270000000026</v>
      </c>
    </row>
    <row r="71" spans="1:11" ht="15">
      <c r="A71" s="133"/>
      <c r="B71" s="378" t="s">
        <v>177</v>
      </c>
      <c r="C71" s="379"/>
      <c r="D71" s="379"/>
      <c r="E71" s="379"/>
      <c r="F71" s="380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383" t="s">
        <v>52</v>
      </c>
      <c r="H74" s="384"/>
      <c r="I74" s="385" t="s">
        <v>117</v>
      </c>
      <c r="J74" s="384"/>
    </row>
    <row r="75" spans="1:12" ht="27.75" customHeight="1">
      <c r="A75" s="133"/>
      <c r="B75" s="136"/>
      <c r="C75" s="137"/>
      <c r="D75" s="137"/>
      <c r="E75" s="137"/>
      <c r="F75" s="137"/>
      <c r="G75" s="386" t="s">
        <v>37</v>
      </c>
      <c r="H75" s="387"/>
      <c r="I75" s="386" t="s">
        <v>37</v>
      </c>
      <c r="J75" s="387"/>
      <c r="L75" s="207"/>
    </row>
    <row r="76" spans="1:12" s="103" customFormat="1" ht="18.75">
      <c r="A76" s="133"/>
      <c r="B76" s="375" t="s">
        <v>183</v>
      </c>
      <c r="C76" s="376"/>
      <c r="D76" s="376"/>
      <c r="E76" s="376"/>
      <c r="F76" s="382"/>
      <c r="G76" s="388">
        <f>'июнь 2013г'!I65</f>
        <v>-12154.31</v>
      </c>
      <c r="H76" s="389"/>
      <c r="I76" s="390">
        <f>'июнь 2013г'!I60+'июнь 2013г'!I58</f>
        <v>132876.31999999998</v>
      </c>
      <c r="J76" s="389"/>
      <c r="L76" s="142"/>
    </row>
    <row r="77" spans="1:10" ht="18.75">
      <c r="A77" s="118"/>
      <c r="B77" s="375" t="s">
        <v>184</v>
      </c>
      <c r="C77" s="376"/>
      <c r="D77" s="376"/>
      <c r="E77" s="376"/>
      <c r="F77" s="382"/>
      <c r="G77" s="388">
        <f>G76+I47-H57+J53</f>
        <v>-58483.27000000003</v>
      </c>
      <c r="H77" s="389"/>
      <c r="I77" s="390">
        <f>I76+I53-J53</f>
        <v>12065.959999999977</v>
      </c>
      <c r="J77" s="389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72" t="s">
        <v>117</v>
      </c>
      <c r="L78" s="373"/>
      <c r="M78" s="373"/>
      <c r="N78" s="373"/>
      <c r="O78" s="374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2019-03-19T07:46:53Z</dcterms:modified>
  <cp:category/>
  <cp:version/>
  <cp:contentType/>
  <cp:contentStatus/>
</cp:coreProperties>
</file>